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eger\Desktop\"/>
    </mc:Choice>
  </mc:AlternateContent>
  <bookViews>
    <workbookView xWindow="0" yWindow="0" windowWidth="0" windowHeight="0"/>
  </bookViews>
  <sheets>
    <sheet name="Rekapitulace stavby" sheetId="1" r:id="rId1"/>
    <sheet name="SO 01 - Hlavní polní cest..." sheetId="2" r:id="rId2"/>
    <sheet name="SO 01.1 - Cestní příkop" sheetId="3" r:id="rId3"/>
    <sheet name="SO 01.2 - Interakční prve..." sheetId="4" r:id="rId4"/>
    <sheet name="SO 01.2.1 - Následná péče..." sheetId="5" r:id="rId5"/>
    <sheet name="SO 01.2.2 - Následná péče..." sheetId="6" r:id="rId6"/>
    <sheet name="SO 01.2.3 - Následná péče..." sheetId="7" r:id="rId7"/>
    <sheet name="SO 01.3 - Propustek P1, P..." sheetId="8" r:id="rId8"/>
    <sheet name="SO 03 - Vedlejší polní ce..." sheetId="9" r:id="rId9"/>
    <sheet name="SO 03.1 - Propustek P5" sheetId="10" r:id="rId10"/>
    <sheet name="SO 04 - Vedlejší polní ce..." sheetId="11" r:id="rId11"/>
    <sheet name="SO 04.3 - Cestní příkop" sheetId="12" r:id="rId12"/>
    <sheet name="SO 04.2 - Propustek P6" sheetId="13" r:id="rId13"/>
    <sheet name="VRN - Vedlejší rozpočtové..." sheetId="14" r:id="rId14"/>
    <sheet name="Pokyny pro vyplnění" sheetId="15" r:id="rId15"/>
  </sheets>
  <definedNames>
    <definedName name="_xlnm.Print_Area" localSheetId="0">'Rekapitulace stavby'!$D$4:$AO$36,'Rekapitulace stavby'!$C$42:$AQ$72</definedName>
    <definedName name="_xlnm.Print_Titles" localSheetId="0">'Rekapitulace stavby'!$52:$52</definedName>
    <definedName name="_xlnm._FilterDatabase" localSheetId="1" hidden="1">'SO 01 - Hlavní polní cest...'!$C$85:$K$507</definedName>
    <definedName name="_xlnm.Print_Area" localSheetId="1">'SO 01 - Hlavní polní cest...'!$C$4:$J$39,'SO 01 - Hlavní polní cest...'!$C$45:$J$67,'SO 01 - Hlavní polní cest...'!$C$73:$K$507</definedName>
    <definedName name="_xlnm.Print_Titles" localSheetId="1">'SO 01 - Hlavní polní cest...'!$85:$85</definedName>
    <definedName name="_xlnm._FilterDatabase" localSheetId="2" hidden="1">'SO 01.1 - Cestní příkop'!$C$87:$K$188</definedName>
    <definedName name="_xlnm.Print_Area" localSheetId="2">'SO 01.1 - Cestní příkop'!$C$4:$J$41,'SO 01.1 - Cestní příkop'!$C$47:$J$67,'SO 01.1 - Cestní příkop'!$C$73:$K$188</definedName>
    <definedName name="_xlnm.Print_Titles" localSheetId="2">'SO 01.1 - Cestní příkop'!$87:$87</definedName>
    <definedName name="_xlnm._FilterDatabase" localSheetId="3" hidden="1">'SO 01.2 - Interakční prve...'!$C$92:$K$407</definedName>
    <definedName name="_xlnm.Print_Area" localSheetId="3">'SO 01.2 - Interakční prve...'!$C$4:$J$41,'SO 01.2 - Interakční prve...'!$C$47:$J$72,'SO 01.2 - Interakční prve...'!$C$78:$K$407</definedName>
    <definedName name="_xlnm.Print_Titles" localSheetId="3">'SO 01.2 - Interakční prve...'!$92:$92</definedName>
    <definedName name="_xlnm._FilterDatabase" localSheetId="4" hidden="1">'SO 01.2.1 - Následná péče...'!$C$96:$K$286</definedName>
    <definedName name="_xlnm.Print_Area" localSheetId="4">'SO 01.2.1 - Následná péče...'!$C$4:$J$43,'SO 01.2.1 - Následná péče...'!$C$49:$J$74,'SO 01.2.1 - Následná péče...'!$C$80:$K$286</definedName>
    <definedName name="_xlnm.Print_Titles" localSheetId="4">'SO 01.2.1 - Následná péče...'!$96:$96</definedName>
    <definedName name="_xlnm._FilterDatabase" localSheetId="5" hidden="1">'SO 01.2.2 - Následná péče...'!$C$96:$K$292</definedName>
    <definedName name="_xlnm.Print_Area" localSheetId="5">'SO 01.2.2 - Následná péče...'!$C$4:$J$43,'SO 01.2.2 - Následná péče...'!$C$49:$J$74,'SO 01.2.2 - Následná péče...'!$C$80:$K$292</definedName>
    <definedName name="_xlnm.Print_Titles" localSheetId="5">'SO 01.2.2 - Následná péče...'!$96:$96</definedName>
    <definedName name="_xlnm._FilterDatabase" localSheetId="6" hidden="1">'SO 01.2.3 - Následná péče...'!$C$96:$K$292</definedName>
    <definedName name="_xlnm.Print_Area" localSheetId="6">'SO 01.2.3 - Následná péče...'!$C$4:$J$43,'SO 01.2.3 - Následná péče...'!$C$49:$J$74,'SO 01.2.3 - Následná péče...'!$C$80:$K$292</definedName>
    <definedName name="_xlnm.Print_Titles" localSheetId="6">'SO 01.2.3 - Následná péče...'!$96:$96</definedName>
    <definedName name="_xlnm._FilterDatabase" localSheetId="7" hidden="1">'SO 01.3 - Propustek P1, P...'!$C$96:$K$649</definedName>
    <definedName name="_xlnm.Print_Area" localSheetId="7">'SO 01.3 - Propustek P1, P...'!$C$4:$J$41,'SO 01.3 - Propustek P1, P...'!$C$47:$J$76,'SO 01.3 - Propustek P1, P...'!$C$82:$K$649</definedName>
    <definedName name="_xlnm.Print_Titles" localSheetId="7">'SO 01.3 - Propustek P1, P...'!$96:$96</definedName>
    <definedName name="_xlnm._FilterDatabase" localSheetId="8" hidden="1">'SO 03 - Vedlejší polní ce...'!$C$86:$K$484</definedName>
    <definedName name="_xlnm.Print_Area" localSheetId="8">'SO 03 - Vedlejší polní ce...'!$C$4:$J$39,'SO 03 - Vedlejší polní ce...'!$C$45:$J$68,'SO 03 - Vedlejší polní ce...'!$C$74:$K$484</definedName>
    <definedName name="_xlnm.Print_Titles" localSheetId="8">'SO 03 - Vedlejší polní ce...'!$86:$86</definedName>
    <definedName name="_xlnm._FilterDatabase" localSheetId="9" hidden="1">'SO 03.1 - Propustek P5'!$C$90:$K$259</definedName>
    <definedName name="_xlnm.Print_Area" localSheetId="9">'SO 03.1 - Propustek P5'!$C$4:$J$41,'SO 03.1 - Propustek P5'!$C$47:$J$70,'SO 03.1 - Propustek P5'!$C$76:$K$259</definedName>
    <definedName name="_xlnm.Print_Titles" localSheetId="9">'SO 03.1 - Propustek P5'!$90:$90</definedName>
    <definedName name="_xlnm._FilterDatabase" localSheetId="10" hidden="1">'SO 04 - Vedlejší polní ce...'!$C$85:$K$394</definedName>
    <definedName name="_xlnm.Print_Area" localSheetId="10">'SO 04 - Vedlejší polní ce...'!$C$4:$J$39,'SO 04 - Vedlejší polní ce...'!$C$45:$J$67,'SO 04 - Vedlejší polní ce...'!$C$73:$K$394</definedName>
    <definedName name="_xlnm.Print_Titles" localSheetId="10">'SO 04 - Vedlejší polní ce...'!$85:$85</definedName>
    <definedName name="_xlnm._FilterDatabase" localSheetId="11" hidden="1">'SO 04.3 - Cestní příkop'!$C$88:$K$202</definedName>
    <definedName name="_xlnm.Print_Area" localSheetId="11">'SO 04.3 - Cestní příkop'!$C$4:$J$41,'SO 04.3 - Cestní příkop'!$C$47:$J$68,'SO 04.3 - Cestní příkop'!$C$74:$K$202</definedName>
    <definedName name="_xlnm.Print_Titles" localSheetId="11">'SO 04.3 - Cestní příkop'!$88:$88</definedName>
    <definedName name="_xlnm._FilterDatabase" localSheetId="12" hidden="1">'SO 04.2 - Propustek P6'!$C$95:$K$394</definedName>
    <definedName name="_xlnm.Print_Area" localSheetId="12">'SO 04.2 - Propustek P6'!$C$4:$J$41,'SO 04.2 - Propustek P6'!$C$47:$J$75,'SO 04.2 - Propustek P6'!$C$81:$K$394</definedName>
    <definedName name="_xlnm.Print_Titles" localSheetId="12">'SO 04.2 - Propustek P6'!$95:$95</definedName>
    <definedName name="_xlnm._FilterDatabase" localSheetId="13" hidden="1">'VRN - Vedlejší rozpočtové...'!$C$83:$K$148</definedName>
    <definedName name="_xlnm.Print_Area" localSheetId="13">'VRN - Vedlejší rozpočtové...'!$C$4:$J$39,'VRN - Vedlejší rozpočtové...'!$C$45:$J$65,'VRN - Vedlejší rozpočtové...'!$C$71:$K$148</definedName>
    <definedName name="_xlnm.Print_Titles" localSheetId="13">'VRN - Vedlejší rozpočtové...'!$83:$83</definedName>
    <definedName name="_xlnm.Print_Area" localSheetId="1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4" l="1" r="J37"/>
  <c r="J36"/>
  <c i="1" r="AY71"/>
  <c i="14" r="J35"/>
  <c i="1" r="AX71"/>
  <c i="14"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T129"/>
  <c r="R130"/>
  <c r="R129"/>
  <c r="P130"/>
  <c r="P129"/>
  <c r="BI125"/>
  <c r="BH125"/>
  <c r="BG125"/>
  <c r="BF125"/>
  <c r="T125"/>
  <c r="R125"/>
  <c r="P125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J81"/>
  <c r="J80"/>
  <c r="F78"/>
  <c r="E76"/>
  <c r="J55"/>
  <c r="J54"/>
  <c r="F52"/>
  <c r="E50"/>
  <c r="J18"/>
  <c r="E18"/>
  <c r="F55"/>
  <c r="J17"/>
  <c r="J15"/>
  <c r="E15"/>
  <c r="F80"/>
  <c r="J14"/>
  <c r="J12"/>
  <c r="J78"/>
  <c r="E7"/>
  <c r="E74"/>
  <c i="13" r="J39"/>
  <c r="J38"/>
  <c i="1" r="AY70"/>
  <c i="13" r="J37"/>
  <c i="1" r="AX70"/>
  <c i="13" r="BI387"/>
  <c r="BH387"/>
  <c r="BG387"/>
  <c r="BF387"/>
  <c r="T387"/>
  <c r="T386"/>
  <c r="R387"/>
  <c r="R386"/>
  <c r="P387"/>
  <c r="P386"/>
  <c r="BI379"/>
  <c r="BH379"/>
  <c r="BG379"/>
  <c r="BF379"/>
  <c r="T379"/>
  <c r="T378"/>
  <c r="R379"/>
  <c r="R378"/>
  <c r="P379"/>
  <c r="P378"/>
  <c r="BI375"/>
  <c r="BH375"/>
  <c r="BG375"/>
  <c r="BF375"/>
  <c r="T375"/>
  <c r="R375"/>
  <c r="P375"/>
  <c r="BI369"/>
  <c r="BH369"/>
  <c r="BG369"/>
  <c r="BF369"/>
  <c r="T369"/>
  <c r="R369"/>
  <c r="P369"/>
  <c r="BI360"/>
  <c r="BH360"/>
  <c r="BG360"/>
  <c r="BF360"/>
  <c r="T360"/>
  <c r="R360"/>
  <c r="P360"/>
  <c r="BI355"/>
  <c r="BH355"/>
  <c r="BG355"/>
  <c r="BF355"/>
  <c r="T355"/>
  <c r="T354"/>
  <c r="R355"/>
  <c r="R354"/>
  <c r="P355"/>
  <c r="P354"/>
  <c r="BI346"/>
  <c r="BH346"/>
  <c r="BG346"/>
  <c r="BF346"/>
  <c r="T346"/>
  <c r="R346"/>
  <c r="P346"/>
  <c r="BI339"/>
  <c r="BH339"/>
  <c r="BG339"/>
  <c r="BF339"/>
  <c r="T339"/>
  <c r="R339"/>
  <c r="P339"/>
  <c r="BI332"/>
  <c r="BH332"/>
  <c r="BG332"/>
  <c r="BF332"/>
  <c r="T332"/>
  <c r="R332"/>
  <c r="P332"/>
  <c r="BI327"/>
  <c r="BH327"/>
  <c r="BG327"/>
  <c r="BF327"/>
  <c r="T327"/>
  <c r="R327"/>
  <c r="P327"/>
  <c r="BI320"/>
  <c r="BH320"/>
  <c r="BG320"/>
  <c r="BF320"/>
  <c r="T320"/>
  <c r="R320"/>
  <c r="P320"/>
  <c r="BI314"/>
  <c r="BH314"/>
  <c r="BG314"/>
  <c r="BF314"/>
  <c r="T314"/>
  <c r="R314"/>
  <c r="P314"/>
  <c r="BI306"/>
  <c r="BH306"/>
  <c r="BG306"/>
  <c r="BF306"/>
  <c r="T306"/>
  <c r="R306"/>
  <c r="P306"/>
  <c r="BI297"/>
  <c r="BH297"/>
  <c r="BG297"/>
  <c r="BF297"/>
  <c r="T297"/>
  <c r="R297"/>
  <c r="P297"/>
  <c r="BI292"/>
  <c r="BH292"/>
  <c r="BG292"/>
  <c r="BF292"/>
  <c r="T292"/>
  <c r="R292"/>
  <c r="P292"/>
  <c r="BI286"/>
  <c r="BH286"/>
  <c r="BG286"/>
  <c r="BF286"/>
  <c r="T286"/>
  <c r="R286"/>
  <c r="P286"/>
  <c r="BI278"/>
  <c r="BH278"/>
  <c r="BG278"/>
  <c r="BF278"/>
  <c r="T278"/>
  <c r="R278"/>
  <c r="P278"/>
  <c r="BI271"/>
  <c r="BH271"/>
  <c r="BG271"/>
  <c r="BF271"/>
  <c r="T271"/>
  <c r="R271"/>
  <c r="P271"/>
  <c r="BI264"/>
  <c r="BH264"/>
  <c r="BG264"/>
  <c r="BF264"/>
  <c r="T264"/>
  <c r="R264"/>
  <c r="P264"/>
  <c r="BI257"/>
  <c r="BH257"/>
  <c r="BG257"/>
  <c r="BF257"/>
  <c r="T257"/>
  <c r="R257"/>
  <c r="P257"/>
  <c r="BI247"/>
  <c r="BH247"/>
  <c r="BG247"/>
  <c r="BF247"/>
  <c r="T247"/>
  <c r="R247"/>
  <c r="P247"/>
  <c r="BI238"/>
  <c r="BH238"/>
  <c r="BG238"/>
  <c r="BF238"/>
  <c r="T238"/>
  <c r="R238"/>
  <c r="P238"/>
  <c r="BI225"/>
  <c r="BH225"/>
  <c r="BG225"/>
  <c r="BF225"/>
  <c r="T225"/>
  <c r="R225"/>
  <c r="P225"/>
  <c r="BI219"/>
  <c r="BH219"/>
  <c r="BG219"/>
  <c r="BF219"/>
  <c r="T219"/>
  <c r="R219"/>
  <c r="P219"/>
  <c r="BI206"/>
  <c r="BH206"/>
  <c r="BG206"/>
  <c r="BF206"/>
  <c r="T206"/>
  <c r="R206"/>
  <c r="P206"/>
  <c r="BI194"/>
  <c r="BH194"/>
  <c r="BG194"/>
  <c r="BF194"/>
  <c r="T194"/>
  <c r="R194"/>
  <c r="P194"/>
  <c r="BI187"/>
  <c r="BH187"/>
  <c r="BG187"/>
  <c r="BF187"/>
  <c r="T187"/>
  <c r="R187"/>
  <c r="P187"/>
  <c r="BI182"/>
  <c r="BH182"/>
  <c r="BG182"/>
  <c r="BF182"/>
  <c r="T182"/>
  <c r="R182"/>
  <c r="P182"/>
  <c r="BI176"/>
  <c r="BH176"/>
  <c r="BG176"/>
  <c r="BF176"/>
  <c r="T176"/>
  <c r="R176"/>
  <c r="P176"/>
  <c r="BI161"/>
  <c r="BH161"/>
  <c r="BG161"/>
  <c r="BF161"/>
  <c r="T161"/>
  <c r="R161"/>
  <c r="P161"/>
  <c r="BI150"/>
  <c r="BH150"/>
  <c r="BG150"/>
  <c r="BF150"/>
  <c r="T150"/>
  <c r="R150"/>
  <c r="P150"/>
  <c r="BI140"/>
  <c r="BH140"/>
  <c r="BG140"/>
  <c r="BF140"/>
  <c r="T140"/>
  <c r="R140"/>
  <c r="P140"/>
  <c r="BI133"/>
  <c r="BH133"/>
  <c r="BG133"/>
  <c r="BF133"/>
  <c r="T133"/>
  <c r="R133"/>
  <c r="P133"/>
  <c r="BI125"/>
  <c r="BH125"/>
  <c r="BG125"/>
  <c r="BF125"/>
  <c r="T125"/>
  <c r="R125"/>
  <c r="P125"/>
  <c r="BI117"/>
  <c r="BH117"/>
  <c r="BG117"/>
  <c r="BF117"/>
  <c r="T117"/>
  <c r="R117"/>
  <c r="P117"/>
  <c r="BI110"/>
  <c r="BH110"/>
  <c r="BG110"/>
  <c r="BF110"/>
  <c r="T110"/>
  <c r="R110"/>
  <c r="P110"/>
  <c r="BI99"/>
  <c r="BH99"/>
  <c r="BG99"/>
  <c r="BF99"/>
  <c r="T99"/>
  <c r="R99"/>
  <c r="P99"/>
  <c r="J93"/>
  <c r="J92"/>
  <c r="F90"/>
  <c r="E88"/>
  <c r="J59"/>
  <c r="J58"/>
  <c r="F56"/>
  <c r="E54"/>
  <c r="J20"/>
  <c r="E20"/>
  <c r="F59"/>
  <c r="J19"/>
  <c r="J17"/>
  <c r="E17"/>
  <c r="F58"/>
  <c r="J16"/>
  <c r="J14"/>
  <c r="J90"/>
  <c r="E7"/>
  <c r="E84"/>
  <c i="12" r="J39"/>
  <c r="J38"/>
  <c i="1" r="AY69"/>
  <c i="12" r="J37"/>
  <c i="1" r="AX69"/>
  <c i="12" r="BI200"/>
  <c r="BH200"/>
  <c r="BG200"/>
  <c r="BF200"/>
  <c r="T200"/>
  <c r="T199"/>
  <c r="R200"/>
  <c r="R199"/>
  <c r="P200"/>
  <c r="P199"/>
  <c r="BI193"/>
  <c r="BH193"/>
  <c r="BG193"/>
  <c r="BF193"/>
  <c r="T193"/>
  <c r="R193"/>
  <c r="P193"/>
  <c r="BI187"/>
  <c r="BH187"/>
  <c r="BG187"/>
  <c r="BF187"/>
  <c r="T187"/>
  <c r="R187"/>
  <c r="P187"/>
  <c r="BI179"/>
  <c r="BH179"/>
  <c r="BG179"/>
  <c r="BF179"/>
  <c r="T179"/>
  <c r="R179"/>
  <c r="P179"/>
  <c r="BI172"/>
  <c r="BH172"/>
  <c r="BG172"/>
  <c r="BF172"/>
  <c r="T172"/>
  <c r="R172"/>
  <c r="P172"/>
  <c r="BI165"/>
  <c r="BH165"/>
  <c r="BG165"/>
  <c r="BF165"/>
  <c r="T165"/>
  <c r="R165"/>
  <c r="P165"/>
  <c r="BI160"/>
  <c r="BH160"/>
  <c r="BG160"/>
  <c r="BF160"/>
  <c r="T160"/>
  <c r="R160"/>
  <c r="P160"/>
  <c r="BI153"/>
  <c r="BH153"/>
  <c r="BG153"/>
  <c r="BF153"/>
  <c r="T153"/>
  <c r="R153"/>
  <c r="P153"/>
  <c r="BI146"/>
  <c r="BH146"/>
  <c r="BG146"/>
  <c r="BF146"/>
  <c r="T146"/>
  <c r="R146"/>
  <c r="P146"/>
  <c r="BI139"/>
  <c r="BH139"/>
  <c r="BG139"/>
  <c r="BF139"/>
  <c r="T139"/>
  <c r="R139"/>
  <c r="P139"/>
  <c r="BI132"/>
  <c r="BH132"/>
  <c r="BG132"/>
  <c r="BF132"/>
  <c r="T132"/>
  <c r="R132"/>
  <c r="P132"/>
  <c r="BI124"/>
  <c r="BH124"/>
  <c r="BG124"/>
  <c r="BF124"/>
  <c r="T124"/>
  <c r="R124"/>
  <c r="P124"/>
  <c r="BI115"/>
  <c r="BH115"/>
  <c r="BG115"/>
  <c r="BF115"/>
  <c r="T115"/>
  <c r="R115"/>
  <c r="P115"/>
  <c r="BI108"/>
  <c r="BH108"/>
  <c r="BG108"/>
  <c r="BF108"/>
  <c r="T108"/>
  <c r="R108"/>
  <c r="P108"/>
  <c r="BI99"/>
  <c r="BH99"/>
  <c r="BG99"/>
  <c r="BF99"/>
  <c r="T99"/>
  <c r="R99"/>
  <c r="P99"/>
  <c r="BI92"/>
  <c r="BH92"/>
  <c r="BG92"/>
  <c r="BF92"/>
  <c r="T92"/>
  <c r="R92"/>
  <c r="P92"/>
  <c r="J86"/>
  <c r="J85"/>
  <c r="F83"/>
  <c r="E81"/>
  <c r="J59"/>
  <c r="J58"/>
  <c r="F56"/>
  <c r="E54"/>
  <c r="J20"/>
  <c r="E20"/>
  <c r="F86"/>
  <c r="J19"/>
  <c r="J17"/>
  <c r="E17"/>
  <c r="F58"/>
  <c r="J16"/>
  <c r="J14"/>
  <c r="J83"/>
  <c r="E7"/>
  <c r="E50"/>
  <c i="11" r="J37"/>
  <c r="J36"/>
  <c i="1" r="AY68"/>
  <c i="11" r="J35"/>
  <c i="1" r="AX68"/>
  <c i="11" r="BI392"/>
  <c r="BH392"/>
  <c r="BG392"/>
  <c r="BF392"/>
  <c r="T392"/>
  <c r="T391"/>
  <c r="R392"/>
  <c r="R391"/>
  <c r="P392"/>
  <c r="P391"/>
  <c r="BI385"/>
  <c r="BH385"/>
  <c r="BG385"/>
  <c r="BF385"/>
  <c r="T385"/>
  <c r="R385"/>
  <c r="P385"/>
  <c r="BI378"/>
  <c r="BH378"/>
  <c r="BG378"/>
  <c r="BF378"/>
  <c r="T378"/>
  <c r="R378"/>
  <c r="P378"/>
  <c r="BI371"/>
  <c r="BH371"/>
  <c r="BG371"/>
  <c r="BF371"/>
  <c r="T371"/>
  <c r="R371"/>
  <c r="P371"/>
  <c r="BI363"/>
  <c r="BH363"/>
  <c r="BG363"/>
  <c r="BF363"/>
  <c r="T363"/>
  <c r="R363"/>
  <c r="P363"/>
  <c r="BI357"/>
  <c r="BH357"/>
  <c r="BG357"/>
  <c r="BF357"/>
  <c r="T357"/>
  <c r="R357"/>
  <c r="P357"/>
  <c r="BI349"/>
  <c r="BH349"/>
  <c r="BG349"/>
  <c r="BF349"/>
  <c r="T349"/>
  <c r="R349"/>
  <c r="P349"/>
  <c r="BI342"/>
  <c r="BH342"/>
  <c r="BG342"/>
  <c r="BF342"/>
  <c r="T342"/>
  <c r="R342"/>
  <c r="P342"/>
  <c r="BI336"/>
  <c r="BH336"/>
  <c r="BG336"/>
  <c r="BF336"/>
  <c r="T336"/>
  <c r="R336"/>
  <c r="P336"/>
  <c r="BI329"/>
  <c r="BH329"/>
  <c r="BG329"/>
  <c r="BF329"/>
  <c r="T329"/>
  <c r="R329"/>
  <c r="P329"/>
  <c r="BI318"/>
  <c r="BH318"/>
  <c r="BG318"/>
  <c r="BF318"/>
  <c r="T318"/>
  <c r="R318"/>
  <c r="P318"/>
  <c r="BI308"/>
  <c r="BH308"/>
  <c r="BG308"/>
  <c r="BF308"/>
  <c r="T308"/>
  <c r="R308"/>
  <c r="P308"/>
  <c r="BI298"/>
  <c r="BH298"/>
  <c r="BG298"/>
  <c r="BF298"/>
  <c r="T298"/>
  <c r="R298"/>
  <c r="P298"/>
  <c r="BI292"/>
  <c r="BH292"/>
  <c r="BG292"/>
  <c r="BF292"/>
  <c r="T292"/>
  <c r="R292"/>
  <c r="P292"/>
  <c r="BI285"/>
  <c r="BH285"/>
  <c r="BG285"/>
  <c r="BF285"/>
  <c r="T285"/>
  <c r="R285"/>
  <c r="P285"/>
  <c r="BI273"/>
  <c r="BH273"/>
  <c r="BG273"/>
  <c r="BF273"/>
  <c r="T273"/>
  <c r="R273"/>
  <c r="P273"/>
  <c r="BI261"/>
  <c r="BH261"/>
  <c r="BG261"/>
  <c r="BF261"/>
  <c r="T261"/>
  <c r="R261"/>
  <c r="P261"/>
  <c r="BI253"/>
  <c r="BH253"/>
  <c r="BG253"/>
  <c r="BF253"/>
  <c r="T253"/>
  <c r="R253"/>
  <c r="P253"/>
  <c r="BI246"/>
  <c r="BH246"/>
  <c r="BG246"/>
  <c r="BF246"/>
  <c r="T246"/>
  <c r="R246"/>
  <c r="P246"/>
  <c r="BI238"/>
  <c r="BH238"/>
  <c r="BG238"/>
  <c r="BF238"/>
  <c r="T238"/>
  <c r="T237"/>
  <c r="R238"/>
  <c r="R237"/>
  <c r="P238"/>
  <c r="P237"/>
  <c r="BI229"/>
  <c r="BH229"/>
  <c r="BG229"/>
  <c r="BF229"/>
  <c r="T229"/>
  <c r="R229"/>
  <c r="P229"/>
  <c r="BI221"/>
  <c r="BH221"/>
  <c r="BG221"/>
  <c r="BF221"/>
  <c r="T221"/>
  <c r="R221"/>
  <c r="P221"/>
  <c r="BI216"/>
  <c r="BH216"/>
  <c r="BG216"/>
  <c r="BF216"/>
  <c r="T216"/>
  <c r="R216"/>
  <c r="P216"/>
  <c r="BI210"/>
  <c r="BH210"/>
  <c r="BG210"/>
  <c r="BF210"/>
  <c r="T210"/>
  <c r="R210"/>
  <c r="P210"/>
  <c r="BI203"/>
  <c r="BH203"/>
  <c r="BG203"/>
  <c r="BF203"/>
  <c r="T203"/>
  <c r="R203"/>
  <c r="P203"/>
  <c r="BI194"/>
  <c r="BH194"/>
  <c r="BG194"/>
  <c r="BF194"/>
  <c r="T194"/>
  <c r="R194"/>
  <c r="P194"/>
  <c r="BI187"/>
  <c r="BH187"/>
  <c r="BG187"/>
  <c r="BF187"/>
  <c r="T187"/>
  <c r="R187"/>
  <c r="P187"/>
  <c r="BI176"/>
  <c r="BH176"/>
  <c r="BG176"/>
  <c r="BF176"/>
  <c r="T176"/>
  <c r="R176"/>
  <c r="P176"/>
  <c r="BI168"/>
  <c r="BH168"/>
  <c r="BG168"/>
  <c r="BF168"/>
  <c r="T168"/>
  <c r="R168"/>
  <c r="P168"/>
  <c r="BI155"/>
  <c r="BH155"/>
  <c r="BG155"/>
  <c r="BF155"/>
  <c r="T155"/>
  <c r="R155"/>
  <c r="P155"/>
  <c r="BI147"/>
  <c r="BH147"/>
  <c r="BG147"/>
  <c r="BF147"/>
  <c r="T147"/>
  <c r="R147"/>
  <c r="P147"/>
  <c r="BI138"/>
  <c r="BH138"/>
  <c r="BG138"/>
  <c r="BF138"/>
  <c r="T138"/>
  <c r="R138"/>
  <c r="P138"/>
  <c r="BI131"/>
  <c r="BH131"/>
  <c r="BG131"/>
  <c r="BF131"/>
  <c r="T131"/>
  <c r="R131"/>
  <c r="P131"/>
  <c r="BI124"/>
  <c r="BH124"/>
  <c r="BG124"/>
  <c r="BF124"/>
  <c r="T124"/>
  <c r="R124"/>
  <c r="P124"/>
  <c r="BI109"/>
  <c r="BH109"/>
  <c r="BG109"/>
  <c r="BF109"/>
  <c r="T109"/>
  <c r="R109"/>
  <c r="P109"/>
  <c r="BI101"/>
  <c r="BH101"/>
  <c r="BG101"/>
  <c r="BF101"/>
  <c r="T101"/>
  <c r="R101"/>
  <c r="P101"/>
  <c r="BI95"/>
  <c r="BH95"/>
  <c r="BG95"/>
  <c r="BF95"/>
  <c r="T95"/>
  <c r="R95"/>
  <c r="P95"/>
  <c r="BI89"/>
  <c r="BH89"/>
  <c r="BG89"/>
  <c r="BF89"/>
  <c r="T89"/>
  <c r="R89"/>
  <c r="P89"/>
  <c r="J83"/>
  <c r="J82"/>
  <c r="F80"/>
  <c r="E78"/>
  <c r="J55"/>
  <c r="J54"/>
  <c r="F52"/>
  <c r="E50"/>
  <c r="J18"/>
  <c r="E18"/>
  <c r="F83"/>
  <c r="J17"/>
  <c r="J15"/>
  <c r="E15"/>
  <c r="F82"/>
  <c r="J14"/>
  <c r="J12"/>
  <c r="J80"/>
  <c r="E7"/>
  <c r="E48"/>
  <c i="10" r="J39"/>
  <c r="J38"/>
  <c i="1" r="AY66"/>
  <c i="10" r="J37"/>
  <c i="1" r="AX66"/>
  <c i="10" r="BI257"/>
  <c r="BH257"/>
  <c r="BG257"/>
  <c r="BF257"/>
  <c r="T257"/>
  <c r="T256"/>
  <c r="R257"/>
  <c r="R256"/>
  <c r="P257"/>
  <c r="P256"/>
  <c r="BI249"/>
  <c r="BH249"/>
  <c r="BG249"/>
  <c r="BF249"/>
  <c r="T249"/>
  <c r="R249"/>
  <c r="P249"/>
  <c r="BI244"/>
  <c r="BH244"/>
  <c r="BG244"/>
  <c r="BF244"/>
  <c r="T244"/>
  <c r="R244"/>
  <c r="P244"/>
  <c r="BI238"/>
  <c r="BH238"/>
  <c r="BG238"/>
  <c r="BF238"/>
  <c r="T238"/>
  <c r="R238"/>
  <c r="P238"/>
  <c r="BI230"/>
  <c r="BH230"/>
  <c r="BG230"/>
  <c r="BF230"/>
  <c r="T230"/>
  <c r="T229"/>
  <c r="R230"/>
  <c r="R229"/>
  <c r="P230"/>
  <c r="P229"/>
  <c r="BI220"/>
  <c r="BH220"/>
  <c r="BG220"/>
  <c r="BF220"/>
  <c r="T220"/>
  <c r="R220"/>
  <c r="P220"/>
  <c r="BI214"/>
  <c r="BH214"/>
  <c r="BG214"/>
  <c r="BF214"/>
  <c r="T214"/>
  <c r="R214"/>
  <c r="P214"/>
  <c r="BI207"/>
  <c r="BH207"/>
  <c r="BG207"/>
  <c r="BF207"/>
  <c r="T207"/>
  <c r="R207"/>
  <c r="P207"/>
  <c r="BI199"/>
  <c r="BH199"/>
  <c r="BG199"/>
  <c r="BF199"/>
  <c r="T199"/>
  <c r="R199"/>
  <c r="P199"/>
  <c r="BI191"/>
  <c r="BH191"/>
  <c r="BG191"/>
  <c r="BF191"/>
  <c r="T191"/>
  <c r="R191"/>
  <c r="P191"/>
  <c r="BI184"/>
  <c r="BH184"/>
  <c r="BG184"/>
  <c r="BF184"/>
  <c r="T184"/>
  <c r="R184"/>
  <c r="P184"/>
  <c r="BI177"/>
  <c r="BH177"/>
  <c r="BG177"/>
  <c r="BF177"/>
  <c r="T177"/>
  <c r="R177"/>
  <c r="P177"/>
  <c r="BI168"/>
  <c r="BH168"/>
  <c r="BG168"/>
  <c r="BF168"/>
  <c r="T168"/>
  <c r="R168"/>
  <c r="P168"/>
  <c r="BI159"/>
  <c r="BH159"/>
  <c r="BG159"/>
  <c r="BF159"/>
  <c r="T159"/>
  <c r="R159"/>
  <c r="P159"/>
  <c r="BI151"/>
  <c r="BH151"/>
  <c r="BG151"/>
  <c r="BF151"/>
  <c r="T151"/>
  <c r="R151"/>
  <c r="P151"/>
  <c r="BI144"/>
  <c r="BH144"/>
  <c r="BG144"/>
  <c r="BF144"/>
  <c r="T144"/>
  <c r="R144"/>
  <c r="P144"/>
  <c r="BI137"/>
  <c r="BH137"/>
  <c r="BG137"/>
  <c r="BF137"/>
  <c r="T137"/>
  <c r="R137"/>
  <c r="P137"/>
  <c r="BI129"/>
  <c r="BH129"/>
  <c r="BG129"/>
  <c r="BF129"/>
  <c r="T129"/>
  <c r="R129"/>
  <c r="P129"/>
  <c r="BI121"/>
  <c r="BH121"/>
  <c r="BG121"/>
  <c r="BF121"/>
  <c r="T121"/>
  <c r="R121"/>
  <c r="P121"/>
  <c r="BI113"/>
  <c r="BH113"/>
  <c r="BG113"/>
  <c r="BF113"/>
  <c r="T113"/>
  <c r="R113"/>
  <c r="P113"/>
  <c r="BI106"/>
  <c r="BH106"/>
  <c r="BG106"/>
  <c r="BF106"/>
  <c r="T106"/>
  <c r="R106"/>
  <c r="P106"/>
  <c r="BI94"/>
  <c r="BH94"/>
  <c r="BG94"/>
  <c r="BF94"/>
  <c r="T94"/>
  <c r="R94"/>
  <c r="P94"/>
  <c r="J88"/>
  <c r="J87"/>
  <c r="F85"/>
  <c r="E83"/>
  <c r="J59"/>
  <c r="J58"/>
  <c r="F56"/>
  <c r="E54"/>
  <c r="J20"/>
  <c r="E20"/>
  <c r="F88"/>
  <c r="J19"/>
  <c r="J17"/>
  <c r="E17"/>
  <c r="F87"/>
  <c r="J16"/>
  <c r="J14"/>
  <c r="J56"/>
  <c r="E7"/>
  <c r="E79"/>
  <c i="9" r="J37"/>
  <c r="J36"/>
  <c i="1" r="AY65"/>
  <c i="9" r="J35"/>
  <c i="1" r="AX65"/>
  <c i="9" r="BI482"/>
  <c r="BH482"/>
  <c r="BG482"/>
  <c r="BF482"/>
  <c r="T482"/>
  <c r="T481"/>
  <c r="R482"/>
  <c r="R481"/>
  <c r="P482"/>
  <c r="P481"/>
  <c r="BI474"/>
  <c r="BH474"/>
  <c r="BG474"/>
  <c r="BF474"/>
  <c r="T474"/>
  <c r="R474"/>
  <c r="P474"/>
  <c r="BI467"/>
  <c r="BH467"/>
  <c r="BG467"/>
  <c r="BF467"/>
  <c r="T467"/>
  <c r="R467"/>
  <c r="P467"/>
  <c r="BI462"/>
  <c r="BH462"/>
  <c r="BG462"/>
  <c r="BF462"/>
  <c r="T462"/>
  <c r="R462"/>
  <c r="P462"/>
  <c r="BI457"/>
  <c r="BH457"/>
  <c r="BG457"/>
  <c r="BF457"/>
  <c r="T457"/>
  <c r="R457"/>
  <c r="P457"/>
  <c r="BI452"/>
  <c r="BH452"/>
  <c r="BG452"/>
  <c r="BF452"/>
  <c r="T452"/>
  <c r="R452"/>
  <c r="P452"/>
  <c r="BI445"/>
  <c r="BH445"/>
  <c r="BG445"/>
  <c r="BF445"/>
  <c r="T445"/>
  <c r="R445"/>
  <c r="P445"/>
  <c r="BI439"/>
  <c r="BH439"/>
  <c r="BG439"/>
  <c r="BF439"/>
  <c r="T439"/>
  <c r="R439"/>
  <c r="P439"/>
  <c r="BI432"/>
  <c r="BH432"/>
  <c r="BG432"/>
  <c r="BF432"/>
  <c r="T432"/>
  <c r="R432"/>
  <c r="P432"/>
  <c r="BI427"/>
  <c r="BH427"/>
  <c r="BG427"/>
  <c r="BF427"/>
  <c r="T427"/>
  <c r="R427"/>
  <c r="P427"/>
  <c r="BI418"/>
  <c r="BH418"/>
  <c r="BG418"/>
  <c r="BF418"/>
  <c r="T418"/>
  <c r="R418"/>
  <c r="P418"/>
  <c r="BI413"/>
  <c r="BH413"/>
  <c r="BG413"/>
  <c r="BF413"/>
  <c r="T413"/>
  <c r="R413"/>
  <c r="P413"/>
  <c r="BI408"/>
  <c r="BH408"/>
  <c r="BG408"/>
  <c r="BF408"/>
  <c r="T408"/>
  <c r="R408"/>
  <c r="P408"/>
  <c r="BI401"/>
  <c r="BH401"/>
  <c r="BG401"/>
  <c r="BF401"/>
  <c r="T401"/>
  <c r="R401"/>
  <c r="P401"/>
  <c r="BI395"/>
  <c r="BH395"/>
  <c r="BG395"/>
  <c r="BF395"/>
  <c r="T395"/>
  <c r="R395"/>
  <c r="P395"/>
  <c r="BI388"/>
  <c r="BH388"/>
  <c r="BG388"/>
  <c r="BF388"/>
  <c r="T388"/>
  <c r="R388"/>
  <c r="P388"/>
  <c r="BI382"/>
  <c r="BH382"/>
  <c r="BG382"/>
  <c r="BF382"/>
  <c r="T382"/>
  <c r="R382"/>
  <c r="P382"/>
  <c r="BI375"/>
  <c r="BH375"/>
  <c r="BG375"/>
  <c r="BF375"/>
  <c r="T375"/>
  <c r="R375"/>
  <c r="P375"/>
  <c r="BI370"/>
  <c r="BH370"/>
  <c r="BG370"/>
  <c r="BF370"/>
  <c r="T370"/>
  <c r="R370"/>
  <c r="P370"/>
  <c r="BI363"/>
  <c r="BH363"/>
  <c r="BG363"/>
  <c r="BF363"/>
  <c r="T363"/>
  <c r="R363"/>
  <c r="P363"/>
  <c r="BI358"/>
  <c r="BH358"/>
  <c r="BG358"/>
  <c r="BF358"/>
  <c r="T358"/>
  <c r="R358"/>
  <c r="P358"/>
  <c r="BI353"/>
  <c r="BH353"/>
  <c r="BG353"/>
  <c r="BF353"/>
  <c r="T353"/>
  <c r="R353"/>
  <c r="P353"/>
  <c r="BI346"/>
  <c r="BH346"/>
  <c r="BG346"/>
  <c r="BF346"/>
  <c r="T346"/>
  <c r="R346"/>
  <c r="P346"/>
  <c r="BI341"/>
  <c r="BH341"/>
  <c r="BG341"/>
  <c r="BF341"/>
  <c r="T341"/>
  <c r="R341"/>
  <c r="P341"/>
  <c r="BI336"/>
  <c r="BH336"/>
  <c r="BG336"/>
  <c r="BF336"/>
  <c r="T336"/>
  <c r="R336"/>
  <c r="P336"/>
  <c r="BI328"/>
  <c r="BH328"/>
  <c r="BG328"/>
  <c r="BF328"/>
  <c r="T328"/>
  <c r="R328"/>
  <c r="P328"/>
  <c r="BI322"/>
  <c r="BH322"/>
  <c r="BG322"/>
  <c r="BF322"/>
  <c r="T322"/>
  <c r="R322"/>
  <c r="P322"/>
  <c r="BI315"/>
  <c r="BH315"/>
  <c r="BG315"/>
  <c r="BF315"/>
  <c r="T315"/>
  <c r="R315"/>
  <c r="P315"/>
  <c r="BI307"/>
  <c r="BH307"/>
  <c r="BG307"/>
  <c r="BF307"/>
  <c r="T307"/>
  <c r="R307"/>
  <c r="P307"/>
  <c r="BI299"/>
  <c r="BH299"/>
  <c r="BG299"/>
  <c r="BF299"/>
  <c r="T299"/>
  <c r="R299"/>
  <c r="P299"/>
  <c r="BI291"/>
  <c r="BH291"/>
  <c r="BG291"/>
  <c r="BF291"/>
  <c r="T291"/>
  <c r="R291"/>
  <c r="P291"/>
  <c r="BI285"/>
  <c r="BH285"/>
  <c r="BG285"/>
  <c r="BF285"/>
  <c r="T285"/>
  <c r="R285"/>
  <c r="P285"/>
  <c r="BI279"/>
  <c r="BH279"/>
  <c r="BG279"/>
  <c r="BF279"/>
  <c r="T279"/>
  <c r="R279"/>
  <c r="P279"/>
  <c r="BI269"/>
  <c r="BH269"/>
  <c r="BG269"/>
  <c r="BF269"/>
  <c r="T269"/>
  <c r="R269"/>
  <c r="P269"/>
  <c r="BI261"/>
  <c r="BH261"/>
  <c r="BG261"/>
  <c r="BF261"/>
  <c r="T261"/>
  <c r="R261"/>
  <c r="P261"/>
  <c r="BI253"/>
  <c r="BH253"/>
  <c r="BG253"/>
  <c r="BF253"/>
  <c r="T253"/>
  <c r="R253"/>
  <c r="P253"/>
  <c r="BI246"/>
  <c r="BH246"/>
  <c r="BG246"/>
  <c r="BF246"/>
  <c r="T246"/>
  <c r="R246"/>
  <c r="P246"/>
  <c r="BI237"/>
  <c r="BH237"/>
  <c r="BG237"/>
  <c r="BF237"/>
  <c r="T237"/>
  <c r="T236"/>
  <c r="R237"/>
  <c r="R236"/>
  <c r="P237"/>
  <c r="P236"/>
  <c r="BI230"/>
  <c r="BH230"/>
  <c r="BG230"/>
  <c r="BF230"/>
  <c r="T230"/>
  <c r="T229"/>
  <c r="R230"/>
  <c r="R229"/>
  <c r="P230"/>
  <c r="P229"/>
  <c r="BI222"/>
  <c r="BH222"/>
  <c r="BG222"/>
  <c r="BF222"/>
  <c r="T222"/>
  <c r="R222"/>
  <c r="P222"/>
  <c r="BI215"/>
  <c r="BH215"/>
  <c r="BG215"/>
  <c r="BF215"/>
  <c r="T215"/>
  <c r="R215"/>
  <c r="P215"/>
  <c r="BI210"/>
  <c r="BH210"/>
  <c r="BG210"/>
  <c r="BF210"/>
  <c r="T210"/>
  <c r="R210"/>
  <c r="P210"/>
  <c r="BI204"/>
  <c r="BH204"/>
  <c r="BG204"/>
  <c r="BF204"/>
  <c r="T204"/>
  <c r="R204"/>
  <c r="P204"/>
  <c r="BI197"/>
  <c r="BH197"/>
  <c r="BG197"/>
  <c r="BF197"/>
  <c r="T197"/>
  <c r="R197"/>
  <c r="P197"/>
  <c r="BI191"/>
  <c r="BH191"/>
  <c r="BG191"/>
  <c r="BF191"/>
  <c r="T191"/>
  <c r="R191"/>
  <c r="P191"/>
  <c r="BI184"/>
  <c r="BH184"/>
  <c r="BG184"/>
  <c r="BF184"/>
  <c r="T184"/>
  <c r="R184"/>
  <c r="P184"/>
  <c r="BI177"/>
  <c r="BH177"/>
  <c r="BG177"/>
  <c r="BF177"/>
  <c r="T177"/>
  <c r="R177"/>
  <c r="P177"/>
  <c r="BI171"/>
  <c r="BH171"/>
  <c r="BG171"/>
  <c r="BF171"/>
  <c r="T171"/>
  <c r="R171"/>
  <c r="P171"/>
  <c r="BI162"/>
  <c r="BH162"/>
  <c r="BG162"/>
  <c r="BF162"/>
  <c r="T162"/>
  <c r="R162"/>
  <c r="P162"/>
  <c r="BI154"/>
  <c r="BH154"/>
  <c r="BG154"/>
  <c r="BF154"/>
  <c r="T154"/>
  <c r="R154"/>
  <c r="P154"/>
  <c r="BI143"/>
  <c r="BH143"/>
  <c r="BG143"/>
  <c r="BF143"/>
  <c r="T143"/>
  <c r="R143"/>
  <c r="P143"/>
  <c r="BI135"/>
  <c r="BH135"/>
  <c r="BG135"/>
  <c r="BF135"/>
  <c r="T135"/>
  <c r="R135"/>
  <c r="P135"/>
  <c r="BI126"/>
  <c r="BH126"/>
  <c r="BG126"/>
  <c r="BF126"/>
  <c r="T126"/>
  <c r="R126"/>
  <c r="P126"/>
  <c r="BI119"/>
  <c r="BH119"/>
  <c r="BG119"/>
  <c r="BF119"/>
  <c r="T119"/>
  <c r="R119"/>
  <c r="P119"/>
  <c r="BI112"/>
  <c r="BH112"/>
  <c r="BG112"/>
  <c r="BF112"/>
  <c r="T112"/>
  <c r="R112"/>
  <c r="P112"/>
  <c r="BI97"/>
  <c r="BH97"/>
  <c r="BG97"/>
  <c r="BF97"/>
  <c r="T97"/>
  <c r="R97"/>
  <c r="P97"/>
  <c r="BI90"/>
  <c r="BH90"/>
  <c r="BG90"/>
  <c r="BF90"/>
  <c r="T90"/>
  <c r="R90"/>
  <c r="P90"/>
  <c r="J84"/>
  <c r="J83"/>
  <c r="F81"/>
  <c r="E79"/>
  <c r="J55"/>
  <c r="J54"/>
  <c r="F52"/>
  <c r="E50"/>
  <c r="J18"/>
  <c r="E18"/>
  <c r="F84"/>
  <c r="J17"/>
  <c r="J15"/>
  <c r="E15"/>
  <c r="F83"/>
  <c r="J14"/>
  <c r="J12"/>
  <c r="J81"/>
  <c r="E7"/>
  <c r="E48"/>
  <c i="8" r="J39"/>
  <c r="J38"/>
  <c i="1" r="AY63"/>
  <c i="8" r="J37"/>
  <c i="1" r="AX63"/>
  <c i="8" r="BI643"/>
  <c r="BH643"/>
  <c r="BG643"/>
  <c r="BF643"/>
  <c r="T643"/>
  <c r="T642"/>
  <c r="R643"/>
  <c r="R642"/>
  <c r="P643"/>
  <c r="P642"/>
  <c r="BI639"/>
  <c r="BH639"/>
  <c r="BG639"/>
  <c r="BF639"/>
  <c r="T639"/>
  <c r="R639"/>
  <c r="P639"/>
  <c r="BI633"/>
  <c r="BH633"/>
  <c r="BG633"/>
  <c r="BF633"/>
  <c r="T633"/>
  <c r="R633"/>
  <c r="P633"/>
  <c r="BI626"/>
  <c r="BH626"/>
  <c r="BG626"/>
  <c r="BF626"/>
  <c r="T626"/>
  <c r="R626"/>
  <c r="P626"/>
  <c r="BI621"/>
  <c r="BH621"/>
  <c r="BG621"/>
  <c r="BF621"/>
  <c r="T621"/>
  <c r="T620"/>
  <c r="R621"/>
  <c r="R620"/>
  <c r="P621"/>
  <c r="P620"/>
  <c r="BI613"/>
  <c r="BH613"/>
  <c r="BG613"/>
  <c r="BF613"/>
  <c r="T613"/>
  <c r="R613"/>
  <c r="P613"/>
  <c r="BI606"/>
  <c r="BH606"/>
  <c r="BG606"/>
  <c r="BF606"/>
  <c r="T606"/>
  <c r="R606"/>
  <c r="P606"/>
  <c r="BI598"/>
  <c r="BH598"/>
  <c r="BG598"/>
  <c r="BF598"/>
  <c r="T598"/>
  <c r="R598"/>
  <c r="P598"/>
  <c r="BI590"/>
  <c r="BH590"/>
  <c r="BG590"/>
  <c r="BF590"/>
  <c r="T590"/>
  <c r="R590"/>
  <c r="P590"/>
  <c r="BI582"/>
  <c r="BH582"/>
  <c r="BG582"/>
  <c r="BF582"/>
  <c r="T582"/>
  <c r="R582"/>
  <c r="P582"/>
  <c r="BI577"/>
  <c r="BH577"/>
  <c r="BG577"/>
  <c r="BF577"/>
  <c r="T577"/>
  <c r="R577"/>
  <c r="P577"/>
  <c r="BI569"/>
  <c r="BH569"/>
  <c r="BG569"/>
  <c r="BF569"/>
  <c r="T569"/>
  <c r="R569"/>
  <c r="P569"/>
  <c r="BI557"/>
  <c r="BH557"/>
  <c r="BG557"/>
  <c r="BF557"/>
  <c r="T557"/>
  <c r="R557"/>
  <c r="P557"/>
  <c r="BI552"/>
  <c r="BH552"/>
  <c r="BG552"/>
  <c r="BF552"/>
  <c r="T552"/>
  <c r="R552"/>
  <c r="P552"/>
  <c r="BI545"/>
  <c r="BH545"/>
  <c r="BG545"/>
  <c r="BF545"/>
  <c r="T545"/>
  <c r="R545"/>
  <c r="P545"/>
  <c r="BI537"/>
  <c r="BH537"/>
  <c r="BG537"/>
  <c r="BF537"/>
  <c r="T537"/>
  <c r="R537"/>
  <c r="P537"/>
  <c r="BI528"/>
  <c r="BH528"/>
  <c r="BG528"/>
  <c r="BF528"/>
  <c r="T528"/>
  <c r="R528"/>
  <c r="P528"/>
  <c r="BI519"/>
  <c r="BH519"/>
  <c r="BG519"/>
  <c r="BF519"/>
  <c r="T519"/>
  <c r="R519"/>
  <c r="P519"/>
  <c r="BI512"/>
  <c r="BH512"/>
  <c r="BG512"/>
  <c r="BF512"/>
  <c r="T512"/>
  <c r="R512"/>
  <c r="P512"/>
  <c r="BI502"/>
  <c r="BH502"/>
  <c r="BG502"/>
  <c r="BF502"/>
  <c r="T502"/>
  <c r="R502"/>
  <c r="P502"/>
  <c r="BI494"/>
  <c r="BH494"/>
  <c r="BG494"/>
  <c r="BF494"/>
  <c r="T494"/>
  <c r="T493"/>
  <c r="R494"/>
  <c r="R493"/>
  <c r="P494"/>
  <c r="P493"/>
  <c r="BI481"/>
  <c r="BH481"/>
  <c r="BG481"/>
  <c r="BF481"/>
  <c r="T481"/>
  <c r="R481"/>
  <c r="P481"/>
  <c r="BI466"/>
  <c r="BH466"/>
  <c r="BG466"/>
  <c r="BF466"/>
  <c r="T466"/>
  <c r="R466"/>
  <c r="P466"/>
  <c r="BI455"/>
  <c r="BH455"/>
  <c r="BG455"/>
  <c r="BF455"/>
  <c r="T455"/>
  <c r="R455"/>
  <c r="P455"/>
  <c r="BI443"/>
  <c r="BH443"/>
  <c r="BG443"/>
  <c r="BF443"/>
  <c r="T443"/>
  <c r="R443"/>
  <c r="P443"/>
  <c r="BI428"/>
  <c r="BH428"/>
  <c r="BG428"/>
  <c r="BF428"/>
  <c r="T428"/>
  <c r="R428"/>
  <c r="P428"/>
  <c r="BI417"/>
  <c r="BH417"/>
  <c r="BG417"/>
  <c r="BF417"/>
  <c r="T417"/>
  <c r="R417"/>
  <c r="P417"/>
  <c r="BI404"/>
  <c r="BH404"/>
  <c r="BG404"/>
  <c r="BF404"/>
  <c r="T404"/>
  <c r="R404"/>
  <c r="P404"/>
  <c r="BI397"/>
  <c r="BH397"/>
  <c r="BG397"/>
  <c r="BF397"/>
  <c r="T397"/>
  <c r="R397"/>
  <c r="P397"/>
  <c r="BI385"/>
  <c r="BH385"/>
  <c r="BG385"/>
  <c r="BF385"/>
  <c r="T385"/>
  <c r="R385"/>
  <c r="P385"/>
  <c r="BI377"/>
  <c r="BH377"/>
  <c r="BG377"/>
  <c r="BF377"/>
  <c r="T377"/>
  <c r="R377"/>
  <c r="P377"/>
  <c r="BI371"/>
  <c r="BH371"/>
  <c r="BG371"/>
  <c r="BF371"/>
  <c r="T371"/>
  <c r="R371"/>
  <c r="P371"/>
  <c r="BI361"/>
  <c r="BH361"/>
  <c r="BG361"/>
  <c r="BF361"/>
  <c r="T361"/>
  <c r="R361"/>
  <c r="P361"/>
  <c r="BI352"/>
  <c r="BH352"/>
  <c r="BG352"/>
  <c r="BF352"/>
  <c r="T352"/>
  <c r="R352"/>
  <c r="P352"/>
  <c r="BI343"/>
  <c r="BH343"/>
  <c r="BG343"/>
  <c r="BF343"/>
  <c r="T343"/>
  <c r="R343"/>
  <c r="P343"/>
  <c r="BI337"/>
  <c r="BH337"/>
  <c r="BG337"/>
  <c r="BF337"/>
  <c r="T337"/>
  <c r="R337"/>
  <c r="P337"/>
  <c r="BI326"/>
  <c r="BH326"/>
  <c r="BG326"/>
  <c r="BF326"/>
  <c r="T326"/>
  <c r="R326"/>
  <c r="P326"/>
  <c r="BI315"/>
  <c r="BH315"/>
  <c r="BG315"/>
  <c r="BF315"/>
  <c r="T315"/>
  <c r="R315"/>
  <c r="P315"/>
  <c r="BI310"/>
  <c r="BH310"/>
  <c r="BG310"/>
  <c r="BF310"/>
  <c r="T310"/>
  <c r="R310"/>
  <c r="P310"/>
  <c r="BI304"/>
  <c r="BH304"/>
  <c r="BG304"/>
  <c r="BF304"/>
  <c r="T304"/>
  <c r="R304"/>
  <c r="P304"/>
  <c r="BI291"/>
  <c r="BH291"/>
  <c r="BG291"/>
  <c r="BF291"/>
  <c r="T291"/>
  <c r="R291"/>
  <c r="P291"/>
  <c r="BI284"/>
  <c r="BH284"/>
  <c r="BG284"/>
  <c r="BF284"/>
  <c r="T284"/>
  <c r="R284"/>
  <c r="P284"/>
  <c r="BI276"/>
  <c r="BH276"/>
  <c r="BG276"/>
  <c r="BF276"/>
  <c r="T276"/>
  <c r="R276"/>
  <c r="P276"/>
  <c r="BI268"/>
  <c r="BH268"/>
  <c r="BG268"/>
  <c r="BF268"/>
  <c r="T268"/>
  <c r="R268"/>
  <c r="P268"/>
  <c r="BI262"/>
  <c r="BH262"/>
  <c r="BG262"/>
  <c r="BF262"/>
  <c r="T262"/>
  <c r="R262"/>
  <c r="P262"/>
  <c r="BI254"/>
  <c r="BH254"/>
  <c r="BG254"/>
  <c r="BF254"/>
  <c r="T254"/>
  <c r="R254"/>
  <c r="P254"/>
  <c r="BI246"/>
  <c r="BH246"/>
  <c r="BG246"/>
  <c r="BF246"/>
  <c r="T246"/>
  <c r="R246"/>
  <c r="P246"/>
  <c r="BI237"/>
  <c r="BH237"/>
  <c r="BG237"/>
  <c r="BF237"/>
  <c r="T237"/>
  <c r="R237"/>
  <c r="P237"/>
  <c r="BI225"/>
  <c r="BH225"/>
  <c r="BG225"/>
  <c r="BF225"/>
  <c r="T225"/>
  <c r="R225"/>
  <c r="P225"/>
  <c r="BI207"/>
  <c r="BH207"/>
  <c r="BG207"/>
  <c r="BF207"/>
  <c r="T207"/>
  <c r="R207"/>
  <c r="P207"/>
  <c r="BI202"/>
  <c r="BH202"/>
  <c r="BG202"/>
  <c r="BF202"/>
  <c r="T202"/>
  <c r="R202"/>
  <c r="P202"/>
  <c r="BI195"/>
  <c r="BH195"/>
  <c r="BG195"/>
  <c r="BF195"/>
  <c r="T195"/>
  <c r="R195"/>
  <c r="P195"/>
  <c r="BI182"/>
  <c r="BH182"/>
  <c r="BG182"/>
  <c r="BF182"/>
  <c r="T182"/>
  <c r="R182"/>
  <c r="P182"/>
  <c r="BI176"/>
  <c r="BH176"/>
  <c r="BG176"/>
  <c r="BF176"/>
  <c r="T176"/>
  <c r="R176"/>
  <c r="P176"/>
  <c r="BI169"/>
  <c r="BH169"/>
  <c r="BG169"/>
  <c r="BF169"/>
  <c r="T169"/>
  <c r="R169"/>
  <c r="P169"/>
  <c r="BI156"/>
  <c r="BH156"/>
  <c r="BG156"/>
  <c r="BF156"/>
  <c r="T156"/>
  <c r="R156"/>
  <c r="P156"/>
  <c r="BI143"/>
  <c r="BH143"/>
  <c r="BG143"/>
  <c r="BF143"/>
  <c r="T143"/>
  <c r="R143"/>
  <c r="P143"/>
  <c r="BI132"/>
  <c r="BH132"/>
  <c r="BG132"/>
  <c r="BF132"/>
  <c r="T132"/>
  <c r="R132"/>
  <c r="P132"/>
  <c r="BI125"/>
  <c r="BH125"/>
  <c r="BG125"/>
  <c r="BF125"/>
  <c r="T125"/>
  <c r="R125"/>
  <c r="P125"/>
  <c r="BI100"/>
  <c r="BH100"/>
  <c r="BG100"/>
  <c r="BF100"/>
  <c r="T100"/>
  <c r="R100"/>
  <c r="P100"/>
  <c r="J94"/>
  <c r="J93"/>
  <c r="F91"/>
  <c r="E89"/>
  <c r="J59"/>
  <c r="J58"/>
  <c r="F56"/>
  <c r="E54"/>
  <c r="J20"/>
  <c r="E20"/>
  <c r="F94"/>
  <c r="J19"/>
  <c r="J17"/>
  <c r="E17"/>
  <c r="F93"/>
  <c r="J16"/>
  <c r="J14"/>
  <c r="J91"/>
  <c r="E7"/>
  <c r="E50"/>
  <c i="7" r="J41"/>
  <c r="J40"/>
  <c i="1" r="AY62"/>
  <c i="7" r="J39"/>
  <c i="1" r="AX62"/>
  <c i="7" r="BI290"/>
  <c r="BH290"/>
  <c r="BG290"/>
  <c r="BF290"/>
  <c r="T290"/>
  <c r="R290"/>
  <c r="P290"/>
  <c r="BI285"/>
  <c r="BH285"/>
  <c r="BG285"/>
  <c r="BF285"/>
  <c r="T285"/>
  <c r="R285"/>
  <c r="P285"/>
  <c r="BI275"/>
  <c r="BH275"/>
  <c r="BG275"/>
  <c r="BF275"/>
  <c r="T275"/>
  <c r="R275"/>
  <c r="P275"/>
  <c r="BI270"/>
  <c r="BH270"/>
  <c r="BG270"/>
  <c r="BF270"/>
  <c r="T270"/>
  <c r="T269"/>
  <c r="T268"/>
  <c r="R270"/>
  <c r="R269"/>
  <c r="R268"/>
  <c r="P270"/>
  <c r="P269"/>
  <c r="P268"/>
  <c r="BI263"/>
  <c r="BH263"/>
  <c r="BG263"/>
  <c r="BF263"/>
  <c r="T263"/>
  <c r="R263"/>
  <c r="P263"/>
  <c r="BI257"/>
  <c r="BH257"/>
  <c r="BG257"/>
  <c r="BF257"/>
  <c r="T257"/>
  <c r="R257"/>
  <c r="P257"/>
  <c r="BI249"/>
  <c r="BH249"/>
  <c r="BG249"/>
  <c r="BF249"/>
  <c r="T249"/>
  <c r="R249"/>
  <c r="P249"/>
  <c r="BI243"/>
  <c r="BH243"/>
  <c r="BG243"/>
  <c r="BF243"/>
  <c r="T243"/>
  <c r="R243"/>
  <c r="P243"/>
  <c r="BI236"/>
  <c r="BH236"/>
  <c r="BG236"/>
  <c r="BF236"/>
  <c r="T236"/>
  <c r="R236"/>
  <c r="P236"/>
  <c r="BI226"/>
  <c r="BH226"/>
  <c r="BG226"/>
  <c r="BF226"/>
  <c r="T226"/>
  <c r="R226"/>
  <c r="P226"/>
  <c r="BI219"/>
  <c r="BH219"/>
  <c r="BG219"/>
  <c r="BF219"/>
  <c r="T219"/>
  <c r="R219"/>
  <c r="P219"/>
  <c r="BI210"/>
  <c r="BH210"/>
  <c r="BG210"/>
  <c r="BF210"/>
  <c r="T210"/>
  <c r="R210"/>
  <c r="P210"/>
  <c r="BI202"/>
  <c r="BH202"/>
  <c r="BG202"/>
  <c r="BF202"/>
  <c r="T202"/>
  <c r="R202"/>
  <c r="P202"/>
  <c r="BI195"/>
  <c r="BH195"/>
  <c r="BG195"/>
  <c r="BF195"/>
  <c r="T195"/>
  <c r="R195"/>
  <c r="P195"/>
  <c r="BI188"/>
  <c r="BH188"/>
  <c r="BG188"/>
  <c r="BF188"/>
  <c r="T188"/>
  <c r="R188"/>
  <c r="P188"/>
  <c r="BI181"/>
  <c r="BH181"/>
  <c r="BG181"/>
  <c r="BF181"/>
  <c r="T181"/>
  <c r="R181"/>
  <c r="P181"/>
  <c r="BI174"/>
  <c r="BH174"/>
  <c r="BG174"/>
  <c r="BF174"/>
  <c r="T174"/>
  <c r="R174"/>
  <c r="P174"/>
  <c r="BI166"/>
  <c r="BH166"/>
  <c r="BG166"/>
  <c r="BF166"/>
  <c r="T166"/>
  <c r="R166"/>
  <c r="P166"/>
  <c r="BI159"/>
  <c r="BH159"/>
  <c r="BG159"/>
  <c r="BF159"/>
  <c r="T159"/>
  <c r="R159"/>
  <c r="P159"/>
  <c r="BI151"/>
  <c r="BH151"/>
  <c r="BG151"/>
  <c r="BF151"/>
  <c r="T151"/>
  <c r="R151"/>
  <c r="P151"/>
  <c r="BI144"/>
  <c r="BH144"/>
  <c r="BG144"/>
  <c r="BF144"/>
  <c r="T144"/>
  <c r="R144"/>
  <c r="P144"/>
  <c r="BI136"/>
  <c r="BH136"/>
  <c r="BG136"/>
  <c r="BF136"/>
  <c r="T136"/>
  <c r="R136"/>
  <c r="P136"/>
  <c r="BI129"/>
  <c r="BH129"/>
  <c r="BG129"/>
  <c r="BF129"/>
  <c r="T129"/>
  <c r="R129"/>
  <c r="P129"/>
  <c r="BI122"/>
  <c r="BH122"/>
  <c r="BG122"/>
  <c r="BF122"/>
  <c r="T122"/>
  <c r="R122"/>
  <c r="P122"/>
  <c r="BI114"/>
  <c r="BH114"/>
  <c r="BG114"/>
  <c r="BF114"/>
  <c r="T114"/>
  <c r="R114"/>
  <c r="P114"/>
  <c r="BI107"/>
  <c r="BH107"/>
  <c r="BG107"/>
  <c r="BF107"/>
  <c r="T107"/>
  <c r="R107"/>
  <c r="P107"/>
  <c r="BI100"/>
  <c r="BH100"/>
  <c r="BG100"/>
  <c r="BF100"/>
  <c r="T100"/>
  <c r="R100"/>
  <c r="P100"/>
  <c r="J94"/>
  <c r="J93"/>
  <c r="F91"/>
  <c r="E89"/>
  <c r="J63"/>
  <c r="J62"/>
  <c r="F60"/>
  <c r="E58"/>
  <c r="J22"/>
  <c r="E22"/>
  <c r="F94"/>
  <c r="J21"/>
  <c r="J19"/>
  <c r="E19"/>
  <c r="F93"/>
  <c r="J18"/>
  <c r="J16"/>
  <c r="J60"/>
  <c r="E7"/>
  <c r="E52"/>
  <c i="6" r="J41"/>
  <c r="J40"/>
  <c i="1" r="AY61"/>
  <c i="6" r="J39"/>
  <c i="1" r="AX61"/>
  <c i="6" r="BI290"/>
  <c r="BH290"/>
  <c r="BG290"/>
  <c r="BF290"/>
  <c r="T290"/>
  <c r="R290"/>
  <c r="P290"/>
  <c r="BI285"/>
  <c r="BH285"/>
  <c r="BG285"/>
  <c r="BF285"/>
  <c r="T285"/>
  <c r="R285"/>
  <c r="P285"/>
  <c r="BI275"/>
  <c r="BH275"/>
  <c r="BG275"/>
  <c r="BF275"/>
  <c r="T275"/>
  <c r="R275"/>
  <c r="P275"/>
  <c r="BI270"/>
  <c r="BH270"/>
  <c r="BG270"/>
  <c r="BF270"/>
  <c r="T270"/>
  <c r="T269"/>
  <c r="T268"/>
  <c r="R270"/>
  <c r="R269"/>
  <c r="R268"/>
  <c r="P270"/>
  <c r="P269"/>
  <c r="P268"/>
  <c r="BI263"/>
  <c r="BH263"/>
  <c r="BG263"/>
  <c r="BF263"/>
  <c r="T263"/>
  <c r="R263"/>
  <c r="P263"/>
  <c r="BI257"/>
  <c r="BH257"/>
  <c r="BG257"/>
  <c r="BF257"/>
  <c r="T257"/>
  <c r="R257"/>
  <c r="P257"/>
  <c r="BI249"/>
  <c r="BH249"/>
  <c r="BG249"/>
  <c r="BF249"/>
  <c r="T249"/>
  <c r="R249"/>
  <c r="P249"/>
  <c r="BI243"/>
  <c r="BH243"/>
  <c r="BG243"/>
  <c r="BF243"/>
  <c r="T243"/>
  <c r="R243"/>
  <c r="P243"/>
  <c r="BI236"/>
  <c r="BH236"/>
  <c r="BG236"/>
  <c r="BF236"/>
  <c r="T236"/>
  <c r="R236"/>
  <c r="P236"/>
  <c r="BI226"/>
  <c r="BH226"/>
  <c r="BG226"/>
  <c r="BF226"/>
  <c r="T226"/>
  <c r="R226"/>
  <c r="P226"/>
  <c r="BI219"/>
  <c r="BH219"/>
  <c r="BG219"/>
  <c r="BF219"/>
  <c r="T219"/>
  <c r="R219"/>
  <c r="P219"/>
  <c r="BI210"/>
  <c r="BH210"/>
  <c r="BG210"/>
  <c r="BF210"/>
  <c r="T210"/>
  <c r="R210"/>
  <c r="P210"/>
  <c r="BI202"/>
  <c r="BH202"/>
  <c r="BG202"/>
  <c r="BF202"/>
  <c r="T202"/>
  <c r="R202"/>
  <c r="P202"/>
  <c r="BI195"/>
  <c r="BH195"/>
  <c r="BG195"/>
  <c r="BF195"/>
  <c r="T195"/>
  <c r="R195"/>
  <c r="P195"/>
  <c r="BI188"/>
  <c r="BH188"/>
  <c r="BG188"/>
  <c r="BF188"/>
  <c r="T188"/>
  <c r="R188"/>
  <c r="P188"/>
  <c r="BI181"/>
  <c r="BH181"/>
  <c r="BG181"/>
  <c r="BF181"/>
  <c r="T181"/>
  <c r="R181"/>
  <c r="P181"/>
  <c r="BI174"/>
  <c r="BH174"/>
  <c r="BG174"/>
  <c r="BF174"/>
  <c r="T174"/>
  <c r="R174"/>
  <c r="P174"/>
  <c r="BI166"/>
  <c r="BH166"/>
  <c r="BG166"/>
  <c r="BF166"/>
  <c r="T166"/>
  <c r="R166"/>
  <c r="P166"/>
  <c r="BI159"/>
  <c r="BH159"/>
  <c r="BG159"/>
  <c r="BF159"/>
  <c r="T159"/>
  <c r="R159"/>
  <c r="P159"/>
  <c r="BI151"/>
  <c r="BH151"/>
  <c r="BG151"/>
  <c r="BF151"/>
  <c r="T151"/>
  <c r="R151"/>
  <c r="P151"/>
  <c r="BI144"/>
  <c r="BH144"/>
  <c r="BG144"/>
  <c r="BF144"/>
  <c r="T144"/>
  <c r="R144"/>
  <c r="P144"/>
  <c r="BI136"/>
  <c r="BH136"/>
  <c r="BG136"/>
  <c r="BF136"/>
  <c r="T136"/>
  <c r="R136"/>
  <c r="P136"/>
  <c r="BI129"/>
  <c r="BH129"/>
  <c r="BG129"/>
  <c r="BF129"/>
  <c r="T129"/>
  <c r="R129"/>
  <c r="P129"/>
  <c r="BI122"/>
  <c r="BH122"/>
  <c r="BG122"/>
  <c r="BF122"/>
  <c r="T122"/>
  <c r="R122"/>
  <c r="P122"/>
  <c r="BI114"/>
  <c r="BH114"/>
  <c r="BG114"/>
  <c r="BF114"/>
  <c r="T114"/>
  <c r="R114"/>
  <c r="P114"/>
  <c r="BI107"/>
  <c r="BH107"/>
  <c r="BG107"/>
  <c r="BF107"/>
  <c r="T107"/>
  <c r="R107"/>
  <c r="P107"/>
  <c r="BI100"/>
  <c r="BH100"/>
  <c r="BG100"/>
  <c r="BF100"/>
  <c r="T100"/>
  <c r="R100"/>
  <c r="P100"/>
  <c r="J94"/>
  <c r="J93"/>
  <c r="F91"/>
  <c r="E89"/>
  <c r="J63"/>
  <c r="J62"/>
  <c r="F60"/>
  <c r="E58"/>
  <c r="J22"/>
  <c r="E22"/>
  <c r="F63"/>
  <c r="J21"/>
  <c r="J19"/>
  <c r="E19"/>
  <c r="F93"/>
  <c r="J18"/>
  <c r="J16"/>
  <c r="J91"/>
  <c r="E7"/>
  <c r="E52"/>
  <c i="5" r="J41"/>
  <c r="J40"/>
  <c i="1" r="AY60"/>
  <c i="5" r="J39"/>
  <c i="1" r="AX60"/>
  <c i="5" r="BI284"/>
  <c r="BH284"/>
  <c r="BG284"/>
  <c r="BF284"/>
  <c r="T284"/>
  <c r="R284"/>
  <c r="P284"/>
  <c r="BI279"/>
  <c r="BH279"/>
  <c r="BG279"/>
  <c r="BF279"/>
  <c r="T279"/>
  <c r="R279"/>
  <c r="P279"/>
  <c r="BI269"/>
  <c r="BH269"/>
  <c r="BG269"/>
  <c r="BF269"/>
  <c r="T269"/>
  <c r="R269"/>
  <c r="P269"/>
  <c r="BI264"/>
  <c r="BH264"/>
  <c r="BG264"/>
  <c r="BF264"/>
  <c r="T264"/>
  <c r="T263"/>
  <c r="T262"/>
  <c r="R264"/>
  <c r="R263"/>
  <c r="R262"/>
  <c r="P264"/>
  <c r="P263"/>
  <c r="P262"/>
  <c r="BI257"/>
  <c r="BH257"/>
  <c r="BG257"/>
  <c r="BF257"/>
  <c r="T257"/>
  <c r="R257"/>
  <c r="P257"/>
  <c r="BI251"/>
  <c r="BH251"/>
  <c r="BG251"/>
  <c r="BF251"/>
  <c r="T251"/>
  <c r="R251"/>
  <c r="P251"/>
  <c r="BI243"/>
  <c r="BH243"/>
  <c r="BG243"/>
  <c r="BF243"/>
  <c r="T243"/>
  <c r="R243"/>
  <c r="P243"/>
  <c r="BI237"/>
  <c r="BH237"/>
  <c r="BG237"/>
  <c r="BF237"/>
  <c r="T237"/>
  <c r="R237"/>
  <c r="P237"/>
  <c r="BI230"/>
  <c r="BH230"/>
  <c r="BG230"/>
  <c r="BF230"/>
  <c r="T230"/>
  <c r="R230"/>
  <c r="P230"/>
  <c r="BI220"/>
  <c r="BH220"/>
  <c r="BG220"/>
  <c r="BF220"/>
  <c r="T220"/>
  <c r="R220"/>
  <c r="P220"/>
  <c r="BI213"/>
  <c r="BH213"/>
  <c r="BG213"/>
  <c r="BF213"/>
  <c r="T213"/>
  <c r="R213"/>
  <c r="P213"/>
  <c r="BI204"/>
  <c r="BH204"/>
  <c r="BG204"/>
  <c r="BF204"/>
  <c r="T204"/>
  <c r="R204"/>
  <c r="P204"/>
  <c r="BI196"/>
  <c r="BH196"/>
  <c r="BG196"/>
  <c r="BF196"/>
  <c r="T196"/>
  <c r="R196"/>
  <c r="P196"/>
  <c r="BI189"/>
  <c r="BH189"/>
  <c r="BG189"/>
  <c r="BF189"/>
  <c r="T189"/>
  <c r="R189"/>
  <c r="P189"/>
  <c r="BI182"/>
  <c r="BH182"/>
  <c r="BG182"/>
  <c r="BF182"/>
  <c r="T182"/>
  <c r="R182"/>
  <c r="P182"/>
  <c r="BI174"/>
  <c r="BH174"/>
  <c r="BG174"/>
  <c r="BF174"/>
  <c r="T174"/>
  <c r="R174"/>
  <c r="P174"/>
  <c r="BI166"/>
  <c r="BH166"/>
  <c r="BG166"/>
  <c r="BF166"/>
  <c r="T166"/>
  <c r="R166"/>
  <c r="P166"/>
  <c r="BI159"/>
  <c r="BH159"/>
  <c r="BG159"/>
  <c r="BF159"/>
  <c r="T159"/>
  <c r="R159"/>
  <c r="P159"/>
  <c r="BI151"/>
  <c r="BH151"/>
  <c r="BG151"/>
  <c r="BF151"/>
  <c r="T151"/>
  <c r="R151"/>
  <c r="P151"/>
  <c r="BI144"/>
  <c r="BH144"/>
  <c r="BG144"/>
  <c r="BF144"/>
  <c r="T144"/>
  <c r="R144"/>
  <c r="P144"/>
  <c r="BI136"/>
  <c r="BH136"/>
  <c r="BG136"/>
  <c r="BF136"/>
  <c r="T136"/>
  <c r="R136"/>
  <c r="P136"/>
  <c r="BI129"/>
  <c r="BH129"/>
  <c r="BG129"/>
  <c r="BF129"/>
  <c r="T129"/>
  <c r="R129"/>
  <c r="P129"/>
  <c r="BI121"/>
  <c r="BH121"/>
  <c r="BG121"/>
  <c r="BF121"/>
  <c r="T121"/>
  <c r="R121"/>
  <c r="P121"/>
  <c r="BI113"/>
  <c r="BH113"/>
  <c r="BG113"/>
  <c r="BF113"/>
  <c r="T113"/>
  <c r="R113"/>
  <c r="P113"/>
  <c r="BI106"/>
  <c r="BH106"/>
  <c r="BG106"/>
  <c r="BF106"/>
  <c r="T106"/>
  <c r="R106"/>
  <c r="P106"/>
  <c r="BI100"/>
  <c r="BH100"/>
  <c r="BG100"/>
  <c r="BF100"/>
  <c r="T100"/>
  <c r="R100"/>
  <c r="P100"/>
  <c r="J94"/>
  <c r="J93"/>
  <c r="F91"/>
  <c r="E89"/>
  <c r="J63"/>
  <c r="J62"/>
  <c r="F60"/>
  <c r="E58"/>
  <c r="J22"/>
  <c r="E22"/>
  <c r="F63"/>
  <c r="J21"/>
  <c r="J19"/>
  <c r="E19"/>
  <c r="F93"/>
  <c r="J18"/>
  <c r="J16"/>
  <c r="J60"/>
  <c r="E7"/>
  <c r="E83"/>
  <c i="4" r="J39"/>
  <c r="J38"/>
  <c i="1" r="AY59"/>
  <c i="4" r="J37"/>
  <c i="1" r="AX59"/>
  <c i="4" r="BI405"/>
  <c r="BH405"/>
  <c r="BG405"/>
  <c r="BF405"/>
  <c r="T405"/>
  <c r="R405"/>
  <c r="P405"/>
  <c r="BI400"/>
  <c r="BH400"/>
  <c r="BG400"/>
  <c r="BF400"/>
  <c r="T400"/>
  <c r="R400"/>
  <c r="P400"/>
  <c r="BI393"/>
  <c r="BH393"/>
  <c r="BG393"/>
  <c r="BF393"/>
  <c r="T393"/>
  <c r="R393"/>
  <c r="P393"/>
  <c r="BI388"/>
  <c r="BH388"/>
  <c r="BG388"/>
  <c r="BF388"/>
  <c r="T388"/>
  <c r="T387"/>
  <c r="T386"/>
  <c r="R388"/>
  <c r="R387"/>
  <c r="R386"/>
  <c r="P388"/>
  <c r="P387"/>
  <c r="P386"/>
  <c r="BI378"/>
  <c r="BH378"/>
  <c r="BG378"/>
  <c r="BF378"/>
  <c r="T378"/>
  <c r="T377"/>
  <c r="R378"/>
  <c r="R377"/>
  <c r="P378"/>
  <c r="P377"/>
  <c r="BI371"/>
  <c r="BH371"/>
  <c r="BG371"/>
  <c r="BF371"/>
  <c r="T371"/>
  <c r="R371"/>
  <c r="R363"/>
  <c r="P371"/>
  <c r="BI364"/>
  <c r="BH364"/>
  <c r="BG364"/>
  <c r="BF364"/>
  <c r="T364"/>
  <c r="R364"/>
  <c r="P364"/>
  <c r="BI358"/>
  <c r="BH358"/>
  <c r="BG358"/>
  <c r="BF358"/>
  <c r="T358"/>
  <c r="R358"/>
  <c r="P358"/>
  <c r="BI352"/>
  <c r="BH352"/>
  <c r="BG352"/>
  <c r="BF352"/>
  <c r="T352"/>
  <c r="R352"/>
  <c r="P352"/>
  <c r="BI343"/>
  <c r="BH343"/>
  <c r="BG343"/>
  <c r="BF343"/>
  <c r="T343"/>
  <c r="R343"/>
  <c r="P343"/>
  <c r="BI337"/>
  <c r="BH337"/>
  <c r="BG337"/>
  <c r="BF337"/>
  <c r="T337"/>
  <c r="R337"/>
  <c r="P337"/>
  <c r="BI329"/>
  <c r="BH329"/>
  <c r="BG329"/>
  <c r="BF329"/>
  <c r="T329"/>
  <c r="R329"/>
  <c r="P329"/>
  <c r="BI324"/>
  <c r="BH324"/>
  <c r="BG324"/>
  <c r="BF324"/>
  <c r="T324"/>
  <c r="R324"/>
  <c r="P324"/>
  <c r="BI318"/>
  <c r="BH318"/>
  <c r="BG318"/>
  <c r="BF318"/>
  <c r="T318"/>
  <c r="R318"/>
  <c r="P318"/>
  <c r="BI313"/>
  <c r="BH313"/>
  <c r="BG313"/>
  <c r="BF313"/>
  <c r="T313"/>
  <c r="R313"/>
  <c r="P313"/>
  <c r="BI306"/>
  <c r="BH306"/>
  <c r="BG306"/>
  <c r="BF306"/>
  <c r="T306"/>
  <c r="R306"/>
  <c r="P306"/>
  <c r="BI301"/>
  <c r="BH301"/>
  <c r="BG301"/>
  <c r="BF301"/>
  <c r="T301"/>
  <c r="R301"/>
  <c r="P301"/>
  <c r="BI294"/>
  <c r="BH294"/>
  <c r="BG294"/>
  <c r="BF294"/>
  <c r="T294"/>
  <c r="R294"/>
  <c r="P294"/>
  <c r="BI286"/>
  <c r="BH286"/>
  <c r="BG286"/>
  <c r="BF286"/>
  <c r="T286"/>
  <c r="R286"/>
  <c r="P286"/>
  <c r="BI279"/>
  <c r="BH279"/>
  <c r="BG279"/>
  <c r="BF279"/>
  <c r="T279"/>
  <c r="R279"/>
  <c r="P279"/>
  <c r="BI272"/>
  <c r="BH272"/>
  <c r="BG272"/>
  <c r="BF272"/>
  <c r="T272"/>
  <c r="R272"/>
  <c r="P272"/>
  <c r="BI267"/>
  <c r="BH267"/>
  <c r="BG267"/>
  <c r="BF267"/>
  <c r="T267"/>
  <c r="R267"/>
  <c r="P267"/>
  <c r="BI262"/>
  <c r="BH262"/>
  <c r="BG262"/>
  <c r="BF262"/>
  <c r="T262"/>
  <c r="R262"/>
  <c r="P262"/>
  <c r="BI257"/>
  <c r="BH257"/>
  <c r="BG257"/>
  <c r="BF257"/>
  <c r="T257"/>
  <c r="R257"/>
  <c r="P257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4"/>
  <c r="BH224"/>
  <c r="BG224"/>
  <c r="BF224"/>
  <c r="T224"/>
  <c r="R224"/>
  <c r="P224"/>
  <c r="BI218"/>
  <c r="BH218"/>
  <c r="BG218"/>
  <c r="BF218"/>
  <c r="T218"/>
  <c r="R218"/>
  <c r="P218"/>
  <c r="BI212"/>
  <c r="BH212"/>
  <c r="BG212"/>
  <c r="BF212"/>
  <c r="T212"/>
  <c r="R212"/>
  <c r="P212"/>
  <c r="BI206"/>
  <c r="BH206"/>
  <c r="BG206"/>
  <c r="BF206"/>
  <c r="T206"/>
  <c r="R206"/>
  <c r="P206"/>
  <c r="BI200"/>
  <c r="BH200"/>
  <c r="BG200"/>
  <c r="BF200"/>
  <c r="T200"/>
  <c r="R200"/>
  <c r="P200"/>
  <c r="BI195"/>
  <c r="BH195"/>
  <c r="BG195"/>
  <c r="BF195"/>
  <c r="T195"/>
  <c r="R195"/>
  <c r="P195"/>
  <c r="BI189"/>
  <c r="BH189"/>
  <c r="BG189"/>
  <c r="BF189"/>
  <c r="T189"/>
  <c r="R189"/>
  <c r="P189"/>
  <c r="BI183"/>
  <c r="BH183"/>
  <c r="BG183"/>
  <c r="BF183"/>
  <c r="T183"/>
  <c r="R183"/>
  <c r="P183"/>
  <c r="BI177"/>
  <c r="BH177"/>
  <c r="BG177"/>
  <c r="BF177"/>
  <c r="T177"/>
  <c r="R177"/>
  <c r="P177"/>
  <c r="BI171"/>
  <c r="BH171"/>
  <c r="BG171"/>
  <c r="BF171"/>
  <c r="T171"/>
  <c r="R171"/>
  <c r="P171"/>
  <c r="BI165"/>
  <c r="BH165"/>
  <c r="BG165"/>
  <c r="BF165"/>
  <c r="T165"/>
  <c r="R165"/>
  <c r="P165"/>
  <c r="BI159"/>
  <c r="BH159"/>
  <c r="BG159"/>
  <c r="BF159"/>
  <c r="T159"/>
  <c r="R159"/>
  <c r="P159"/>
  <c r="BI152"/>
  <c r="BH152"/>
  <c r="BG152"/>
  <c r="BF152"/>
  <c r="T152"/>
  <c r="R152"/>
  <c r="P152"/>
  <c r="BI145"/>
  <c r="BH145"/>
  <c r="BG145"/>
  <c r="BF145"/>
  <c r="T145"/>
  <c r="R145"/>
  <c r="P145"/>
  <c r="BI138"/>
  <c r="BH138"/>
  <c r="BG138"/>
  <c r="BF138"/>
  <c r="T138"/>
  <c r="R138"/>
  <c r="P138"/>
  <c r="BI132"/>
  <c r="BH132"/>
  <c r="BG132"/>
  <c r="BF132"/>
  <c r="T132"/>
  <c r="R132"/>
  <c r="P132"/>
  <c r="BI125"/>
  <c r="BH125"/>
  <c r="BG125"/>
  <c r="BF125"/>
  <c r="T125"/>
  <c r="R125"/>
  <c r="P125"/>
  <c r="BI118"/>
  <c r="BH118"/>
  <c r="BG118"/>
  <c r="BF118"/>
  <c r="T118"/>
  <c r="R118"/>
  <c r="P118"/>
  <c r="BI111"/>
  <c r="BH111"/>
  <c r="BG111"/>
  <c r="BF111"/>
  <c r="T111"/>
  <c r="R111"/>
  <c r="P111"/>
  <c r="BI104"/>
  <c r="BH104"/>
  <c r="BG104"/>
  <c r="BF104"/>
  <c r="T104"/>
  <c r="R104"/>
  <c r="P104"/>
  <c r="BI96"/>
  <c r="BH96"/>
  <c r="BG96"/>
  <c r="BF96"/>
  <c r="T96"/>
  <c r="R96"/>
  <c r="P96"/>
  <c r="J90"/>
  <c r="J89"/>
  <c r="F87"/>
  <c r="E85"/>
  <c r="J59"/>
  <c r="J58"/>
  <c r="F56"/>
  <c r="E54"/>
  <c r="J20"/>
  <c r="E20"/>
  <c r="F59"/>
  <c r="J19"/>
  <c r="J17"/>
  <c r="E17"/>
  <c r="F58"/>
  <c r="J16"/>
  <c r="J14"/>
  <c r="J87"/>
  <c r="E7"/>
  <c r="E81"/>
  <c i="3" r="J39"/>
  <c r="J38"/>
  <c i="1" r="AY57"/>
  <c i="3" r="J37"/>
  <c i="1" r="AX57"/>
  <c i="3" r="BI186"/>
  <c r="BH186"/>
  <c r="BG186"/>
  <c r="BF186"/>
  <c r="T186"/>
  <c r="T185"/>
  <c r="R186"/>
  <c r="R185"/>
  <c r="P186"/>
  <c r="P185"/>
  <c r="BI178"/>
  <c r="BH178"/>
  <c r="BG178"/>
  <c r="BF178"/>
  <c r="T178"/>
  <c r="R178"/>
  <c r="P178"/>
  <c r="BI171"/>
  <c r="BH171"/>
  <c r="BG171"/>
  <c r="BF171"/>
  <c r="T171"/>
  <c r="R171"/>
  <c r="P171"/>
  <c r="BI164"/>
  <c r="BH164"/>
  <c r="BG164"/>
  <c r="BF164"/>
  <c r="T164"/>
  <c r="R164"/>
  <c r="P164"/>
  <c r="BI159"/>
  <c r="BH159"/>
  <c r="BG159"/>
  <c r="BF159"/>
  <c r="T159"/>
  <c r="R159"/>
  <c r="P159"/>
  <c r="BI152"/>
  <c r="BH152"/>
  <c r="BG152"/>
  <c r="BF152"/>
  <c r="T152"/>
  <c r="R152"/>
  <c r="P152"/>
  <c r="BI145"/>
  <c r="BH145"/>
  <c r="BG145"/>
  <c r="BF145"/>
  <c r="T145"/>
  <c r="R145"/>
  <c r="P145"/>
  <c r="BI138"/>
  <c r="BH138"/>
  <c r="BG138"/>
  <c r="BF138"/>
  <c r="T138"/>
  <c r="R138"/>
  <c r="P138"/>
  <c r="BI131"/>
  <c r="BH131"/>
  <c r="BG131"/>
  <c r="BF131"/>
  <c r="T131"/>
  <c r="R131"/>
  <c r="P131"/>
  <c r="BI123"/>
  <c r="BH123"/>
  <c r="BG123"/>
  <c r="BF123"/>
  <c r="T123"/>
  <c r="R123"/>
  <c r="P123"/>
  <c r="BI114"/>
  <c r="BH114"/>
  <c r="BG114"/>
  <c r="BF114"/>
  <c r="T114"/>
  <c r="R114"/>
  <c r="P114"/>
  <c r="BI107"/>
  <c r="BH107"/>
  <c r="BG107"/>
  <c r="BF107"/>
  <c r="T107"/>
  <c r="R107"/>
  <c r="P107"/>
  <c r="BI100"/>
  <c r="BH100"/>
  <c r="BG100"/>
  <c r="BF100"/>
  <c r="T100"/>
  <c r="R100"/>
  <c r="P100"/>
  <c r="BI91"/>
  <c r="BH91"/>
  <c r="BG91"/>
  <c r="BF91"/>
  <c r="T91"/>
  <c r="R91"/>
  <c r="P91"/>
  <c r="J85"/>
  <c r="J84"/>
  <c r="F82"/>
  <c r="E80"/>
  <c r="J59"/>
  <c r="J58"/>
  <c r="F56"/>
  <c r="E54"/>
  <c r="J20"/>
  <c r="E20"/>
  <c r="F85"/>
  <c r="J19"/>
  <c r="J17"/>
  <c r="E17"/>
  <c r="F84"/>
  <c r="J16"/>
  <c r="J14"/>
  <c r="J82"/>
  <c r="E7"/>
  <c r="E76"/>
  <c i="2" r="J37"/>
  <c r="J36"/>
  <c i="1" r="AY56"/>
  <c i="2" r="J35"/>
  <c i="1" r="AX56"/>
  <c i="2" r="BI505"/>
  <c r="BH505"/>
  <c r="BG505"/>
  <c r="BF505"/>
  <c r="T505"/>
  <c r="T504"/>
  <c r="R505"/>
  <c r="R504"/>
  <c r="P505"/>
  <c r="P504"/>
  <c r="BI497"/>
  <c r="BH497"/>
  <c r="BG497"/>
  <c r="BF497"/>
  <c r="T497"/>
  <c r="R497"/>
  <c r="P497"/>
  <c r="BI490"/>
  <c r="BH490"/>
  <c r="BG490"/>
  <c r="BF490"/>
  <c r="T490"/>
  <c r="R490"/>
  <c r="P490"/>
  <c r="BI483"/>
  <c r="BH483"/>
  <c r="BG483"/>
  <c r="BF483"/>
  <c r="T483"/>
  <c r="R483"/>
  <c r="P483"/>
  <c r="BI471"/>
  <c r="BH471"/>
  <c r="BG471"/>
  <c r="BF471"/>
  <c r="T471"/>
  <c r="R471"/>
  <c r="P471"/>
  <c r="BI463"/>
  <c r="BH463"/>
  <c r="BG463"/>
  <c r="BF463"/>
  <c r="T463"/>
  <c r="T462"/>
  <c r="R463"/>
  <c r="R462"/>
  <c r="P463"/>
  <c r="P462"/>
  <c r="BI455"/>
  <c r="BH455"/>
  <c r="BG455"/>
  <c r="BF455"/>
  <c r="T455"/>
  <c r="R455"/>
  <c r="P455"/>
  <c r="BI448"/>
  <c r="BH448"/>
  <c r="BG448"/>
  <c r="BF448"/>
  <c r="T448"/>
  <c r="R448"/>
  <c r="P448"/>
  <c r="BI441"/>
  <c r="BH441"/>
  <c r="BG441"/>
  <c r="BF441"/>
  <c r="T441"/>
  <c r="R441"/>
  <c r="P441"/>
  <c r="BI435"/>
  <c r="BH435"/>
  <c r="BG435"/>
  <c r="BF435"/>
  <c r="T435"/>
  <c r="R435"/>
  <c r="P435"/>
  <c r="BI429"/>
  <c r="BH429"/>
  <c r="BG429"/>
  <c r="BF429"/>
  <c r="T429"/>
  <c r="R429"/>
  <c r="P429"/>
  <c r="BI419"/>
  <c r="BH419"/>
  <c r="BG419"/>
  <c r="BF419"/>
  <c r="T419"/>
  <c r="R419"/>
  <c r="P419"/>
  <c r="BI411"/>
  <c r="BH411"/>
  <c r="BG411"/>
  <c r="BF411"/>
  <c r="T411"/>
  <c r="R411"/>
  <c r="P411"/>
  <c r="BI403"/>
  <c r="BH403"/>
  <c r="BG403"/>
  <c r="BF403"/>
  <c r="T403"/>
  <c r="R403"/>
  <c r="P403"/>
  <c r="BI396"/>
  <c r="BH396"/>
  <c r="BG396"/>
  <c r="BF396"/>
  <c r="T396"/>
  <c r="R396"/>
  <c r="P396"/>
  <c r="BI389"/>
  <c r="BH389"/>
  <c r="BG389"/>
  <c r="BF389"/>
  <c r="T389"/>
  <c r="T388"/>
  <c r="R389"/>
  <c r="R388"/>
  <c r="P389"/>
  <c r="P388"/>
  <c r="BI381"/>
  <c r="BH381"/>
  <c r="BG381"/>
  <c r="BF381"/>
  <c r="T381"/>
  <c r="R381"/>
  <c r="P381"/>
  <c r="BI374"/>
  <c r="BH374"/>
  <c r="BG374"/>
  <c r="BF374"/>
  <c r="T374"/>
  <c r="R374"/>
  <c r="P374"/>
  <c r="BI368"/>
  <c r="BH368"/>
  <c r="BG368"/>
  <c r="BF368"/>
  <c r="T368"/>
  <c r="R368"/>
  <c r="P368"/>
  <c r="BI361"/>
  <c r="BH361"/>
  <c r="BG361"/>
  <c r="BF361"/>
  <c r="T361"/>
  <c r="R361"/>
  <c r="P361"/>
  <c r="BI353"/>
  <c r="BH353"/>
  <c r="BG353"/>
  <c r="BF353"/>
  <c r="T353"/>
  <c r="R353"/>
  <c r="P353"/>
  <c r="BI348"/>
  <c r="BH348"/>
  <c r="BG348"/>
  <c r="BF348"/>
  <c r="T348"/>
  <c r="R348"/>
  <c r="P348"/>
  <c r="BI341"/>
  <c r="BH341"/>
  <c r="BG341"/>
  <c r="BF341"/>
  <c r="T341"/>
  <c r="R341"/>
  <c r="P341"/>
  <c r="BI336"/>
  <c r="BH336"/>
  <c r="BG336"/>
  <c r="BF336"/>
  <c r="T336"/>
  <c r="R336"/>
  <c r="P336"/>
  <c r="BI330"/>
  <c r="BH330"/>
  <c r="BG330"/>
  <c r="BF330"/>
  <c r="T330"/>
  <c r="R330"/>
  <c r="P330"/>
  <c r="BI323"/>
  <c r="BH323"/>
  <c r="BG323"/>
  <c r="BF323"/>
  <c r="T323"/>
  <c r="R323"/>
  <c r="P323"/>
  <c r="BI314"/>
  <c r="BH314"/>
  <c r="BG314"/>
  <c r="BF314"/>
  <c r="T314"/>
  <c r="R314"/>
  <c r="P314"/>
  <c r="BI307"/>
  <c r="BH307"/>
  <c r="BG307"/>
  <c r="BF307"/>
  <c r="T307"/>
  <c r="R307"/>
  <c r="P307"/>
  <c r="BI301"/>
  <c r="BH301"/>
  <c r="BG301"/>
  <c r="BF301"/>
  <c r="T301"/>
  <c r="R301"/>
  <c r="P301"/>
  <c r="BI288"/>
  <c r="BH288"/>
  <c r="BG288"/>
  <c r="BF288"/>
  <c r="T288"/>
  <c r="R288"/>
  <c r="P288"/>
  <c r="BI280"/>
  <c r="BH280"/>
  <c r="BG280"/>
  <c r="BF280"/>
  <c r="T280"/>
  <c r="R280"/>
  <c r="P280"/>
  <c r="BI264"/>
  <c r="BH264"/>
  <c r="BG264"/>
  <c r="BF264"/>
  <c r="T264"/>
  <c r="R264"/>
  <c r="P264"/>
  <c r="BI257"/>
  <c r="BH257"/>
  <c r="BG257"/>
  <c r="BF257"/>
  <c r="T257"/>
  <c r="R257"/>
  <c r="P257"/>
  <c r="BI250"/>
  <c r="BH250"/>
  <c r="BG250"/>
  <c r="BF250"/>
  <c r="T250"/>
  <c r="R250"/>
  <c r="P250"/>
  <c r="BI243"/>
  <c r="BH243"/>
  <c r="BG243"/>
  <c r="BF243"/>
  <c r="T243"/>
  <c r="R243"/>
  <c r="P243"/>
  <c r="BI236"/>
  <c r="BH236"/>
  <c r="BG236"/>
  <c r="BF236"/>
  <c r="T236"/>
  <c r="R236"/>
  <c r="P236"/>
  <c r="BI228"/>
  <c r="BH228"/>
  <c r="BG228"/>
  <c r="BF228"/>
  <c r="T228"/>
  <c r="R228"/>
  <c r="P228"/>
  <c r="BI221"/>
  <c r="BH221"/>
  <c r="BG221"/>
  <c r="BF221"/>
  <c r="T221"/>
  <c r="R221"/>
  <c r="P221"/>
  <c r="BI214"/>
  <c r="BH214"/>
  <c r="BG214"/>
  <c r="BF214"/>
  <c r="T214"/>
  <c r="R214"/>
  <c r="P214"/>
  <c r="BI207"/>
  <c r="BH207"/>
  <c r="BG207"/>
  <c r="BF207"/>
  <c r="T207"/>
  <c r="R207"/>
  <c r="P207"/>
  <c r="BI200"/>
  <c r="BH200"/>
  <c r="BG200"/>
  <c r="BF200"/>
  <c r="T200"/>
  <c r="R200"/>
  <c r="P200"/>
  <c r="BI193"/>
  <c r="BH193"/>
  <c r="BG193"/>
  <c r="BF193"/>
  <c r="T193"/>
  <c r="R193"/>
  <c r="P193"/>
  <c r="BI186"/>
  <c r="BH186"/>
  <c r="BG186"/>
  <c r="BF186"/>
  <c r="T186"/>
  <c r="R186"/>
  <c r="P186"/>
  <c r="BI178"/>
  <c r="BH178"/>
  <c r="BG178"/>
  <c r="BF178"/>
  <c r="T178"/>
  <c r="R178"/>
  <c r="P178"/>
  <c r="BI169"/>
  <c r="BH169"/>
  <c r="BG169"/>
  <c r="BF169"/>
  <c r="T169"/>
  <c r="R169"/>
  <c r="P169"/>
  <c r="BI162"/>
  <c r="BH162"/>
  <c r="BG162"/>
  <c r="BF162"/>
  <c r="T162"/>
  <c r="R162"/>
  <c r="P162"/>
  <c r="BI149"/>
  <c r="BH149"/>
  <c r="BG149"/>
  <c r="BF149"/>
  <c r="T149"/>
  <c r="R149"/>
  <c r="P149"/>
  <c r="BI141"/>
  <c r="BH141"/>
  <c r="BG141"/>
  <c r="BF141"/>
  <c r="T141"/>
  <c r="R141"/>
  <c r="P141"/>
  <c r="BI135"/>
  <c r="BH135"/>
  <c r="BG135"/>
  <c r="BF135"/>
  <c r="T135"/>
  <c r="R135"/>
  <c r="P135"/>
  <c r="BI128"/>
  <c r="BH128"/>
  <c r="BG128"/>
  <c r="BF128"/>
  <c r="T128"/>
  <c r="R128"/>
  <c r="P128"/>
  <c r="BI121"/>
  <c r="BH121"/>
  <c r="BG121"/>
  <c r="BF121"/>
  <c r="T121"/>
  <c r="R121"/>
  <c r="P121"/>
  <c r="BI115"/>
  <c r="BH115"/>
  <c r="BG115"/>
  <c r="BF115"/>
  <c r="T115"/>
  <c r="R115"/>
  <c r="P115"/>
  <c r="BI109"/>
  <c r="BH109"/>
  <c r="BG109"/>
  <c r="BF109"/>
  <c r="T109"/>
  <c r="R109"/>
  <c r="P109"/>
  <c r="BI103"/>
  <c r="BH103"/>
  <c r="BG103"/>
  <c r="BF103"/>
  <c r="T103"/>
  <c r="R103"/>
  <c r="P103"/>
  <c r="BI97"/>
  <c r="BH97"/>
  <c r="BG97"/>
  <c r="BF97"/>
  <c r="T97"/>
  <c r="R97"/>
  <c r="P97"/>
  <c r="BI89"/>
  <c r="BH89"/>
  <c r="BG89"/>
  <c r="BF89"/>
  <c r="T89"/>
  <c r="R89"/>
  <c r="P89"/>
  <c r="J83"/>
  <c r="J82"/>
  <c r="F80"/>
  <c r="E78"/>
  <c r="J55"/>
  <c r="J54"/>
  <c r="F52"/>
  <c r="E50"/>
  <c r="J18"/>
  <c r="E18"/>
  <c r="F83"/>
  <c r="J17"/>
  <c r="J15"/>
  <c r="E15"/>
  <c r="F82"/>
  <c r="J14"/>
  <c r="J12"/>
  <c r="J80"/>
  <c r="E7"/>
  <c r="E48"/>
  <c i="1" r="L50"/>
  <c r="AM50"/>
  <c r="AM49"/>
  <c r="L49"/>
  <c r="AM47"/>
  <c r="L47"/>
  <c r="L45"/>
  <c r="L44"/>
  <c i="2" r="BK463"/>
  <c r="BK207"/>
  <c r="BK135"/>
  <c r="BK419"/>
  <c r="BK381"/>
  <c r="J353"/>
  <c r="BK330"/>
  <c r="J250"/>
  <c r="BK214"/>
  <c r="BK97"/>
  <c r="J483"/>
  <c r="BK435"/>
  <c r="BK505"/>
  <c r="BK149"/>
  <c i="1" r="AS64"/>
  <c i="4" r="J279"/>
  <c r="BK224"/>
  <c r="J352"/>
  <c r="BK301"/>
  <c r="J257"/>
  <c r="J189"/>
  <c r="BK165"/>
  <c r="J393"/>
  <c r="J301"/>
  <c r="J177"/>
  <c r="BK132"/>
  <c i="5" r="J230"/>
  <c r="J121"/>
  <c r="J220"/>
  <c r="BK264"/>
  <c r="BK121"/>
  <c r="J257"/>
  <c r="BK106"/>
  <c i="6" r="J195"/>
  <c r="J136"/>
  <c r="BK243"/>
  <c r="BK285"/>
  <c r="J202"/>
  <c r="J100"/>
  <c r="J114"/>
  <c i="7" r="J243"/>
  <c r="J122"/>
  <c r="J100"/>
  <c r="BK129"/>
  <c r="J174"/>
  <c i="8" r="J606"/>
  <c r="J528"/>
  <c r="J337"/>
  <c r="J202"/>
  <c r="BK606"/>
  <c r="BK537"/>
  <c r="J385"/>
  <c r="BK291"/>
  <c r="BK404"/>
  <c r="J276"/>
  <c r="BK176"/>
  <c r="BK512"/>
  <c r="J343"/>
  <c r="BK207"/>
  <c i="9" r="J445"/>
  <c r="BK299"/>
  <c r="J191"/>
  <c r="J457"/>
  <c r="BK370"/>
  <c r="BK246"/>
  <c r="BK97"/>
  <c r="J408"/>
  <c r="J328"/>
  <c r="J154"/>
  <c r="J97"/>
  <c r="BK363"/>
  <c r="BK184"/>
  <c i="10" r="J238"/>
  <c r="BK191"/>
  <c r="BK144"/>
  <c r="J184"/>
  <c r="BK230"/>
  <c r="BK177"/>
  <c i="11" r="BK261"/>
  <c r="BK155"/>
  <c r="J385"/>
  <c r="BK329"/>
  <c r="J261"/>
  <c r="BK176"/>
  <c r="J318"/>
  <c r="BK203"/>
  <c r="J349"/>
  <c r="J210"/>
  <c r="BK131"/>
  <c i="12" r="BK200"/>
  <c r="BK99"/>
  <c r="BK132"/>
  <c i="13" r="BK375"/>
  <c r="BK306"/>
  <c r="J182"/>
  <c r="J375"/>
  <c r="J238"/>
  <c r="J339"/>
  <c r="BK264"/>
  <c r="BK187"/>
  <c r="BK278"/>
  <c i="14" r="BK142"/>
  <c r="BK119"/>
  <c r="BK135"/>
  <c r="J91"/>
  <c r="J130"/>
  <c i="2" r="BK301"/>
  <c r="BK193"/>
  <c r="J169"/>
  <c r="BK411"/>
  <c r="BK323"/>
  <c r="J307"/>
  <c r="J236"/>
  <c r="J178"/>
  <c r="J141"/>
  <c r="J490"/>
  <c r="J448"/>
  <c r="BK162"/>
  <c r="J109"/>
  <c i="3" r="BK178"/>
  <c r="J138"/>
  <c r="J178"/>
  <c r="BK159"/>
  <c r="BK91"/>
  <c i="4" r="J371"/>
  <c r="BK206"/>
  <c r="BK337"/>
  <c r="BK279"/>
  <c r="J195"/>
  <c r="BK145"/>
  <c r="BK405"/>
  <c r="BK286"/>
  <c r="BK218"/>
  <c r="BK189"/>
  <c r="J138"/>
  <c i="5" r="J279"/>
  <c r="J106"/>
  <c r="J159"/>
  <c r="J151"/>
  <c r="J284"/>
  <c r="J196"/>
  <c i="6" r="BK174"/>
  <c r="J129"/>
  <c r="J226"/>
  <c r="J174"/>
  <c r="BK219"/>
  <c r="J107"/>
  <c r="J181"/>
  <c i="7" r="J236"/>
  <c r="BK275"/>
  <c r="BK107"/>
  <c r="BK226"/>
  <c r="BK181"/>
  <c i="8" r="J639"/>
  <c r="BK519"/>
  <c r="J443"/>
  <c r="J304"/>
  <c r="J143"/>
  <c r="BK569"/>
  <c r="BK377"/>
  <c r="BK182"/>
  <c r="BK284"/>
  <c r="BK125"/>
  <c r="J598"/>
  <c r="BK361"/>
  <c r="J100"/>
  <c i="9" r="J388"/>
  <c r="J237"/>
  <c r="BK171"/>
  <c r="BK408"/>
  <c r="BK215"/>
  <c r="BK432"/>
  <c r="J291"/>
  <c r="BK90"/>
  <c r="BK285"/>
  <c r="J210"/>
  <c i="10" r="J249"/>
  <c r="BK94"/>
  <c r="J257"/>
  <c r="BK121"/>
  <c r="BK168"/>
  <c i="11" r="BK371"/>
  <c r="J292"/>
  <c r="J392"/>
  <c r="J221"/>
  <c r="BK89"/>
  <c r="BK253"/>
  <c r="BK357"/>
  <c r="BK194"/>
  <c r="J168"/>
  <c i="12" r="J139"/>
  <c r="J132"/>
  <c r="BK172"/>
  <c i="13" r="J314"/>
  <c r="BK161"/>
  <c r="J225"/>
  <c r="BK99"/>
  <c r="BK133"/>
  <c r="J297"/>
  <c i="14" r="BK115"/>
  <c r="BK139"/>
  <c r="BK103"/>
  <c i="2" r="BK257"/>
  <c r="J419"/>
  <c r="BK389"/>
  <c r="BK348"/>
  <c r="J330"/>
  <c r="BK250"/>
  <c r="J228"/>
  <c r="J89"/>
  <c r="J471"/>
  <c r="BK448"/>
  <c r="BK89"/>
  <c r="J200"/>
  <c i="3" r="J164"/>
  <c r="BK131"/>
  <c r="BK100"/>
  <c r="BK138"/>
  <c r="J91"/>
  <c i="4" r="J324"/>
  <c r="BK294"/>
  <c r="J212"/>
  <c r="BK393"/>
  <c r="BK324"/>
  <c r="BK272"/>
  <c r="J224"/>
  <c r="BK159"/>
  <c r="BK96"/>
  <c r="BK329"/>
  <c r="J230"/>
  <c r="BK171"/>
  <c r="J104"/>
  <c i="5" r="BK189"/>
  <c r="J213"/>
  <c r="BK279"/>
  <c r="J166"/>
  <c r="J264"/>
  <c r="J129"/>
  <c i="6" r="BK188"/>
  <c r="BK290"/>
  <c r="J219"/>
  <c r="J210"/>
  <c r="J144"/>
  <c r="J122"/>
  <c i="7" r="BK285"/>
  <c r="J129"/>
  <c r="BK219"/>
  <c r="J285"/>
  <c r="J202"/>
  <c r="J107"/>
  <c r="BK100"/>
  <c i="8" r="J577"/>
  <c r="J466"/>
  <c r="BK343"/>
  <c r="J284"/>
  <c r="J125"/>
  <c r="BK545"/>
  <c r="J397"/>
  <c r="J621"/>
  <c r="J310"/>
  <c r="BK195"/>
  <c r="BK643"/>
  <c r="BK582"/>
  <c r="BK385"/>
  <c r="J225"/>
  <c r="BK132"/>
  <c i="9" r="BK401"/>
  <c r="BK307"/>
  <c r="J197"/>
  <c r="BK462"/>
  <c r="BK388"/>
  <c r="J285"/>
  <c r="J162"/>
  <c r="BK413"/>
  <c r="J336"/>
  <c r="BK126"/>
  <c r="J395"/>
  <c r="BK222"/>
  <c r="J90"/>
  <c i="10" r="BK244"/>
  <c r="BK151"/>
  <c r="J214"/>
  <c r="J207"/>
  <c i="11" r="J378"/>
  <c r="BK238"/>
  <c r="BK385"/>
  <c r="J253"/>
  <c r="BK210"/>
  <c r="J371"/>
  <c r="BK138"/>
  <c i="12" r="J160"/>
  <c r="J172"/>
  <c r="J200"/>
  <c r="J193"/>
  <c i="13" r="J369"/>
  <c r="J257"/>
  <c r="J379"/>
  <c r="BK219"/>
  <c r="BK257"/>
  <c r="BK150"/>
  <c r="BK327"/>
  <c r="J292"/>
  <c r="BK125"/>
  <c i="14" r="J107"/>
  <c r="J142"/>
  <c r="J135"/>
  <c i="2" r="J128"/>
  <c r="BK403"/>
  <c r="J381"/>
  <c r="J368"/>
  <c r="J323"/>
  <c r="J280"/>
  <c r="J193"/>
  <c r="BK497"/>
  <c r="BK455"/>
  <c r="BK103"/>
  <c r="J135"/>
  <c i="3" r="BK186"/>
  <c r="J159"/>
  <c r="BK123"/>
  <c r="J186"/>
  <c r="J131"/>
  <c r="J107"/>
  <c i="4" r="J358"/>
  <c r="BK318"/>
  <c r="J267"/>
  <c r="J240"/>
  <c r="BK177"/>
  <c r="J111"/>
  <c r="BK352"/>
  <c r="J250"/>
  <c r="J165"/>
  <c r="BK118"/>
  <c i="5" r="BK243"/>
  <c r="J269"/>
  <c r="BK230"/>
  <c r="J174"/>
  <c r="J243"/>
  <c r="J144"/>
  <c i="6" r="BK166"/>
  <c r="BK100"/>
  <c r="BK202"/>
  <c r="J243"/>
  <c r="BK122"/>
  <c r="BK195"/>
  <c i="7" r="J275"/>
  <c r="J151"/>
  <c r="J226"/>
  <c r="BK236"/>
  <c r="J144"/>
  <c r="BK159"/>
  <c i="8" r="J626"/>
  <c r="BK481"/>
  <c r="J352"/>
  <c r="BK169"/>
  <c r="BK613"/>
  <c r="J494"/>
  <c r="BK310"/>
  <c r="BK237"/>
  <c r="BK417"/>
  <c r="BK268"/>
  <c r="J182"/>
  <c r="BK621"/>
  <c r="J404"/>
  <c r="BK326"/>
  <c r="J195"/>
  <c i="9" r="BK427"/>
  <c r="J341"/>
  <c r="J215"/>
  <c r="J135"/>
  <c r="J427"/>
  <c r="BK375"/>
  <c r="BK279"/>
  <c r="J482"/>
  <c r="J452"/>
  <c r="BK346"/>
  <c r="J279"/>
  <c r="BK197"/>
  <c r="BK439"/>
  <c r="BK336"/>
  <c r="J230"/>
  <c r="BK135"/>
  <c i="10" r="J220"/>
  <c r="J168"/>
  <c r="J137"/>
  <c r="J230"/>
  <c r="J94"/>
  <c r="BK184"/>
  <c i="11" r="J336"/>
  <c r="J187"/>
  <c r="J95"/>
  <c r="J357"/>
  <c r="J285"/>
  <c r="BK168"/>
  <c r="BK342"/>
  <c r="BK216"/>
  <c r="BK124"/>
  <c r="J246"/>
  <c i="12" r="J179"/>
  <c r="BK160"/>
  <c r="J124"/>
  <c r="J187"/>
  <c r="BK139"/>
  <c i="13" r="BK360"/>
  <c r="J247"/>
  <c r="J355"/>
  <c r="J206"/>
  <c r="J332"/>
  <c r="J125"/>
  <c r="BK346"/>
  <c r="BK194"/>
  <c r="BK140"/>
  <c i="14" r="BK111"/>
  <c r="J145"/>
  <c r="J115"/>
  <c i="2" r="J389"/>
  <c r="BK280"/>
  <c r="BK141"/>
  <c r="J403"/>
  <c r="BK368"/>
  <c r="J341"/>
  <c r="BK314"/>
  <c r="BK243"/>
  <c r="BK186"/>
  <c r="J497"/>
  <c r="BK115"/>
  <c r="J214"/>
  <c i="1" r="AS67"/>
  <c i="3" r="BK114"/>
  <c i="4" r="J337"/>
  <c r="J272"/>
  <c r="J405"/>
  <c r="J343"/>
  <c r="BK262"/>
  <c r="J200"/>
  <c r="BK138"/>
  <c r="J400"/>
  <c r="BK267"/>
  <c r="BK200"/>
  <c r="J145"/>
  <c i="5" r="BK269"/>
  <c r="J113"/>
  <c r="BK251"/>
  <c r="J189"/>
  <c r="BK144"/>
  <c r="BK213"/>
  <c i="6" r="J236"/>
  <c r="BK107"/>
  <c r="J275"/>
  <c r="BK249"/>
  <c r="J159"/>
  <c r="BK270"/>
  <c i="7" r="J249"/>
  <c r="BK166"/>
  <c r="BK249"/>
  <c r="J181"/>
  <c r="J136"/>
  <c r="J166"/>
  <c i="8" r="J633"/>
  <c r="J512"/>
  <c r="BK315"/>
  <c r="BK156"/>
  <c r="BK557"/>
  <c r="J481"/>
  <c r="BK225"/>
  <c r="BK455"/>
  <c r="J254"/>
  <c r="J132"/>
  <c r="J613"/>
  <c r="BK428"/>
  <c r="BK276"/>
  <c r="J156"/>
  <c i="9" r="J382"/>
  <c r="J261"/>
  <c r="BK162"/>
  <c r="BK418"/>
  <c r="J315"/>
  <c r="BK237"/>
  <c r="J418"/>
  <c r="BK358"/>
  <c r="BK261"/>
  <c r="J119"/>
  <c r="J322"/>
  <c r="BK191"/>
  <c i="10" r="J177"/>
  <c r="BK129"/>
  <c r="J129"/>
  <c r="J191"/>
  <c i="11" r="BK298"/>
  <c r="J147"/>
  <c r="BK392"/>
  <c r="BK292"/>
  <c r="J131"/>
  <c r="BK109"/>
  <c r="BK221"/>
  <c i="12" r="BK193"/>
  <c r="J115"/>
  <c r="J99"/>
  <c i="13" r="BK379"/>
  <c r="BK292"/>
  <c r="J117"/>
  <c r="J264"/>
  <c r="BK117"/>
  <c r="J271"/>
  <c r="J110"/>
  <c r="BK225"/>
  <c i="14" r="BK145"/>
  <c r="J125"/>
  <c r="BK125"/>
  <c r="BK99"/>
  <c i="2" r="J288"/>
  <c r="J186"/>
  <c r="BK429"/>
  <c r="J411"/>
  <c r="J374"/>
  <c r="BK361"/>
  <c r="BK341"/>
  <c r="BK336"/>
  <c r="J301"/>
  <c r="J264"/>
  <c r="J243"/>
  <c r="BK228"/>
  <c r="BK128"/>
  <c r="BK109"/>
  <c r="J505"/>
  <c r="BK490"/>
  <c r="BK441"/>
  <c r="BK121"/>
  <c r="J97"/>
  <c r="J221"/>
  <c r="J207"/>
  <c r="J115"/>
  <c i="3" r="J171"/>
  <c r="J114"/>
  <c r="BK171"/>
  <c r="BK107"/>
  <c r="BK152"/>
  <c r="J123"/>
  <c r="J152"/>
  <c i="4" r="J318"/>
  <c r="BK306"/>
  <c r="BK245"/>
  <c r="BK240"/>
  <c r="BK400"/>
  <c r="BK388"/>
  <c r="J329"/>
  <c r="J313"/>
  <c r="J286"/>
  <c r="BK230"/>
  <c r="BK212"/>
  <c r="J171"/>
  <c r="J125"/>
  <c r="BK104"/>
  <c r="J364"/>
  <c r="BK343"/>
  <c r="BK235"/>
  <c r="J206"/>
  <c r="J159"/>
  <c r="J152"/>
  <c r="BK111"/>
  <c i="5" r="J251"/>
  <c r="BK220"/>
  <c r="BK182"/>
  <c r="BK237"/>
  <c r="J204"/>
  <c r="J136"/>
  <c r="J182"/>
  <c r="BK159"/>
  <c r="BK284"/>
  <c r="BK151"/>
  <c i="6" r="J257"/>
  <c r="BK181"/>
  <c r="BK159"/>
  <c r="J285"/>
  <c r="J263"/>
  <c r="BK210"/>
  <c r="BK257"/>
  <c r="BK151"/>
  <c r="BK136"/>
  <c r="BK226"/>
  <c r="J188"/>
  <c i="7" r="J290"/>
  <c r="BK257"/>
  <c r="BK202"/>
  <c r="J159"/>
  <c r="J270"/>
  <c r="J210"/>
  <c r="BK174"/>
  <c r="J257"/>
  <c r="BK195"/>
  <c r="BK270"/>
  <c r="BK210"/>
  <c r="BK136"/>
  <c r="J114"/>
  <c i="8" r="J582"/>
  <c r="J569"/>
  <c r="BK494"/>
  <c r="J428"/>
  <c r="J371"/>
  <c r="J291"/>
  <c r="BK143"/>
  <c r="BK100"/>
  <c r="BK552"/>
  <c r="J502"/>
  <c r="J455"/>
  <c r="J315"/>
  <c r="BK633"/>
  <c r="J537"/>
  <c r="J326"/>
  <c r="J262"/>
  <c r="J237"/>
  <c r="BK590"/>
  <c r="J545"/>
  <c r="BK443"/>
  <c r="J268"/>
  <c r="BK246"/>
  <c i="9" r="BK482"/>
  <c r="J358"/>
  <c r="BK315"/>
  <c r="J246"/>
  <c r="BK230"/>
  <c r="J126"/>
  <c r="J413"/>
  <c r="BK395"/>
  <c r="BK341"/>
  <c r="BK291"/>
  <c r="J204"/>
  <c r="BK154"/>
  <c r="BK457"/>
  <c r="J439"/>
  <c r="J375"/>
  <c r="J353"/>
  <c r="BK269"/>
  <c r="BK210"/>
  <c r="J112"/>
  <c r="BK452"/>
  <c r="BK328"/>
  <c r="BK112"/>
  <c i="10" r="BK214"/>
  <c r="J159"/>
  <c r="BK106"/>
  <c r="BK249"/>
  <c r="J244"/>
  <c r="J106"/>
  <c r="J199"/>
  <c i="11" r="J363"/>
  <c r="BK308"/>
  <c r="J229"/>
  <c r="J109"/>
  <c r="BK336"/>
  <c r="J298"/>
  <c r="J203"/>
  <c r="BK378"/>
  <c r="BK349"/>
  <c r="J273"/>
  <c r="BK229"/>
  <c r="BK95"/>
  <c r="J238"/>
  <c r="J176"/>
  <c i="12" r="BK146"/>
  <c r="BK153"/>
  <c r="BK124"/>
  <c r="J153"/>
  <c r="J108"/>
  <c r="BK92"/>
  <c i="13" r="BK332"/>
  <c r="J278"/>
  <c r="BK110"/>
  <c r="BK387"/>
  <c r="J306"/>
  <c r="BK297"/>
  <c r="J176"/>
  <c r="BK314"/>
  <c r="J286"/>
  <c r="J140"/>
  <c r="J387"/>
  <c r="BK355"/>
  <c r="BK339"/>
  <c r="BK320"/>
  <c r="BK206"/>
  <c r="J133"/>
  <c i="14" r="J103"/>
  <c r="J139"/>
  <c r="J95"/>
  <c r="J119"/>
  <c r="J87"/>
  <c r="BK95"/>
  <c i="2" r="J463"/>
  <c r="BK264"/>
  <c r="J149"/>
  <c r="J429"/>
  <c r="J396"/>
  <c r="BK374"/>
  <c r="BK353"/>
  <c r="J348"/>
  <c r="J314"/>
  <c r="J257"/>
  <c r="BK221"/>
  <c r="J162"/>
  <c r="J121"/>
  <c r="BK471"/>
  <c r="J441"/>
  <c i="1" r="AS58"/>
  <c i="4" r="J388"/>
  <c r="BK378"/>
  <c r="J306"/>
  <c r="BK250"/>
  <c r="J218"/>
  <c r="J132"/>
  <c r="J378"/>
  <c r="J262"/>
  <c r="BK195"/>
  <c r="BK152"/>
  <c r="J96"/>
  <c i="5" r="BK129"/>
  <c r="BK257"/>
  <c r="BK196"/>
  <c r="BK113"/>
  <c r="BK204"/>
  <c r="BK100"/>
  <c i="6" r="J151"/>
  <c r="J290"/>
  <c r="J270"/>
  <c r="J166"/>
  <c r="BK236"/>
  <c r="BK129"/>
  <c i="7" r="J188"/>
  <c r="BK263"/>
  <c r="J263"/>
  <c r="BK188"/>
  <c r="BK243"/>
  <c r="BK122"/>
  <c i="8" r="J557"/>
  <c r="J377"/>
  <c r="BK262"/>
  <c r="BK639"/>
  <c r="J519"/>
  <c r="J417"/>
  <c r="BK304"/>
  <c r="BK598"/>
  <c r="BK352"/>
  <c r="BK202"/>
  <c r="J643"/>
  <c r="BK466"/>
  <c r="BK397"/>
  <c r="BK254"/>
  <c i="9" r="J467"/>
  <c r="J370"/>
  <c r="J253"/>
  <c r="J184"/>
  <c r="J474"/>
  <c r="J401"/>
  <c r="J299"/>
  <c r="J143"/>
  <c r="BK474"/>
  <c r="J363"/>
  <c r="J222"/>
  <c r="BK143"/>
  <c r="J346"/>
  <c r="J307"/>
  <c r="J177"/>
  <c r="BK119"/>
  <c i="10" r="BK199"/>
  <c r="BK113"/>
  <c r="J121"/>
  <c r="BK238"/>
  <c r="BK137"/>
  <c r="BK220"/>
  <c r="J144"/>
  <c i="11" r="J329"/>
  <c r="J138"/>
  <c r="J89"/>
  <c r="J308"/>
  <c r="J194"/>
  <c r="BK101"/>
  <c r="BK363"/>
  <c r="BK285"/>
  <c r="J155"/>
  <c r="J342"/>
  <c r="J216"/>
  <c i="12" r="BK165"/>
  <c r="BK179"/>
  <c r="BK187"/>
  <c r="J92"/>
  <c r="BK108"/>
  <c i="13" r="BK286"/>
  <c r="BK238"/>
  <c r="BK247"/>
  <c r="J187"/>
  <c r="J161"/>
  <c r="J99"/>
  <c r="BK369"/>
  <c r="BK271"/>
  <c r="J150"/>
  <c i="14" r="BK107"/>
  <c r="BK91"/>
  <c r="BK130"/>
  <c i="2" r="BK307"/>
  <c r="BK200"/>
  <c r="J435"/>
  <c r="BK396"/>
  <c r="J361"/>
  <c r="J336"/>
  <c r="BK288"/>
  <c r="BK236"/>
  <c r="J103"/>
  <c r="BK483"/>
  <c r="BK178"/>
  <c r="J455"/>
  <c r="BK169"/>
  <c i="3" r="J145"/>
  <c r="BK145"/>
  <c r="BK164"/>
  <c r="J100"/>
  <c i="4" r="BK364"/>
  <c r="BK313"/>
  <c r="J235"/>
  <c r="BK358"/>
  <c r="J294"/>
  <c r="J245"/>
  <c r="J183"/>
  <c r="J118"/>
  <c r="BK371"/>
  <c r="BK257"/>
  <c r="BK183"/>
  <c r="BK125"/>
  <c i="5" r="J237"/>
  <c r="J100"/>
  <c r="BK166"/>
  <c r="BK136"/>
  <c r="BK174"/>
  <c i="6" r="BK263"/>
  <c r="BK144"/>
  <c r="J249"/>
  <c r="BK275"/>
  <c r="BK114"/>
  <c i="7" r="BK290"/>
  <c r="J219"/>
  <c r="BK114"/>
  <c r="BK144"/>
  <c r="BK151"/>
  <c r="J195"/>
  <c i="8" r="J590"/>
  <c r="J552"/>
  <c r="J361"/>
  <c r="J176"/>
  <c r="BK577"/>
  <c r="BK528"/>
  <c r="J246"/>
  <c r="BK371"/>
  <c r="J207"/>
  <c r="BK626"/>
  <c r="BK502"/>
  <c r="BK337"/>
  <c r="J169"/>
  <c i="9" r="J462"/>
  <c r="BK322"/>
  <c r="BK177"/>
  <c r="J432"/>
  <c r="BK353"/>
  <c r="BK253"/>
  <c r="BK445"/>
  <c r="BK382"/>
  <c r="BK204"/>
  <c r="BK467"/>
  <c r="J269"/>
  <c r="J171"/>
  <c i="10" r="BK207"/>
  <c r="J151"/>
  <c r="J113"/>
  <c r="BK257"/>
  <c r="BK159"/>
  <c i="11" r="BK246"/>
  <c r="J101"/>
  <c r="BK318"/>
  <c r="BK187"/>
  <c r="BK147"/>
  <c r="BK273"/>
  <c r="J124"/>
  <c i="12" r="BK115"/>
  <c r="J146"/>
  <c r="J165"/>
  <c i="13" r="J327"/>
  <c r="J219"/>
  <c r="J346"/>
  <c r="J194"/>
  <c r="J320"/>
  <c r="BK182"/>
  <c r="J360"/>
  <c r="BK176"/>
  <c i="14" r="J99"/>
  <c r="BK87"/>
  <c r="J111"/>
  <c i="13" l="1" r="T270"/>
  <c i="4" r="P363"/>
  <c r="T363"/>
  <c i="13" r="R270"/>
  <c r="P270"/>
  <c i="2" r="P88"/>
  <c r="T395"/>
  <c r="T470"/>
  <c i="3" r="R90"/>
  <c r="R89"/>
  <c r="R88"/>
  <c i="4" r="BK95"/>
  <c r="J95"/>
  <c r="J65"/>
  <c r="R392"/>
  <c r="R391"/>
  <c i="5" r="BK99"/>
  <c r="J99"/>
  <c r="J69"/>
  <c r="BK268"/>
  <c r="J268"/>
  <c r="J73"/>
  <c i="6" r="R99"/>
  <c r="R98"/>
  <c r="R97"/>
  <c r="R274"/>
  <c r="R273"/>
  <c i="7" r="T99"/>
  <c r="T98"/>
  <c r="BK274"/>
  <c r="J274"/>
  <c r="J73"/>
  <c i="8" r="P99"/>
  <c r="BK245"/>
  <c r="J245"/>
  <c r="J66"/>
  <c r="T384"/>
  <c r="P501"/>
  <c r="P527"/>
  <c r="P597"/>
  <c r="BK625"/>
  <c r="J625"/>
  <c r="J74"/>
  <c i="9" r="R89"/>
  <c r="P245"/>
  <c r="P327"/>
  <c r="T387"/>
  <c i="10" r="BK93"/>
  <c r="J93"/>
  <c r="J65"/>
  <c r="BK167"/>
  <c r="J167"/>
  <c r="J66"/>
  <c r="BK237"/>
  <c r="J237"/>
  <c r="J68"/>
  <c i="11" r="R88"/>
  <c r="T245"/>
  <c r="T328"/>
  <c r="T370"/>
  <c i="12" r="P91"/>
  <c r="P90"/>
  <c r="P89"/>
  <c i="1" r="AU69"/>
  <c i="12" r="P186"/>
  <c i="13" r="T98"/>
  <c r="BK160"/>
  <c r="J160"/>
  <c r="J66"/>
  <c r="R237"/>
  <c r="P285"/>
  <c i="14" r="T86"/>
  <c r="R110"/>
  <c i="2" r="R88"/>
  <c r="P395"/>
  <c r="R470"/>
  <c i="3" r="BK90"/>
  <c r="J90"/>
  <c r="J65"/>
  <c i="4" r="P95"/>
  <c r="P94"/>
  <c r="BK392"/>
  <c r="J392"/>
  <c r="J71"/>
  <c i="5" r="T99"/>
  <c r="T98"/>
  <c r="R268"/>
  <c r="R267"/>
  <c i="6" r="P99"/>
  <c r="P98"/>
  <c r="BK274"/>
  <c r="J274"/>
  <c r="J73"/>
  <c i="7" r="BK99"/>
  <c r="J99"/>
  <c r="J69"/>
  <c r="P274"/>
  <c r="P273"/>
  <c i="8" r="BK99"/>
  <c r="J99"/>
  <c r="J65"/>
  <c r="R245"/>
  <c r="R384"/>
  <c r="BK501"/>
  <c r="J501"/>
  <c r="J69"/>
  <c r="R527"/>
  <c r="R597"/>
  <c r="T625"/>
  <c r="T624"/>
  <c i="9" r="T89"/>
  <c r="T88"/>
  <c r="T87"/>
  <c r="T245"/>
  <c r="T327"/>
  <c r="BK387"/>
  <c r="J387"/>
  <c r="J66"/>
  <c i="10" r="T93"/>
  <c r="R167"/>
  <c r="R237"/>
  <c i="11" r="T88"/>
  <c r="T87"/>
  <c r="T86"/>
  <c r="R245"/>
  <c r="BK328"/>
  <c r="J328"/>
  <c r="J64"/>
  <c r="BK370"/>
  <c r="J370"/>
  <c r="J65"/>
  <c i="12" r="T91"/>
  <c r="T90"/>
  <c r="T89"/>
  <c r="T186"/>
  <c i="13" r="BK98"/>
  <c r="J98"/>
  <c r="J65"/>
  <c r="P160"/>
  <c r="BK237"/>
  <c r="J237"/>
  <c r="J67"/>
  <c r="T285"/>
  <c i="2" r="BK88"/>
  <c r="J88"/>
  <c r="J61"/>
  <c r="BK395"/>
  <c r="J395"/>
  <c r="J63"/>
  <c r="P470"/>
  <c i="3" r="T90"/>
  <c r="T89"/>
  <c r="T88"/>
  <c i="4" r="T95"/>
  <c r="T94"/>
  <c r="T93"/>
  <c r="T392"/>
  <c r="T391"/>
  <c i="5" r="R99"/>
  <c r="R98"/>
  <c r="R97"/>
  <c r="P268"/>
  <c r="P267"/>
  <c i="6" r="T99"/>
  <c r="T98"/>
  <c r="P274"/>
  <c r="P273"/>
  <c i="7" r="P99"/>
  <c r="P98"/>
  <c r="P97"/>
  <c i="1" r="AU62"/>
  <c i="7" r="T274"/>
  <c r="T273"/>
  <c i="8" r="T99"/>
  <c r="P245"/>
  <c r="P384"/>
  <c r="R501"/>
  <c r="T527"/>
  <c r="BK597"/>
  <c r="J597"/>
  <c r="J71"/>
  <c r="R625"/>
  <c r="R624"/>
  <c i="9" r="P89"/>
  <c r="R245"/>
  <c r="R327"/>
  <c r="R387"/>
  <c i="10" r="R93"/>
  <c r="R92"/>
  <c r="R91"/>
  <c r="P167"/>
  <c r="T237"/>
  <c i="11" r="P88"/>
  <c r="BK245"/>
  <c r="J245"/>
  <c r="J63"/>
  <c r="P328"/>
  <c r="P370"/>
  <c i="12" r="BK91"/>
  <c r="J91"/>
  <c r="J65"/>
  <c r="BK186"/>
  <c r="J186"/>
  <c r="J66"/>
  <c i="13" r="P98"/>
  <c r="R160"/>
  <c r="T237"/>
  <c r="BK285"/>
  <c r="J285"/>
  <c r="J69"/>
  <c r="BK359"/>
  <c r="J359"/>
  <c r="J72"/>
  <c r="T359"/>
  <c r="T358"/>
  <c i="14" r="P86"/>
  <c r="BK110"/>
  <c r="J110"/>
  <c r="J62"/>
  <c r="T110"/>
  <c r="P134"/>
  <c r="R134"/>
  <c i="2" r="T88"/>
  <c r="T87"/>
  <c r="T86"/>
  <c r="R395"/>
  <c r="BK470"/>
  <c r="J470"/>
  <c r="J65"/>
  <c i="3" r="P90"/>
  <c r="P89"/>
  <c r="P88"/>
  <c i="1" r="AU57"/>
  <c i="4" r="R95"/>
  <c r="R94"/>
  <c r="R93"/>
  <c r="P392"/>
  <c r="P391"/>
  <c i="5" r="P99"/>
  <c r="P98"/>
  <c r="P97"/>
  <c i="1" r="AU60"/>
  <c i="5" r="T268"/>
  <c r="T267"/>
  <c i="6" r="BK99"/>
  <c r="J99"/>
  <c r="J69"/>
  <c r="T274"/>
  <c r="T273"/>
  <c i="7" r="R99"/>
  <c r="R98"/>
  <c r="R97"/>
  <c r="R274"/>
  <c r="R273"/>
  <c i="8" r="R99"/>
  <c r="R98"/>
  <c r="R97"/>
  <c r="T245"/>
  <c r="BK384"/>
  <c r="J384"/>
  <c r="J67"/>
  <c r="T501"/>
  <c r="BK527"/>
  <c r="J527"/>
  <c r="J70"/>
  <c r="T597"/>
  <c r="P625"/>
  <c r="P624"/>
  <c i="9" r="BK89"/>
  <c r="J89"/>
  <c r="J61"/>
  <c r="BK245"/>
  <c r="J245"/>
  <c r="J64"/>
  <c r="BK327"/>
  <c r="J327"/>
  <c r="J65"/>
  <c r="P387"/>
  <c i="10" r="P93"/>
  <c r="P92"/>
  <c r="P91"/>
  <c i="1" r="AU66"/>
  <c i="10" r="T167"/>
  <c r="P237"/>
  <c i="11" r="BK88"/>
  <c r="J88"/>
  <c r="J61"/>
  <c r="P245"/>
  <c r="R328"/>
  <c r="R370"/>
  <c i="12" r="R91"/>
  <c r="R90"/>
  <c r="R89"/>
  <c r="R186"/>
  <c i="13" r="R98"/>
  <c r="T160"/>
  <c r="P237"/>
  <c r="R285"/>
  <c r="P359"/>
  <c r="P358"/>
  <c r="R359"/>
  <c r="R358"/>
  <c i="14" r="BK86"/>
  <c r="R86"/>
  <c r="R85"/>
  <c r="R84"/>
  <c r="P110"/>
  <c r="BK134"/>
  <c r="J134"/>
  <c r="J64"/>
  <c r="T134"/>
  <c i="2" r="BK388"/>
  <c r="J388"/>
  <c r="J62"/>
  <c i="4" r="BK377"/>
  <c r="J377"/>
  <c r="J67"/>
  <c i="5" r="BK263"/>
  <c r="J263"/>
  <c r="J71"/>
  <c i="7" r="BK269"/>
  <c r="BK268"/>
  <c r="J268"/>
  <c r="J70"/>
  <c i="2" r="BK462"/>
  <c r="J462"/>
  <c r="J64"/>
  <c r="BK504"/>
  <c r="J504"/>
  <c r="J66"/>
  <c i="3" r="BK185"/>
  <c r="J185"/>
  <c r="J66"/>
  <c i="4" r="BK363"/>
  <c r="J363"/>
  <c r="J66"/>
  <c i="8" r="BK493"/>
  <c r="J493"/>
  <c r="J68"/>
  <c i="9" r="BK481"/>
  <c r="J481"/>
  <c r="J67"/>
  <c i="10" r="BK256"/>
  <c r="J256"/>
  <c r="J69"/>
  <c i="13" r="BK270"/>
  <c r="J270"/>
  <c r="J68"/>
  <c i="4" r="BK387"/>
  <c r="J387"/>
  <c r="J69"/>
  <c i="6" r="BK269"/>
  <c r="J269"/>
  <c r="J71"/>
  <c i="8" r="BK620"/>
  <c r="J620"/>
  <c r="J72"/>
  <c i="10" r="BK229"/>
  <c r="J229"/>
  <c r="J67"/>
  <c i="11" r="BK391"/>
  <c r="J391"/>
  <c r="J66"/>
  <c i="12" r="BK199"/>
  <c r="J199"/>
  <c r="J67"/>
  <c i="13" r="BK354"/>
  <c r="J354"/>
  <c r="J70"/>
  <c r="BK386"/>
  <c r="J386"/>
  <c r="J74"/>
  <c i="8" r="BK642"/>
  <c r="J642"/>
  <c r="J75"/>
  <c i="9" r="BK229"/>
  <c r="J229"/>
  <c r="J62"/>
  <c r="BK236"/>
  <c r="J236"/>
  <c r="J63"/>
  <c i="11" r="BK237"/>
  <c r="J237"/>
  <c r="J62"/>
  <c i="13" r="BK378"/>
  <c r="J378"/>
  <c r="J73"/>
  <c i="14" r="BK129"/>
  <c r="J129"/>
  <c r="J63"/>
  <c i="13" r="BK97"/>
  <c r="J97"/>
  <c r="J64"/>
  <c i="14" r="J52"/>
  <c r="F81"/>
  <c r="BE107"/>
  <c r="BE115"/>
  <c r="BE139"/>
  <c r="F54"/>
  <c r="BE95"/>
  <c r="BE99"/>
  <c r="BE103"/>
  <c r="BE125"/>
  <c r="BE119"/>
  <c r="BE130"/>
  <c r="BE135"/>
  <c r="BE142"/>
  <c r="BE145"/>
  <c r="E48"/>
  <c r="BE87"/>
  <c r="BE91"/>
  <c r="BE111"/>
  <c i="13" r="BE117"/>
  <c r="BE182"/>
  <c r="BE247"/>
  <c r="BE257"/>
  <c r="BE278"/>
  <c r="BE375"/>
  <c r="E50"/>
  <c r="F92"/>
  <c r="F93"/>
  <c r="BE110"/>
  <c r="BE194"/>
  <c r="BE206"/>
  <c r="BE219"/>
  <c r="BE225"/>
  <c r="BE238"/>
  <c r="BE264"/>
  <c r="BE327"/>
  <c r="BE339"/>
  <c r="BE346"/>
  <c r="BE355"/>
  <c r="BE360"/>
  <c r="BE369"/>
  <c r="BE379"/>
  <c r="BE150"/>
  <c r="BE161"/>
  <c r="BE176"/>
  <c r="BE271"/>
  <c r="BE286"/>
  <c r="BE314"/>
  <c r="BE332"/>
  <c r="J56"/>
  <c r="BE99"/>
  <c r="BE125"/>
  <c r="BE133"/>
  <c r="BE140"/>
  <c r="BE187"/>
  <c r="BE292"/>
  <c r="BE297"/>
  <c r="BE306"/>
  <c r="BE320"/>
  <c r="BE387"/>
  <c i="12" r="E77"/>
  <c r="F85"/>
  <c r="BE115"/>
  <c r="BE146"/>
  <c r="BE153"/>
  <c r="BE160"/>
  <c r="BE108"/>
  <c r="BE124"/>
  <c r="BE172"/>
  <c r="J56"/>
  <c r="F59"/>
  <c r="BE132"/>
  <c r="BE139"/>
  <c r="BE165"/>
  <c r="BE193"/>
  <c r="BE200"/>
  <c r="BE92"/>
  <c r="BE99"/>
  <c r="BE179"/>
  <c r="BE187"/>
  <c i="11" r="E76"/>
  <c r="BE89"/>
  <c r="BE95"/>
  <c r="BE187"/>
  <c r="BE253"/>
  <c r="BE285"/>
  <c r="BE308"/>
  <c r="BE318"/>
  <c r="BE329"/>
  <c r="J52"/>
  <c r="F55"/>
  <c r="BE131"/>
  <c r="BE155"/>
  <c r="BE246"/>
  <c r="BE292"/>
  <c r="BE298"/>
  <c r="BE371"/>
  <c r="BE124"/>
  <c r="BE138"/>
  <c r="BE147"/>
  <c r="BE194"/>
  <c r="BE203"/>
  <c r="BE229"/>
  <c r="BE238"/>
  <c r="BE261"/>
  <c r="BE342"/>
  <c r="BE357"/>
  <c r="BE363"/>
  <c r="BE385"/>
  <c r="BE392"/>
  <c r="F54"/>
  <c r="BE101"/>
  <c r="BE109"/>
  <c r="BE168"/>
  <c r="BE176"/>
  <c r="BE210"/>
  <c r="BE216"/>
  <c r="BE221"/>
  <c r="BE273"/>
  <c r="BE336"/>
  <c r="BE349"/>
  <c r="BE378"/>
  <c i="10" r="E50"/>
  <c r="F59"/>
  <c r="J85"/>
  <c r="BE94"/>
  <c r="BE106"/>
  <c r="BE129"/>
  <c r="BE177"/>
  <c r="BE191"/>
  <c r="BE214"/>
  <c r="BE249"/>
  <c r="BE144"/>
  <c r="BE151"/>
  <c r="BE199"/>
  <c r="BE230"/>
  <c r="BE244"/>
  <c r="F58"/>
  <c r="BE113"/>
  <c r="BE159"/>
  <c r="BE168"/>
  <c r="BE121"/>
  <c r="BE137"/>
  <c r="BE184"/>
  <c r="BE207"/>
  <c r="BE220"/>
  <c r="BE238"/>
  <c r="BE257"/>
  <c i="9" r="F54"/>
  <c r="BE126"/>
  <c r="BE154"/>
  <c r="BE162"/>
  <c r="BE237"/>
  <c r="BE253"/>
  <c r="BE291"/>
  <c r="BE346"/>
  <c r="BE375"/>
  <c r="BE382"/>
  <c r="BE401"/>
  <c r="BE413"/>
  <c r="BE427"/>
  <c r="BE457"/>
  <c r="BE474"/>
  <c r="BE230"/>
  <c r="BE246"/>
  <c r="BE279"/>
  <c r="BE299"/>
  <c r="BE307"/>
  <c r="BE322"/>
  <c r="BE336"/>
  <c r="BE363"/>
  <c r="BE388"/>
  <c r="BE395"/>
  <c r="BE418"/>
  <c r="BE462"/>
  <c r="J52"/>
  <c r="E77"/>
  <c r="BE112"/>
  <c r="BE119"/>
  <c r="BE177"/>
  <c r="BE184"/>
  <c r="BE222"/>
  <c r="BE261"/>
  <c r="BE315"/>
  <c r="BE328"/>
  <c r="BE353"/>
  <c r="BE358"/>
  <c r="BE439"/>
  <c r="BE445"/>
  <c r="BE467"/>
  <c r="F55"/>
  <c r="BE90"/>
  <c r="BE97"/>
  <c r="BE135"/>
  <c r="BE143"/>
  <c r="BE171"/>
  <c r="BE191"/>
  <c r="BE197"/>
  <c r="BE204"/>
  <c r="BE210"/>
  <c r="BE215"/>
  <c r="BE269"/>
  <c r="BE285"/>
  <c r="BE341"/>
  <c r="BE370"/>
  <c r="BE408"/>
  <c r="BE432"/>
  <c r="BE452"/>
  <c r="BE482"/>
  <c i="7" r="BK98"/>
  <c r="J98"/>
  <c r="J68"/>
  <c i="8" r="F58"/>
  <c r="BE100"/>
  <c r="BE176"/>
  <c r="BE284"/>
  <c r="BE304"/>
  <c r="BE310"/>
  <c r="BE385"/>
  <c r="BE404"/>
  <c r="BE443"/>
  <c r="BE481"/>
  <c r="BE519"/>
  <c r="BE552"/>
  <c r="BE557"/>
  <c r="BE598"/>
  <c r="BE639"/>
  <c r="BE643"/>
  <c r="E85"/>
  <c r="BE143"/>
  <c r="BE156"/>
  <c r="BE237"/>
  <c r="BE315"/>
  <c r="BE361"/>
  <c r="BE417"/>
  <c r="BE428"/>
  <c r="BE466"/>
  <c r="BE494"/>
  <c r="BE512"/>
  <c r="BE528"/>
  <c r="BE545"/>
  <c r="BE577"/>
  <c r="BE582"/>
  <c r="BE606"/>
  <c i="7" r="J269"/>
  <c r="J71"/>
  <c i="8" r="J56"/>
  <c r="BE169"/>
  <c r="BE195"/>
  <c r="BE202"/>
  <c r="BE254"/>
  <c r="BE262"/>
  <c r="BE276"/>
  <c r="BE291"/>
  <c r="BE326"/>
  <c r="BE337"/>
  <c r="BE343"/>
  <c r="BE352"/>
  <c r="BE371"/>
  <c r="BE377"/>
  <c r="BE590"/>
  <c r="BE626"/>
  <c r="F59"/>
  <c r="BE125"/>
  <c r="BE132"/>
  <c r="BE182"/>
  <c r="BE207"/>
  <c r="BE225"/>
  <c r="BE246"/>
  <c r="BE268"/>
  <c r="BE397"/>
  <c r="BE455"/>
  <c r="BE502"/>
  <c r="BE537"/>
  <c r="BE569"/>
  <c r="BE613"/>
  <c r="BE621"/>
  <c r="BE633"/>
  <c i="7" r="BE107"/>
  <c r="BE144"/>
  <c r="BE181"/>
  <c r="BE195"/>
  <c r="BE219"/>
  <c r="BE226"/>
  <c r="BE249"/>
  <c r="BE257"/>
  <c i="6" r="BK268"/>
  <c r="BK98"/>
  <c r="J98"/>
  <c r="J68"/>
  <c i="7" r="F62"/>
  <c r="E83"/>
  <c r="J91"/>
  <c r="BE114"/>
  <c r="BE166"/>
  <c r="BE210"/>
  <c r="BE243"/>
  <c r="BE270"/>
  <c r="BE275"/>
  <c r="F63"/>
  <c r="BE122"/>
  <c r="BE129"/>
  <c r="BE136"/>
  <c r="BE151"/>
  <c r="BE159"/>
  <c r="BE188"/>
  <c r="BE236"/>
  <c r="BE100"/>
  <c r="BE174"/>
  <c r="BE202"/>
  <c r="BE263"/>
  <c r="BE285"/>
  <c r="BE290"/>
  <c i="6" r="F94"/>
  <c r="BE100"/>
  <c r="BE136"/>
  <c r="BE144"/>
  <c r="BE159"/>
  <c r="BE166"/>
  <c r="BE202"/>
  <c r="BE210"/>
  <c r="BE243"/>
  <c r="BE249"/>
  <c r="BE257"/>
  <c r="BE270"/>
  <c r="BE275"/>
  <c r="F62"/>
  <c r="E83"/>
  <c r="BE174"/>
  <c r="BE181"/>
  <c r="BE188"/>
  <c r="BE219"/>
  <c r="BE226"/>
  <c r="J60"/>
  <c r="BE107"/>
  <c r="BE122"/>
  <c r="BE129"/>
  <c r="BE151"/>
  <c r="BE263"/>
  <c r="BE285"/>
  <c r="BE290"/>
  <c r="BE114"/>
  <c r="BE195"/>
  <c r="BE236"/>
  <c i="5" r="E52"/>
  <c r="F62"/>
  <c r="J91"/>
  <c r="F94"/>
  <c r="BE113"/>
  <c r="BE144"/>
  <c r="BE220"/>
  <c r="BE230"/>
  <c r="BE243"/>
  <c r="BE251"/>
  <c r="BE284"/>
  <c r="BE100"/>
  <c r="BE121"/>
  <c r="BE129"/>
  <c r="BE151"/>
  <c r="BE213"/>
  <c r="BE257"/>
  <c r="BE269"/>
  <c r="BE106"/>
  <c r="BE174"/>
  <c r="BE182"/>
  <c r="BE189"/>
  <c r="BE237"/>
  <c r="BE279"/>
  <c r="BE136"/>
  <c r="BE159"/>
  <c r="BE166"/>
  <c r="BE196"/>
  <c r="BE204"/>
  <c r="BE264"/>
  <c i="4" r="E50"/>
  <c r="J56"/>
  <c r="F90"/>
  <c i="3" r="BK89"/>
  <c r="BK88"/>
  <c r="J88"/>
  <c r="J63"/>
  <c i="4" r="F89"/>
  <c r="BE104"/>
  <c r="BE111"/>
  <c r="BE118"/>
  <c r="BE138"/>
  <c r="BE159"/>
  <c r="BE165"/>
  <c r="BE177"/>
  <c r="BE183"/>
  <c r="BE195"/>
  <c r="BE218"/>
  <c r="BE224"/>
  <c r="BE245"/>
  <c r="BE262"/>
  <c r="BE272"/>
  <c r="BE301"/>
  <c r="BE306"/>
  <c r="BE313"/>
  <c r="BE324"/>
  <c r="BE343"/>
  <c r="BE364"/>
  <c r="BE378"/>
  <c r="BE400"/>
  <c r="BE405"/>
  <c r="BE96"/>
  <c r="BE125"/>
  <c r="BE132"/>
  <c r="BE145"/>
  <c r="BE152"/>
  <c r="BE171"/>
  <c r="BE189"/>
  <c r="BE200"/>
  <c r="BE206"/>
  <c r="BE212"/>
  <c r="BE235"/>
  <c r="BE250"/>
  <c r="BE257"/>
  <c r="BE267"/>
  <c r="BE279"/>
  <c r="BE294"/>
  <c r="BE318"/>
  <c r="BE352"/>
  <c r="BE371"/>
  <c r="BE393"/>
  <c r="BE230"/>
  <c r="BE240"/>
  <c r="BE286"/>
  <c r="BE329"/>
  <c r="BE337"/>
  <c r="BE358"/>
  <c r="BE388"/>
  <c i="3" r="E50"/>
  <c r="J56"/>
  <c r="BE131"/>
  <c r="BE138"/>
  <c r="BE159"/>
  <c r="BE164"/>
  <c i="2" r="BK87"/>
  <c r="J87"/>
  <c r="J60"/>
  <c i="3" r="F58"/>
  <c r="BE91"/>
  <c r="BE107"/>
  <c r="BE114"/>
  <c r="BE123"/>
  <c r="BE145"/>
  <c r="BE152"/>
  <c r="BE171"/>
  <c r="F59"/>
  <c r="BE100"/>
  <c r="BE178"/>
  <c r="BE186"/>
  <c i="2" r="F54"/>
  <c r="E76"/>
  <c r="BE97"/>
  <c r="BE121"/>
  <c r="BE141"/>
  <c r="BE186"/>
  <c r="BE214"/>
  <c r="J52"/>
  <c r="BE128"/>
  <c r="BE135"/>
  <c r="BE149"/>
  <c r="BE429"/>
  <c r="BE435"/>
  <c r="BE441"/>
  <c r="BE448"/>
  <c r="BE463"/>
  <c r="BE471"/>
  <c r="BE483"/>
  <c r="BE490"/>
  <c r="BE497"/>
  <c r="BE505"/>
  <c r="F55"/>
  <c r="BE169"/>
  <c r="BE193"/>
  <c r="BE207"/>
  <c r="BE221"/>
  <c r="BE228"/>
  <c r="BE236"/>
  <c r="BE243"/>
  <c r="BE250"/>
  <c r="BE301"/>
  <c r="BE307"/>
  <c r="BE314"/>
  <c r="BE323"/>
  <c r="BE330"/>
  <c r="BE336"/>
  <c r="BE341"/>
  <c r="BE348"/>
  <c r="BE353"/>
  <c r="BE361"/>
  <c r="BE368"/>
  <c r="BE374"/>
  <c r="BE381"/>
  <c r="BE389"/>
  <c r="BE396"/>
  <c r="BE403"/>
  <c r="BE411"/>
  <c r="BE419"/>
  <c r="BE455"/>
  <c r="BE89"/>
  <c r="BE103"/>
  <c r="BE109"/>
  <c r="BE115"/>
  <c r="BE162"/>
  <c r="BE178"/>
  <c r="BE200"/>
  <c r="BE257"/>
  <c r="BE264"/>
  <c r="BE280"/>
  <c r="BE288"/>
  <c i="3" r="F36"/>
  <c i="1" r="BA57"/>
  <c i="6" r="F39"/>
  <c i="1" r="BB61"/>
  <c i="9" r="F37"/>
  <c i="1" r="BD65"/>
  <c i="13" r="F37"/>
  <c i="1" r="BB70"/>
  <c i="3" r="F38"/>
  <c i="1" r="BC57"/>
  <c i="4" r="F36"/>
  <c i="1" r="BA59"/>
  <c i="8" r="F39"/>
  <c i="1" r="BD63"/>
  <c i="3" r="F37"/>
  <c i="1" r="BB57"/>
  <c i="5" r="F39"/>
  <c i="1" r="BB60"/>
  <c i="7" r="F38"/>
  <c i="1" r="BA62"/>
  <c i="11" r="F35"/>
  <c i="1" r="BB68"/>
  <c i="7" r="F39"/>
  <c i="1" r="BB62"/>
  <c i="10" r="F39"/>
  <c i="1" r="BD66"/>
  <c i="11" r="F36"/>
  <c i="1" r="BC68"/>
  <c i="4" r="F37"/>
  <c i="1" r="BB59"/>
  <c i="8" r="J36"/>
  <c i="1" r="AW63"/>
  <c i="14" r="F37"/>
  <c i="1" r="BD71"/>
  <c i="2" r="J34"/>
  <c i="1" r="AW56"/>
  <c i="6" r="J38"/>
  <c i="1" r="AW61"/>
  <c i="9" r="F36"/>
  <c i="1" r="BC65"/>
  <c i="14" r="F36"/>
  <c i="1" r="BC71"/>
  <c i="4" r="J36"/>
  <c i="1" r="AW59"/>
  <c i="5" r="F40"/>
  <c i="1" r="BC60"/>
  <c i="8" r="F38"/>
  <c i="1" r="BC63"/>
  <c i="4" r="F39"/>
  <c i="1" r="BD59"/>
  <c i="9" r="J34"/>
  <c i="1" r="AW65"/>
  <c i="10" r="F38"/>
  <c i="1" r="BC66"/>
  <c i="12" r="F37"/>
  <c i="1" r="BB69"/>
  <c i="13" r="J36"/>
  <c i="1" r="AW70"/>
  <c i="2" r="F35"/>
  <c i="1" r="BB56"/>
  <c i="10" r="F36"/>
  <c i="1" r="BA66"/>
  <c i="11" r="F34"/>
  <c i="1" r="BA68"/>
  <c i="3" r="F39"/>
  <c i="1" r="BD57"/>
  <c i="4" r="F38"/>
  <c i="1" r="BC59"/>
  <c i="7" r="F40"/>
  <c i="1" r="BC62"/>
  <c i="11" r="J34"/>
  <c i="1" r="AW68"/>
  <c i="12" r="J36"/>
  <c i="1" r="AW69"/>
  <c i="13" r="F36"/>
  <c i="1" r="BA70"/>
  <c i="6" r="F40"/>
  <c i="1" r="BC61"/>
  <c i="10" r="F37"/>
  <c i="1" r="BB66"/>
  <c i="12" r="F36"/>
  <c i="1" r="BA69"/>
  <c i="12" r="F39"/>
  <c i="1" r="BD69"/>
  <c i="14" r="J34"/>
  <c i="1" r="AW71"/>
  <c i="2" r="F34"/>
  <c i="1" r="BA56"/>
  <c i="3" r="J36"/>
  <c i="1" r="AW57"/>
  <c i="5" r="J38"/>
  <c i="1" r="AW60"/>
  <c i="6" r="F41"/>
  <c i="1" r="BD61"/>
  <c i="8" r="F36"/>
  <c i="1" r="BA63"/>
  <c i="11" r="F37"/>
  <c i="1" r="BD68"/>
  <c i="14" r="F35"/>
  <c i="1" r="BB71"/>
  <c i="5" r="F38"/>
  <c i="1" r="BA60"/>
  <c i="7" r="F41"/>
  <c i="1" r="BD62"/>
  <c i="10" r="J36"/>
  <c i="1" r="AW66"/>
  <c i="12" r="F38"/>
  <c i="1" r="BC69"/>
  <c i="14" r="F34"/>
  <c i="1" r="BA71"/>
  <c i="2" r="F36"/>
  <c i="1" r="BC56"/>
  <c i="5" r="F41"/>
  <c i="1" r="BD60"/>
  <c i="9" r="F35"/>
  <c i="1" r="BB65"/>
  <c r="AS55"/>
  <c r="AS54"/>
  <c i="2" r="F37"/>
  <c i="1" r="BD56"/>
  <c i="6" r="F38"/>
  <c i="1" r="BA61"/>
  <c i="9" r="F34"/>
  <c i="1" r="BA65"/>
  <c i="13" r="F38"/>
  <c i="1" r="BC70"/>
  <c i="7" r="J38"/>
  <c i="1" r="AW62"/>
  <c i="8" r="F37"/>
  <c i="1" r="BB63"/>
  <c i="13" r="F39"/>
  <c i="1" r="BD70"/>
  <c i="14" l="1" r="P85"/>
  <c r="P84"/>
  <c i="1" r="AU71"/>
  <c i="6" r="P97"/>
  <c i="1" r="AU61"/>
  <c i="13" r="T97"/>
  <c r="T96"/>
  <c i="8" r="P98"/>
  <c r="P97"/>
  <c i="1" r="AU63"/>
  <c i="14" r="BK85"/>
  <c r="J85"/>
  <c r="J60"/>
  <c i="6" r="T97"/>
  <c i="10" r="T92"/>
  <c r="T91"/>
  <c i="2" r="R87"/>
  <c r="R86"/>
  <c i="13" r="P97"/>
  <c r="P96"/>
  <c i="1" r="AU70"/>
  <c i="8" r="T98"/>
  <c r="T97"/>
  <c i="5" r="T97"/>
  <c i="11" r="R87"/>
  <c r="R86"/>
  <c i="9" r="R88"/>
  <c r="R87"/>
  <c i="13" r="R97"/>
  <c r="R96"/>
  <c i="11" r="P87"/>
  <c r="P86"/>
  <c i="1" r="AU68"/>
  <c i="9" r="P88"/>
  <c r="P87"/>
  <c i="1" r="AU65"/>
  <c i="4" r="P93"/>
  <c i="1" r="AU59"/>
  <c i="14" r="T85"/>
  <c r="T84"/>
  <c i="7" r="T97"/>
  <c i="2" r="P87"/>
  <c r="P86"/>
  <c i="1" r="AU56"/>
  <c i="5" r="BK262"/>
  <c r="J262"/>
  <c r="J70"/>
  <c i="6" r="BK273"/>
  <c r="J273"/>
  <c r="J72"/>
  <c i="8" r="BK624"/>
  <c r="J624"/>
  <c r="J73"/>
  <c i="9" r="BK88"/>
  <c r="BK87"/>
  <c r="J87"/>
  <c r="J59"/>
  <c i="14" r="J86"/>
  <c r="J61"/>
  <c i="4" r="BK386"/>
  <c r="J386"/>
  <c r="J68"/>
  <c i="7" r="BK273"/>
  <c r="J273"/>
  <c r="J72"/>
  <c i="10" r="BK92"/>
  <c r="J92"/>
  <c r="J64"/>
  <c i="11" r="BK87"/>
  <c r="J87"/>
  <c r="J60"/>
  <c i="12" r="BK90"/>
  <c r="J90"/>
  <c r="J64"/>
  <c i="4" r="BK391"/>
  <c r="J391"/>
  <c r="J70"/>
  <c i="5" r="BK98"/>
  <c r="J98"/>
  <c r="J68"/>
  <c r="BK267"/>
  <c r="J267"/>
  <c r="J72"/>
  <c i="8" r="BK98"/>
  <c r="J98"/>
  <c r="J64"/>
  <c i="4" r="BK94"/>
  <c r="J94"/>
  <c r="J64"/>
  <c i="13" r="BK358"/>
  <c r="J358"/>
  <c r="J71"/>
  <c r="BK96"/>
  <c r="J96"/>
  <c r="J63"/>
  <c i="7" r="BK97"/>
  <c r="J97"/>
  <c r="J67"/>
  <c i="6" r="BK97"/>
  <c r="J97"/>
  <c r="J268"/>
  <c r="J70"/>
  <c i="3" r="J89"/>
  <c r="J64"/>
  <c i="2" r="BK86"/>
  <c r="J86"/>
  <c i="4" r="J35"/>
  <c i="1" r="AV59"/>
  <c r="AT59"/>
  <c i="12" r="J35"/>
  <c i="1" r="AV69"/>
  <c r="AT69"/>
  <c i="5" r="F37"/>
  <c i="1" r="AZ60"/>
  <c r="BD67"/>
  <c r="BA67"/>
  <c r="AW67"/>
  <c i="9" r="F33"/>
  <c i="1" r="AZ65"/>
  <c i="3" r="J35"/>
  <c i="1" r="AV57"/>
  <c r="AT57"/>
  <c i="7" r="F37"/>
  <c i="1" r="AZ62"/>
  <c r="BB67"/>
  <c r="AX67"/>
  <c r="BC67"/>
  <c r="AY67"/>
  <c r="AU64"/>
  <c i="2" r="F33"/>
  <c i="1" r="AZ56"/>
  <c i="12" r="F35"/>
  <c i="1" r="AZ69"/>
  <c i="13" r="F35"/>
  <c i="1" r="AZ70"/>
  <c i="3" r="F35"/>
  <c i="1" r="AZ57"/>
  <c i="8" r="J35"/>
  <c i="1" r="AV63"/>
  <c r="AT63"/>
  <c i="8" r="F35"/>
  <c i="1" r="AZ63"/>
  <c i="14" r="F33"/>
  <c i="1" r="AZ71"/>
  <c r="BA64"/>
  <c r="AW64"/>
  <c i="10" r="F35"/>
  <c i="1" r="AZ66"/>
  <c i="2" r="J33"/>
  <c i="1" r="AV56"/>
  <c r="AT56"/>
  <c i="5" r="J37"/>
  <c i="1" r="AV60"/>
  <c r="AT60"/>
  <c i="6" r="J34"/>
  <c i="1" r="AG61"/>
  <c i="7" r="J37"/>
  <c i="1" r="AV62"/>
  <c r="AT62"/>
  <c r="BC64"/>
  <c r="AY64"/>
  <c r="BD64"/>
  <c i="11" r="F33"/>
  <c i="1" r="AZ68"/>
  <c i="13" r="J35"/>
  <c i="1" r="AV70"/>
  <c r="AT70"/>
  <c i="3" r="J32"/>
  <c i="1" r="AG57"/>
  <c i="6" r="F37"/>
  <c i="1" r="AZ61"/>
  <c i="10" r="J35"/>
  <c i="1" r="AV66"/>
  <c r="AT66"/>
  <c i="14" r="J33"/>
  <c i="1" r="AV71"/>
  <c r="AT71"/>
  <c i="4" r="F35"/>
  <c i="1" r="AZ59"/>
  <c i="6" r="J37"/>
  <c i="1" r="AV61"/>
  <c r="AT61"/>
  <c r="BC58"/>
  <c r="AY58"/>
  <c r="BB58"/>
  <c r="AX58"/>
  <c r="BD58"/>
  <c r="BA58"/>
  <c r="AW58"/>
  <c r="BB64"/>
  <c r="AX64"/>
  <c i="11" r="J33"/>
  <c i="1" r="AV68"/>
  <c r="AT68"/>
  <c i="9" r="J33"/>
  <c i="1" r="AV65"/>
  <c r="AT65"/>
  <c i="2" r="J30"/>
  <c i="1" r="AG56"/>
  <c i="5" l="1" r="BK97"/>
  <c r="J97"/>
  <c r="J67"/>
  <c i="8" r="BK97"/>
  <c r="J97"/>
  <c r="J63"/>
  <c i="12" r="BK89"/>
  <c r="J89"/>
  <c r="J63"/>
  <c i="14" r="BK84"/>
  <c r="J84"/>
  <c i="11" r="BK86"/>
  <c r="J86"/>
  <c r="J59"/>
  <c i="9" r="J88"/>
  <c r="J60"/>
  <c i="4" r="BK93"/>
  <c r="J93"/>
  <c r="J63"/>
  <c i="10" r="BK91"/>
  <c r="J91"/>
  <c i="1" r="AN61"/>
  <c i="6" r="J67"/>
  <c r="J43"/>
  <c i="1" r="AN57"/>
  <c r="AN56"/>
  <c i="2" r="J59"/>
  <c i="3" r="J41"/>
  <c i="2" r="J39"/>
  <c i="1" r="BB55"/>
  <c r="AX55"/>
  <c r="AU67"/>
  <c r="AZ67"/>
  <c r="AV67"/>
  <c r="AT67"/>
  <c r="AZ58"/>
  <c r="AV58"/>
  <c r="AT58"/>
  <c i="9" r="J30"/>
  <c i="1" r="AG65"/>
  <c r="BA55"/>
  <c r="AU58"/>
  <c r="AZ64"/>
  <c r="AV64"/>
  <c r="AT64"/>
  <c i="10" r="J32"/>
  <c i="1" r="AG66"/>
  <c r="BC55"/>
  <c i="14" r="J30"/>
  <c i="1" r="AG71"/>
  <c r="BD55"/>
  <c i="13" r="J32"/>
  <c i="1" r="AG70"/>
  <c i="7" r="J34"/>
  <c i="1" r="AG62"/>
  <c i="14" l="1" r="J39"/>
  <c i="9" r="J39"/>
  <c i="10" r="J41"/>
  <c i="14" r="J59"/>
  <c i="10" r="J63"/>
  <c i="13" r="J41"/>
  <c i="1" r="AN70"/>
  <c i="7" r="J43"/>
  <c i="1" r="AN62"/>
  <c r="AN66"/>
  <c r="AN71"/>
  <c r="AN65"/>
  <c r="BA54"/>
  <c r="AW54"/>
  <c r="AK30"/>
  <c r="BC54"/>
  <c r="AY54"/>
  <c i="5" r="J34"/>
  <c i="1" r="AG60"/>
  <c i="4" r="J32"/>
  <c i="1" r="AG59"/>
  <c r="AY55"/>
  <c r="BD54"/>
  <c r="W33"/>
  <c r="BB54"/>
  <c r="AX54"/>
  <c i="11" r="J30"/>
  <c i="1" r="AG68"/>
  <c i="8" r="J32"/>
  <c i="1" r="AG63"/>
  <c r="AW55"/>
  <c i="12" r="J32"/>
  <c i="1" r="AG69"/>
  <c r="AU55"/>
  <c r="AU54"/>
  <c r="AZ55"/>
  <c r="AV55"/>
  <c r="AG64"/>
  <c i="8" l="1" r="J41"/>
  <c i="4" r="J41"/>
  <c i="12" r="J41"/>
  <c i="11" r="J39"/>
  <c i="5" r="J43"/>
  <c i="1" r="AN59"/>
  <c r="AN63"/>
  <c r="AN69"/>
  <c r="AN68"/>
  <c r="AN60"/>
  <c r="AN64"/>
  <c r="AG58"/>
  <c r="AG55"/>
  <c r="AT55"/>
  <c r="AN55"/>
  <c r="W30"/>
  <c r="W32"/>
  <c r="W31"/>
  <c r="AG67"/>
  <c r="AZ54"/>
  <c r="AV54"/>
  <c r="AK29"/>
  <c l="1" r="AN58"/>
  <c r="AN67"/>
  <c r="AG54"/>
  <c r="AK26"/>
  <c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<sst xmlns="http://schemas.openxmlformats.org/spreadsheetml/2006/main">
  <si>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</si>
  <si>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</si>
  <si>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</si>
  <si>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</si>
  <si>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</si>
  <si>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{fb9875d5-2cc2-4fce-9ba1-390f1e08f129}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</si>
  <si>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</si>
  <si>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</si>
  <si>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</si>
  <si>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</si>
  <si>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</si>
  <si>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</si>
  <si>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</si>
  <si>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</si>
  <si>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2829/040/2023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</si>
  <si>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</si>
  <si>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</si>
  <si>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souboru staveb společných zařízení v k. ú. Vetřkovice u Vítkova II.etapa</t>
  </si>
  <si>
    <t>KSO:</t>
  </si>
  <si>
    <t/>
  </si>
  <si>
    <t>CC-CZ:</t>
  </si>
  <si>
    <t>Místo:</t>
  </si>
  <si>
    <t>k.ú. Vetřkovice u Vítkova</t>
  </si>
  <si>
    <t>Datum:</t>
  </si>
  <si>
    <t>8. 3. 2023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</si>
  <si>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</si>
  <si>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</si>
  <si>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</si>
  <si>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</si>
  <si>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</si>
  <si>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</si>
  <si>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</si>
  <si>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28597044</t>
  </si>
  <si>
    <t>AGPOL s.r.o., Jungmannova 153/12, 77900 Olomouc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</si>
  <si>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</si>
  <si>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</si>
  <si>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</si>
  <si>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</si>
  <si>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</si>
  <si>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</si>
  <si>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</si>
  <si>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</si>
  <si>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</si>
  <si>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</si>
  <si>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</si>
  <si>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</si>
  <si>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</si>
  <si>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</si>
  <si>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</si>
  <si>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</si>
  <si>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</si>
  <si>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</si>
  <si>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</si>
  <si>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</si>
  <si>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</si>
  <si>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</si>
  <si>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</si>
  <si>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</si>
  <si>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</si>
  <si>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</si>
  <si>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</si>
  <si>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</si>
  <si>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</si>
  <si>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</si>
  <si>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</si>
  <si>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</si>
  <si>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</si>
  <si>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</si>
  <si>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</si>
  <si>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</si>
  <si>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</si>
  <si>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</si>
  <si>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</si>
  <si>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</si>
  <si>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</si>
  <si>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</si>
  <si>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</si>
  <si>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Hlavní polní cesta HPC1</t>
  </si>
  <si>
    <t>STA</t>
  </si>
  <si>
    <t>1</t>
  </si>
  <si>
    <t>{a434a996-005f-45b0-bfb0-e543095dc110}</t>
  </si>
  <si>
    <t>2</t>
  </si>
  <si>
    <t>/</t>
  </si>
  <si>
    <t>Soupis</t>
  </si>
  <si>
    <t>###NOINSERT###</t>
  </si>
  <si>
    <t>SO 01.1</t>
  </si>
  <si>
    <t>Cestní příkop</t>
  </si>
  <si>
    <t>{4aabf2d6-bc33-42b6-a31d-fc7e850e0c25}</t>
  </si>
  <si>
    <t>SO 01.2</t>
  </si>
  <si>
    <t>Interakční prvek (IP 7/1 - 7/4)</t>
  </si>
  <si>
    <t>{358f3991-a6e2-4fd2-8c9b-3105f7b22161}</t>
  </si>
  <si>
    <t>3</t>
  </si>
  <si>
    <t>SO 01.2.1</t>
  </si>
  <si>
    <t>Následná péče - 1.rok</t>
  </si>
  <si>
    <t>{0f4d9755-3dcd-46e4-a089-3148fe20d91b}</t>
  </si>
  <si>
    <t>SO 01.2.2</t>
  </si>
  <si>
    <t>Následná péče - 2.rok</t>
  </si>
  <si>
    <t>{bc8f9f9b-03c5-4df0-9e5f-78647fdd3036}</t>
  </si>
  <si>
    <t>SO 01.2.3</t>
  </si>
  <si>
    <t>Následná péče - 3.rok</t>
  </si>
  <si>
    <t>{dcbaea6a-4267-4ecb-b0d8-88e831e71b15}</t>
  </si>
  <si>
    <t>SO 01.3</t>
  </si>
  <si>
    <t>Propustek P1, P2, P3</t>
  </si>
  <si>
    <t>{71a9fed9-0c02-4b93-b147-dc4f9c346717}</t>
  </si>
  <si>
    <t>SO 03</t>
  </si>
  <si>
    <t>Vedlejší polní cesta VPC8</t>
  </si>
  <si>
    <t>{ffbb9363-8b67-4d5b-b683-b6a1a8cdad9a}</t>
  </si>
  <si>
    <t>SO 03.1</t>
  </si>
  <si>
    <t>Propustek P5</t>
  </si>
  <si>
    <t>{9a0580fc-9762-4ac7-85f4-df72986f96f2}</t>
  </si>
  <si>
    <t>SO 04</t>
  </si>
  <si>
    <t>Vedlejší polní cesty VPC33 a VPC34</t>
  </si>
  <si>
    <t>{448cb783-9615-4019-8b15-f02882ada25b}</t>
  </si>
  <si>
    <t>SO 04.3</t>
  </si>
  <si>
    <t>{a8ba666e-b758-4c95-be81-7fc4359fc17b}</t>
  </si>
  <si>
    <t>SO 04.2</t>
  </si>
  <si>
    <t>Propustek P6</t>
  </si>
  <si>
    <t>{d54daa00-0887-4f3d-96cc-504da709f473}</t>
  </si>
  <si>
    <t>VRN</t>
  </si>
  <si>
    <t>Vedlejší rozpočtové náklady</t>
  </si>
  <si>
    <t>{5c26eea6-6051-4dba-a5d9-b1a4ecca685a}</t>
  </si>
  <si>
    <t>KRYCÍ LIST SOUPISU PRACÍ</t>
  </si>
  <si>
    <t>Objekt:</t>
  </si>
  <si>
    <t>SO 01 - Hlavní polní cesta HPC1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</si>
  <si>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</si>
  <si>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</si>
  <si>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</si>
  <si>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</si>
  <si>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</si>
  <si>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</si>
  <si>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</si>
  <si>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</si>
  <si>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</si>
  <si>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</si>
  <si>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</si>
  <si>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</si>
  <si>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</si>
  <si>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</si>
  <si>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</si>
  <si>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</si>
  <si>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</si>
  <si>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</si>
  <si>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</si>
  <si>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</si>
  <si>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</si>
  <si>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</si>
  <si>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</si>
  <si>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</si>
  <si>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</si>
  <si>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</si>
  <si>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</si>
  <si>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</si>
  <si>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</si>
  <si>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</si>
  <si>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</si>
  <si>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</si>
  <si>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2023 01</t>
  </si>
  <si>
    <t>4</t>
  </si>
  <si>
    <t>-2092271967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</si>
  <si>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</si>
  <si>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</si>
  <si>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</si>
  <si>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https://podminky.urs.cz/item/CS_URS_2023_01/111251101</t>
  </si>
  <si>
    <t>VV</t>
  </si>
  <si>
    <t>viz C.6, D.1.a</t>
  </si>
  <si>
    <t>kácení náletových dřevin</t>
  </si>
  <si>
    <t>"prům.do 10"1</t>
  </si>
  <si>
    <t>Součet</t>
  </si>
  <si>
    <t>112101101</t>
  </si>
  <si>
    <t>Odstranění stromů listnatých průměru kmene přes 100 do 300 mm</t>
  </si>
  <si>
    <t>kus</t>
  </si>
  <si>
    <t>-333761658</t>
  </si>
  <si>
    <t>Odstranění stromů s odřezáním kmene a s odvětvením listnatých, průměru kmene přes 100 do 300 mm</t>
  </si>
  <si>
    <t>https://podminky.urs.cz/item/CS_URS_2023_01/112101101</t>
  </si>
  <si>
    <t>112101102</t>
  </si>
  <si>
    <t>Odstranění stromů listnatých průměru kmene přes 300 do 500 mm</t>
  </si>
  <si>
    <t>-1049041270</t>
  </si>
  <si>
    <t>Odstranění stromů s odřezáním kmene a s odvětvením listnatých, průměru kmene přes 300 do 500 mm</t>
  </si>
  <si>
    <t>https://podminky.urs.cz/item/CS_URS_2023_01/112101102</t>
  </si>
  <si>
    <t>112251101</t>
  </si>
  <si>
    <t>Odstranění pařezů průměru přes 100 do 300 mm</t>
  </si>
  <si>
    <t>662203283</t>
  </si>
  <si>
    <t>Odstranění pařezů strojně s jejich vykopáním nebo vytrháním průměru přes 100 do 300 mm</t>
  </si>
  <si>
    <t>https://podminky.urs.cz/item/CS_URS_2023_01/112251101</t>
  </si>
  <si>
    <t>5</t>
  </si>
  <si>
    <t>112251102</t>
  </si>
  <si>
    <t>Odstranění pařezů průměru přes 300 do 500 mm</t>
  </si>
  <si>
    <t>-492227178</t>
  </si>
  <si>
    <t>Odstranění pařezů strojně s jejich vykopáním nebo vytrháním průměru přes 300 do 500 mm</t>
  </si>
  <si>
    <t>https://podminky.urs.cz/item/CS_URS_2023_01/112251102</t>
  </si>
  <si>
    <t>6</t>
  </si>
  <si>
    <t>113107223</t>
  </si>
  <si>
    <t>Odstranění podkladu z kameniva drceného tl přes 200 do 300 mm strojně pl přes 200 m2</t>
  </si>
  <si>
    <t>2034017624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</si>
  <si>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</si>
  <si>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https://podminky.urs.cz/item/CS_URS_2023_01/113107223</t>
  </si>
  <si>
    <t>viz D.1.b.3, -4, -5, D.1.a</t>
  </si>
  <si>
    <t>napojení stáv. cesty</t>
  </si>
  <si>
    <t>76</t>
  </si>
  <si>
    <t>7</t>
  </si>
  <si>
    <t>113107224</t>
  </si>
  <si>
    <t>Odstranění podkladu z kameniva drceného tl přes 300 do 400 mm strojně pl přes 200 m2</t>
  </si>
  <si>
    <t>1391954412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</si>
  <si>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</si>
  <si>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https://podminky.urs.cz/item/CS_URS_2023_01/113107224</t>
  </si>
  <si>
    <t>viz D.1.b.3, -4, -5</t>
  </si>
  <si>
    <t>odstranění stáv. cesty</t>
  </si>
  <si>
    <t>436</t>
  </si>
  <si>
    <t>8</t>
  </si>
  <si>
    <t>121151123</t>
  </si>
  <si>
    <t>Sejmutí ornice plochy přes 500 m2 tl vrstvy do 200 mm strojně</t>
  </si>
  <si>
    <t>-272991353</t>
  </si>
  <si>
    <t>Sejmutí ornice strojně při souvislé ploše přes 500 m2, tl. vrstvy do 200 mm</t>
  </si>
  <si>
    <t>https://podminky.urs.cz/item/CS_URS_2023_01/121151123</t>
  </si>
  <si>
    <t>6407</t>
  </si>
  <si>
    <t>9</t>
  </si>
  <si>
    <t>122251104</t>
  </si>
  <si>
    <t>Odkopávky a prokopávky nezapažené v hornině třídy těžitelnosti I skupiny 3 objem do 500 m3 strojně</t>
  </si>
  <si>
    <t>m3</t>
  </si>
  <si>
    <t>1641630429</t>
  </si>
  <si>
    <t>Odkopávky a prokopávky nezapažené strojně v hornině třídy těžitelnosti I skupiny 3 přes 100 do 500 m3</t>
  </si>
  <si>
    <t>https://podminky.urs.cz/item/CS_URS_2023_01/122251104</t>
  </si>
  <si>
    <t>ornice zpět k ohumusování</t>
  </si>
  <si>
    <t>2258*0,1</t>
  </si>
  <si>
    <t>"přebytek"10</t>
  </si>
  <si>
    <t>10</t>
  </si>
  <si>
    <t>122252206</t>
  </si>
  <si>
    <t>Odkopávky a prokopávky nezapažené pro silnice a dálnice v hornině třídy těžitelnosti I objem do 5000 m3 strojně</t>
  </si>
  <si>
    <t>-292023831</t>
  </si>
  <si>
    <t>Odkopávky a prokopávky nezapažené pro silnice a dálnice strojně v hornině třídy těžitelnosti I přes 1 000 do 5 000 m3</t>
  </si>
  <si>
    <t>https://podminky.urs.cz/item/CS_URS_2023_01/122252206</t>
  </si>
  <si>
    <t>výkop cesty</t>
  </si>
  <si>
    <t>2449</t>
  </si>
  <si>
    <t>výkop pro sanaci</t>
  </si>
  <si>
    <t>284</t>
  </si>
  <si>
    <t>výkopy pro sjezdy</t>
  </si>
  <si>
    <t>7,9+21,7+7,1+8,5+7,4+10,9+95,6</t>
  </si>
  <si>
    <t>odpočet tř. IV</t>
  </si>
  <si>
    <t>-289,21</t>
  </si>
  <si>
    <t>11</t>
  </si>
  <si>
    <t>122452206</t>
  </si>
  <si>
    <t>Odkopávky a prokopávky nezapažené pro silnice a dálnice v hornině třídy těžitelnosti II objem do 5000 m3 strojně</t>
  </si>
  <si>
    <t>668954334</t>
  </si>
  <si>
    <t>Odkopávky a prokopávky nezapažené pro silnice a dálnice strojně v hornině třídy těžitelnosti II přes 1 000 do 5 000 m3</t>
  </si>
  <si>
    <t>https://podminky.urs.cz/item/CS_URS_2023_01/122452206</t>
  </si>
  <si>
    <t>tř. IV 10%</t>
  </si>
  <si>
    <t>2892,1*0,1</t>
  </si>
  <si>
    <t>12</t>
  </si>
  <si>
    <t>132251104</t>
  </si>
  <si>
    <t>Hloubení rýh nezapažených š do 800 mm v hornině třídy těžitelnosti I skupiny 3 objem přes 100 m3 strojně</t>
  </si>
  <si>
    <t>391862408</t>
  </si>
  <si>
    <t>Hloubení nezapažených rýh šířky do 800 mm strojně s urovnáním dna do předepsaného profilu a spádu v hornině třídy těžitelnosti I skupiny 3 přes 100 m3</t>
  </si>
  <si>
    <t>https://podminky.urs.cz/item/CS_URS_2023_01/132251104</t>
  </si>
  <si>
    <t>drén</t>
  </si>
  <si>
    <t>121</t>
  </si>
  <si>
    <t>-12,1</t>
  </si>
  <si>
    <t>13</t>
  </si>
  <si>
    <t>132351104</t>
  </si>
  <si>
    <t>Hloubení rýh nezapažených š do 800 mm v hornině třídy těžitelnosti II skupiny 4 objem přes 100 m3 strojně</t>
  </si>
  <si>
    <t>1209075922</t>
  </si>
  <si>
    <t>Hloubení nezapažených rýh šířky do 800 mm strojně s urovnáním dna do předepsaného profilu a spádu v hornině třídy těžitelnosti II skupiny 4 přes 100 m3</t>
  </si>
  <si>
    <t>https://podminky.urs.cz/item/CS_URS_2023_01/132351104</t>
  </si>
  <si>
    <t>výkop drénu</t>
  </si>
  <si>
    <t>121*0,1</t>
  </si>
  <si>
    <t>14</t>
  </si>
  <si>
    <t>162201401</t>
  </si>
  <si>
    <t>Vodorovné přemístění větví stromů listnatých do 1 km D kmene přes 100 do 300 mm</t>
  </si>
  <si>
    <t>-321090600</t>
  </si>
  <si>
    <t>Vodorovné přemístění větví, kmenů nebo pařezů s naložením, složením a dopravou do 1000 m větví stromů listnatých, průměru kmene přes 100 do 300 mm</t>
  </si>
  <si>
    <t>https://podminky.urs.cz/item/CS_URS_2023_01/162201401</t>
  </si>
  <si>
    <t>odvoz odpadu na skládku</t>
  </si>
  <si>
    <t>162201402</t>
  </si>
  <si>
    <t>Vodorovné přemístění větví stromů listnatých do 1 km D kmene přes 300 do 500 mm</t>
  </si>
  <si>
    <t>1820796945</t>
  </si>
  <si>
    <t>Vodorovné přemístění větví, kmenů nebo pařezů s naložením, složením a dopravou do 1000 m větví stromů listnatých, průměru kmene přes 300 do 500 mm</t>
  </si>
  <si>
    <t>https://podminky.urs.cz/item/CS_URS_2023_01/162201402</t>
  </si>
  <si>
    <t>16</t>
  </si>
  <si>
    <t>162201411</t>
  </si>
  <si>
    <t>Vodorovné přemístění kmenů stromů listnatých do 1 km D kmene přes 100 do 300 mm</t>
  </si>
  <si>
    <t>-1325636504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</si>
  <si>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</si>
  <si>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</si>
  <si>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odvoz dle stanovení investorem</t>
  </si>
  <si>
    <t>17</t>
  </si>
  <si>
    <t>162201412</t>
  </si>
  <si>
    <t>Vodorovné přemístění kmenů stromů listnatých do 1 km D kmene přes 300 do 500 mm</t>
  </si>
  <si>
    <t>1759851349</t>
  </si>
  <si>
    <t>Vodorovné přemístění větví, kmenů nebo pařezů s naložením, složením a dopravou do 1000 m kmenů stromů listnatých, průměru přes 300 do 500 mm</t>
  </si>
  <si>
    <t>https://podminky.urs.cz/item/CS_URS_2023_01/162201412</t>
  </si>
  <si>
    <t>18</t>
  </si>
  <si>
    <t>162201421</t>
  </si>
  <si>
    <t>Vodorovné přemístění pařezů do 1 km D přes 100 do 300 mm</t>
  </si>
  <si>
    <t>878479103</t>
  </si>
  <si>
    <t>Vodorovné přemístění větví, kmenů nebo pařezů s naložením, složením a dopravou do 1000 m pařezů kmenů, průměru přes 100 do 300 mm</t>
  </si>
  <si>
    <t>https://podminky.urs.cz/item/CS_URS_2023_01/162201421</t>
  </si>
  <si>
    <t>odvoz na skládku</t>
  </si>
  <si>
    <t>19</t>
  </si>
  <si>
    <t>162201422</t>
  </si>
  <si>
    <t>Vodorovné přemístění pařezů do 1 km D přes 300 do 500 mm</t>
  </si>
  <si>
    <t>574848700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</si>
  <si>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</si>
  <si>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</si>
  <si>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20</t>
  </si>
  <si>
    <t>162301501</t>
  </si>
  <si>
    <t>Vodorovné přemístění křovin do 5 km D kmene do 100 mm</t>
  </si>
  <si>
    <t>-1139859395</t>
  </si>
  <si>
    <t>Vodorovné přemístění smýcených křovin do průměru kmene 100 mm na vzdálenost do 5 000 m</t>
  </si>
  <si>
    <t>https://podminky.urs.cz/item/CS_URS_2023_01/162301501</t>
  </si>
  <si>
    <t>odvoz odstraněných náletových dřevin - dle určení investorem</t>
  </si>
  <si>
    <t>předpoklad skládka 10km</t>
  </si>
  <si>
    <t>2*2</t>
  </si>
  <si>
    <t>162301931</t>
  </si>
  <si>
    <t>Příplatek k vodorovnému přemístění větví stromů listnatých D kmene přes 100 do 300 mm ZKD 1 km</t>
  </si>
  <si>
    <t>126476080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</si>
  <si>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</si>
  <si>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https://podminky.urs.cz/item/CS_URS_2023_01/162301931</t>
  </si>
  <si>
    <t>odvoz na skládku do 10km</t>
  </si>
  <si>
    <t>1*9</t>
  </si>
  <si>
    <t>22</t>
  </si>
  <si>
    <t>162301932</t>
  </si>
  <si>
    <t>Příplatek k vodorovnému přemístění větví stromů listnatých D kmene přes 300 do 500 mm ZKD 1 km</t>
  </si>
  <si>
    <t>480689459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</si>
  <si>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</si>
  <si>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https://podminky.urs.cz/item/CS_URS_2023_01/162301932</t>
  </si>
  <si>
    <t>2*9</t>
  </si>
  <si>
    <t>23</t>
  </si>
  <si>
    <t>162301971</t>
  </si>
  <si>
    <t>Příplatek k vodorovnému přemístění pařezů D přes 100 do 300 mm ZKD 1 km</t>
  </si>
  <si>
    <t>-771518861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</si>
  <si>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</si>
  <si>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https://podminky.urs.cz/item/CS_URS_2023_01/162301971</t>
  </si>
  <si>
    <t>24</t>
  </si>
  <si>
    <t>162301972</t>
  </si>
  <si>
    <t>Příplatek k vodorovnému přemístění pařezů D přes 300 do 500 mm ZKD 1 km</t>
  </si>
  <si>
    <t>1167227397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</si>
  <si>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</si>
  <si>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https://podminky.urs.cz/item/CS_URS_2023_01/162301972</t>
  </si>
  <si>
    <t>25</t>
  </si>
  <si>
    <t>162451105</t>
  </si>
  <si>
    <t>Vodorovné přemístění přes 1 000 do 1500 m výkopku/sypaniny z horniny třídy těžitelnosti I skupiny 1 až 3</t>
  </si>
  <si>
    <t>-7852641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</si>
  <si>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</si>
  <si>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https://podminky.urs.cz/item/CS_URS_2023_01/162451105</t>
  </si>
  <si>
    <t>viz D.1.b.3, -4, -5, C.5</t>
  </si>
  <si>
    <t>výkop na mezideponii</t>
  </si>
  <si>
    <t>2602,89+289,21+121</t>
  </si>
  <si>
    <t>ornice na mezideponii</t>
  </si>
  <si>
    <t>1281,4</t>
  </si>
  <si>
    <t>zpět k zásypu</t>
  </si>
  <si>
    <t>142</t>
  </si>
  <si>
    <t>zemina pro násyp</t>
  </si>
  <si>
    <t>488</t>
  </si>
  <si>
    <t>ornice k ohumusování</t>
  </si>
  <si>
    <t>225,8</t>
  </si>
  <si>
    <t>26</t>
  </si>
  <si>
    <t>162751117</t>
  </si>
  <si>
    <t>Vodorovné přemístění přes 9 000 do 10000 m výkopku/sypaniny z horniny třídy těžitelnosti I skupiny 1 až 3</t>
  </si>
  <si>
    <t>-1337888000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</si>
  <si>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</si>
  <si>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</si>
  <si>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odvoz přebytku na skládku do 10km</t>
  </si>
  <si>
    <t>výkop - zásyp</t>
  </si>
  <si>
    <t>3013,1-142</t>
  </si>
  <si>
    <t>27</t>
  </si>
  <si>
    <t>167151111</t>
  </si>
  <si>
    <t>Nakládání výkopku z hornin třídy těžitelnosti I skupiny 1 až 3 přes 100 m3</t>
  </si>
  <si>
    <t>1986329161</t>
  </si>
  <si>
    <t>Nakládání, skládání a překládání neulehlého výkopku nebo sypaniny strojně nakládání, množství přes 100 m3, z hornin třídy těžitelnosti I, skupiny 1 až 3</t>
  </si>
  <si>
    <t>https://podminky.urs.cz/item/CS_URS_2023_01/167151111</t>
  </si>
  <si>
    <t>zemina zpět k zásypu</t>
  </si>
  <si>
    <t>přebytek zeminy na skládku</t>
  </si>
  <si>
    <t>zemina pro násypy (ze zemníku)</t>
  </si>
  <si>
    <t>ornice na meziskládku (přes 50m)</t>
  </si>
  <si>
    <t>28</t>
  </si>
  <si>
    <t>171151103</t>
  </si>
  <si>
    <t>Uložení sypaniny z hornin soudržných do násypů zhutněných strojně</t>
  </si>
  <si>
    <t>1700285750</t>
  </si>
  <si>
    <t>Uložení sypanin do násypů strojně s rozprostřením sypaniny ve vrstvách a s hrubým urovnáním zhutněných z hornin soudržných jakékoliv třídy těžitelnosti</t>
  </si>
  <si>
    <t>https://podminky.urs.cz/item/CS_URS_2023_01/171151103</t>
  </si>
  <si>
    <t>29</t>
  </si>
  <si>
    <t>171201231</t>
  </si>
  <si>
    <t>Poplatek za uložení zeminy a kamení na recyklační skládce (skládkovné) kód odpadu 17 05 04</t>
  </si>
  <si>
    <t>t</t>
  </si>
  <si>
    <t>-1120730210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</si>
  <si>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</si>
  <si>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</si>
  <si>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zemina</t>
  </si>
  <si>
    <t>2871,1*1,8</t>
  </si>
  <si>
    <t>30</t>
  </si>
  <si>
    <t>171251201</t>
  </si>
  <si>
    <t>Uložení sypaniny na skládky nebo meziskládky</t>
  </si>
  <si>
    <t>365630540</t>
  </si>
  <si>
    <t>Uložení sypaniny na skládky nebo meziskládky bez hutnění s upravením uložené sypaniny do předepsaného tvaru</t>
  </si>
  <si>
    <t>https://podminky.urs.cz/item/CS_URS_2023_01/171251201</t>
  </si>
  <si>
    <t>výkop na meziskládku</t>
  </si>
  <si>
    <t>3013,1</t>
  </si>
  <si>
    <t>ornice na meziskládku</t>
  </si>
  <si>
    <t>31</t>
  </si>
  <si>
    <t>174151101</t>
  </si>
  <si>
    <t>Zásyp jam, šachet rýh nebo kolem objektů sypaninou se zhutněním</t>
  </si>
  <si>
    <t>-1476410618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</si>
  <si>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</si>
  <si>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</si>
  <si>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zpětný zásyp</t>
  </si>
  <si>
    <t>32</t>
  </si>
  <si>
    <t>181411122</t>
  </si>
  <si>
    <t>Založení lučního trávníku výsevem pl do 1000 m2 ve svahu přes 1:5 do 1:2</t>
  </si>
  <si>
    <t>1458048265</t>
  </si>
  <si>
    <t>Založení trávníku na půdě předem připravené plochy do 1000 m2 výsevem včetně utažení lučního na svahu přes 1:5 do 1:2</t>
  </si>
  <si>
    <t>https://podminky.urs.cz/item/CS_URS_2023_01/181411122</t>
  </si>
  <si>
    <t>2258</t>
  </si>
  <si>
    <t>33</t>
  </si>
  <si>
    <t>M</t>
  </si>
  <si>
    <t>00572474</t>
  </si>
  <si>
    <t>osivo směs travní krajinná-svahová</t>
  </si>
  <si>
    <t>kg</t>
  </si>
  <si>
    <t>1607524954</t>
  </si>
  <si>
    <t>specifikace k pol.181411122</t>
  </si>
  <si>
    <t>2490*0,03*1,03</t>
  </si>
  <si>
    <t>34</t>
  </si>
  <si>
    <t>181451121</t>
  </si>
  <si>
    <t>Založení lučního trávníku výsevem pl přes 1000 m2 v rovině a ve svahu do 1:5</t>
  </si>
  <si>
    <t>-1732601086</t>
  </si>
  <si>
    <t>Založení trávníku na půdě předem připravené plochy přes 1000 m2 výsevem včetně utažení lučního v rovině nebo na svahu do 1:5</t>
  </si>
  <si>
    <t>https://podminky.urs.cz/item/CS_URS_2023_01/181451121</t>
  </si>
  <si>
    <t>osetí dotčených ploch (parcela 2010, 2016)</t>
  </si>
  <si>
    <t>1450+4258</t>
  </si>
  <si>
    <t>35</t>
  </si>
  <si>
    <t>00572472</t>
  </si>
  <si>
    <t>osivo směs travní krajinná-rovinná</t>
  </si>
  <si>
    <t>-753541059</t>
  </si>
  <si>
    <t>specifikace k pol.181451141</t>
  </si>
  <si>
    <t>5708*0,03*1,03</t>
  </si>
  <si>
    <t>36</t>
  </si>
  <si>
    <t>181951111</t>
  </si>
  <si>
    <t>Úprava pláně v hornině třídy těžitelnosti I skupiny 1 až 3 bez zhutnění strojně</t>
  </si>
  <si>
    <t>1986311207</t>
  </si>
  <si>
    <t>Úprava pláně vyrovnáním výškových rozdílů strojně v hornině třídy těžitelnosti I, skupiny 1 až 3 bez zhutnění</t>
  </si>
  <si>
    <t>https://podminky.urs.cz/item/CS_URS_2023_01/181951111</t>
  </si>
  <si>
    <t>úprava okolních ploch - urovnání terénu</t>
  </si>
  <si>
    <t>parcely 2010, 2016</t>
  </si>
  <si>
    <t>37</t>
  </si>
  <si>
    <t>181951112</t>
  </si>
  <si>
    <t>Úprava pláně v hornině třídy těžitelnosti I skupiny 1 až 3 se zhutněním strojně</t>
  </si>
  <si>
    <t>74783310</t>
  </si>
  <si>
    <t>Úprava pláně vyrovnáním výškových rozdílů strojně v hornině třídy těžitelnosti I, skupiny 1 až 3 se zhutněním</t>
  </si>
  <si>
    <t>https://podminky.urs.cz/item/CS_URS_2023_01/181951112</t>
  </si>
  <si>
    <t>pod konstrukce včetně rozšíření, výhyben a sjezdů</t>
  </si>
  <si>
    <t>10628</t>
  </si>
  <si>
    <t>38</t>
  </si>
  <si>
    <t>182251101</t>
  </si>
  <si>
    <t>Svahování násypů strojně</t>
  </si>
  <si>
    <t>-1068423952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</si>
  <si>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</si>
  <si>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</si>
  <si>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 xml:space="preserve">viz D.1.b.3, -4, -5, </t>
  </si>
  <si>
    <t>616</t>
  </si>
  <si>
    <t>39</t>
  </si>
  <si>
    <t>182351125</t>
  </si>
  <si>
    <t>Rozprostření ornice pl přes 100 do 500 m2 ve svahu přes 1:5 tl vrstvy přes 250 do 300 mm strojně</t>
  </si>
  <si>
    <t>-1885572637</t>
  </si>
  <si>
    <t>Rozprostření a urovnání ornice ve svahu sklonu přes 1:5 strojně při souvislé ploše přes 100 do 500 m2, tl. vrstvy přes 250 do 300 mm</t>
  </si>
  <si>
    <t>https://podminky.urs.cz/item/CS_URS_2023_01/182351125</t>
  </si>
  <si>
    <t>přebytek</t>
  </si>
  <si>
    <t>10/0,3</t>
  </si>
  <si>
    <t>40</t>
  </si>
  <si>
    <t>182351133</t>
  </si>
  <si>
    <t>Rozprostření ornice pl přes 500 m2 ve svahu nad 1:5 tl vrstvy do 200 mm strojně</t>
  </si>
  <si>
    <t>-1018882208</t>
  </si>
  <si>
    <t>Rozprostření a urovnání ornice ve svahu sklonu přes 1:5 strojně při souvislé ploše přes 500 m2, tl. vrstvy do 200 mm</t>
  </si>
  <si>
    <t>https://podminky.urs.cz/item/CS_URS_2023_01/182351133</t>
  </si>
  <si>
    <t>ohumusování okolo cesty</t>
  </si>
  <si>
    <t>Zakládání</t>
  </si>
  <si>
    <t>41</t>
  </si>
  <si>
    <t>212752112</t>
  </si>
  <si>
    <t>Trativod z drenážních trubek korugovaných PE-HD SN 4 perforace 220° včetně lože otevřený výkop DN 150 pro liniové stavby</t>
  </si>
  <si>
    <t>m</t>
  </si>
  <si>
    <t>-1394787500</t>
  </si>
  <si>
    <t>Trativody z drenážních trubek pro liniové stavby a komunikace se zřízením štěrkového lože pod trubky a s jejich obsypem v otevřeném výkopu trubka korugovaná sendvičová PE-HD SN 4 perforace 220° DN 150</t>
  </si>
  <si>
    <t>https://podminky.urs.cz/item/CS_URS_2023_01/212752112</t>
  </si>
  <si>
    <t>viz D.1.b.3, -4, -5, -2</t>
  </si>
  <si>
    <t>121+664</t>
  </si>
  <si>
    <t>Komunikace pozemní</t>
  </si>
  <si>
    <t>42</t>
  </si>
  <si>
    <t>561061121</t>
  </si>
  <si>
    <t>Zřízení podkladu ze zeminy upravené vápnem, cementem, směsnými pojivy tl přes 350 do 400 mm pl přes 1000 do 5000 m2</t>
  </si>
  <si>
    <t>-383737457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</si>
  <si>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</si>
  <si>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https://podminky.urs.cz/item/CS_URS_2023_01/561061121</t>
  </si>
  <si>
    <t>včetně výhyben a rozšíření ( dle platnosti v příčných řezech)</t>
  </si>
  <si>
    <t>7191</t>
  </si>
  <si>
    <t>43</t>
  </si>
  <si>
    <t>585301700</t>
  </si>
  <si>
    <t>vápno nehašené CL 90-Q pro úpravu zemin standardní</t>
  </si>
  <si>
    <t>50261757</t>
  </si>
  <si>
    <t>P</t>
  </si>
  <si>
    <t xml:space="preserve">Poznámka k položce:_x000d_
Úprava podloží 3% vápna pouze jako předpoklad pro účel rozpočtu. Přesné stanovení úpravy a množství pojiva bude stanoveno až po provedení potřebných laboratorních zkoušek. </t>
  </si>
  <si>
    <t>specifikace k pol.561061121</t>
  </si>
  <si>
    <t>předpoklad 3% vápnění</t>
  </si>
  <si>
    <t>53kg/m3</t>
  </si>
  <si>
    <t>7191*53*0,4*0,001</t>
  </si>
  <si>
    <t>44</t>
  </si>
  <si>
    <t>564751111</t>
  </si>
  <si>
    <t>Podklad z kameniva hrubého drceného vel. 32-63 mm plochy přes 100 m2 tl 150 mm</t>
  </si>
  <si>
    <t>1856794335</t>
  </si>
  <si>
    <t>Podklad nebo kryt z kameniva hrubého drceného vel. 32-63 mm s rozprostřením a zhutněním plochy přes 100 m2, po zhutnění tl. 150 mm</t>
  </si>
  <si>
    <t>https://podminky.urs.cz/item/CS_URS_2023_01/564751111</t>
  </si>
  <si>
    <t>sanace drceným kamenivem tl. 450mm</t>
  </si>
  <si>
    <t>4,3*120*3</t>
  </si>
  <si>
    <t>"výhybna,sjezd"(15+29+31+43+23)*3</t>
  </si>
  <si>
    <t>45</t>
  </si>
  <si>
    <t>564851111</t>
  </si>
  <si>
    <t>Podklad ze štěrkodrtě ŠD plochy přes 100 m2 tl 150 mm</t>
  </si>
  <si>
    <t>-1535239486</t>
  </si>
  <si>
    <t>Podklad ze štěrkodrti ŠD s rozprostřením a zhutněním plochy přes 100 m2, po zhutnění tl. 150 mm</t>
  </si>
  <si>
    <t>https://podminky.urs.cz/item/CS_URS_2023_01/564851111</t>
  </si>
  <si>
    <t>včetně rozšíření, vjezdů, výhyben</t>
  </si>
  <si>
    <t>ŠDa</t>
  </si>
  <si>
    <t>9637</t>
  </si>
  <si>
    <t>ŠDb</t>
  </si>
  <si>
    <t>11084</t>
  </si>
  <si>
    <t>46</t>
  </si>
  <si>
    <t>569831R1</t>
  </si>
  <si>
    <t>Zpevnění krajnic štěrkodrtí</t>
  </si>
  <si>
    <t>331573705</t>
  </si>
  <si>
    <t xml:space="preserve">Zpevnění krajnic nebo komunikací pro pěší s rozprostřením a zhutněním, po zhutnění štěrkodrtí </t>
  </si>
  <si>
    <t>zpevněná krajnice ŠD 0-63</t>
  </si>
  <si>
    <t>168</t>
  </si>
  <si>
    <t>47</t>
  </si>
  <si>
    <t>569831R2</t>
  </si>
  <si>
    <t>Dosypání štěrkodrti</t>
  </si>
  <si>
    <t>-1970915380</t>
  </si>
  <si>
    <t>Dosypání štěrkodrti se zhutněním</t>
  </si>
  <si>
    <t>dosyp štěrkodrti</t>
  </si>
  <si>
    <t>366</t>
  </si>
  <si>
    <t>48</t>
  </si>
  <si>
    <t>571904111</t>
  </si>
  <si>
    <t>Posyp krytu kamenivem drceným nebo těženým přes 15 do 20 kg/m2</t>
  </si>
  <si>
    <t>-72578155</t>
  </si>
  <si>
    <t>Posyp podkladu nebo krytu s rozprostřením a zhutněním kamenivem drceným nebo těženým, v množství přes 15 do 20 kg/m2</t>
  </si>
  <si>
    <t>https://podminky.urs.cz/item/CS_URS_2023_01/571904111</t>
  </si>
  <si>
    <t>3,5*1592</t>
  </si>
  <si>
    <t>"rozšíření,sjezdy,výhybny"824</t>
  </si>
  <si>
    <t>49</t>
  </si>
  <si>
    <t>573451113</t>
  </si>
  <si>
    <t>Dvojitý nátěr z asfaltu v množství 2,1 kg/m2 s posypem</t>
  </si>
  <si>
    <t>-1756718319</t>
  </si>
  <si>
    <t>Dvojitý nátěr DN s posypem kamenivem a se zaválcováním z asfaltu silničního, v množství 2,1 kg/m2</t>
  </si>
  <si>
    <t>https://podminky.urs.cz/item/CS_URS_2023_01/573451113</t>
  </si>
  <si>
    <t>50</t>
  </si>
  <si>
    <t>574381112</t>
  </si>
  <si>
    <t>Penetrační makadam hrubý PMH tl 100 mm</t>
  </si>
  <si>
    <t>-144158130</t>
  </si>
  <si>
    <t>Penetrační makadam PM s rozprostřením kameniva na sucho, s prolitím živicí, s posypem drtí a se zhutněním hrubý (PMH) z kameniva hrubého drceného, po zhutnění tl. 100 mm</t>
  </si>
  <si>
    <t>https://podminky.urs.cz/item/CS_URS_2023_01/574381112</t>
  </si>
  <si>
    <t>Ostatní konstrukce a práce-bourání</t>
  </si>
  <si>
    <t>51</t>
  </si>
  <si>
    <t>919726121</t>
  </si>
  <si>
    <t>Geotextilie pro ochranu, separaci a filtraci netkaná měrná hm do 200 g/m2</t>
  </si>
  <si>
    <t>-2027944871</t>
  </si>
  <si>
    <t>Geotextilie netkaná pro ochranu, separaci nebo filtraci měrná hmotnost do 200 g/m2</t>
  </si>
  <si>
    <t>https://podminky.urs.cz/item/CS_URS_2023_01/919726121</t>
  </si>
  <si>
    <t>obalení drénu</t>
  </si>
  <si>
    <t>390</t>
  </si>
  <si>
    <t>997</t>
  </si>
  <si>
    <t>Přesun sutě</t>
  </si>
  <si>
    <t>52</t>
  </si>
  <si>
    <t>997013R1</t>
  </si>
  <si>
    <t>Poplatek za uložení dřevěného bioodpadu na skládce (skládkovné)</t>
  </si>
  <si>
    <t>2093384303</t>
  </si>
  <si>
    <t>pařezy na skládku</t>
  </si>
  <si>
    <t>1*0,5*0,5*0,5*1</t>
  </si>
  <si>
    <t>2*0,7*0,7*0,7*1</t>
  </si>
  <si>
    <t>větve</t>
  </si>
  <si>
    <t>2*0,5*1,0</t>
  </si>
  <si>
    <t>1*0,3*1,0</t>
  </si>
  <si>
    <t>křoviny</t>
  </si>
  <si>
    <t>2*0,1</t>
  </si>
  <si>
    <t>53</t>
  </si>
  <si>
    <t>997221551</t>
  </si>
  <si>
    <t>Vodorovná doprava suti ze sypkých materiálů do 1 km</t>
  </si>
  <si>
    <t>503358331</t>
  </si>
  <si>
    <t>Vodorovná doprava suti bez naložení, ale se složením a s hrubým urovnáním ze sypkých materiálů, na vzdálenost do 1 km</t>
  </si>
  <si>
    <t>https://podminky.urs.cz/item/CS_URS_2023_01/997221551</t>
  </si>
  <si>
    <t>odvoz odstraněných konstrukcí na skládku do 10km</t>
  </si>
  <si>
    <t>"stáv. cesta"252,88+33,44</t>
  </si>
  <si>
    <t>54</t>
  </si>
  <si>
    <t>997221559</t>
  </si>
  <si>
    <t>Příplatek ZKD 1 km u vodorovné dopravy suti ze sypkých materiálů</t>
  </si>
  <si>
    <t>82644164</t>
  </si>
  <si>
    <t>Vodorovná doprava suti bez naložení, ale se složením a s hrubým urovnáním Příplatek k ceně za každý další i započatý 1 km přes 1 km</t>
  </si>
  <si>
    <t>https://podminky.urs.cz/item/CS_URS_2023_01/997221559</t>
  </si>
  <si>
    <t>286,32*9</t>
  </si>
  <si>
    <t>55</t>
  </si>
  <si>
    <t>997221873</t>
  </si>
  <si>
    <t>-205494847</t>
  </si>
  <si>
    <t>https://podminky.urs.cz/item/CS_URS_2023_01/997221873</t>
  </si>
  <si>
    <t>odstraněná konstrukce</t>
  </si>
  <si>
    <t>286,32</t>
  </si>
  <si>
    <t>998</t>
  </si>
  <si>
    <t>Přesun hmot</t>
  </si>
  <si>
    <t>56</t>
  </si>
  <si>
    <t>998225111</t>
  </si>
  <si>
    <t>Přesun hmot pro pozemní komunikace s krytem z kamene, monolitickým betonovým nebo živičným</t>
  </si>
  <si>
    <t>-585516402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</si>
  <si>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</si>
  <si>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</si>
  <si>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Soupis:</t>
  </si>
  <si>
    <t>SO 01.1 - Cestní příkop</t>
  </si>
  <si>
    <t>-984786174</t>
  </si>
  <si>
    <t>výkop příkopu</t>
  </si>
  <si>
    <t>1133</t>
  </si>
  <si>
    <t>-113,3</t>
  </si>
  <si>
    <t>-1092377817</t>
  </si>
  <si>
    <t>2998*0,1</t>
  </si>
  <si>
    <t>-574049334</t>
  </si>
  <si>
    <t>1133*0,1</t>
  </si>
  <si>
    <t>-855561082</t>
  </si>
  <si>
    <t>299,8</t>
  </si>
  <si>
    <t>2136361227</t>
  </si>
  <si>
    <t xml:space="preserve">výkop </t>
  </si>
  <si>
    <t>-1957791014</t>
  </si>
  <si>
    <t>-518562687</t>
  </si>
  <si>
    <t>1133*1,8</t>
  </si>
  <si>
    <t>31793427</t>
  </si>
  <si>
    <t>1550230599</t>
  </si>
  <si>
    <t>osetí příkopu</t>
  </si>
  <si>
    <t>2998</t>
  </si>
  <si>
    <t>-398080371</t>
  </si>
  <si>
    <t>2998*0,03*1,03</t>
  </si>
  <si>
    <t>-287304501</t>
  </si>
  <si>
    <t>dno příkopu</t>
  </si>
  <si>
    <t>2998-2049</t>
  </si>
  <si>
    <t>182151111</t>
  </si>
  <si>
    <t>Svahování v zářezech v hornině třídy těžitelnosti I skupiny 1 až 3 strojně</t>
  </si>
  <si>
    <t>1021185765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</si>
  <si>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</si>
  <si>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</si>
  <si>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svahování příkopu</t>
  </si>
  <si>
    <t>2049</t>
  </si>
  <si>
    <t>1457730570</t>
  </si>
  <si>
    <t>ohumusování příkopu</t>
  </si>
  <si>
    <t>2109315320</t>
  </si>
  <si>
    <t>SO 01.2 - Interakční prvek (IP 7/1 - 7/4)</t>
  </si>
  <si>
    <t xml:space="preserve">HSV -  Práce a dodávky HSV</t>
  </si>
  <si>
    <t xml:space="preserve">    1 -  Zemní práce</t>
  </si>
  <si>
    <t xml:space="preserve">    3 - Svislé a kompletní konstrukce</t>
  </si>
  <si>
    <t xml:space="preserve">    4 - Vodorovné konstrukce</t>
  </si>
  <si>
    <t xml:space="preserve">    9 -  Ostatní konstrukce a práce-bourání</t>
  </si>
  <si>
    <t xml:space="preserve">      99 -  Přesuny hmot a sutí</t>
  </si>
  <si>
    <t xml:space="preserve">PSV -  Práce a dodávky PSV</t>
  </si>
  <si>
    <t xml:space="preserve">    762 -  Konstrukce tesařské</t>
  </si>
  <si>
    <t xml:space="preserve"> Práce a dodávky HSV</t>
  </si>
  <si>
    <t xml:space="preserve"> Zemní práce</t>
  </si>
  <si>
    <t>111151231</t>
  </si>
  <si>
    <t>Pokosení trávníku lučního pl do 10000 m2 s odvozem do 20 km v rovině a svahu do 1:5</t>
  </si>
  <si>
    <t>-2040044902</t>
  </si>
  <si>
    <t>Pokosení trávníku při souvislé ploše přes 1000 do 10000 m2 lučního v rovině nebo svahu do 1:5</t>
  </si>
  <si>
    <t>https://podminky.urs.cz/item/CS_URS_2023_01/111151231</t>
  </si>
  <si>
    <t>plochy IP</t>
  </si>
  <si>
    <t>první seč v rámci stavby</t>
  </si>
  <si>
    <t>7458</t>
  </si>
  <si>
    <t>122251105</t>
  </si>
  <si>
    <t>Odkopávky a prokopávky nezapažené v hornině třídy těžitelnosti I skupiny 3 objem do 1000 m3 strojně</t>
  </si>
  <si>
    <t>-2133514585</t>
  </si>
  <si>
    <t>Odkopávky a prokopávky nezapažené strojně v hornině třídy těžitelnosti I skupiny 3 přes 500 do 1 000 m3</t>
  </si>
  <si>
    <t>https://podminky.urs.cz/item/CS_URS_2023_01/122251105</t>
  </si>
  <si>
    <t>7458*0,1</t>
  </si>
  <si>
    <t>-892812106</t>
  </si>
  <si>
    <t>745,8</t>
  </si>
  <si>
    <t>181351113</t>
  </si>
  <si>
    <t>Rozprostření ornice tl vrstvy do 200 mm pl přes 500 m2 v rovině nebo ve svahu do 1:5 strojně</t>
  </si>
  <si>
    <t>-1924965141</t>
  </si>
  <si>
    <t>Rozprostření a urovnání ornice v rovině nebo ve svahu sklonu do 1:5 strojně při souvislé ploše přes 500 m2, tl. vrstvy do 200 mm</t>
  </si>
  <si>
    <t>https://podminky.urs.cz/item/CS_URS_2023_01/181351113</t>
  </si>
  <si>
    <t>ohumusování IP</t>
  </si>
  <si>
    <t>-902957345</t>
  </si>
  <si>
    <t>osetí ploch IP</t>
  </si>
  <si>
    <t>1283599919</t>
  </si>
  <si>
    <t>Poznámka k položce:_x000d_
Složení travní směsi specifikováno v TZ (příl. D.1.a)</t>
  </si>
  <si>
    <t>7458*0,03*1,03</t>
  </si>
  <si>
    <t>-389832532</t>
  </si>
  <si>
    <t>úrovnání terénu pro osetí IP</t>
  </si>
  <si>
    <t>183101121</t>
  </si>
  <si>
    <t>Hloubení jamek bez výměny půdy zeminy skupiny 1 až 4 obj přes 0,4 do 1 m3 v rovině a svahu do 1:5</t>
  </si>
  <si>
    <t>1779294342</t>
  </si>
  <si>
    <t>Hloubení jamek pro vysazování rostlin v zemině skupiny 1 až 4 bez výměny půdy v rovině nebo na svahu do 1:5, objemu přes 0,40 do 1,00 m3</t>
  </si>
  <si>
    <t>https://podminky.urs.cz/item/CS_URS_2023_01/183101121</t>
  </si>
  <si>
    <t>viz D.1.a, D.1.b.3, C.7.1</t>
  </si>
  <si>
    <t>jamky stromy 0,8x0,8x0,8</t>
  </si>
  <si>
    <t>186</t>
  </si>
  <si>
    <t>183111114</t>
  </si>
  <si>
    <t>Hloubení jamek bez výměny půdy zeminy skupiny 1 až 4 obj přes 0,01 do 0,02 m3 v rovině a svahu do 1:5</t>
  </si>
  <si>
    <t>-973513547</t>
  </si>
  <si>
    <t>Hloubení jamek pro vysazování rostlin v zemině skupiny 1 až 4 bez výměny půdy v rovině nebo na svahu do 1:5, objemu přes 0,01 do 0,02 m3</t>
  </si>
  <si>
    <t>https://podminky.urs.cz/item/CS_URS_2023_01/183111114</t>
  </si>
  <si>
    <t>jamky pro keře 0,25x0,25x0,25</t>
  </si>
  <si>
    <t>2486</t>
  </si>
  <si>
    <t>184102113</t>
  </si>
  <si>
    <t>Výsadba dřeviny s balem D přes 0,3 do 0,4 m do jamky se zalitím v rovině a svahu do 1:5</t>
  </si>
  <si>
    <t>-260855760</t>
  </si>
  <si>
    <t>Výsadba dřeviny s balem do předem vyhloubené jamky se zalitím v rovině nebo na svahu do 1:5, při průměru balu přes 300 do 400 mm</t>
  </si>
  <si>
    <t>https://podminky.urs.cz/item/CS_URS_2023_01/184102113</t>
  </si>
  <si>
    <t>02650R2.1</t>
  </si>
  <si>
    <t xml:space="preserve">buk lesní (Fagus sylvatica)  OK 8-10 cm, ZB</t>
  </si>
  <si>
    <t>636895626</t>
  </si>
  <si>
    <t>Poznámka k položce:_x000d_
výška 180 - 200 cm</t>
  </si>
  <si>
    <t>specifikace k pol.184102113</t>
  </si>
  <si>
    <t>02650R21</t>
  </si>
  <si>
    <t xml:space="preserve">bříza bělokorá (Betula pendula)  OK 8-10 cm, ZB</t>
  </si>
  <si>
    <t>-1132927259</t>
  </si>
  <si>
    <t>02650R1</t>
  </si>
  <si>
    <t xml:space="preserve">dub zimní (Quercus petraea)  OK 8-10 cm, ZB</t>
  </si>
  <si>
    <t>-1535559530</t>
  </si>
  <si>
    <t>dub zimní (Quercus petraea) OK 8-10 cm, ZB</t>
  </si>
  <si>
    <t>02650R11.1.1</t>
  </si>
  <si>
    <t xml:space="preserve">hrušeň obecná (Pyrus communis)  OK 8-10 cm, ZB</t>
  </si>
  <si>
    <t>-1090262150</t>
  </si>
  <si>
    <t>Poznámka k položce:_x000d_
výška 180 - 200cm</t>
  </si>
  <si>
    <t>02650R10.1</t>
  </si>
  <si>
    <t xml:space="preserve">jabloň (Malus domestica)  OK 8-10 cm, ZB</t>
  </si>
  <si>
    <t>3109871</t>
  </si>
  <si>
    <t>02650R28.1</t>
  </si>
  <si>
    <t>jeřáb ptačí (Sorbus aucuparia) OK 8-10 cm, ZB</t>
  </si>
  <si>
    <t>-850488113</t>
  </si>
  <si>
    <t>02650R3</t>
  </si>
  <si>
    <t xml:space="preserve">javor mleč (Acer platanoides)  OK 8-10 cm, ZB</t>
  </si>
  <si>
    <t>1246681527</t>
  </si>
  <si>
    <t>javor mleč (Acer platanoides) OK 8-10 cm, ZB</t>
  </si>
  <si>
    <t>02650R4.1</t>
  </si>
  <si>
    <t xml:space="preserve">javor klen (Acer pseudoplatanus )  OK 8-10 cm, ZB</t>
  </si>
  <si>
    <t>-1496661504</t>
  </si>
  <si>
    <t xml:space="preserve">javor klen (Acer pseudoplatanus )   OK 8-10 cm, ZB</t>
  </si>
  <si>
    <t>02650R2</t>
  </si>
  <si>
    <t xml:space="preserve">lípa velkolistá (Tilia platyphylla)  OK 8-10 cm, ZB</t>
  </si>
  <si>
    <t>255977964</t>
  </si>
  <si>
    <t>02650R11.3</t>
  </si>
  <si>
    <t xml:space="preserve">slivoň švestka (Prunus domestica)  OK 8-10 cm, ZB</t>
  </si>
  <si>
    <t>2048752640</t>
  </si>
  <si>
    <t>184102211</t>
  </si>
  <si>
    <t>Výsadba keře bez balu v do 1 m do jamky se zalitím v rovině a svahu do 1:5</t>
  </si>
  <si>
    <t>1869648922</t>
  </si>
  <si>
    <t>Výsadba keře bez balu do předem vyhloubené jamky se zalitím v rovině nebo na svahu do 1:5 výšky do 1 m v terénu</t>
  </si>
  <si>
    <t>https://podminky.urs.cz/item/CS_URS_2023_01/184102211</t>
  </si>
  <si>
    <t>02650R28</t>
  </si>
  <si>
    <t xml:space="preserve">bez červený (Sambucus racemosa)  vel. 40-60 cm, ZB</t>
  </si>
  <si>
    <t>1100649278</t>
  </si>
  <si>
    <t>bez červený (Sambucus racemosa) vel. 40-60 cm, ZB</t>
  </si>
  <si>
    <t>specifikace k pol.18410211</t>
  </si>
  <si>
    <t>1075</t>
  </si>
  <si>
    <t>02650R20</t>
  </si>
  <si>
    <t xml:space="preserve">hloh obecný (Crataegus oxycantha L.)   vel. 40-60 cm</t>
  </si>
  <si>
    <t>1921108301</t>
  </si>
  <si>
    <t xml:space="preserve">hloh obecný (Crataegus oxycantha L.)  vel. 40-60 cm</t>
  </si>
  <si>
    <t>specifikace k pol.184102211</t>
  </si>
  <si>
    <t>690</t>
  </si>
  <si>
    <t>02650R22.1</t>
  </si>
  <si>
    <t xml:space="preserve">růže šípková (Rosa canina L.)   vel. 40-60 cm</t>
  </si>
  <si>
    <t>-61860090</t>
  </si>
  <si>
    <t>348</t>
  </si>
  <si>
    <t>02650R11.1</t>
  </si>
  <si>
    <t xml:space="preserve">střemcha obecná (Prunus padus)  vel. 40-60 cm</t>
  </si>
  <si>
    <t>1957079445</t>
  </si>
  <si>
    <t>373</t>
  </si>
  <si>
    <t>184215133</t>
  </si>
  <si>
    <t>Ukotvení kmene dřevin v rovině nebo na svahu do 1:5 třemi kůly D do 0,1 m dl přes 2 do 3 m</t>
  </si>
  <si>
    <t>-299258209</t>
  </si>
  <si>
    <t>Ukotvení dřeviny kůly v rovině nebo na svahu do 1:5 třemi kůly, délky přes 2 do 3 m</t>
  </si>
  <si>
    <t>https://podminky.urs.cz/item/CS_URS_2023_01/184215133</t>
  </si>
  <si>
    <t>ukotvení kůly s úvazky</t>
  </si>
  <si>
    <t>605912550</t>
  </si>
  <si>
    <t>kůl vyvazovací dřevěný impregnovaný D 8cm dl 2,5m</t>
  </si>
  <si>
    <t>1583414315</t>
  </si>
  <si>
    <t>specifikace k pol.184215133</t>
  </si>
  <si>
    <t>186*3</t>
  </si>
  <si>
    <t>67501R4</t>
  </si>
  <si>
    <t>Popruh na vyvazování š.3cm 2m/strom</t>
  </si>
  <si>
    <t>-492595071</t>
  </si>
  <si>
    <t>Popruh na vyvazování š. min 3cm 2m/strom</t>
  </si>
  <si>
    <t>186*2</t>
  </si>
  <si>
    <t>052130110</t>
  </si>
  <si>
    <t>výřezy tyčové</t>
  </si>
  <si>
    <t>440292641</t>
  </si>
  <si>
    <t>0,04*0,04*3,14*0,5*3*186</t>
  </si>
  <si>
    <t>184215411</t>
  </si>
  <si>
    <t>Zhotovení závlahové mísy dřevin D do 0,5 m v rovině nebo na svahu do 1:5</t>
  </si>
  <si>
    <t>1982711987</t>
  </si>
  <si>
    <t>Zhotovení závlahové mísy u solitérních dřevin v rovině nebo na svahu do 1:5, o průměru mísy do 0,5 m</t>
  </si>
  <si>
    <t>https://podminky.urs.cz/item/CS_URS_2023_01/184215411</t>
  </si>
  <si>
    <t>pro stromy</t>
  </si>
  <si>
    <t>184501121</t>
  </si>
  <si>
    <t>Zhotovení obalu z juty v jedné vrstvě v rovině a svahu do 1:5</t>
  </si>
  <si>
    <t>1777351061</t>
  </si>
  <si>
    <t>Zhotovení obalu kmene a spodních částí větví stromu z juty v jedné vrstvě v rovině nebo na svahu do 1:5</t>
  </si>
  <si>
    <t>https://podminky.urs.cz/item/CS_URS_2023_01/184501121</t>
  </si>
  <si>
    <t>obalení kmene jutou</t>
  </si>
  <si>
    <t>0,1*3,14*1,5*186</t>
  </si>
  <si>
    <t>184802111</t>
  </si>
  <si>
    <t>Chemické odplevelení před založením kultury nad 20 m2 postřikem na široko v rovině a svahu do 1:5</t>
  </si>
  <si>
    <t>CS ÚRS 2019 01</t>
  </si>
  <si>
    <t>-503558637</t>
  </si>
  <si>
    <t>Chemické odplevelení půdy před založením kultury, trávníku nebo zpevněných ploch o výměře jednotlivě přes 20 m2 v rovině nebo na svahu do 1:5 postřikem na široko</t>
  </si>
  <si>
    <t>stromy</t>
  </si>
  <si>
    <t>keře</t>
  </si>
  <si>
    <t>184813111</t>
  </si>
  <si>
    <t>Ochrana lesních kultur proti škodám způsobených zvěří nátěrem nebo postřikem</t>
  </si>
  <si>
    <t>2138193977</t>
  </si>
  <si>
    <t>Ošetřování a ochrana stromů proti škodám způsobeným zvěří nátěrem nebo postřikem</t>
  </si>
  <si>
    <t>https://podminky.urs.cz/item/CS_URS_2023_01/184813111</t>
  </si>
  <si>
    <t>184813R1</t>
  </si>
  <si>
    <t>Ochrana dřevin před okusem mechanicky plastovou ochranou kmene v rovině a svahu do 1:5</t>
  </si>
  <si>
    <t>1531795691</t>
  </si>
  <si>
    <t>Ochrana dřevin před okusem zvěří mechanicky v rovině nebo ve svahu do 1:5, plastovou ochranou kmene, výšky do 2 m</t>
  </si>
  <si>
    <t>184911431</t>
  </si>
  <si>
    <t>Mulčování rostlin kůrou tl přes 0,1 do 0,15 m v rovině a svahu do 1:5</t>
  </si>
  <si>
    <t>-1192653366</t>
  </si>
  <si>
    <t>Mulčování vysazených rostlin mulčovací kůrou, tl. přes 100 do 150 mm v rovině nebo na svahu do 1:5</t>
  </si>
  <si>
    <t>https://podminky.urs.cz/item/CS_URS_2023_01/184911431</t>
  </si>
  <si>
    <t>zamulčování tl. 10cm kolem stromu 0,9m2</t>
  </si>
  <si>
    <t>0,9*186</t>
  </si>
  <si>
    <t>103911000</t>
  </si>
  <si>
    <t>kůra mulčovací VL</t>
  </si>
  <si>
    <t>1003979111</t>
  </si>
  <si>
    <t>specifikace k pol.184911431</t>
  </si>
  <si>
    <t>186*0,1*0,9</t>
  </si>
  <si>
    <t>184911R1</t>
  </si>
  <si>
    <t xml:space="preserve">Mulčování rostlin slámou tl. 5 cm v rovině a ve svahu  do 1:5</t>
  </si>
  <si>
    <t>-772385886</t>
  </si>
  <si>
    <t>Mulčování rostlin slámou tl. 5 cm v rovině a ve svahu do 1:5</t>
  </si>
  <si>
    <t>zamulčování tl. 5cm kolem keře 0,5m2</t>
  </si>
  <si>
    <t>0,5*2486</t>
  </si>
  <si>
    <t>103911R1</t>
  </si>
  <si>
    <t>sláma pro mulčování</t>
  </si>
  <si>
    <t>1696795614</t>
  </si>
  <si>
    <t>specifikace k pol.184911R1</t>
  </si>
  <si>
    <t>1243*0,05</t>
  </si>
  <si>
    <t>185801R1</t>
  </si>
  <si>
    <t>Hnojení výsadbové jámy tabletami</t>
  </si>
  <si>
    <t>-98275238</t>
  </si>
  <si>
    <t>Hnojení tabletami</t>
  </si>
  <si>
    <t>186*5</t>
  </si>
  <si>
    <t>2486*5</t>
  </si>
  <si>
    <t>251010R1</t>
  </si>
  <si>
    <t>hnojivo pro sazenice v tabletách</t>
  </si>
  <si>
    <t>1925835285</t>
  </si>
  <si>
    <t>hnojiva průmyslová ostatní</t>
  </si>
  <si>
    <t>specifikace k pol.185801R1</t>
  </si>
  <si>
    <t>5 tablety na 1strom/keř</t>
  </si>
  <si>
    <t>13360</t>
  </si>
  <si>
    <t>185804311</t>
  </si>
  <si>
    <t>Zalití rostlin vodou plocha do 20 m2</t>
  </si>
  <si>
    <t>1223221633</t>
  </si>
  <si>
    <t>Zalití rostlin vodou plochy záhonů jednotlivě do 20 m2</t>
  </si>
  <si>
    <t>https://podminky.urs.cz/item/CS_URS_2023_01/185804311</t>
  </si>
  <si>
    <t>50 l/ks - po výsadbě</t>
  </si>
  <si>
    <t>186*0,05</t>
  </si>
  <si>
    <t>keře - 10l/ks</t>
  </si>
  <si>
    <t>2486*0,01</t>
  </si>
  <si>
    <t>185851121</t>
  </si>
  <si>
    <t>Dovoz vody pro zálivku rostlin za vzdálenost do 1000 m</t>
  </si>
  <si>
    <t>-371267758</t>
  </si>
  <si>
    <t>Dovoz vody pro zálivku rostlin na vzdálenost do 1000 m</t>
  </si>
  <si>
    <t>https://podminky.urs.cz/item/CS_URS_2023_01/185851121</t>
  </si>
  <si>
    <t>viz D.9.a, D.9.b.2 a pol.185804311</t>
  </si>
  <si>
    <t>34,16</t>
  </si>
  <si>
    <t>082113210</t>
  </si>
  <si>
    <t>voda pitná pro ostatní odběratele</t>
  </si>
  <si>
    <t>1500122949</t>
  </si>
  <si>
    <t>specifikace k pol.185851121</t>
  </si>
  <si>
    <t>Svislé a kompletní konstrukce</t>
  </si>
  <si>
    <t>338950145</t>
  </si>
  <si>
    <t>Osazení kůlů jednotlivě ve svahu do 1:5 se zadusáním do zeminy výška kůlu nad zemí přes 2,0 do 3,0 m</t>
  </si>
  <si>
    <t>1421385780</t>
  </si>
  <si>
    <t>Osazení dřevěných kůlových konstrukcí svislých Příplatek k cenám jednotlivých kůlů do jam se zadusáním do zeminy, výšky kůlů nad terénem přes 2,0 do 3,0 m</t>
  </si>
  <si>
    <t>https://podminky.urs.cz/item/CS_URS_2023_01/338950145</t>
  </si>
  <si>
    <t>osazení bidla pro ptáky</t>
  </si>
  <si>
    <t>052170R1</t>
  </si>
  <si>
    <t>bidlo pro ptáky z kulatiny</t>
  </si>
  <si>
    <t>-1847335683</t>
  </si>
  <si>
    <t>Poznámka k položce:_x000d_
součástí položky je kompletní materilál a práce (včetně realizace spojů apod.) potřebné pro zhotovení. (specifice dle TZ)</t>
  </si>
  <si>
    <t>specifikace k pol.338950145</t>
  </si>
  <si>
    <t>Vodorovné konstrukce</t>
  </si>
  <si>
    <t>462513161</t>
  </si>
  <si>
    <t>Zához z lomového kamene záhozového hmotnost kamenů do 500 kg bez výplně</t>
  </si>
  <si>
    <t>1972796225</t>
  </si>
  <si>
    <t>Zához z lomového kamene neupraveného provedený ze břehu nebo z lešení, do sucha nebo do vody záhozového, hmotnost jednotlivých kamenů přes 200 do 500 kg bez výplně mezer</t>
  </si>
  <si>
    <t>https://podminky.urs.cz/item/CS_URS_2023_01/462513161</t>
  </si>
  <si>
    <t>umístění kamenů okolo IP</t>
  </si>
  <si>
    <t>47 kusů</t>
  </si>
  <si>
    <t>0,4*0,4*47</t>
  </si>
  <si>
    <t xml:space="preserve"> Ostatní konstrukce a práce-bourání</t>
  </si>
  <si>
    <t>99</t>
  </si>
  <si>
    <t xml:space="preserve"> Přesuny hmot a sutí</t>
  </si>
  <si>
    <t>998231311</t>
  </si>
  <si>
    <t>Přesun hmot pro sadovnické a krajinářské úpravy vodorovně do 5000 m</t>
  </si>
  <si>
    <t>-217548610</t>
  </si>
  <si>
    <t>Přesun hmot pro sadovnické a krajinářské úpravy - strojně dopravní vzdálenost do 5000 m</t>
  </si>
  <si>
    <t>https://podminky.urs.cz/item/CS_URS_2023_01/998231311</t>
  </si>
  <si>
    <t>PSV</t>
  </si>
  <si>
    <t xml:space="preserve"> Práce a dodávky PSV</t>
  </si>
  <si>
    <t>762</t>
  </si>
  <si>
    <t xml:space="preserve"> Konstrukce tesařské</t>
  </si>
  <si>
    <t>762113110</t>
  </si>
  <si>
    <t>Montáž tesařských stěn na hladko z kulatiny průřezové pl do 120 cm2</t>
  </si>
  <si>
    <t>475523172</t>
  </si>
  <si>
    <t>Montáž konstrukce stěn a příček na hladko (bez zářezů) z kulatiny a půlené kulatiny, průřezové plochy do 120 cm2</t>
  </si>
  <si>
    <t>https://podminky.urs.cz/item/CS_URS_2023_01/762113110</t>
  </si>
  <si>
    <t>kotvení stromů - horní příčky</t>
  </si>
  <si>
    <t>186*3*0,5</t>
  </si>
  <si>
    <t>605120R1</t>
  </si>
  <si>
    <t>spojovací prostředky a řezivo</t>
  </si>
  <si>
    <t>-718162584</t>
  </si>
  <si>
    <t>řezivo jehličnaté hraněné, neopracované (hranolky, hranoly) řezivo jehličnaté - hranoly do 120 cm2 hranoly jakost I</t>
  </si>
  <si>
    <t>specifikace k pol.762113110</t>
  </si>
  <si>
    <t>3,14*0,04*0,04*0,5*3*186</t>
  </si>
  <si>
    <t>998762101</t>
  </si>
  <si>
    <t>Přesun hmot tonážní pro kce tesařské v objektech v do 6 m</t>
  </si>
  <si>
    <t>1139838078</t>
  </si>
  <si>
    <t>Přesun hmot pro konstrukce tesařské stanovený z hmotnosti přesunovaného materiálu vodorovná dopravní vzdálenost do 50 m v objektech výšky do 6 m</t>
  </si>
  <si>
    <t>https://podminky.urs.cz/item/CS_URS_2023_01/998762101</t>
  </si>
  <si>
    <t>Úroveň 3:</t>
  </si>
  <si>
    <t>SO 01.2.1 - Následná péče - 1.rok</t>
  </si>
  <si>
    <t>111151131</t>
  </si>
  <si>
    <t>Pokosení trávníku lučního pl do 1000 m2 s odvozem do 20 km v rovině a svahu do 1:5</t>
  </si>
  <si>
    <t>-1184972130</t>
  </si>
  <si>
    <t>Pokosení trávníku při souvislé ploše do 1000 m2 lučního v rovině nebo svahu do 1:5</t>
  </si>
  <si>
    <t>https://podminky.urs.cz/item/CS_URS_2023_01/111151131</t>
  </si>
  <si>
    <t>7458*2</t>
  </si>
  <si>
    <t>-2055545327</t>
  </si>
  <si>
    <t>následná péče</t>
  </si>
  <si>
    <t>"1.rok 186*0,05=9,25"10</t>
  </si>
  <si>
    <t>-2123750473</t>
  </si>
  <si>
    <t>"1.rok 2486*0,05=124,3"125</t>
  </si>
  <si>
    <t>821305526</t>
  </si>
  <si>
    <t>"1.rok" uhynulé stromy</t>
  </si>
  <si>
    <t>02650R6</t>
  </si>
  <si>
    <t>náhradní výsadba uhynulých sazenic</t>
  </si>
  <si>
    <t>-980493934</t>
  </si>
  <si>
    <t>Poznámka k položce:_x000d_
sazenice bude specifikována dle uhynulého kusu</t>
  </si>
  <si>
    <t>náhradní výsadba</t>
  </si>
  <si>
    <t>170587104</t>
  </si>
  <si>
    <t xml:space="preserve">"1.rok </t>
  </si>
  <si>
    <t>"keře"125</t>
  </si>
  <si>
    <t>02650R17</t>
  </si>
  <si>
    <t>1629518384</t>
  </si>
  <si>
    <t>125</t>
  </si>
  <si>
    <t>1684539260</t>
  </si>
  <si>
    <t>následná péče - náhradní výsadba uhynulých dřevin</t>
  </si>
  <si>
    <t>184215173</t>
  </si>
  <si>
    <t>Odstranění ukotvení kmene dřevin třemi kůly D do 0,1 m dl přes 2 do 3 m</t>
  </si>
  <si>
    <t>1274182085</t>
  </si>
  <si>
    <t>Odstranění ukotvení dřeviny kůly třemi kůly, délky přes 2 do 3 m</t>
  </si>
  <si>
    <t>https://podminky.urs.cz/item/CS_URS_2023_01/184215173</t>
  </si>
  <si>
    <t>uhynulé stromy</t>
  </si>
  <si>
    <t>289937286</t>
  </si>
  <si>
    <t>následná péče - výsadba uhynulých dřevin</t>
  </si>
  <si>
    <t>"1.rok" 10*0,1*3,14*1,5</t>
  </si>
  <si>
    <t>184801121</t>
  </si>
  <si>
    <t>Ošetřování vysazených dřevin soliterních v rovině a svahu do 1:5</t>
  </si>
  <si>
    <t>-681124349</t>
  </si>
  <si>
    <t>Ošetření vysazených dřevin solitérních v rovině nebo na svahu do 1:5</t>
  </si>
  <si>
    <t>https://podminky.urs.cz/item/CS_URS_2023_01/184801121</t>
  </si>
  <si>
    <t>odplevelení</t>
  </si>
  <si>
    <t>"1.rok" 186</t>
  </si>
  <si>
    <t>184804116</t>
  </si>
  <si>
    <t>Zrušení ochrany proti okusu z rákosu nebo umělých hmot</t>
  </si>
  <si>
    <t>1035542485</t>
  </si>
  <si>
    <t>Odstranění ochrany proti okusu zvěří v rovině nebo na svahu do 1:5, chráničem z rákosu nebo umělých hmot</t>
  </si>
  <si>
    <t>https://podminky.urs.cz/item/CS_URS_2023_01/184804116</t>
  </si>
  <si>
    <t>následná péče (kontrola a oprava 10%)</t>
  </si>
  <si>
    <t>"1.rok" 186*0,1</t>
  </si>
  <si>
    <t>1584570651</t>
  </si>
  <si>
    <t>keře-náhrádní výsadba uhynulých kusů</t>
  </si>
  <si>
    <t>1541312708</t>
  </si>
  <si>
    <t xml:space="preserve">kontrola a oprava 10% </t>
  </si>
  <si>
    <t>náhradní výsadba uhynulých</t>
  </si>
  <si>
    <t>184851716</t>
  </si>
  <si>
    <t>Ruční ožínání sazenic v ploškách sklon do 1:5 střední viditelnost a v buřeně od 30 do 60 cm</t>
  </si>
  <si>
    <t>tis kus</t>
  </si>
  <si>
    <t>-473441769</t>
  </si>
  <si>
    <t>Strojní ožínání sazenic v ploškách sklon do 1:5 při viditelnosti střední, výšky od 30 do 60 cm</t>
  </si>
  <si>
    <t>https://podminky.urs.cz/item/CS_URS_2023_01/184851716</t>
  </si>
  <si>
    <t>ožínání stromů 1x ročně</t>
  </si>
  <si>
    <t>0,186</t>
  </si>
  <si>
    <t>ožínání keřů 1x ročně</t>
  </si>
  <si>
    <t>2,486</t>
  </si>
  <si>
    <t>184911111</t>
  </si>
  <si>
    <t>Znovuuvázání dřeviny ke kůlům</t>
  </si>
  <si>
    <t>921528683</t>
  </si>
  <si>
    <t>Znovuuvázání dřeviny jedním úvazkem ke stávajícímu kůlu</t>
  </si>
  <si>
    <t>https://podminky.urs.cz/item/CS_URS_2023_01/184911111</t>
  </si>
  <si>
    <t>náhradní výsadba uhynulých kusů</t>
  </si>
  <si>
    <t>-490087499</t>
  </si>
  <si>
    <t>náhradní výsadba uhynulých stromů - původní materiál</t>
  </si>
  <si>
    <t>0,9*10</t>
  </si>
  <si>
    <t>kolem keřů (slámou)</t>
  </si>
  <si>
    <t>0,5*125</t>
  </si>
  <si>
    <t>1788545356</t>
  </si>
  <si>
    <t>"1.rok" 10*5</t>
  </si>
  <si>
    <t>"keře"125*5</t>
  </si>
  <si>
    <t>1073917844</t>
  </si>
  <si>
    <t>675</t>
  </si>
  <si>
    <t>-1411457052</t>
  </si>
  <si>
    <t>viz D.4.a, D.4.b.1</t>
  </si>
  <si>
    <t>následná péče 1.rok 8x zálivka</t>
  </si>
  <si>
    <t>186*0,05*8</t>
  </si>
  <si>
    <t>2486*0,01*8</t>
  </si>
  <si>
    <t>-2001085394</t>
  </si>
  <si>
    <t>viz D.1.a, D.1.b.3, C.7.1 a pol.185804311</t>
  </si>
  <si>
    <t>273,28</t>
  </si>
  <si>
    <t>-1632873192</t>
  </si>
  <si>
    <t>1094614030</t>
  </si>
  <si>
    <t>-1302131538</t>
  </si>
  <si>
    <t>kontrola stavu okusu 1. rok, 10% oprava</t>
  </si>
  <si>
    <t>186*3*0,5*0,1</t>
  </si>
  <si>
    <t>10*0,5*3</t>
  </si>
  <si>
    <t>996877170</t>
  </si>
  <si>
    <t>3,14*0,04*0,04*0,5*3*186*0,1</t>
  </si>
  <si>
    <t>-1097526852</t>
  </si>
  <si>
    <t>SO 01.2.2 - Následná péče - 2.rok</t>
  </si>
  <si>
    <t>-1262391222</t>
  </si>
  <si>
    <t>kosení 1x ročně</t>
  </si>
  <si>
    <t>-23146104</t>
  </si>
  <si>
    <t>"2.rok 186*0,05=9,3"10</t>
  </si>
  <si>
    <t>1249139955</t>
  </si>
  <si>
    <t>"2.rok 2486*0,05=124,3"125</t>
  </si>
  <si>
    <t>841074704</t>
  </si>
  <si>
    <t>"2.rok" 10</t>
  </si>
  <si>
    <t>-1125589987</t>
  </si>
  <si>
    <t>-686051591</t>
  </si>
  <si>
    <t xml:space="preserve">"2.rok </t>
  </si>
  <si>
    <t>"keře" 125</t>
  </si>
  <si>
    <t>1409856861</t>
  </si>
  <si>
    <t>-1942598078</t>
  </si>
  <si>
    <t>465361649</t>
  </si>
  <si>
    <t>1525014630</t>
  </si>
  <si>
    <t>"2.rok" 10*0,1*3,14*1,5</t>
  </si>
  <si>
    <t>-540649826</t>
  </si>
  <si>
    <t>"2.rok" 186</t>
  </si>
  <si>
    <t>-515848286</t>
  </si>
  <si>
    <t>"2.rok" 186*0,1</t>
  </si>
  <si>
    <t>184806111</t>
  </si>
  <si>
    <t>Řez stromů netrnitých průklestem D koruny do 2 m</t>
  </si>
  <si>
    <t>-855486238</t>
  </si>
  <si>
    <t>Řez stromů, keřů nebo růží průklestem stromů netrnitých, o průměru koruny do 2 m</t>
  </si>
  <si>
    <t>https://podminky.urs.cz/item/CS_URS_2023_01/184806111</t>
  </si>
  <si>
    <t>výchovný řez 2.rok následné péče</t>
  </si>
  <si>
    <t>-667814618</t>
  </si>
  <si>
    <t>-600053963</t>
  </si>
  <si>
    <t>-316246987</t>
  </si>
  <si>
    <t>-1867830003</t>
  </si>
  <si>
    <t>-724953038</t>
  </si>
  <si>
    <t>mulčování keřů 0,5m2 slámou</t>
  </si>
  <si>
    <t>498872918</t>
  </si>
  <si>
    <t>"2.rok" 10*5</t>
  </si>
  <si>
    <t>410562974</t>
  </si>
  <si>
    <t>-278698976</t>
  </si>
  <si>
    <t>následná péče 2.rok 6x zálivka</t>
  </si>
  <si>
    <t>186*0,05*6</t>
  </si>
  <si>
    <t>2486*0,01*6</t>
  </si>
  <si>
    <t>177319791</t>
  </si>
  <si>
    <t>204,96</t>
  </si>
  <si>
    <t>47503164</t>
  </si>
  <si>
    <t>1964075020</t>
  </si>
  <si>
    <t>-1978457102</t>
  </si>
  <si>
    <t>kontrola stavu okusu 2. rok, 10% oprava</t>
  </si>
  <si>
    <t>1056463744</t>
  </si>
  <si>
    <t>835273791</t>
  </si>
  <si>
    <t>SO 01.2.3 - Následná péče - 3.rok</t>
  </si>
  <si>
    <t>-1943962744</t>
  </si>
  <si>
    <t>214434746</t>
  </si>
  <si>
    <t>"3.rok 186*0,05=9,3"10</t>
  </si>
  <si>
    <t>1331440877</t>
  </si>
  <si>
    <t>"3.rok 2486*0,05=124,3"125</t>
  </si>
  <si>
    <t>-252086045</t>
  </si>
  <si>
    <t>"3.rok" 10</t>
  </si>
  <si>
    <t>-147822631</t>
  </si>
  <si>
    <t>-346785589</t>
  </si>
  <si>
    <t>"3.rok</t>
  </si>
  <si>
    <t>-1626303535</t>
  </si>
  <si>
    <t>-1463850003</t>
  </si>
  <si>
    <t>-1487060073</t>
  </si>
  <si>
    <t>-1949339755</t>
  </si>
  <si>
    <t>"3.rok" 10*0,1*3,14*1,5</t>
  </si>
  <si>
    <t>99482426</t>
  </si>
  <si>
    <t>"3.rok" 186</t>
  </si>
  <si>
    <t>1189756109</t>
  </si>
  <si>
    <t>"3.rok" 186*0,1</t>
  </si>
  <si>
    <t>-1439754386</t>
  </si>
  <si>
    <t>výchovný řez 3.rok následné péče</t>
  </si>
  <si>
    <t>-1619694815</t>
  </si>
  <si>
    <t>1945586254</t>
  </si>
  <si>
    <t>1174897650</t>
  </si>
  <si>
    <t>1384305456</t>
  </si>
  <si>
    <t>1614718322</t>
  </si>
  <si>
    <t>mulčování okolo keřů 0,5m2 slámou</t>
  </si>
  <si>
    <t>96036252</t>
  </si>
  <si>
    <t>"3.rok" 10*5</t>
  </si>
  <si>
    <t>458707287</t>
  </si>
  <si>
    <t>-331683931</t>
  </si>
  <si>
    <t>následná péče 3.rok 6x zálivka</t>
  </si>
  <si>
    <t>-294327442</t>
  </si>
  <si>
    <t>341471093</t>
  </si>
  <si>
    <t>530305862</t>
  </si>
  <si>
    <t>-1011141051</t>
  </si>
  <si>
    <t>kontrola stavu okusu 3. rok, 10% oprava</t>
  </si>
  <si>
    <t>-382615075</t>
  </si>
  <si>
    <t>1502192183</t>
  </si>
  <si>
    <t>SO 01.3 - Propustek P1, P2, P3</t>
  </si>
  <si>
    <t xml:space="preserve">    8 - Trubní vedení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</si>
  <si>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</si>
  <si>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</si>
  <si>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</si>
  <si>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131251103</t>
  </si>
  <si>
    <t>Hloubení jam nezapažených v hornině třídy těžitelnosti I skupiny 3 objem do 100 m3 strojně</t>
  </si>
  <si>
    <t>-1673513095</t>
  </si>
  <si>
    <t>Hloubení nezapažených jam a zářezů strojně s urovnáním dna do předepsaného profilu a spádu v hornině třídy těžitelnosti I skupiny 3 přes 50 do 100 m3</t>
  </si>
  <si>
    <t>https://podminky.urs.cz/item/CS_URS_2023_01/131251103</t>
  </si>
  <si>
    <t>viz D.1.a, D.1.b.7-9</t>
  </si>
  <si>
    <t>P3</t>
  </si>
  <si>
    <t>jáma pro propustek</t>
  </si>
  <si>
    <t>2,4*8,95</t>
  </si>
  <si>
    <t>opevnění</t>
  </si>
  <si>
    <t>5,9*0,3</t>
  </si>
  <si>
    <t>9*0,3</t>
  </si>
  <si>
    <t>Mezisoučet</t>
  </si>
  <si>
    <t>P2</t>
  </si>
  <si>
    <t>"propustek"4,5*7,5</t>
  </si>
  <si>
    <t>"zdi"0,7*1,2*5,4*2</t>
  </si>
  <si>
    <t>"zavázání"1,15*0,5*0,5*4</t>
  </si>
  <si>
    <t>"opevnění"(12,2+11,8)*0,3*1,1</t>
  </si>
  <si>
    <t>P1</t>
  </si>
  <si>
    <t>"propustek"2,8*7,8</t>
  </si>
  <si>
    <t>"objekt vtok"9,2*5,5</t>
  </si>
  <si>
    <t>"opevnění výtok"5,5*2,0</t>
  </si>
  <si>
    <t>-16,128</t>
  </si>
  <si>
    <t>131351103</t>
  </si>
  <si>
    <t>Hloubení jam nezapažených v hornině třídy těžitelnosti II skupiny 4 objem do 100 m3 strojně</t>
  </si>
  <si>
    <t>1267093035</t>
  </si>
  <si>
    <t>Hloubení nezapažených jam a zářezů strojně s urovnáním dna do předepsaného profilu a spádu v hornině třídy těžitelnosti II skupiny 4 přes 50 do 100 m3</t>
  </si>
  <si>
    <t>https://podminky.urs.cz/item/CS_URS_2023_01/131351103</t>
  </si>
  <si>
    <t>161,282*0,1</t>
  </si>
  <si>
    <t>132251102</t>
  </si>
  <si>
    <t>Hloubení rýh nezapažených š do 800 mm v hornině třídy těžitelnosti I skupiny 3 objem do 50 m3 strojně</t>
  </si>
  <si>
    <t>-1562717007</t>
  </si>
  <si>
    <t>Hloubení nezapažených rýh šířky do 800 mm strojně s urovnáním dna do předepsaného profilu a spádu v hornině třídy těžitelnosti I skupiny 3 přes 20 do 50 m3</t>
  </si>
  <si>
    <t>https://podminky.urs.cz/item/CS_URS_2023_01/132251102</t>
  </si>
  <si>
    <t>rýhy pro prahy</t>
  </si>
  <si>
    <t>0,6*0,3*4,55*1,1</t>
  </si>
  <si>
    <t>0,6*0,3*3,8*1,1*2</t>
  </si>
  <si>
    <t>1364859079</t>
  </si>
  <si>
    <t>(25,95)-12,53</t>
  </si>
  <si>
    <t>(51,892+1,8)-19,5</t>
  </si>
  <si>
    <t>(83,44+1,505)-(16,15+12,48)</t>
  </si>
  <si>
    <t>1582288827</t>
  </si>
  <si>
    <t>1098198625</t>
  </si>
  <si>
    <t>103,927*1,8</t>
  </si>
  <si>
    <t>171900R1</t>
  </si>
  <si>
    <t>Nákup a dovoz vhodné zeminy pro ohumusování</t>
  </si>
  <si>
    <t>-410517057</t>
  </si>
  <si>
    <t>Poznámka k položce:_x000d_
Položka zahrnuje nákup zeminy včetně potřebné dopravy na místo určení.</t>
  </si>
  <si>
    <t>30,8*0,1*1,8</t>
  </si>
  <si>
    <t>-741133293</t>
  </si>
  <si>
    <t>zpětný zásyp propustky</t>
  </si>
  <si>
    <t>1,4*8,95</t>
  </si>
  <si>
    <t>P4</t>
  </si>
  <si>
    <t>2,6*7,5</t>
  </si>
  <si>
    <t>1,9*8,5</t>
  </si>
  <si>
    <t>1,6*7,8</t>
  </si>
  <si>
    <t xml:space="preserve">Součet </t>
  </si>
  <si>
    <t>181451122</t>
  </si>
  <si>
    <t>Založení lučního trávníku výsevem pl přes 1000 m2 ve svahu přes 1:5 do 1:2</t>
  </si>
  <si>
    <t>-911490773</t>
  </si>
  <si>
    <t>Založení trávníku na půdě předem připravené plochy přes 1000 m2 výsevem včetně utažení lučního na svahu přes 1:5 do 1:2</t>
  </si>
  <si>
    <t>https://podminky.urs.cz/item/CS_URS_2023_01/181451122</t>
  </si>
  <si>
    <t>P1 - úprava a napojení terénu</t>
  </si>
  <si>
    <t>30,8</t>
  </si>
  <si>
    <t>1604010421</t>
  </si>
  <si>
    <t>specifikace k pol.174101101</t>
  </si>
  <si>
    <t>30,8*0,03*1,03</t>
  </si>
  <si>
    <t>-223631370</t>
  </si>
  <si>
    <t>pod konstrukce</t>
  </si>
  <si>
    <t>propustky</t>
  </si>
  <si>
    <t>1,1*8,95</t>
  </si>
  <si>
    <t>"opevnění"4,2+3,1</t>
  </si>
  <si>
    <t>1,47*7,5</t>
  </si>
  <si>
    <t>"opevnění"1,8+1,7</t>
  </si>
  <si>
    <t>"zdi"0,7*5,4*2</t>
  </si>
  <si>
    <t>1,1*7,8</t>
  </si>
  <si>
    <t>"opev."0,6*8,7</t>
  </si>
  <si>
    <t>"vtok objekt"3,3*2,3</t>
  </si>
  <si>
    <t>152933509</t>
  </si>
  <si>
    <t>viz D.3.a, D.3.b.8</t>
  </si>
  <si>
    <t>opevnění propustků</t>
  </si>
  <si>
    <t>(1,3+1,2+0,9+1,2+1,35+1,45)*1,1</t>
  </si>
  <si>
    <t>(5,0+5,4+5,8+4,4)*1,1</t>
  </si>
  <si>
    <t>(3,5+2,0+0,5)*2*1,1</t>
  </si>
  <si>
    <t>182351123</t>
  </si>
  <si>
    <t>Rozprostření ornice pl přes 100 do 500 m2 ve svahu přes 1:5 tl vrstvy do 200 mm strojně</t>
  </si>
  <si>
    <t>1568465752</t>
  </si>
  <si>
    <t>Rozprostření a urovnání ornice ve svahu sklonu přes 1:5 strojně při souvislé ploše přes 100 do 500 m2, tl. vrstvy do 200 mm</t>
  </si>
  <si>
    <t>https://podminky.urs.cz/item/CS_URS_2023_01/182351123</t>
  </si>
  <si>
    <t>8,9*1,1</t>
  </si>
  <si>
    <t>19,1*1,1</t>
  </si>
  <si>
    <t>317321118</t>
  </si>
  <si>
    <t>Mostní římsy ze ŽB C 30/37</t>
  </si>
  <si>
    <t>-1663676021</t>
  </si>
  <si>
    <t>Římsy ze železového betonu C 30/37</t>
  </si>
  <si>
    <t>https://podminky.urs.cz/item/CS_URS_2023_01/317321118</t>
  </si>
  <si>
    <t>římsy</t>
  </si>
  <si>
    <t>0,45*0,1*5,4*2</t>
  </si>
  <si>
    <t>317353121</t>
  </si>
  <si>
    <t>Bednění mostních říms všech tvarů - zřízení</t>
  </si>
  <si>
    <t>246991427</t>
  </si>
  <si>
    <t>Bednění mostní římsy zřízení všech tvarů</t>
  </si>
  <si>
    <t>https://podminky.urs.cz/item/CS_URS_2023_01/317353121</t>
  </si>
  <si>
    <t>0,1*5,4*2*2</t>
  </si>
  <si>
    <t>0,1*0,45*4</t>
  </si>
  <si>
    <t>317353221</t>
  </si>
  <si>
    <t>Bednění mostních říms všech tvarů - odstranění</t>
  </si>
  <si>
    <t>-205377347</t>
  </si>
  <si>
    <t>Bednění mostní římsy odstranění všech tvarů</t>
  </si>
  <si>
    <t>https://podminky.urs.cz/item/CS_URS_2023_01/317353221</t>
  </si>
  <si>
    <t>viz pol.317353121</t>
  </si>
  <si>
    <t>2,34</t>
  </si>
  <si>
    <t>317361116</t>
  </si>
  <si>
    <t>Výztuž mostních říms z betonářské oceli 10 505</t>
  </si>
  <si>
    <t>1512560910</t>
  </si>
  <si>
    <t>Výztuž mostních železobetonových říms z betonářské oceli 10 505 (R) nebo BSt 500</t>
  </si>
  <si>
    <t>https://podminky.urs.cz/item/CS_URS_2023_01/317361116</t>
  </si>
  <si>
    <t>ukotvení</t>
  </si>
  <si>
    <t>4,0*0,001</t>
  </si>
  <si>
    <t>317361411</t>
  </si>
  <si>
    <t>Výztuž mostních říms ze svařovaných sítí do 6 kg/m2</t>
  </si>
  <si>
    <t>115584820</t>
  </si>
  <si>
    <t>Výztuž mostních železobetonových říms ze svařovaných sítí do 6 kg/m2</t>
  </si>
  <si>
    <t>https://podminky.urs.cz/item/CS_URS_2023_01/317361411</t>
  </si>
  <si>
    <t>římsa</t>
  </si>
  <si>
    <t>27,1*0,001</t>
  </si>
  <si>
    <t>317661131</t>
  </si>
  <si>
    <t>Výplň spár monolitické římsy tmelem silikonovým šířky spáry do 15 mm</t>
  </si>
  <si>
    <t>-1275347765</t>
  </si>
  <si>
    <t>Výplň spár monolitické římsy tmelem silikonovým, spára šířky do 15 mm</t>
  </si>
  <si>
    <t>https://podminky.urs.cz/item/CS_URS_2023_01/317661131</t>
  </si>
  <si>
    <t>5,4*2</t>
  </si>
  <si>
    <t>317941121</t>
  </si>
  <si>
    <t>Osazování ocelových válcovaných nosníků na zdivu I, IE, U, UE nebo L do č. 12 nebo výšky do 120 mm</t>
  </si>
  <si>
    <t>-1549330611</t>
  </si>
  <si>
    <t>Osazování ocelových válcovaných nosníků na zdivu I nebo IE nebo U nebo UE nebo L do č. 12 nebo výšky do 120 mm</t>
  </si>
  <si>
    <t>https://podminky.urs.cz/item/CS_URS_2023_01/317941121</t>
  </si>
  <si>
    <t>viz D.1.a, D.1.b.7-9, -10</t>
  </si>
  <si>
    <t>vtokový objekt</t>
  </si>
  <si>
    <t xml:space="preserve">osazení L profilu </t>
  </si>
  <si>
    <t>15,64kg</t>
  </si>
  <si>
    <t>15,64*0,001</t>
  </si>
  <si>
    <t>osazení I profilu</t>
  </si>
  <si>
    <t>15,87kg</t>
  </si>
  <si>
    <t>15,87*0,001</t>
  </si>
  <si>
    <t>13010420</t>
  </si>
  <si>
    <t>úhelník ocelový rovnostranný jakost S235JR (11 375) 50x50x5mm</t>
  </si>
  <si>
    <t>-309080687</t>
  </si>
  <si>
    <t>specifikace k pol.317941121</t>
  </si>
  <si>
    <t>(15,64)*0,001</t>
  </si>
  <si>
    <t>13010742</t>
  </si>
  <si>
    <t>ocel profilová jakost S235JR (11 375) průřez IPE 100</t>
  </si>
  <si>
    <t>-161668</t>
  </si>
  <si>
    <t>(15,87)*0,001</t>
  </si>
  <si>
    <t>321321116</t>
  </si>
  <si>
    <t>Konstrukce vodních staveb ze ŽB mrazuvzdorného tř. C 30/37</t>
  </si>
  <si>
    <t>790328647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</si>
  <si>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</si>
  <si>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https://podminky.urs.cz/item/CS_URS_2023_01/321321116</t>
  </si>
  <si>
    <t>2,3*1,7</t>
  </si>
  <si>
    <t>5,0*0,3*2</t>
  </si>
  <si>
    <t>odpočet otvorů</t>
  </si>
  <si>
    <t>-0,3*0,3*3,14*0,3</t>
  </si>
  <si>
    <t>321351010</t>
  </si>
  <si>
    <t>Bednění konstrukcí vodních staveb rovinné - zřízení</t>
  </si>
  <si>
    <t>357943496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</si>
  <si>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</si>
  <si>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https://podminky.urs.cz/item/CS_URS_2023_01/321351010</t>
  </si>
  <si>
    <t>5,1*2</t>
  </si>
  <si>
    <t>2,6*2</t>
  </si>
  <si>
    <t>(1,1+1,8)*2,3</t>
  </si>
  <si>
    <t>(1,2+0,85+0,4+0,9)*1,7</t>
  </si>
  <si>
    <t>321352010</t>
  </si>
  <si>
    <t>Bednění konstrukcí vodních staveb rovinné - odstranění</t>
  </si>
  <si>
    <t>1242970233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</si>
  <si>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</si>
  <si>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https://podminky.urs.cz/item/CS_URS_2023_01/321352010</t>
  </si>
  <si>
    <t>viz pol.321351010</t>
  </si>
  <si>
    <t>27,765</t>
  </si>
  <si>
    <t>321368211</t>
  </si>
  <si>
    <t>Výztuž železobetonových konstrukcí vodních staveb ze svařovaných sítí</t>
  </si>
  <si>
    <t>-1495096012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</si>
  <si>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</si>
  <si>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https://podminky.urs.cz/item/CS_URS_2023_01/321368211</t>
  </si>
  <si>
    <t>viz D.4.a, D.4.b.7</t>
  </si>
  <si>
    <t>(1,8+1,8+1,3+1,3+0,4+0,4)*1,7*7,9*0,001</t>
  </si>
  <si>
    <t>5,1*2*2*7,9*0,001</t>
  </si>
  <si>
    <t>2,3*3,3*2*7,9*0,001</t>
  </si>
  <si>
    <t>334323218</t>
  </si>
  <si>
    <t>Mostní křídla a závěrné zídky ze ŽB C 30/37</t>
  </si>
  <si>
    <t>547141844</t>
  </si>
  <si>
    <t>Mostní křídla a závěrné zídky z betonu železového C 30/37</t>
  </si>
  <si>
    <t>https://podminky.urs.cz/item/CS_URS_2023_01/334323218</t>
  </si>
  <si>
    <t>čelní zídka propustku</t>
  </si>
  <si>
    <t>0,7*0,9*5,4*2</t>
  </si>
  <si>
    <t>1,18*0,5*5,4*2</t>
  </si>
  <si>
    <t>334352111</t>
  </si>
  <si>
    <t>Bednění mostních křídel a závěrných zídek ze systémového bednění s výplní z překližek - zřízení</t>
  </si>
  <si>
    <t>1438393795</t>
  </si>
  <si>
    <t>Bednění mostních křídel a závěrných zídek ze systémového bednění zřízení z překližek</t>
  </si>
  <si>
    <t>https://podminky.urs.cz/item/CS_URS_2023_01/334352111</t>
  </si>
  <si>
    <t>0,9*5,4*2*2</t>
  </si>
  <si>
    <t>0,9*0,7*2*2</t>
  </si>
  <si>
    <t>1,18*5,4*2*2</t>
  </si>
  <si>
    <t>1,18*0,5*2*2</t>
  </si>
  <si>
    <t>334352211</t>
  </si>
  <si>
    <t>Bednění mostních křídel a závěrných zídek ze systémového bednění s výplní z překližek - odstranění</t>
  </si>
  <si>
    <t>-1187838258</t>
  </si>
  <si>
    <t>Bednění mostních křídel a závěrných zídek ze systémového bednění odstranění z překližek</t>
  </si>
  <si>
    <t>https://podminky.urs.cz/item/CS_URS_2023_01/334352211</t>
  </si>
  <si>
    <t>viz pol.334435211</t>
  </si>
  <si>
    <t>49,808</t>
  </si>
  <si>
    <t>334361412</t>
  </si>
  <si>
    <t>Výztuž opěr, prahů, křídel, pilířů, sloupů ze svařovaných sítí do 6 kg/m2</t>
  </si>
  <si>
    <t>866189360</t>
  </si>
  <si>
    <t>Výztuž betonářská mostních konstrukcí opěr, úložných prahů, křídel, závěrných zídek, bloků ložisek, pilířů a sloupů ze svařovaných sítí do 6 kg/m2</t>
  </si>
  <si>
    <t>https://podminky.urs.cz/item/CS_URS_2023_01/334361412</t>
  </si>
  <si>
    <t>(1,18+0,9)*5,4*2*2*7,9*0,001</t>
  </si>
  <si>
    <t>451317777</t>
  </si>
  <si>
    <t>Podklad nebo lože pod dlažbu vodorovný nebo do sklonu 1:5 z betonu prostého tl přes 50 do 100 mm</t>
  </si>
  <si>
    <t>-1526622458</t>
  </si>
  <si>
    <t>Podklad nebo lože pod dlažbu (přídlažbu) v ploše vodorovné nebo ve sklonu do 1:5, tloušťky od 50 do 100 mm z betonu prostého</t>
  </si>
  <si>
    <t>https://podminky.urs.cz/item/CS_URS_2023_01/451317777</t>
  </si>
  <si>
    <t>pod opevnění dlažbou</t>
  </si>
  <si>
    <t>(8,9+1,1+0,85)*1,1</t>
  </si>
  <si>
    <t>(12,3+12,0)*1,1</t>
  </si>
  <si>
    <t>0,6*1,1*2</t>
  </si>
  <si>
    <t>451319779</t>
  </si>
  <si>
    <t>Příplatek za sklon nad 1:5 podkladu nebo lože z betonu</t>
  </si>
  <si>
    <t>1078912207</t>
  </si>
  <si>
    <t>Podklad nebo lože pod dlažbu (přídlažbu) Příplatek k cenám za zřízení podkladu nebo lože pod dlažbu ve sklonu přes 1:5, pro jakoukoliv tloušťku z betonu prostého</t>
  </si>
  <si>
    <t>https://podminky.urs.cz/item/CS_URS_2023_01/451319779</t>
  </si>
  <si>
    <t>39,985</t>
  </si>
  <si>
    <t>452311131</t>
  </si>
  <si>
    <t>Podkladní desky z betonu prostého bez zvýšených nároků na prostředí tř. C 12/15 otevřený výkop</t>
  </si>
  <si>
    <t>-1889740063</t>
  </si>
  <si>
    <t>Podkladní a zajišťovací konstrukce z betonu prostého v otevřeném výkopu bez zvýšených nároků na prostředí desky pod potrubí, stoky a drobné objekty z betonu tř. C 12/15</t>
  </si>
  <si>
    <t>https://podminky.urs.cz/item/CS_URS_2023_01/452311131</t>
  </si>
  <si>
    <t>podkladní deska propustku</t>
  </si>
  <si>
    <t>1,1*0,1*8,9</t>
  </si>
  <si>
    <t>1,5*0,1*7,5</t>
  </si>
  <si>
    <t>1,1*0,1*7,8</t>
  </si>
  <si>
    <t>"vtok objekt"2,3*3,3*0,1</t>
  </si>
  <si>
    <t>452318510</t>
  </si>
  <si>
    <t>Zajišťovací práh z betonu prostého se zvýšenými nároky na prostředí</t>
  </si>
  <si>
    <t>1314224079</t>
  </si>
  <si>
    <t>Zajišťovací práh z betonu prostého se zvýšenými nároky na prostředí na dně a ve svahu melioračních kanálů s patkami nebo bez patek</t>
  </si>
  <si>
    <t>https://podminky.urs.cz/item/CS_URS_2023_01/452318510</t>
  </si>
  <si>
    <t>prahy propustků</t>
  </si>
  <si>
    <t>0,6*0,3*4,5*1,1</t>
  </si>
  <si>
    <t>0,9*0,3*3,8*1,1*2</t>
  </si>
  <si>
    <t>452351101</t>
  </si>
  <si>
    <t>Bednění podkladních desek nebo bloků nebo sedlového lože otevřený výkop</t>
  </si>
  <si>
    <t>-689065451</t>
  </si>
  <si>
    <t>Bednění podkladních a zajišťovacích konstrukcí v otevřeném výkopu desek nebo sedlových loží pod potrubí, stoky a drobné objekty</t>
  </si>
  <si>
    <t>https://podminky.urs.cz/item/CS_URS_2023_01/452351101</t>
  </si>
  <si>
    <t>bednění podkladních desek propustků</t>
  </si>
  <si>
    <t>0,1*2*8,9</t>
  </si>
  <si>
    <t>0,1*1,1*2</t>
  </si>
  <si>
    <t>0,1*2*7,5</t>
  </si>
  <si>
    <t>0,1*1,5*2</t>
  </si>
  <si>
    <t>0,1*2*7,8</t>
  </si>
  <si>
    <t>452368211</t>
  </si>
  <si>
    <t>Výztuž podkladních desek nebo bloků nebo pražců otevřený výkop ze svařovaných sítí Kari</t>
  </si>
  <si>
    <t>-1206324584</t>
  </si>
  <si>
    <t>Výztuž podkladních desek, bloků nebo pražců v otevřeném výkopu ze svařovaných sítí typu Kari</t>
  </si>
  <si>
    <t>https://podminky.urs.cz/item/CS_URS_2023_01/452368211</t>
  </si>
  <si>
    <t>výztuž propustky</t>
  </si>
  <si>
    <t>2,3*8,96*7,9*0,001</t>
  </si>
  <si>
    <t>3,2*8,5*7,9*0,001</t>
  </si>
  <si>
    <t>2,3*7,8*7,9*0,001</t>
  </si>
  <si>
    <t>452384111</t>
  </si>
  <si>
    <t>Podkladní pražce z betonu prostého tř. C 12/15 otevřený výkop pl do 25000 mm2</t>
  </si>
  <si>
    <t>2133745984</t>
  </si>
  <si>
    <t>Podkladní a vyrovnávací konstrukce z betonu pražce z prostého betonu tř. C 12/15 pod potrubí v otevřeném výkopu, průřezové plochy do 25000 mm2</t>
  </si>
  <si>
    <t>https://podminky.urs.cz/item/CS_URS_2023_01/452384111</t>
  </si>
  <si>
    <t>0,5*6</t>
  </si>
  <si>
    <t>0,6*6</t>
  </si>
  <si>
    <t>462512270</t>
  </si>
  <si>
    <t>Zához z lomového kamene s proštěrkováním z terénu hmotnost do 200 kg</t>
  </si>
  <si>
    <t>-1591906603</t>
  </si>
  <si>
    <t>Zához z lomového kamene neupraveného záhozového s proštěrkováním z terénu, hmotnosti jednotlivých kamenů do 200 kg</t>
  </si>
  <si>
    <t>https://podminky.urs.cz/item/CS_URS_2023_01/462512270</t>
  </si>
  <si>
    <t>kamenný zához</t>
  </si>
  <si>
    <t>6,0*1,1*0,3</t>
  </si>
  <si>
    <t>zához do 80kg</t>
  </si>
  <si>
    <t>0,5*3,6</t>
  </si>
  <si>
    <t>zához do 80 kg</t>
  </si>
  <si>
    <t>5,1*1,1*0,3</t>
  </si>
  <si>
    <t>0,6*2,8</t>
  </si>
  <si>
    <t>465512127</t>
  </si>
  <si>
    <t>Dlažba z lomového kamene na sucho se zalitím spár cementovou maltou tl 200 mm</t>
  </si>
  <si>
    <t>2120755611</t>
  </si>
  <si>
    <t>Dlažba z lomového kamene lomařsky upraveného na sucho se zalitím spár cementovou maltou, tl. kamene 200 mm</t>
  </si>
  <si>
    <t>https://podminky.urs.cz/item/CS_URS_2023_01/465512127</t>
  </si>
  <si>
    <t>opevnění dlažbou</t>
  </si>
  <si>
    <t>780200751</t>
  </si>
  <si>
    <t>dosyp štěrkodrti (krajnice - čelo)</t>
  </si>
  <si>
    <t>6,0*2*0,25</t>
  </si>
  <si>
    <t>Trubní vedení</t>
  </si>
  <si>
    <t>820441113</t>
  </si>
  <si>
    <t>Přeseknutí železobetonové trouby DN přes 400 do 600 mm</t>
  </si>
  <si>
    <t>-1666117072</t>
  </si>
  <si>
    <t>Přeseknutí železobetonové trouby v rovině kolmé nebo skloněné k ose trouby, se začištěním DN přes 400 do 600 mm</t>
  </si>
  <si>
    <t>https://podminky.urs.cz/item/CS_URS_2023_01/820441113</t>
  </si>
  <si>
    <t>úprava čel propustků</t>
  </si>
  <si>
    <t>820471113</t>
  </si>
  <si>
    <t>Přeseknutí železobetonové trouby DN přes 600 do 800 mm</t>
  </si>
  <si>
    <t>-1364347283</t>
  </si>
  <si>
    <t>Přeseknutí železobetonové trouby v rovině kolmé nebo skloněné k ose trouby, se začištěním DN přes 600 do 800 mm</t>
  </si>
  <si>
    <t>https://podminky.urs.cz/item/CS_URS_2023_01/820471113</t>
  </si>
  <si>
    <t>871265231</t>
  </si>
  <si>
    <t>Kanalizační potrubí z tvrdého PVC jednovrstvé tuhost třídy SN10 DN 110</t>
  </si>
  <si>
    <t>-1338314584</t>
  </si>
  <si>
    <t>Kanalizační potrubí z tvrdého PVC v otevřeném výkopu ve sklonu do 20 %, hladkého plnostěnného jednovrstvého, tuhost třídy SN 10 DN 110</t>
  </si>
  <si>
    <t>https://podminky.urs.cz/item/CS_URS_2023_01/871265231</t>
  </si>
  <si>
    <t>trubka ve vtokovém objektu</t>
  </si>
  <si>
    <t>3*0,35</t>
  </si>
  <si>
    <t>919521140</t>
  </si>
  <si>
    <t>Zřízení silničního propustku z trub betonových nebo ŽB DN 600</t>
  </si>
  <si>
    <t>1560760640</t>
  </si>
  <si>
    <t>Zřízení silničního propustku z trub betonových nebo železobetonových DN 600 mm</t>
  </si>
  <si>
    <t>https://podminky.urs.cz/item/CS_URS_2023_01/919521140</t>
  </si>
  <si>
    <t>8,96</t>
  </si>
  <si>
    <t>7,8</t>
  </si>
  <si>
    <t>59222001</t>
  </si>
  <si>
    <t>trouba ŽB hrdlová DN 600</t>
  </si>
  <si>
    <t>-992955045</t>
  </si>
  <si>
    <t>specifikace k pol.919521140</t>
  </si>
  <si>
    <t>919521160</t>
  </si>
  <si>
    <t>Zřízení silničního propustku z trub betonových nebo ŽB DN 800</t>
  </si>
  <si>
    <t>1564764165</t>
  </si>
  <si>
    <t>Zřízení silničního propustku z trub betonových nebo železobetonových DN 800 mm</t>
  </si>
  <si>
    <t>https://podminky.urs.cz/item/CS_URS_2023_01/919521160</t>
  </si>
  <si>
    <t>8,5</t>
  </si>
  <si>
    <t>59222002</t>
  </si>
  <si>
    <t>trouba ŽB hrdlová DN 800</t>
  </si>
  <si>
    <t>-206975232</t>
  </si>
  <si>
    <t>specifikace k pol.919521160</t>
  </si>
  <si>
    <t>919535556</t>
  </si>
  <si>
    <t>Obetonování trubního propustku betonem se zvýšenými nároky na prostředí tř. C 25/30</t>
  </si>
  <si>
    <t>55234001</t>
  </si>
  <si>
    <t>Obetonování trubního propustku betonem prostým se zvýšenými nároky na prostředí tř. C 25/30</t>
  </si>
  <si>
    <t>https://podminky.urs.cz/item/CS_URS_2023_01/919535556</t>
  </si>
  <si>
    <t>obetonování propustku</t>
  </si>
  <si>
    <t>0,66*8,96</t>
  </si>
  <si>
    <t>1,0*8,5</t>
  </si>
  <si>
    <t>0,66*7,8</t>
  </si>
  <si>
    <t>953943121</t>
  </si>
  <si>
    <t>Osazování výrobků do 1 kg/kus do betonu</t>
  </si>
  <si>
    <t>-1499421827</t>
  </si>
  <si>
    <t>Osazování drobných kovových předmětů výrobků ostatních jinde neuvedených do betonu se zajištěním polohy k bednění či k výztuži před zabetonováním hmotnosti do 1 kg/kus</t>
  </si>
  <si>
    <t>https://podminky.urs.cz/item/CS_URS_2023_01/953943121</t>
  </si>
  <si>
    <t>kotvení profilů do betonu</t>
  </si>
  <si>
    <t>"L profil" 2*2</t>
  </si>
  <si>
    <t>553439R1</t>
  </si>
  <si>
    <t>kotevní trny dl.250 mm</t>
  </si>
  <si>
    <t>-1979857637</t>
  </si>
  <si>
    <t>kotevní trny dl. 250 mm</t>
  </si>
  <si>
    <t>specifikace k pol.953943121</t>
  </si>
  <si>
    <t>963051111</t>
  </si>
  <si>
    <t>Bourání mostní nosné konstrukce z ŽB</t>
  </si>
  <si>
    <t>2107139967</t>
  </si>
  <si>
    <t>Bourání mostních konstrukcí nosných konstrukcí ze železového betonu</t>
  </si>
  <si>
    <t>https://podminky.urs.cz/item/CS_URS_2023_01/963051111</t>
  </si>
  <si>
    <t>čela propustku P2</t>
  </si>
  <si>
    <t>0,9*3,5</t>
  </si>
  <si>
    <t>0,85*4,3</t>
  </si>
  <si>
    <t>966008113</t>
  </si>
  <si>
    <t>Bourání trubního propustku DN přes 500 do 800</t>
  </si>
  <si>
    <t>1426876321</t>
  </si>
  <si>
    <t>Bourání trubního propustku s odklizením a uložením vybouraného materiálu na skládku na vzdálenost do 3 m nebo s naložením na dopravní prostředek z trub betonových nebo železobetonových DN přes 500 do 800 mm</t>
  </si>
  <si>
    <t>https://podminky.urs.cz/item/CS_URS_2023_01/966008113</t>
  </si>
  <si>
    <t>6,9</t>
  </si>
  <si>
    <t>997221571</t>
  </si>
  <si>
    <t>Vodorovná doprava vybouraných hmot do 1 km</t>
  </si>
  <si>
    <t>615332810</t>
  </si>
  <si>
    <t>Vodorovná doprava vybouraných hmot bez naložení, ale se složením a s hrubým urovnáním na vzdálenost do 1 km</t>
  </si>
  <si>
    <t>https://podminky.urs.cz/item/CS_URS_2023_01/997221571</t>
  </si>
  <si>
    <t>odvoz vybouraných materiálů</t>
  </si>
  <si>
    <t>14,18+16,332</t>
  </si>
  <si>
    <t>997221579</t>
  </si>
  <si>
    <t>Příplatek ZKD 1 km u vodorovné dopravy vybouraných hmot</t>
  </si>
  <si>
    <t>-1739542954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</si>
  <si>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</si>
  <si>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</si>
  <si>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30,512*9</t>
  </si>
  <si>
    <t>997221625</t>
  </si>
  <si>
    <t>Poplatek za uložení na skládce (skládkovné) stavebního odpadu železobetonového kód odpadu 17 01 01</t>
  </si>
  <si>
    <t>538701598</t>
  </si>
  <si>
    <t>Poplatek za uložení stavebního odpadu na skládce (skládkovné) z armovaného betonu zatříděného do Katalogu odpadů pod kódem 17 01 01</t>
  </si>
  <si>
    <t>https://podminky.urs.cz/item/CS_URS_2023_01/997221625</t>
  </si>
  <si>
    <t>vybouraný propustek</t>
  </si>
  <si>
    <t>30,512</t>
  </si>
  <si>
    <t>-1281242780</t>
  </si>
  <si>
    <t>Práce a dodávky PSV</t>
  </si>
  <si>
    <t>767</t>
  </si>
  <si>
    <t>Konstrukce zámečnické</t>
  </si>
  <si>
    <t>57</t>
  </si>
  <si>
    <t>767995115</t>
  </si>
  <si>
    <t>Montáž atypických zámečnických konstrukcí hm přes 50 do 100 kg</t>
  </si>
  <si>
    <t>331724797</t>
  </si>
  <si>
    <t>Montáž ostatních atypických zámečnických konstrukcí hmotnosti přes 50 do 100 kg</t>
  </si>
  <si>
    <t>https://podminky.urs.cz/item/CS_URS_2023_01/767995115</t>
  </si>
  <si>
    <t>osazení česlí 1700/750</t>
  </si>
  <si>
    <t>169,44</t>
  </si>
  <si>
    <t>58</t>
  </si>
  <si>
    <t>553431R1</t>
  </si>
  <si>
    <t>Ocelové česle svařované z profilové oceli</t>
  </si>
  <si>
    <t>-671799082</t>
  </si>
  <si>
    <t>Poznámka k položce:_x000d_
Česle z profilované oceli, součástí položky je materiál i práce potřebné ke zhotovení česlí, jako je svařování, stříhání apod. Ocenění dle cenových normativů.</t>
  </si>
  <si>
    <t>specifikace k pol.767995115</t>
  </si>
  <si>
    <t>59</t>
  </si>
  <si>
    <t>998767101</t>
  </si>
  <si>
    <t>Přesun hmot tonážní pro zámečnické konstrukce v objektech v do 6 m</t>
  </si>
  <si>
    <t>-1517926801</t>
  </si>
  <si>
    <t>Přesun hmot pro zámečnické konstrukce stanovený z hmotnosti přesunovaného materiálu vodorovná dopravní vzdálenost do 50 m v objektech výšky do 6 m</t>
  </si>
  <si>
    <t>https://podminky.urs.cz/item/CS_URS_2023_01/998767101</t>
  </si>
  <si>
    <t>789</t>
  </si>
  <si>
    <t>Povrchové úpravy ocelových konstrukcí a technologických zařízení</t>
  </si>
  <si>
    <t>60</t>
  </si>
  <si>
    <t>789421512</t>
  </si>
  <si>
    <t>Žárové stříkání ocelových konstrukcí třídy II ZnAl 50 μm</t>
  </si>
  <si>
    <t>-664074509</t>
  </si>
  <si>
    <t>Žárové stříkání ocelových konstrukcí slitinou zinacor ZnAl, tloušťky 50 μm, třídy II</t>
  </si>
  <si>
    <t>https://podminky.urs.cz/item/CS_URS_2023_01/789421512</t>
  </si>
  <si>
    <t xml:space="preserve">česle </t>
  </si>
  <si>
    <t>3,14*0,014*(2*3,4+2*12,27)</t>
  </si>
  <si>
    <t>SO 03 - Vedlejší polní cesta VPC8</t>
  </si>
  <si>
    <t>759971033</t>
  </si>
  <si>
    <t>viz D.3.b.3, -4, -5</t>
  </si>
  <si>
    <t>429*0,1</t>
  </si>
  <si>
    <t>272728741</t>
  </si>
  <si>
    <t>993</t>
  </si>
  <si>
    <t>203</t>
  </si>
  <si>
    <t>zvětšení výkopu pro panely</t>
  </si>
  <si>
    <t>1,65*18</t>
  </si>
  <si>
    <t>3,6+3,3+0,7</t>
  </si>
  <si>
    <t>-123,33</t>
  </si>
  <si>
    <t>-888229818</t>
  </si>
  <si>
    <t>1233,3*0,1</t>
  </si>
  <si>
    <t>130001101</t>
  </si>
  <si>
    <t>Příplatek za ztížení vykopávky v blízkosti podzemního vedení</t>
  </si>
  <si>
    <t>-1696378424</t>
  </si>
  <si>
    <t>Příplatek k cenám hloubených vykopávek za ztížení vykopávky v blízkosti podzemního vedení nebo výbušnin pro jakoukoliv třídu horniny</t>
  </si>
  <si>
    <t>https://podminky.urs.cz/item/CS_URS_2023_01/130001101</t>
  </si>
  <si>
    <t>viz D.3.a, D.3.b.2</t>
  </si>
  <si>
    <t>v místě plynovodu</t>
  </si>
  <si>
    <t>12*4,5*0,5</t>
  </si>
  <si>
    <t>-1136979625</t>
  </si>
  <si>
    <t>111</t>
  </si>
  <si>
    <t>-11,1</t>
  </si>
  <si>
    <t>-643525292</t>
  </si>
  <si>
    <t>111*0,1</t>
  </si>
  <si>
    <t>1087599901</t>
  </si>
  <si>
    <t>viz D.3.b.3, -4, -5, C.5</t>
  </si>
  <si>
    <t>1109,97+123,33+111</t>
  </si>
  <si>
    <t>-293015151</t>
  </si>
  <si>
    <t>1344,3-51</t>
  </si>
  <si>
    <t>806427180</t>
  </si>
  <si>
    <t>45+6</t>
  </si>
  <si>
    <t>794731296</t>
  </si>
  <si>
    <t>316489716</t>
  </si>
  <si>
    <t>1293,3*1,8</t>
  </si>
  <si>
    <t>-685518132</t>
  </si>
  <si>
    <t>1344,3</t>
  </si>
  <si>
    <t>1801803331</t>
  </si>
  <si>
    <t>429*0,1*1,8</t>
  </si>
  <si>
    <t>485759261</t>
  </si>
  <si>
    <t>2113374555</t>
  </si>
  <si>
    <t>429</t>
  </si>
  <si>
    <t>-1337339808</t>
  </si>
  <si>
    <t>429*0,03*1,03</t>
  </si>
  <si>
    <t>28492392</t>
  </si>
  <si>
    <t>2771</t>
  </si>
  <si>
    <t>620485339</t>
  </si>
  <si>
    <t>529204997</t>
  </si>
  <si>
    <t>viz D.3.b.3, -4, -5, -2</t>
  </si>
  <si>
    <t>545</t>
  </si>
  <si>
    <t>451541111</t>
  </si>
  <si>
    <t>Lože pod potrubí otevřený výkop ze štěrkodrtě</t>
  </si>
  <si>
    <t>648968579</t>
  </si>
  <si>
    <t>Lože pod potrubí, stoky a drobné objekty v otevřeném výkopu ze štěrkodrtě 0-63 mm</t>
  </si>
  <si>
    <t>https://podminky.urs.cz/item/CS_URS_2023_01/451541111</t>
  </si>
  <si>
    <t>viz D.3.b.1, -7, D.3.a</t>
  </si>
  <si>
    <t>zasakovací šachta</t>
  </si>
  <si>
    <t>vrstva šd 32-63</t>
  </si>
  <si>
    <t>0,625*0,625*3,14*0,3*2</t>
  </si>
  <si>
    <t>516164876</t>
  </si>
  <si>
    <t>1923</t>
  </si>
  <si>
    <t>-2091870620</t>
  </si>
  <si>
    <t>1923*53*0,4*0,001</t>
  </si>
  <si>
    <t>-533164138</t>
  </si>
  <si>
    <t>viz D.3.b.3, -4, -5, D.1.a</t>
  </si>
  <si>
    <t>"výhybna,sjezd"(11+12)*3</t>
  </si>
  <si>
    <t>-826500193</t>
  </si>
  <si>
    <t>viz D.3.b.3, -4, -5, D.3.a</t>
  </si>
  <si>
    <t>2941</t>
  </si>
  <si>
    <t>2809</t>
  </si>
  <si>
    <t>1614623245</t>
  </si>
  <si>
    <t>-1563963995</t>
  </si>
  <si>
    <t>768982008</t>
  </si>
  <si>
    <t>3,5*460</t>
  </si>
  <si>
    <t>3,0*85</t>
  </si>
  <si>
    <t>"rozšíření,sjezdy,výhybny"114</t>
  </si>
  <si>
    <t>1208866440</t>
  </si>
  <si>
    <t>1582310897</t>
  </si>
  <si>
    <t>584121111</t>
  </si>
  <si>
    <t>Osazení silničních dílců z ŽB do lože z kameniva těženého tl 40 mm plochy do 200 m2</t>
  </si>
  <si>
    <t>-1145751398</t>
  </si>
  <si>
    <t>Osazení silničních dílců ze železového betonu s podkladem z kameniva těženého do tl. 40 mm jakéhokoliv druhu a velikosti, na plochu jednotlivě přes 50 do 200 m2</t>
  </si>
  <si>
    <t>https://podminky.urs.cz/item/CS_URS_2023_01/584121111</t>
  </si>
  <si>
    <t>panely v křížení s plynem</t>
  </si>
  <si>
    <t>27*3*1</t>
  </si>
  <si>
    <t>59381006</t>
  </si>
  <si>
    <t>panel silniční 3,00x1,00x0,215m</t>
  </si>
  <si>
    <t>-350295283</t>
  </si>
  <si>
    <t>specifikace k pol.584121111</t>
  </si>
  <si>
    <t>894411311</t>
  </si>
  <si>
    <t>Osazení betonových nebo železobetonových dílců pro šachty skruží rovných</t>
  </si>
  <si>
    <t>-1215863156</t>
  </si>
  <si>
    <t>https://podminky.urs.cz/item/CS_URS_2023_01/894411311</t>
  </si>
  <si>
    <t xml:space="preserve">zasakovací šachta </t>
  </si>
  <si>
    <t>"zs2"3</t>
  </si>
  <si>
    <t>"zs3"6</t>
  </si>
  <si>
    <t>59224067</t>
  </si>
  <si>
    <t>skruž betonová DN 1000x500, 100x50x12cm</t>
  </si>
  <si>
    <t>-1204793346</t>
  </si>
  <si>
    <t>specifikace k pol.894411311</t>
  </si>
  <si>
    <t>3+5</t>
  </si>
  <si>
    <t>59224065</t>
  </si>
  <si>
    <t>skruž betonová DN 1000x250, 100x25x12cm</t>
  </si>
  <si>
    <t>-1003411404</t>
  </si>
  <si>
    <t>894412411</t>
  </si>
  <si>
    <t>Osazení betonových nebo železobetonových dílců pro šachty skruží přechodových</t>
  </si>
  <si>
    <t>-122002514</t>
  </si>
  <si>
    <t>https://podminky.urs.cz/item/CS_URS_2023_01/894412411</t>
  </si>
  <si>
    <t>"zs2"1</t>
  </si>
  <si>
    <t>59224168</t>
  </si>
  <si>
    <t>skruž betonová přechodová 62,5/100x60x12cm, stupadla poplastovaná kapsová</t>
  </si>
  <si>
    <t>649859265</t>
  </si>
  <si>
    <t>specifikace k pol.894412411</t>
  </si>
  <si>
    <t>59224187</t>
  </si>
  <si>
    <t>prstenec šachtový vyrovnávací betonový 625x120x100mm</t>
  </si>
  <si>
    <t>2139306808</t>
  </si>
  <si>
    <t>894414211</t>
  </si>
  <si>
    <t>Osazení betonových nebo železobetonových dílců pro šachty desek zákrytových</t>
  </si>
  <si>
    <t>-1385530127</t>
  </si>
  <si>
    <t>https://podminky.urs.cz/item/CS_URS_2023_01/894414211</t>
  </si>
  <si>
    <t>59225780</t>
  </si>
  <si>
    <t>deska betonová zákrytová na skruž půlená 118x7,5cm</t>
  </si>
  <si>
    <t>1211311918</t>
  </si>
  <si>
    <t>specifikace k pol.894414211</t>
  </si>
  <si>
    <t>899104112</t>
  </si>
  <si>
    <t>Osazení poklopů litinových nebo ocelových včetně rámů pro třídu zatížení D400, E600</t>
  </si>
  <si>
    <t>-1689252125</t>
  </si>
  <si>
    <t>Osazení poklopů litinových a ocelových včetně rámů pro třídu zatížení D400, E600</t>
  </si>
  <si>
    <t>https://podminky.urs.cz/item/CS_URS_2023_01/899104112</t>
  </si>
  <si>
    <t>zasakovací šachta zs2</t>
  </si>
  <si>
    <t>28661935</t>
  </si>
  <si>
    <t>poklop šachtový litinový DN 600 pro třídu zatížení D400</t>
  </si>
  <si>
    <t>1650147792</t>
  </si>
  <si>
    <t>specifikace k pol.899104112</t>
  </si>
  <si>
    <t>912211111</t>
  </si>
  <si>
    <t>Montáž směrového sloupku silničního plastového prosté uložení bez betonového základu</t>
  </si>
  <si>
    <t>1435380926</t>
  </si>
  <si>
    <t>Montáž směrového sloupku plastového s odrazkou prostým uložením bez betonového základu silničního</t>
  </si>
  <si>
    <t>https://podminky.urs.cz/item/CS_URS_2023_01/912211111</t>
  </si>
  <si>
    <t>viz D.3.b.3, -9</t>
  </si>
  <si>
    <t>sloupky Z11g</t>
  </si>
  <si>
    <t>40445158</t>
  </si>
  <si>
    <t>sloupek směrový silniční plastový 1,2m</t>
  </si>
  <si>
    <t>1037149578</t>
  </si>
  <si>
    <t>specifikace k pol.912211111</t>
  </si>
  <si>
    <t>Z11g</t>
  </si>
  <si>
    <t>914111111</t>
  </si>
  <si>
    <t>Montáž svislé dopravní značky do velikosti 1 m2 objímkami na sloupek nebo konzolu</t>
  </si>
  <si>
    <t>-629337086</t>
  </si>
  <si>
    <t>Montáž svislé dopravní značky základní velikosti do 1 m2 objímkami na sloupky nebo konzoly</t>
  </si>
  <si>
    <t>https://podminky.urs.cz/item/CS_URS_2023_01/914111111</t>
  </si>
  <si>
    <t>viz D.3.b.1, -9</t>
  </si>
  <si>
    <t>nové DZ</t>
  </si>
  <si>
    <t>40445600</t>
  </si>
  <si>
    <t>výstražné dopravní značky A1-A30, A33 700mm</t>
  </si>
  <si>
    <t>1531686442</t>
  </si>
  <si>
    <t>specifikace k pol.914111111</t>
  </si>
  <si>
    <t>"A6b"1</t>
  </si>
  <si>
    <t>40445652</t>
  </si>
  <si>
    <t>informativní značky zónové IZ3 500x700mm</t>
  </si>
  <si>
    <t>-1137955928</t>
  </si>
  <si>
    <t>"Z3mp"1</t>
  </si>
  <si>
    <t>914511111</t>
  </si>
  <si>
    <t>Montáž sloupku dopravních značek délky do 3,5 m s betonovým základem</t>
  </si>
  <si>
    <t>312694968</t>
  </si>
  <si>
    <t>Montáž sloupku dopravních značek délky do 3,5 m do betonového základu</t>
  </si>
  <si>
    <t>https://podminky.urs.cz/item/CS_URS_2023_01/914511111</t>
  </si>
  <si>
    <t>posunutí značky "obec"</t>
  </si>
  <si>
    <t>40445230</t>
  </si>
  <si>
    <t>sloupek pro dopravní značku Zn D 70mm v 3,5m</t>
  </si>
  <si>
    <t>-2005922601</t>
  </si>
  <si>
    <t>specifikace k pol.914511111</t>
  </si>
  <si>
    <t>1463884470</t>
  </si>
  <si>
    <t>287</t>
  </si>
  <si>
    <t>919732211</t>
  </si>
  <si>
    <t>Styčná spára napojení nového živičného povrchu na stávající za tepla š 15 mm hl 25 mm s prořezáním</t>
  </si>
  <si>
    <t>43388795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</si>
  <si>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</si>
  <si>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https://podminky.urs.cz/item/CS_URS_2023_01/919732211</t>
  </si>
  <si>
    <t>viz D.3.b.1, -10</t>
  </si>
  <si>
    <t>935113111</t>
  </si>
  <si>
    <t>Osazení odvodňovacího polymerbetonového žlabu s krycím roštem šířky do 200 mm</t>
  </si>
  <si>
    <t>-1782730045</t>
  </si>
  <si>
    <t>Osazení odvodňovacího žlabu s krycím roštem polymerbetonového šířky do 200 mm</t>
  </si>
  <si>
    <t>https://podminky.urs.cz/item/CS_URS_2023_01/935113111</t>
  </si>
  <si>
    <t>odvodňovací žlab</t>
  </si>
  <si>
    <t>7,5</t>
  </si>
  <si>
    <t>59227009</t>
  </si>
  <si>
    <t>žlab odvodňovací z polymerbetonu se spádem dna 0,5% 130x170/175mm</t>
  </si>
  <si>
    <t>1858851520</t>
  </si>
  <si>
    <t>specifikace k pol.935113111</t>
  </si>
  <si>
    <t>56241471</t>
  </si>
  <si>
    <t>čelo plné na začátek a konec odvodňovacího žlabu PE/PP š 200 mm</t>
  </si>
  <si>
    <t>90231085</t>
  </si>
  <si>
    <t>562414R1</t>
  </si>
  <si>
    <t>spojovací kus odvodňovacího žlabu</t>
  </si>
  <si>
    <t>soub</t>
  </si>
  <si>
    <t>999953558</t>
  </si>
  <si>
    <t>966006132</t>
  </si>
  <si>
    <t>Odstranění značek dopravních nebo orientačních se sloupky s betonovými patkami</t>
  </si>
  <si>
    <t>-1148393110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</si>
  <si>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</si>
  <si>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https://podminky.urs.cz/item/CS_URS_2023_01/966006132</t>
  </si>
  <si>
    <t>977151124</t>
  </si>
  <si>
    <t>Jádrové vrty diamantovými korunkami do stavebních materiálů D přes 150 do 180 mm</t>
  </si>
  <si>
    <t>783202586</t>
  </si>
  <si>
    <t>Jádrové vrty diamantovými korunkami do stavebních materiálů (železobetonu, betonu, cihel, obkladů, dlažeb, kamene) průměru přes 150 do 180 mm</t>
  </si>
  <si>
    <t>https://podminky.urs.cz/item/CS_URS_2023_01/977151124</t>
  </si>
  <si>
    <t>navrtání pro napojení potrubí do ZS</t>
  </si>
  <si>
    <t>0,12*4</t>
  </si>
  <si>
    <t>808707005</t>
  </si>
  <si>
    <t>SO 03.1 - Propustek P5</t>
  </si>
  <si>
    <t xml:space="preserve">    9 - Ostatní konstrukce a práce, bourání</t>
  </si>
  <si>
    <t>1424540825</t>
  </si>
  <si>
    <t>3,0*13,5</t>
  </si>
  <si>
    <t>15*0,3</t>
  </si>
  <si>
    <t>20*0,3</t>
  </si>
  <si>
    <t>-5,1</t>
  </si>
  <si>
    <t>-89076544</t>
  </si>
  <si>
    <t>51*0,1</t>
  </si>
  <si>
    <t>-58981216</t>
  </si>
  <si>
    <t>0,6*0,3*2,7*1,1</t>
  </si>
  <si>
    <t>0,6*0,3*2,4*1,1</t>
  </si>
  <si>
    <t>1217035423</t>
  </si>
  <si>
    <t>(45,9+5,1+1,01)-21,6</t>
  </si>
  <si>
    <t>-1262233356</t>
  </si>
  <si>
    <t>-1351965975</t>
  </si>
  <si>
    <t>30,41*1,8</t>
  </si>
  <si>
    <t>474865318</t>
  </si>
  <si>
    <t>1,6*13,5</t>
  </si>
  <si>
    <t>1690919088</t>
  </si>
  <si>
    <t>1,1*13,5</t>
  </si>
  <si>
    <t>1587455316</t>
  </si>
  <si>
    <t>(4,8+8,2)*1,1</t>
  </si>
  <si>
    <t>(5,7+12,4)*1,1</t>
  </si>
  <si>
    <t>458783150</t>
  </si>
  <si>
    <t>2,0+1,6</t>
  </si>
  <si>
    <t>-1182241916</t>
  </si>
  <si>
    <t>37,81</t>
  </si>
  <si>
    <t>142354977</t>
  </si>
  <si>
    <t>1,1*0,1*13,5</t>
  </si>
  <si>
    <t>1280254554</t>
  </si>
  <si>
    <t>viz D.8.a, D.8.b.8</t>
  </si>
  <si>
    <t>-698646032</t>
  </si>
  <si>
    <t>0,1*2*13,5</t>
  </si>
  <si>
    <t>-283517922</t>
  </si>
  <si>
    <t>2,3*13,5*7,9*0,001</t>
  </si>
  <si>
    <t>1435144451</t>
  </si>
  <si>
    <t>0,5*12</t>
  </si>
  <si>
    <t>744664183</t>
  </si>
  <si>
    <t>-1339758560</t>
  </si>
  <si>
    <t>Ostatní konstrukce a práce, bourání</t>
  </si>
  <si>
    <t>-1975820508</t>
  </si>
  <si>
    <t>13,55</t>
  </si>
  <si>
    <t>-163709208</t>
  </si>
  <si>
    <t>-1305532104</t>
  </si>
  <si>
    <t>0,66*13,5</t>
  </si>
  <si>
    <t>-331806437</t>
  </si>
  <si>
    <t>SO 04 - Vedlejší polní cesty VPC33 a VPC34</t>
  </si>
  <si>
    <t>113106242</t>
  </si>
  <si>
    <t>Rozebrání vozovek ze silničních dílců se spárami zalitými cementovou maltou strojně pl přes 200 m2</t>
  </si>
  <si>
    <t>-388062631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</si>
  <si>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200 m2 se spárami zalitými cementovou maltou</t>
  </si>
  <si>
    <t>https://podminky.urs.cz/item/CS_URS_2023_01/113106242</t>
  </si>
  <si>
    <t>viz D.4.a,D.4.b.1, -4, -5</t>
  </si>
  <si>
    <t>396</t>
  </si>
  <si>
    <t>-1383998014</t>
  </si>
  <si>
    <t>viz D.4.b.3, -4, -5</t>
  </si>
  <si>
    <t>2081</t>
  </si>
  <si>
    <t>1546505287</t>
  </si>
  <si>
    <t>"VPC33"607*0,1</t>
  </si>
  <si>
    <t>"VPC34"137*0,1</t>
  </si>
  <si>
    <t>-868629721</t>
  </si>
  <si>
    <t>"VPC33"502</t>
  </si>
  <si>
    <t>"VPC34"413</t>
  </si>
  <si>
    <t>"VPC33"234</t>
  </si>
  <si>
    <t>"VPC34"339</t>
  </si>
  <si>
    <t>23,4+14,3+4,8</t>
  </si>
  <si>
    <t>-153,05</t>
  </si>
  <si>
    <t>1715370256</t>
  </si>
  <si>
    <t>1530,5*0,1</t>
  </si>
  <si>
    <t>-1054988816</t>
  </si>
  <si>
    <t>viz D.4.a, D.4.b.2</t>
  </si>
  <si>
    <t>sdělovací kabel</t>
  </si>
  <si>
    <t>4,5*1,0*0,5*2</t>
  </si>
  <si>
    <t>-52302139</t>
  </si>
  <si>
    <t>119+9</t>
  </si>
  <si>
    <t>-12,8</t>
  </si>
  <si>
    <t>1405322916</t>
  </si>
  <si>
    <t>128*0,1</t>
  </si>
  <si>
    <t>-258409997</t>
  </si>
  <si>
    <t>viz D.4.b.3, -4, -5, C.5</t>
  </si>
  <si>
    <t>1377,45+153,05+128</t>
  </si>
  <si>
    <t>ornice na mezidep.</t>
  </si>
  <si>
    <t>416,2</t>
  </si>
  <si>
    <t>19+75</t>
  </si>
  <si>
    <t>74,4</t>
  </si>
  <si>
    <t>-1654324171</t>
  </si>
  <si>
    <t>1658,5-94</t>
  </si>
  <si>
    <t>-403256761</t>
  </si>
  <si>
    <t>ornice přes 50m</t>
  </si>
  <si>
    <t>-691515900</t>
  </si>
  <si>
    <t>1564,5*1,8</t>
  </si>
  <si>
    <t>889179564</t>
  </si>
  <si>
    <t>1658,5</t>
  </si>
  <si>
    <t>553723468</t>
  </si>
  <si>
    <t>549344145</t>
  </si>
  <si>
    <t>744</t>
  </si>
  <si>
    <t>-568558909</t>
  </si>
  <si>
    <t>744*0,03*1,03</t>
  </si>
  <si>
    <t>-1013771451</t>
  </si>
  <si>
    <t>"VPC33"3421</t>
  </si>
  <si>
    <t>"VPC34"294</t>
  </si>
  <si>
    <t>-1306756616</t>
  </si>
  <si>
    <t>"VPC33"607</t>
  </si>
  <si>
    <t>"VPC34"137</t>
  </si>
  <si>
    <t>780277645</t>
  </si>
  <si>
    <t>viz D.4.b.3, -4, -5, -2</t>
  </si>
  <si>
    <t>"VPC33"592</t>
  </si>
  <si>
    <t>"VPC34"42,7</t>
  </si>
  <si>
    <t>-1832289155</t>
  </si>
  <si>
    <t>"VPC33"2450</t>
  </si>
  <si>
    <t>776230491</t>
  </si>
  <si>
    <t>2450*53*0,4*0,001</t>
  </si>
  <si>
    <t>-519082758</t>
  </si>
  <si>
    <t>viz D.4.b.3, -4, -5, D.1.a</t>
  </si>
  <si>
    <t>VPC33</t>
  </si>
  <si>
    <t>3,9*160*3</t>
  </si>
  <si>
    <t>"výhybna,sjezd"(39+15+61+12)*3</t>
  </si>
  <si>
    <t>VPC34</t>
  </si>
  <si>
    <t>3,9*43*3</t>
  </si>
  <si>
    <t>"rozšíření"100*3</t>
  </si>
  <si>
    <t>-728382937</t>
  </si>
  <si>
    <t>viz D.4.b.3, -4, -5, D.3.a</t>
  </si>
  <si>
    <t>3777</t>
  </si>
  <si>
    <t>312</t>
  </si>
  <si>
    <t>3642</t>
  </si>
  <si>
    <t>300</t>
  </si>
  <si>
    <t>-1980220123</t>
  </si>
  <si>
    <t>"VPC33"63</t>
  </si>
  <si>
    <t>"VPC34"5</t>
  </si>
  <si>
    <t>-340434815</t>
  </si>
  <si>
    <t>"VPC33"238</t>
  </si>
  <si>
    <t>-443457376</t>
  </si>
  <si>
    <t>viz D.4.b.3, -4, -5, D.4.a</t>
  </si>
  <si>
    <t>3,0*643</t>
  </si>
  <si>
    <t>"rozšíření,sjezdy,výhybny"429</t>
  </si>
  <si>
    <t>3,0*43</t>
  </si>
  <si>
    <t>506993128</t>
  </si>
  <si>
    <t>372564415</t>
  </si>
  <si>
    <t>1802993614</t>
  </si>
  <si>
    <t>viz D.4.b.1, -9</t>
  </si>
  <si>
    <t>-1596052074</t>
  </si>
  <si>
    <t>-231302121</t>
  </si>
  <si>
    <t>viz D.4.b.1, D.4.a</t>
  </si>
  <si>
    <t>1860554745</t>
  </si>
  <si>
    <t>"VPC33"311</t>
  </si>
  <si>
    <t>"VPC34"23</t>
  </si>
  <si>
    <t>-2126649</t>
  </si>
  <si>
    <t>1730171732</t>
  </si>
  <si>
    <t>18893936</t>
  </si>
  <si>
    <t>panely na skládku</t>
  </si>
  <si>
    <t>168,3</t>
  </si>
  <si>
    <t>1788411797</t>
  </si>
  <si>
    <t>168,3*9</t>
  </si>
  <si>
    <t>-1750285144</t>
  </si>
  <si>
    <t>"panely"168,3</t>
  </si>
  <si>
    <t>-393175803</t>
  </si>
  <si>
    <t>SO 04.3 - Cestní příkop</t>
  </si>
  <si>
    <t>-343611018</t>
  </si>
  <si>
    <t>93*0,1</t>
  </si>
  <si>
    <t>-2005892388</t>
  </si>
  <si>
    <t>-2,3</t>
  </si>
  <si>
    <t>-1239785910</t>
  </si>
  <si>
    <t>23*0,1</t>
  </si>
  <si>
    <t>-1520045674</t>
  </si>
  <si>
    <t>9,3</t>
  </si>
  <si>
    <t>1963593071</t>
  </si>
  <si>
    <t>1618570892</t>
  </si>
  <si>
    <t>-1954075182</t>
  </si>
  <si>
    <t>23*1,8</t>
  </si>
  <si>
    <t>-1098700741</t>
  </si>
  <si>
    <t>907584187</t>
  </si>
  <si>
    <t>93</t>
  </si>
  <si>
    <t>-1420675778</t>
  </si>
  <si>
    <t>93*0,03*1,03</t>
  </si>
  <si>
    <t>716034935</t>
  </si>
  <si>
    <t xml:space="preserve">viz D.4.b.3, -4, -5, </t>
  </si>
  <si>
    <t>93-53</t>
  </si>
  <si>
    <t>398501386</t>
  </si>
  <si>
    <t>-419867489</t>
  </si>
  <si>
    <t>463212121</t>
  </si>
  <si>
    <t>Rovnanina z lomového kamene upraveného s vyplněním spár těženým kamenivem</t>
  </si>
  <si>
    <t>977474098</t>
  </si>
  <si>
    <t>Rovnanina z lomového kamene upraveného, tříděného jakékoliv tloušťky rovnaniny s vyplněním spár a dutin těženým kamenivem</t>
  </si>
  <si>
    <t>https://podminky.urs.cz/item/CS_URS_2023_01/463212121</t>
  </si>
  <si>
    <t xml:space="preserve">viz D.4.a, D.1.b.1, </t>
  </si>
  <si>
    <t>86*0,3</t>
  </si>
  <si>
    <t>463212191</t>
  </si>
  <si>
    <t>Příplatek za vypracováni líce rovnaniny</t>
  </si>
  <si>
    <t>134823663</t>
  </si>
  <si>
    <t>Rovnanina z lomového kamene upraveného, tříděného Příplatek k cenám za vypracování líce</t>
  </si>
  <si>
    <t>https://podminky.urs.cz/item/CS_URS_2023_01/463212191</t>
  </si>
  <si>
    <t>86</t>
  </si>
  <si>
    <t>638145309</t>
  </si>
  <si>
    <t>SO 04.2 - Propustek P6</t>
  </si>
  <si>
    <t xml:space="preserve">    783 - Dokončovací práce - nátěry</t>
  </si>
  <si>
    <t>-737587967</t>
  </si>
  <si>
    <t>2,9*5,8</t>
  </si>
  <si>
    <t>2,4*5,0</t>
  </si>
  <si>
    <t>-2,882</t>
  </si>
  <si>
    <t>-2003871972</t>
  </si>
  <si>
    <t>28,82*0,1</t>
  </si>
  <si>
    <t>668735392</t>
  </si>
  <si>
    <t>(25,938+2,882)-14,2</t>
  </si>
  <si>
    <t>278699870</t>
  </si>
  <si>
    <t>-626339919</t>
  </si>
  <si>
    <t>14,62*1,8</t>
  </si>
  <si>
    <t>1245524009</t>
  </si>
  <si>
    <t>1,5*5,8</t>
  </si>
  <si>
    <t>1,1*5,0</t>
  </si>
  <si>
    <t>1813466652</t>
  </si>
  <si>
    <t>1,1*5,8</t>
  </si>
  <si>
    <t>4,3*1,8</t>
  </si>
  <si>
    <t>-1937481513</t>
  </si>
  <si>
    <t>viz D.4.a, D.4.b.7, D.4.b.10</t>
  </si>
  <si>
    <t>výtok</t>
  </si>
  <si>
    <t>"L"18,4*0,001</t>
  </si>
  <si>
    <t>"I"16,7*0,001</t>
  </si>
  <si>
    <t>980172756</t>
  </si>
  <si>
    <t>(15,64+18,4)*0,001</t>
  </si>
  <si>
    <t>-1007576082</t>
  </si>
  <si>
    <t>(15,87+16,7)*0,001</t>
  </si>
  <si>
    <t>320902021</t>
  </si>
  <si>
    <t>Úprava ploch betonových konstrukcí do 28 dnů očištěním vodou</t>
  </si>
  <si>
    <t>-519042387</t>
  </si>
  <si>
    <t>Dodatečná úprava ploch betonových konstrukcí s naložením suti na dopravní prostředek nebo s odklizením na hromady do vzdálenosti 3 m přes 4 dny do 28 dnů tvrdnutí betonu očištěním tlakovou vodou</t>
  </si>
  <si>
    <t>https://podminky.urs.cz/item/CS_URS_2023_01/320902021</t>
  </si>
  <si>
    <t>úprava odbourané části</t>
  </si>
  <si>
    <t>2,2*1,5</t>
  </si>
  <si>
    <t>-574254235</t>
  </si>
  <si>
    <t>2,7*1,2</t>
  </si>
  <si>
    <t>7,1*0,3*2</t>
  </si>
  <si>
    <t>nová stěna výtok</t>
  </si>
  <si>
    <t>3,2*2,2*0,2</t>
  </si>
  <si>
    <t>-0,3*0,3*3,14*0,3*2</t>
  </si>
  <si>
    <t>-2042117322</t>
  </si>
  <si>
    <t>7,1*2</t>
  </si>
  <si>
    <t>4,6*2</t>
  </si>
  <si>
    <t>(1,6+1,8)*1,8</t>
  </si>
  <si>
    <t>(1,3+0,85+0,85+1,25)*1,2</t>
  </si>
  <si>
    <t>3,2*2,2*2</t>
  </si>
  <si>
    <t>2,2*0,2*2</t>
  </si>
  <si>
    <t>1987714454</t>
  </si>
  <si>
    <t>49,58</t>
  </si>
  <si>
    <t>-594600537</t>
  </si>
  <si>
    <t>(1,5+1,5+1,3+1,3+1,4+1,4)*1,2*7,9*0,001</t>
  </si>
  <si>
    <t>6,1*2*2*7,9*0,001</t>
  </si>
  <si>
    <t>1,8*4,3*2*7,9*0,001</t>
  </si>
  <si>
    <t>3,1*2,1*2*7,9*0,001</t>
  </si>
  <si>
    <t>0,5*3,1*2*7,9*0,001</t>
  </si>
  <si>
    <t>1603758753</t>
  </si>
  <si>
    <t>1,1*0,1*5,2</t>
  </si>
  <si>
    <t>pod vtokový objekt</t>
  </si>
  <si>
    <t>4,3*1,8*0,1</t>
  </si>
  <si>
    <t>-1227715638</t>
  </si>
  <si>
    <t>0,1*2*5,3</t>
  </si>
  <si>
    <t>0,1*4,3*2</t>
  </si>
  <si>
    <t>0,1*1,8*2</t>
  </si>
  <si>
    <t>-831803918</t>
  </si>
  <si>
    <t>2,3*5,2*7,9*0,001</t>
  </si>
  <si>
    <t>-78836468</t>
  </si>
  <si>
    <t>-1560090078</t>
  </si>
  <si>
    <t>-581608155</t>
  </si>
  <si>
    <t>1462319703</t>
  </si>
  <si>
    <t>5,3</t>
  </si>
  <si>
    <t>479077264</t>
  </si>
  <si>
    <t>-666862314</t>
  </si>
  <si>
    <t>0,62*5,2</t>
  </si>
  <si>
    <t>"pata"0,15*1,1</t>
  </si>
  <si>
    <t>0,2*1,1</t>
  </si>
  <si>
    <t>893401520</t>
  </si>
  <si>
    <t>viz D.4.a, D.4.b.7, -10</t>
  </si>
  <si>
    <t>-105946827</t>
  </si>
  <si>
    <t>953961113</t>
  </si>
  <si>
    <t>Kotvy chemickým tmelem M 12 hl 110 mm do betonu, ŽB nebo kamene s vyvrtáním otvoru</t>
  </si>
  <si>
    <t>-1517156288</t>
  </si>
  <si>
    <t>Kotvy chemické s vyvrtáním otvoru do betonu, železobetonu nebo tvrdého kamene tmel, velikost M 12, hloubka 110 mm</t>
  </si>
  <si>
    <t>https://podminky.urs.cz/item/CS_URS_2023_01/953961113</t>
  </si>
  <si>
    <t>uchycení prutů R12 chem. kotvou</t>
  </si>
  <si>
    <t>953965R1</t>
  </si>
  <si>
    <t>Kotevní pruty R12 pro chemické kotvy, délka 0,7 m</t>
  </si>
  <si>
    <t>1239408895</t>
  </si>
  <si>
    <t>960321271</t>
  </si>
  <si>
    <t>Bourání vodních staveb ze železobetonu, z vodní hladiny</t>
  </si>
  <si>
    <t>1112767050</t>
  </si>
  <si>
    <t>Bourání konstrukcí vodních staveb z hladiny, s naložením vybouraných hmot a suti na dopravní prostředek nebo s odklizením na hromady do vzdálenosti 20 m ze železobetonu</t>
  </si>
  <si>
    <t>https://podminky.urs.cz/item/CS_URS_2023_01/960321271</t>
  </si>
  <si>
    <t>odbourání stáv. objektu</t>
  </si>
  <si>
    <t>0,2*2,2*1,5</t>
  </si>
  <si>
    <t>977211114</t>
  </si>
  <si>
    <t>Řezání stěnovou pilou betonových nebo ŽB kcí s výztuží průměru do 16 mm hl přes 420 do 520 mm</t>
  </si>
  <si>
    <t>-166118177</t>
  </si>
  <si>
    <t>Řezání konstrukcí stěnovou pilou betonových nebo železobetonových průměru řezané výztuže do 16 mm hloubka řezu přes 420 do 520 mm</t>
  </si>
  <si>
    <t>https://podminky.urs.cz/item/CS_URS_2023_01/977211114</t>
  </si>
  <si>
    <t>odřezání stáv. objekt</t>
  </si>
  <si>
    <t>2*2,2</t>
  </si>
  <si>
    <t>985321211</t>
  </si>
  <si>
    <t>Ochranný nátěr výztuže na epoxidové bázi stěn, líce kleneb a podhledů 1 vrstva tl 1 mm</t>
  </si>
  <si>
    <t>1431117729</t>
  </si>
  <si>
    <t>Ochranný nátěr betonářské výztuže 1 vrstva tloušťky 1 mm na epoxidové bázi stěn, líce kleneb a podhledů</t>
  </si>
  <si>
    <t>https://podminky.urs.cz/item/CS_URS_2023_01/985321211</t>
  </si>
  <si>
    <t>spojovaná výztuž</t>
  </si>
  <si>
    <t>předpoklad</t>
  </si>
  <si>
    <t>-712461937</t>
  </si>
  <si>
    <t>242336227</t>
  </si>
  <si>
    <t>osazení česlí 1800/950</t>
  </si>
  <si>
    <t>220,96</t>
  </si>
  <si>
    <t>-689953437</t>
  </si>
  <si>
    <t>169,44+220,96</t>
  </si>
  <si>
    <t>976479342</t>
  </si>
  <si>
    <t>783</t>
  </si>
  <si>
    <t>Dokončovací práce - nátěry</t>
  </si>
  <si>
    <t>783813101</t>
  </si>
  <si>
    <t>Penetrační syntetický nátěr hladkých betonových povrchů</t>
  </si>
  <si>
    <t>846192541</t>
  </si>
  <si>
    <t>Penetrační nátěr omítek hladkých betonových povrchů syntetický</t>
  </si>
  <si>
    <t>https://podminky.urs.cz/item/CS_URS_2023_01/783813101</t>
  </si>
  <si>
    <t>penetrace odbourané části</t>
  </si>
  <si>
    <t>-1255074246</t>
  </si>
  <si>
    <t>3,14*0,014*(2*3,6+2*17,52)</t>
  </si>
  <si>
    <t>VRN - Vedlejší rozpočtové náklady</t>
  </si>
  <si>
    <t xml:space="preserve">VRN -  Vedlejší rozpočtové náklady</t>
  </si>
  <si>
    <t xml:space="preserve">    VRN1 -  Průzkumné, geodetické a projektové práce</t>
  </si>
  <si>
    <t xml:space="preserve">    VRN3 -  Zařízení staveniště</t>
  </si>
  <si>
    <t xml:space="preserve">    VRN4 - Inženýrská činnost</t>
  </si>
  <si>
    <t xml:space="preserve">    VRN9 - Ostatní náklady</t>
  </si>
  <si>
    <t xml:space="preserve"> Vedlejší rozpočtové náklady</t>
  </si>
  <si>
    <t>VRN1</t>
  </si>
  <si>
    <t xml:space="preserve"> Průzkumné, geodetické a projektové práce</t>
  </si>
  <si>
    <t>011314000</t>
  </si>
  <si>
    <t>Archeologický dohled</t>
  </si>
  <si>
    <t>Kč</t>
  </si>
  <si>
    <t>1024</t>
  </si>
  <si>
    <t>-276985606</t>
  </si>
  <si>
    <t>012103000</t>
  </si>
  <si>
    <t>Geodetické práce před výstavbou</t>
  </si>
  <si>
    <t>-220393973</t>
  </si>
  <si>
    <t>Poznámka k položce:_x000d_
Položka zahrnuje také vytýčení inženýrských sítí a realizaci 6ti kopaných sond pro potřeby zjištění polohy sítí a jiných vedení.</t>
  </si>
  <si>
    <t>012203000</t>
  </si>
  <si>
    <t>Geodetické práce při provádění stavby</t>
  </si>
  <si>
    <t>-471615199</t>
  </si>
  <si>
    <t>Poznámka k položce:_x000d_
dokumentace zakrývaných konstrukcí a liniových staveb geodetickým zaměřením v papírové a elektronické podobě.</t>
  </si>
  <si>
    <t>012303000</t>
  </si>
  <si>
    <t>Geodetické práce po výstavbě</t>
  </si>
  <si>
    <t>-1700335103</t>
  </si>
  <si>
    <t>Poznámka k položce:_x000d_
Součástí položky je zhotovení zaměření skutečného provedení stavby</t>
  </si>
  <si>
    <t>013254000</t>
  </si>
  <si>
    <t>Dokumentace skutečného provedení stavby</t>
  </si>
  <si>
    <t>1043493680</t>
  </si>
  <si>
    <t>Poznámka k položce:_x000d_
Dokumentace skutečného provedení v rozsahu dle platné vyhlášky na dokumentaci staveb v počtu podle SOD a VOP</t>
  </si>
  <si>
    <t>01329400R</t>
  </si>
  <si>
    <t>Dílenská dokumentace</t>
  </si>
  <si>
    <t>-65022277</t>
  </si>
  <si>
    <t>VRN3</t>
  </si>
  <si>
    <t xml:space="preserve"> Zařízení staveniště</t>
  </si>
  <si>
    <t>030001001</t>
  </si>
  <si>
    <t>Náklady na zřízení staveniště v souladu s ZOV</t>
  </si>
  <si>
    <t>-1532400940</t>
  </si>
  <si>
    <t>Základní rozdělení průvodních činností a nákladů zařízení staveniště</t>
  </si>
  <si>
    <t>Poznámka k položce:_x000d_
Náklady na dokumentaci ZS, příprava pro území pro ZS včetně odstranění materiálů a konstrukcí, vybudování odběrných míst, zřízení přípojek energií, vlastní vybudování objektů ZS a provizorních komunikací. Součástí položky je také potřebné zajištění ochrany stávajících stromů po dobu stavby (dle investora/zhotovitele).</t>
  </si>
  <si>
    <t>030001002</t>
  </si>
  <si>
    <t>Náklady na provoz a údržbu zařízení staveniště</t>
  </si>
  <si>
    <t>-1419194727</t>
  </si>
  <si>
    <t>Poznámka k položce:_x000d_
Náklady na vybavení objektů, náklady na energie, úklid, údržbu, osvětlení, oplocení, opravy na objektech ZS, čištění ploch, zabezpečení staveniště.</t>
  </si>
  <si>
    <t>034303000</t>
  </si>
  <si>
    <t>Dopravní značení na staveništi</t>
  </si>
  <si>
    <t>-1622746918</t>
  </si>
  <si>
    <t>Poznámka k položce:_x000d_
Návrh dočasného dopravního značení po dobu realizace stavby dle situace C.5</t>
  </si>
  <si>
    <t>specifikace dle situace C.5</t>
  </si>
  <si>
    <t>039002003</t>
  </si>
  <si>
    <t>Zrušení zařízení staveniště</t>
  </si>
  <si>
    <t>55380459</t>
  </si>
  <si>
    <t>Hlavní tituly průvodních činností a nákladů zařízení staveniště zrušení zařízení staveniště</t>
  </si>
  <si>
    <t>Poznámka k položce:_x000d_
odstranění objektu ZS včetně přípojek a jejich odvozu, uvedení pozemku do původního stavu včetně nákladů s tím spojených</t>
  </si>
  <si>
    <t>VRN4</t>
  </si>
  <si>
    <t>Inženýrská činnost</t>
  </si>
  <si>
    <t>04140300R</t>
  </si>
  <si>
    <t>Náklady na zajištění kolektivní bezpečnosti osob</t>
  </si>
  <si>
    <t>-1154063922</t>
  </si>
  <si>
    <t>Náklady zhotovitele na zajištění kolektivní bezpečnosti osob pohybujících se po staveništi</t>
  </si>
  <si>
    <t>Poznámka k položce:_x000d_
Náklady na zbudování, údržbu a zrušení:_x000d_
- zabezpečení okrajů konstrukcí proti pádu osob_x000d_
- komunikací pro pohyb osob ve staveništi_x000d_
- přechodů přes výkopy_x000d_
- a další prvky kolektivní ochrany osob, pokud nejsou jinde uvedeny</t>
  </si>
  <si>
    <t>VRN9</t>
  </si>
  <si>
    <t>Ostatní náklady</t>
  </si>
  <si>
    <t>09150300R</t>
  </si>
  <si>
    <t>Geologický posudek</t>
  </si>
  <si>
    <t>-1664846839</t>
  </si>
  <si>
    <t>Zpracování geologického posudku včetně vyhotovení protokolů a zpráv</t>
  </si>
  <si>
    <t>Poznámka k položce:_x000d_
Geologický posudek bude zahrnovat potřebné upřesnění rozsahu vápnění (složení sanačních směsí), dopřesnění sanovaných úseků apod. Součástí bude vystavení patřičných protokolů či stanovisek</t>
  </si>
  <si>
    <t>09150301R</t>
  </si>
  <si>
    <t>Náklady na vyhotovení fotodokumentace</t>
  </si>
  <si>
    <t>-1944576551</t>
  </si>
  <si>
    <t>Náklady na vyhotovení fotodokumentace před stavbou, při stavbě a po ukončení stavby.</t>
  </si>
  <si>
    <t>09150310R</t>
  </si>
  <si>
    <t>Laboratorní rozbory - zkoušky výluhů zeminy a vybouraných hmot</t>
  </si>
  <si>
    <t>-1162040931</t>
  </si>
  <si>
    <t>09150330R</t>
  </si>
  <si>
    <t>Náklady na provedení zkoušek, revizí a měření</t>
  </si>
  <si>
    <t>1285237773</t>
  </si>
  <si>
    <t>Poznámka k položce:_x000d_
Náklady na provedení zkoušek, revizí a měření, které jsou vyžadovány v technických normách a dalších předpisech ve vztahu k prováděným pracím, dodávkám a službám a jejichž počet a druh by měl být specifikovaný v dokumentu KZP vyhotoveným zohotovitelem.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</si>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</sst>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42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1251103" TargetMode="External" /><Relationship Id="rId2" Type="http://schemas.openxmlformats.org/officeDocument/2006/relationships/hyperlink" Target="https://podminky.urs.cz/item/CS_URS_2023_01/131351103" TargetMode="External" /><Relationship Id="rId3" Type="http://schemas.openxmlformats.org/officeDocument/2006/relationships/hyperlink" Target="https://podminky.urs.cz/item/CS_URS_2023_01/132251102" TargetMode="External" /><Relationship Id="rId4" Type="http://schemas.openxmlformats.org/officeDocument/2006/relationships/hyperlink" Target="https://podminky.urs.cz/item/CS_URS_2023_01/162751117" TargetMode="External" /><Relationship Id="rId5" Type="http://schemas.openxmlformats.org/officeDocument/2006/relationships/hyperlink" Target="https://podminky.urs.cz/item/CS_URS_2023_01/167151111" TargetMode="External" /><Relationship Id="rId6" Type="http://schemas.openxmlformats.org/officeDocument/2006/relationships/hyperlink" Target="https://podminky.urs.cz/item/CS_URS_2023_01/171201231" TargetMode="External" /><Relationship Id="rId7" Type="http://schemas.openxmlformats.org/officeDocument/2006/relationships/hyperlink" Target="https://podminky.urs.cz/item/CS_URS_2023_01/174151101" TargetMode="External" /><Relationship Id="rId8" Type="http://schemas.openxmlformats.org/officeDocument/2006/relationships/hyperlink" Target="https://podminky.urs.cz/item/CS_URS_2023_01/181951112" TargetMode="External" /><Relationship Id="rId9" Type="http://schemas.openxmlformats.org/officeDocument/2006/relationships/hyperlink" Target="https://podminky.urs.cz/item/CS_URS_2023_01/182151111" TargetMode="External" /><Relationship Id="rId10" Type="http://schemas.openxmlformats.org/officeDocument/2006/relationships/hyperlink" Target="https://podminky.urs.cz/item/CS_URS_2023_01/451317777" TargetMode="External" /><Relationship Id="rId11" Type="http://schemas.openxmlformats.org/officeDocument/2006/relationships/hyperlink" Target="https://podminky.urs.cz/item/CS_URS_2023_01/451319779" TargetMode="External" /><Relationship Id="rId12" Type="http://schemas.openxmlformats.org/officeDocument/2006/relationships/hyperlink" Target="https://podminky.urs.cz/item/CS_URS_2023_01/452311131" TargetMode="External" /><Relationship Id="rId13" Type="http://schemas.openxmlformats.org/officeDocument/2006/relationships/hyperlink" Target="https://podminky.urs.cz/item/CS_URS_2023_01/452318510" TargetMode="External" /><Relationship Id="rId14" Type="http://schemas.openxmlformats.org/officeDocument/2006/relationships/hyperlink" Target="https://podminky.urs.cz/item/CS_URS_2023_01/452351101" TargetMode="External" /><Relationship Id="rId15" Type="http://schemas.openxmlformats.org/officeDocument/2006/relationships/hyperlink" Target="https://podminky.urs.cz/item/CS_URS_2023_01/452368211" TargetMode="External" /><Relationship Id="rId16" Type="http://schemas.openxmlformats.org/officeDocument/2006/relationships/hyperlink" Target="https://podminky.urs.cz/item/CS_URS_2023_01/452384111" TargetMode="External" /><Relationship Id="rId17" Type="http://schemas.openxmlformats.org/officeDocument/2006/relationships/hyperlink" Target="https://podminky.urs.cz/item/CS_URS_2023_01/465512127" TargetMode="External" /><Relationship Id="rId18" Type="http://schemas.openxmlformats.org/officeDocument/2006/relationships/hyperlink" Target="https://podminky.urs.cz/item/CS_URS_2023_01/820441113" TargetMode="External" /><Relationship Id="rId19" Type="http://schemas.openxmlformats.org/officeDocument/2006/relationships/hyperlink" Target="https://podminky.urs.cz/item/CS_URS_2023_01/919521140" TargetMode="External" /><Relationship Id="rId20" Type="http://schemas.openxmlformats.org/officeDocument/2006/relationships/hyperlink" Target="https://podminky.urs.cz/item/CS_URS_2023_01/919535556" TargetMode="External" /><Relationship Id="rId21" Type="http://schemas.openxmlformats.org/officeDocument/2006/relationships/hyperlink" Target="https://podminky.urs.cz/item/CS_URS_2023_01/998225111" TargetMode="External" /><Relationship Id="rId22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242" TargetMode="External" /><Relationship Id="rId2" Type="http://schemas.openxmlformats.org/officeDocument/2006/relationships/hyperlink" Target="https://podminky.urs.cz/item/CS_URS_2023_01/121151123" TargetMode="External" /><Relationship Id="rId3" Type="http://schemas.openxmlformats.org/officeDocument/2006/relationships/hyperlink" Target="https://podminky.urs.cz/item/CS_URS_2023_01/122251104" TargetMode="External" /><Relationship Id="rId4" Type="http://schemas.openxmlformats.org/officeDocument/2006/relationships/hyperlink" Target="https://podminky.urs.cz/item/CS_URS_2023_01/122252206" TargetMode="External" /><Relationship Id="rId5" Type="http://schemas.openxmlformats.org/officeDocument/2006/relationships/hyperlink" Target="https://podminky.urs.cz/item/CS_URS_2023_01/122452206" TargetMode="External" /><Relationship Id="rId6" Type="http://schemas.openxmlformats.org/officeDocument/2006/relationships/hyperlink" Target="https://podminky.urs.cz/item/CS_URS_2023_01/130001101" TargetMode="External" /><Relationship Id="rId7" Type="http://schemas.openxmlformats.org/officeDocument/2006/relationships/hyperlink" Target="https://podminky.urs.cz/item/CS_URS_2023_01/132251104" TargetMode="External" /><Relationship Id="rId8" Type="http://schemas.openxmlformats.org/officeDocument/2006/relationships/hyperlink" Target="https://podminky.urs.cz/item/CS_URS_2023_01/132351104" TargetMode="External" /><Relationship Id="rId9" Type="http://schemas.openxmlformats.org/officeDocument/2006/relationships/hyperlink" Target="https://podminky.urs.cz/item/CS_URS_2023_01/162451105" TargetMode="External" /><Relationship Id="rId10" Type="http://schemas.openxmlformats.org/officeDocument/2006/relationships/hyperlink" Target="https://podminky.urs.cz/item/CS_URS_2023_01/162751117" TargetMode="External" /><Relationship Id="rId11" Type="http://schemas.openxmlformats.org/officeDocument/2006/relationships/hyperlink" Target="https://podminky.urs.cz/item/CS_URS_2023_01/167151111" TargetMode="External" /><Relationship Id="rId12" Type="http://schemas.openxmlformats.org/officeDocument/2006/relationships/hyperlink" Target="https://podminky.urs.cz/item/CS_URS_2023_01/171201231" TargetMode="External" /><Relationship Id="rId13" Type="http://schemas.openxmlformats.org/officeDocument/2006/relationships/hyperlink" Target="https://podminky.urs.cz/item/CS_URS_2023_01/171251201" TargetMode="External" /><Relationship Id="rId14" Type="http://schemas.openxmlformats.org/officeDocument/2006/relationships/hyperlink" Target="https://podminky.urs.cz/item/CS_URS_2023_01/174151101" TargetMode="External" /><Relationship Id="rId15" Type="http://schemas.openxmlformats.org/officeDocument/2006/relationships/hyperlink" Target="https://podminky.urs.cz/item/CS_URS_2023_01/181411122" TargetMode="External" /><Relationship Id="rId16" Type="http://schemas.openxmlformats.org/officeDocument/2006/relationships/hyperlink" Target="https://podminky.urs.cz/item/CS_URS_2023_01/181951112" TargetMode="External" /><Relationship Id="rId17" Type="http://schemas.openxmlformats.org/officeDocument/2006/relationships/hyperlink" Target="https://podminky.urs.cz/item/CS_URS_2023_01/182351133" TargetMode="External" /><Relationship Id="rId18" Type="http://schemas.openxmlformats.org/officeDocument/2006/relationships/hyperlink" Target="https://podminky.urs.cz/item/CS_URS_2023_01/212752112" TargetMode="External" /><Relationship Id="rId19" Type="http://schemas.openxmlformats.org/officeDocument/2006/relationships/hyperlink" Target="https://podminky.urs.cz/item/CS_URS_2023_01/561061121" TargetMode="External" /><Relationship Id="rId20" Type="http://schemas.openxmlformats.org/officeDocument/2006/relationships/hyperlink" Target="https://podminky.urs.cz/item/CS_URS_2023_01/564751111" TargetMode="External" /><Relationship Id="rId21" Type="http://schemas.openxmlformats.org/officeDocument/2006/relationships/hyperlink" Target="https://podminky.urs.cz/item/CS_URS_2023_01/564851111" TargetMode="External" /><Relationship Id="rId22" Type="http://schemas.openxmlformats.org/officeDocument/2006/relationships/hyperlink" Target="https://podminky.urs.cz/item/CS_URS_2023_01/571904111" TargetMode="External" /><Relationship Id="rId23" Type="http://schemas.openxmlformats.org/officeDocument/2006/relationships/hyperlink" Target="https://podminky.urs.cz/item/CS_URS_2023_01/573451113" TargetMode="External" /><Relationship Id="rId24" Type="http://schemas.openxmlformats.org/officeDocument/2006/relationships/hyperlink" Target="https://podminky.urs.cz/item/CS_URS_2023_01/574381112" TargetMode="External" /><Relationship Id="rId25" Type="http://schemas.openxmlformats.org/officeDocument/2006/relationships/hyperlink" Target="https://podminky.urs.cz/item/CS_URS_2023_01/912211111" TargetMode="External" /><Relationship Id="rId26" Type="http://schemas.openxmlformats.org/officeDocument/2006/relationships/hyperlink" Target="https://podminky.urs.cz/item/CS_URS_2023_01/914511111" TargetMode="External" /><Relationship Id="rId27" Type="http://schemas.openxmlformats.org/officeDocument/2006/relationships/hyperlink" Target="https://podminky.urs.cz/item/CS_URS_2023_01/919726121" TargetMode="External" /><Relationship Id="rId28" Type="http://schemas.openxmlformats.org/officeDocument/2006/relationships/hyperlink" Target="https://podminky.urs.cz/item/CS_URS_2023_01/919732211" TargetMode="External" /><Relationship Id="rId29" Type="http://schemas.openxmlformats.org/officeDocument/2006/relationships/hyperlink" Target="https://podminky.urs.cz/item/CS_URS_2023_01/966006132" TargetMode="External" /><Relationship Id="rId30" Type="http://schemas.openxmlformats.org/officeDocument/2006/relationships/hyperlink" Target="https://podminky.urs.cz/item/CS_URS_2023_01/997221571" TargetMode="External" /><Relationship Id="rId31" Type="http://schemas.openxmlformats.org/officeDocument/2006/relationships/hyperlink" Target="https://podminky.urs.cz/item/CS_URS_2023_01/997221579" TargetMode="External" /><Relationship Id="rId32" Type="http://schemas.openxmlformats.org/officeDocument/2006/relationships/hyperlink" Target="https://podminky.urs.cz/item/CS_URS_2023_01/997221625" TargetMode="External" /><Relationship Id="rId33" Type="http://schemas.openxmlformats.org/officeDocument/2006/relationships/hyperlink" Target="https://podminky.urs.cz/item/CS_URS_2023_01/998225111" TargetMode="External" /><Relationship Id="rId34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251104" TargetMode="External" /><Relationship Id="rId2" Type="http://schemas.openxmlformats.org/officeDocument/2006/relationships/hyperlink" Target="https://podminky.urs.cz/item/CS_URS_2023_01/122252206" TargetMode="External" /><Relationship Id="rId3" Type="http://schemas.openxmlformats.org/officeDocument/2006/relationships/hyperlink" Target="https://podminky.urs.cz/item/CS_URS_2023_01/122452206" TargetMode="External" /><Relationship Id="rId4" Type="http://schemas.openxmlformats.org/officeDocument/2006/relationships/hyperlink" Target="https://podminky.urs.cz/item/CS_URS_2023_01/162451105" TargetMode="External" /><Relationship Id="rId5" Type="http://schemas.openxmlformats.org/officeDocument/2006/relationships/hyperlink" Target="https://podminky.urs.cz/item/CS_URS_2023_01/162751117" TargetMode="External" /><Relationship Id="rId6" Type="http://schemas.openxmlformats.org/officeDocument/2006/relationships/hyperlink" Target="https://podminky.urs.cz/item/CS_URS_2023_01/167151111" TargetMode="External" /><Relationship Id="rId7" Type="http://schemas.openxmlformats.org/officeDocument/2006/relationships/hyperlink" Target="https://podminky.urs.cz/item/CS_URS_2023_01/171201231" TargetMode="External" /><Relationship Id="rId8" Type="http://schemas.openxmlformats.org/officeDocument/2006/relationships/hyperlink" Target="https://podminky.urs.cz/item/CS_URS_2023_01/171251201" TargetMode="External" /><Relationship Id="rId9" Type="http://schemas.openxmlformats.org/officeDocument/2006/relationships/hyperlink" Target="https://podminky.urs.cz/item/CS_URS_2023_01/181411122" TargetMode="External" /><Relationship Id="rId10" Type="http://schemas.openxmlformats.org/officeDocument/2006/relationships/hyperlink" Target="https://podminky.urs.cz/item/CS_URS_2023_01/181951111" TargetMode="External" /><Relationship Id="rId11" Type="http://schemas.openxmlformats.org/officeDocument/2006/relationships/hyperlink" Target="https://podminky.urs.cz/item/CS_URS_2023_01/182151111" TargetMode="External" /><Relationship Id="rId12" Type="http://schemas.openxmlformats.org/officeDocument/2006/relationships/hyperlink" Target="https://podminky.urs.cz/item/CS_URS_2023_01/182351133" TargetMode="External" /><Relationship Id="rId13" Type="http://schemas.openxmlformats.org/officeDocument/2006/relationships/hyperlink" Target="https://podminky.urs.cz/item/CS_URS_2023_01/463212121" TargetMode="External" /><Relationship Id="rId14" Type="http://schemas.openxmlformats.org/officeDocument/2006/relationships/hyperlink" Target="https://podminky.urs.cz/item/CS_URS_2023_01/463212191" TargetMode="External" /><Relationship Id="rId15" Type="http://schemas.openxmlformats.org/officeDocument/2006/relationships/hyperlink" Target="https://podminky.urs.cz/item/CS_URS_2023_01/998225111" TargetMode="External" /><Relationship Id="rId16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1251103" TargetMode="External" /><Relationship Id="rId2" Type="http://schemas.openxmlformats.org/officeDocument/2006/relationships/hyperlink" Target="https://podminky.urs.cz/item/CS_URS_2023_01/131351103" TargetMode="External" /><Relationship Id="rId3" Type="http://schemas.openxmlformats.org/officeDocument/2006/relationships/hyperlink" Target="https://podminky.urs.cz/item/CS_URS_2023_01/162751117" TargetMode="External" /><Relationship Id="rId4" Type="http://schemas.openxmlformats.org/officeDocument/2006/relationships/hyperlink" Target="https://podminky.urs.cz/item/CS_URS_2023_01/167151111" TargetMode="External" /><Relationship Id="rId5" Type="http://schemas.openxmlformats.org/officeDocument/2006/relationships/hyperlink" Target="https://podminky.urs.cz/item/CS_URS_2023_01/171201231" TargetMode="External" /><Relationship Id="rId6" Type="http://schemas.openxmlformats.org/officeDocument/2006/relationships/hyperlink" Target="https://podminky.urs.cz/item/CS_URS_2023_01/174151101" TargetMode="External" /><Relationship Id="rId7" Type="http://schemas.openxmlformats.org/officeDocument/2006/relationships/hyperlink" Target="https://podminky.urs.cz/item/CS_URS_2023_01/181951112" TargetMode="External" /><Relationship Id="rId8" Type="http://schemas.openxmlformats.org/officeDocument/2006/relationships/hyperlink" Target="https://podminky.urs.cz/item/CS_URS_2023_01/317941121" TargetMode="External" /><Relationship Id="rId9" Type="http://schemas.openxmlformats.org/officeDocument/2006/relationships/hyperlink" Target="https://podminky.urs.cz/item/CS_URS_2023_01/320902021" TargetMode="External" /><Relationship Id="rId10" Type="http://schemas.openxmlformats.org/officeDocument/2006/relationships/hyperlink" Target="https://podminky.urs.cz/item/CS_URS_2023_01/321321116" TargetMode="External" /><Relationship Id="rId11" Type="http://schemas.openxmlformats.org/officeDocument/2006/relationships/hyperlink" Target="https://podminky.urs.cz/item/CS_URS_2023_01/321351010" TargetMode="External" /><Relationship Id="rId12" Type="http://schemas.openxmlformats.org/officeDocument/2006/relationships/hyperlink" Target="https://podminky.urs.cz/item/CS_URS_2023_01/321352010" TargetMode="External" /><Relationship Id="rId13" Type="http://schemas.openxmlformats.org/officeDocument/2006/relationships/hyperlink" Target="https://podminky.urs.cz/item/CS_URS_2023_01/321368211" TargetMode="External" /><Relationship Id="rId14" Type="http://schemas.openxmlformats.org/officeDocument/2006/relationships/hyperlink" Target="https://podminky.urs.cz/item/CS_URS_2023_01/452311131" TargetMode="External" /><Relationship Id="rId15" Type="http://schemas.openxmlformats.org/officeDocument/2006/relationships/hyperlink" Target="https://podminky.urs.cz/item/CS_URS_2023_01/452351101" TargetMode="External" /><Relationship Id="rId16" Type="http://schemas.openxmlformats.org/officeDocument/2006/relationships/hyperlink" Target="https://podminky.urs.cz/item/CS_URS_2023_01/452368211" TargetMode="External" /><Relationship Id="rId17" Type="http://schemas.openxmlformats.org/officeDocument/2006/relationships/hyperlink" Target="https://podminky.urs.cz/item/CS_URS_2023_01/452384111" TargetMode="External" /><Relationship Id="rId18" Type="http://schemas.openxmlformats.org/officeDocument/2006/relationships/hyperlink" Target="https://podminky.urs.cz/item/CS_URS_2023_01/820441113" TargetMode="External" /><Relationship Id="rId19" Type="http://schemas.openxmlformats.org/officeDocument/2006/relationships/hyperlink" Target="https://podminky.urs.cz/item/CS_URS_2023_01/871265231" TargetMode="External" /><Relationship Id="rId20" Type="http://schemas.openxmlformats.org/officeDocument/2006/relationships/hyperlink" Target="https://podminky.urs.cz/item/CS_URS_2023_01/919521140" TargetMode="External" /><Relationship Id="rId21" Type="http://schemas.openxmlformats.org/officeDocument/2006/relationships/hyperlink" Target="https://podminky.urs.cz/item/CS_URS_2023_01/919535556" TargetMode="External" /><Relationship Id="rId22" Type="http://schemas.openxmlformats.org/officeDocument/2006/relationships/hyperlink" Target="https://podminky.urs.cz/item/CS_URS_2023_01/953943121" TargetMode="External" /><Relationship Id="rId23" Type="http://schemas.openxmlformats.org/officeDocument/2006/relationships/hyperlink" Target="https://podminky.urs.cz/item/CS_URS_2023_01/953961113" TargetMode="External" /><Relationship Id="rId24" Type="http://schemas.openxmlformats.org/officeDocument/2006/relationships/hyperlink" Target="https://podminky.urs.cz/item/CS_URS_2023_01/960321271" TargetMode="External" /><Relationship Id="rId25" Type="http://schemas.openxmlformats.org/officeDocument/2006/relationships/hyperlink" Target="https://podminky.urs.cz/item/CS_URS_2023_01/977211114" TargetMode="External" /><Relationship Id="rId26" Type="http://schemas.openxmlformats.org/officeDocument/2006/relationships/hyperlink" Target="https://podminky.urs.cz/item/CS_URS_2023_01/985321211" TargetMode="External" /><Relationship Id="rId27" Type="http://schemas.openxmlformats.org/officeDocument/2006/relationships/hyperlink" Target="https://podminky.urs.cz/item/CS_URS_2023_01/998225111" TargetMode="External" /><Relationship Id="rId28" Type="http://schemas.openxmlformats.org/officeDocument/2006/relationships/hyperlink" Target="https://podminky.urs.cz/item/CS_URS_2023_01/767995115" TargetMode="External" /><Relationship Id="rId29" Type="http://schemas.openxmlformats.org/officeDocument/2006/relationships/hyperlink" Target="https://podminky.urs.cz/item/CS_URS_2023_01/998767101" TargetMode="External" /><Relationship Id="rId30" Type="http://schemas.openxmlformats.org/officeDocument/2006/relationships/hyperlink" Target="https://podminky.urs.cz/item/CS_URS_2023_01/783813101" TargetMode="External" /><Relationship Id="rId31" Type="http://schemas.openxmlformats.org/officeDocument/2006/relationships/hyperlink" Target="https://podminky.urs.cz/item/CS_URS_2023_01/789421512" TargetMode="External" /><Relationship Id="rId32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1" TargetMode="External" /><Relationship Id="rId2" Type="http://schemas.openxmlformats.org/officeDocument/2006/relationships/hyperlink" Target="https://podminky.urs.cz/item/CS_URS_2023_01/112101101" TargetMode="External" /><Relationship Id="rId3" Type="http://schemas.openxmlformats.org/officeDocument/2006/relationships/hyperlink" Target="https://podminky.urs.cz/item/CS_URS_2023_01/112101102" TargetMode="External" /><Relationship Id="rId4" Type="http://schemas.openxmlformats.org/officeDocument/2006/relationships/hyperlink" Target="https://podminky.urs.cz/item/CS_URS_2023_01/112251101" TargetMode="External" /><Relationship Id="rId5" Type="http://schemas.openxmlformats.org/officeDocument/2006/relationships/hyperlink" Target="https://podminky.urs.cz/item/CS_URS_2023_01/112251102" TargetMode="External" /><Relationship Id="rId6" Type="http://schemas.openxmlformats.org/officeDocument/2006/relationships/hyperlink" Target="https://podminky.urs.cz/item/CS_URS_2023_01/113107223" TargetMode="External" /><Relationship Id="rId7" Type="http://schemas.openxmlformats.org/officeDocument/2006/relationships/hyperlink" Target="https://podminky.urs.cz/item/CS_URS_2023_01/113107224" TargetMode="External" /><Relationship Id="rId8" Type="http://schemas.openxmlformats.org/officeDocument/2006/relationships/hyperlink" Target="https://podminky.urs.cz/item/CS_URS_2023_01/121151123" TargetMode="External" /><Relationship Id="rId9" Type="http://schemas.openxmlformats.org/officeDocument/2006/relationships/hyperlink" Target="https://podminky.urs.cz/item/CS_URS_2023_01/122251104" TargetMode="External" /><Relationship Id="rId10" Type="http://schemas.openxmlformats.org/officeDocument/2006/relationships/hyperlink" Target="https://podminky.urs.cz/item/CS_URS_2023_01/122252206" TargetMode="External" /><Relationship Id="rId11" Type="http://schemas.openxmlformats.org/officeDocument/2006/relationships/hyperlink" Target="https://podminky.urs.cz/item/CS_URS_2023_01/122452206" TargetMode="External" /><Relationship Id="rId12" Type="http://schemas.openxmlformats.org/officeDocument/2006/relationships/hyperlink" Target="https://podminky.urs.cz/item/CS_URS_2023_01/132251104" TargetMode="External" /><Relationship Id="rId13" Type="http://schemas.openxmlformats.org/officeDocument/2006/relationships/hyperlink" Target="https://podminky.urs.cz/item/CS_URS_2023_01/132351104" TargetMode="External" /><Relationship Id="rId14" Type="http://schemas.openxmlformats.org/officeDocument/2006/relationships/hyperlink" Target="https://podminky.urs.cz/item/CS_URS_2023_01/162201401" TargetMode="External" /><Relationship Id="rId15" Type="http://schemas.openxmlformats.org/officeDocument/2006/relationships/hyperlink" Target="https://podminky.urs.cz/item/CS_URS_2023_01/162201402" TargetMode="External" /><Relationship Id="rId16" Type="http://schemas.openxmlformats.org/officeDocument/2006/relationships/hyperlink" Target="https://podminky.urs.cz/item/CS_URS_2023_01/162201411" TargetMode="External" /><Relationship Id="rId17" Type="http://schemas.openxmlformats.org/officeDocument/2006/relationships/hyperlink" Target="https://podminky.urs.cz/item/CS_URS_2023_01/162201412" TargetMode="External" /><Relationship Id="rId18" Type="http://schemas.openxmlformats.org/officeDocument/2006/relationships/hyperlink" Target="https://podminky.urs.cz/item/CS_URS_2023_01/162201421" TargetMode="External" /><Relationship Id="rId19" Type="http://schemas.openxmlformats.org/officeDocument/2006/relationships/hyperlink" Target="https://podminky.urs.cz/item/CS_URS_2023_01/162201422" TargetMode="External" /><Relationship Id="rId20" Type="http://schemas.openxmlformats.org/officeDocument/2006/relationships/hyperlink" Target="https://podminky.urs.cz/item/CS_URS_2023_01/162301501" TargetMode="External" /><Relationship Id="rId21" Type="http://schemas.openxmlformats.org/officeDocument/2006/relationships/hyperlink" Target="https://podminky.urs.cz/item/CS_URS_2023_01/162301931" TargetMode="External" /><Relationship Id="rId22" Type="http://schemas.openxmlformats.org/officeDocument/2006/relationships/hyperlink" Target="https://podminky.urs.cz/item/CS_URS_2023_01/162301932" TargetMode="External" /><Relationship Id="rId23" Type="http://schemas.openxmlformats.org/officeDocument/2006/relationships/hyperlink" Target="https://podminky.urs.cz/item/CS_URS_2023_01/162301971" TargetMode="External" /><Relationship Id="rId24" Type="http://schemas.openxmlformats.org/officeDocument/2006/relationships/hyperlink" Target="https://podminky.urs.cz/item/CS_URS_2023_01/162301972" TargetMode="External" /><Relationship Id="rId25" Type="http://schemas.openxmlformats.org/officeDocument/2006/relationships/hyperlink" Target="https://podminky.urs.cz/item/CS_URS_2023_01/162451105" TargetMode="External" /><Relationship Id="rId26" Type="http://schemas.openxmlformats.org/officeDocument/2006/relationships/hyperlink" Target="https://podminky.urs.cz/item/CS_URS_2023_01/162751117" TargetMode="External" /><Relationship Id="rId27" Type="http://schemas.openxmlformats.org/officeDocument/2006/relationships/hyperlink" Target="https://podminky.urs.cz/item/CS_URS_2023_01/167151111" TargetMode="External" /><Relationship Id="rId28" Type="http://schemas.openxmlformats.org/officeDocument/2006/relationships/hyperlink" Target="https://podminky.urs.cz/item/CS_URS_2023_01/171151103" TargetMode="External" /><Relationship Id="rId29" Type="http://schemas.openxmlformats.org/officeDocument/2006/relationships/hyperlink" Target="https://podminky.urs.cz/item/CS_URS_2023_01/171201231" TargetMode="External" /><Relationship Id="rId30" Type="http://schemas.openxmlformats.org/officeDocument/2006/relationships/hyperlink" Target="https://podminky.urs.cz/item/CS_URS_2023_01/171251201" TargetMode="External" /><Relationship Id="rId31" Type="http://schemas.openxmlformats.org/officeDocument/2006/relationships/hyperlink" Target="https://podminky.urs.cz/item/CS_URS_2023_01/174151101" TargetMode="External" /><Relationship Id="rId32" Type="http://schemas.openxmlformats.org/officeDocument/2006/relationships/hyperlink" Target="https://podminky.urs.cz/item/CS_URS_2023_01/181411122" TargetMode="External" /><Relationship Id="rId33" Type="http://schemas.openxmlformats.org/officeDocument/2006/relationships/hyperlink" Target="https://podminky.urs.cz/item/CS_URS_2023_01/181451121" TargetMode="External" /><Relationship Id="rId34" Type="http://schemas.openxmlformats.org/officeDocument/2006/relationships/hyperlink" Target="https://podminky.urs.cz/item/CS_URS_2023_01/181951111" TargetMode="External" /><Relationship Id="rId35" Type="http://schemas.openxmlformats.org/officeDocument/2006/relationships/hyperlink" Target="https://podminky.urs.cz/item/CS_URS_2023_01/181951112" TargetMode="External" /><Relationship Id="rId36" Type="http://schemas.openxmlformats.org/officeDocument/2006/relationships/hyperlink" Target="https://podminky.urs.cz/item/CS_URS_2023_01/182251101" TargetMode="External" /><Relationship Id="rId37" Type="http://schemas.openxmlformats.org/officeDocument/2006/relationships/hyperlink" Target="https://podminky.urs.cz/item/CS_URS_2023_01/182351125" TargetMode="External" /><Relationship Id="rId38" Type="http://schemas.openxmlformats.org/officeDocument/2006/relationships/hyperlink" Target="https://podminky.urs.cz/item/CS_URS_2023_01/182351133" TargetMode="External" /><Relationship Id="rId39" Type="http://schemas.openxmlformats.org/officeDocument/2006/relationships/hyperlink" Target="https://podminky.urs.cz/item/CS_URS_2023_01/212752112" TargetMode="External" /><Relationship Id="rId40" Type="http://schemas.openxmlformats.org/officeDocument/2006/relationships/hyperlink" Target="https://podminky.urs.cz/item/CS_URS_2023_01/561061121" TargetMode="External" /><Relationship Id="rId41" Type="http://schemas.openxmlformats.org/officeDocument/2006/relationships/hyperlink" Target="https://podminky.urs.cz/item/CS_URS_2023_01/564751111" TargetMode="External" /><Relationship Id="rId42" Type="http://schemas.openxmlformats.org/officeDocument/2006/relationships/hyperlink" Target="https://podminky.urs.cz/item/CS_URS_2023_01/564851111" TargetMode="External" /><Relationship Id="rId43" Type="http://schemas.openxmlformats.org/officeDocument/2006/relationships/hyperlink" Target="https://podminky.urs.cz/item/CS_URS_2023_01/571904111" TargetMode="External" /><Relationship Id="rId44" Type="http://schemas.openxmlformats.org/officeDocument/2006/relationships/hyperlink" Target="https://podminky.urs.cz/item/CS_URS_2023_01/573451113" TargetMode="External" /><Relationship Id="rId45" Type="http://schemas.openxmlformats.org/officeDocument/2006/relationships/hyperlink" Target="https://podminky.urs.cz/item/CS_URS_2023_01/574381112" TargetMode="External" /><Relationship Id="rId46" Type="http://schemas.openxmlformats.org/officeDocument/2006/relationships/hyperlink" Target="https://podminky.urs.cz/item/CS_URS_2023_01/919726121" TargetMode="External" /><Relationship Id="rId47" Type="http://schemas.openxmlformats.org/officeDocument/2006/relationships/hyperlink" Target="https://podminky.urs.cz/item/CS_URS_2023_01/997221551" TargetMode="External" /><Relationship Id="rId48" Type="http://schemas.openxmlformats.org/officeDocument/2006/relationships/hyperlink" Target="https://podminky.urs.cz/item/CS_URS_2023_01/997221559" TargetMode="External" /><Relationship Id="rId49" Type="http://schemas.openxmlformats.org/officeDocument/2006/relationships/hyperlink" Target="https://podminky.urs.cz/item/CS_URS_2023_01/997221873" TargetMode="External" /><Relationship Id="rId50" Type="http://schemas.openxmlformats.org/officeDocument/2006/relationships/hyperlink" Target="https://podminky.urs.cz/item/CS_URS_2023_01/998225111" TargetMode="External" /><Relationship Id="rId5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252206" TargetMode="External" /><Relationship Id="rId2" Type="http://schemas.openxmlformats.org/officeDocument/2006/relationships/hyperlink" Target="https://podminky.urs.cz/item/CS_URS_2023_01/122251104" TargetMode="External" /><Relationship Id="rId3" Type="http://schemas.openxmlformats.org/officeDocument/2006/relationships/hyperlink" Target="https://podminky.urs.cz/item/CS_URS_2023_01/122452206" TargetMode="External" /><Relationship Id="rId4" Type="http://schemas.openxmlformats.org/officeDocument/2006/relationships/hyperlink" Target="https://podminky.urs.cz/item/CS_URS_2023_01/162451105" TargetMode="External" /><Relationship Id="rId5" Type="http://schemas.openxmlformats.org/officeDocument/2006/relationships/hyperlink" Target="https://podminky.urs.cz/item/CS_URS_2023_01/162751117" TargetMode="External" /><Relationship Id="rId6" Type="http://schemas.openxmlformats.org/officeDocument/2006/relationships/hyperlink" Target="https://podminky.urs.cz/item/CS_URS_2023_01/167151111" TargetMode="External" /><Relationship Id="rId7" Type="http://schemas.openxmlformats.org/officeDocument/2006/relationships/hyperlink" Target="https://podminky.urs.cz/item/CS_URS_2023_01/171201231" TargetMode="External" /><Relationship Id="rId8" Type="http://schemas.openxmlformats.org/officeDocument/2006/relationships/hyperlink" Target="https://podminky.urs.cz/item/CS_URS_2023_01/171251201" TargetMode="External" /><Relationship Id="rId9" Type="http://schemas.openxmlformats.org/officeDocument/2006/relationships/hyperlink" Target="https://podminky.urs.cz/item/CS_URS_2023_01/181411122" TargetMode="External" /><Relationship Id="rId10" Type="http://schemas.openxmlformats.org/officeDocument/2006/relationships/hyperlink" Target="https://podminky.urs.cz/item/CS_URS_2023_01/181951111" TargetMode="External" /><Relationship Id="rId11" Type="http://schemas.openxmlformats.org/officeDocument/2006/relationships/hyperlink" Target="https://podminky.urs.cz/item/CS_URS_2023_01/182151111" TargetMode="External" /><Relationship Id="rId12" Type="http://schemas.openxmlformats.org/officeDocument/2006/relationships/hyperlink" Target="https://podminky.urs.cz/item/CS_URS_2023_01/182351133" TargetMode="External" /><Relationship Id="rId13" Type="http://schemas.openxmlformats.org/officeDocument/2006/relationships/hyperlink" Target="https://podminky.urs.cz/item/CS_URS_2023_01/998225111" TargetMode="External" /><Relationship Id="rId1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231" TargetMode="External" /><Relationship Id="rId2" Type="http://schemas.openxmlformats.org/officeDocument/2006/relationships/hyperlink" Target="https://podminky.urs.cz/item/CS_URS_2023_01/122251105" TargetMode="External" /><Relationship Id="rId3" Type="http://schemas.openxmlformats.org/officeDocument/2006/relationships/hyperlink" Target="https://podminky.urs.cz/item/CS_URS_2023_01/162451105" TargetMode="External" /><Relationship Id="rId4" Type="http://schemas.openxmlformats.org/officeDocument/2006/relationships/hyperlink" Target="https://podminky.urs.cz/item/CS_URS_2023_01/181351113" TargetMode="External" /><Relationship Id="rId5" Type="http://schemas.openxmlformats.org/officeDocument/2006/relationships/hyperlink" Target="https://podminky.urs.cz/item/CS_URS_2023_01/181451121" TargetMode="External" /><Relationship Id="rId6" Type="http://schemas.openxmlformats.org/officeDocument/2006/relationships/hyperlink" Target="https://podminky.urs.cz/item/CS_URS_2023_01/181951111" TargetMode="External" /><Relationship Id="rId7" Type="http://schemas.openxmlformats.org/officeDocument/2006/relationships/hyperlink" Target="https://podminky.urs.cz/item/CS_URS_2023_01/183101121" TargetMode="External" /><Relationship Id="rId8" Type="http://schemas.openxmlformats.org/officeDocument/2006/relationships/hyperlink" Target="https://podminky.urs.cz/item/CS_URS_2023_01/183111114" TargetMode="External" /><Relationship Id="rId9" Type="http://schemas.openxmlformats.org/officeDocument/2006/relationships/hyperlink" Target="https://podminky.urs.cz/item/CS_URS_2023_01/184102113" TargetMode="External" /><Relationship Id="rId10" Type="http://schemas.openxmlformats.org/officeDocument/2006/relationships/hyperlink" Target="https://podminky.urs.cz/item/CS_URS_2023_01/184102211" TargetMode="External" /><Relationship Id="rId11" Type="http://schemas.openxmlformats.org/officeDocument/2006/relationships/hyperlink" Target="https://podminky.urs.cz/item/CS_URS_2023_01/184215133" TargetMode="External" /><Relationship Id="rId12" Type="http://schemas.openxmlformats.org/officeDocument/2006/relationships/hyperlink" Target="https://podminky.urs.cz/item/CS_URS_2023_01/184215411" TargetMode="External" /><Relationship Id="rId13" Type="http://schemas.openxmlformats.org/officeDocument/2006/relationships/hyperlink" Target="https://podminky.urs.cz/item/CS_URS_2023_01/184501121" TargetMode="External" /><Relationship Id="rId14" Type="http://schemas.openxmlformats.org/officeDocument/2006/relationships/hyperlink" Target="https://podminky.urs.cz/item/CS_URS_2023_01/184813111" TargetMode="External" /><Relationship Id="rId15" Type="http://schemas.openxmlformats.org/officeDocument/2006/relationships/hyperlink" Target="https://podminky.urs.cz/item/CS_URS_2023_01/184911431" TargetMode="External" /><Relationship Id="rId16" Type="http://schemas.openxmlformats.org/officeDocument/2006/relationships/hyperlink" Target="https://podminky.urs.cz/item/CS_URS_2023_01/185804311" TargetMode="External" /><Relationship Id="rId17" Type="http://schemas.openxmlformats.org/officeDocument/2006/relationships/hyperlink" Target="https://podminky.urs.cz/item/CS_URS_2023_01/185851121" TargetMode="External" /><Relationship Id="rId18" Type="http://schemas.openxmlformats.org/officeDocument/2006/relationships/hyperlink" Target="https://podminky.urs.cz/item/CS_URS_2023_01/338950145" TargetMode="External" /><Relationship Id="rId19" Type="http://schemas.openxmlformats.org/officeDocument/2006/relationships/hyperlink" Target="https://podminky.urs.cz/item/CS_URS_2023_01/462513161" TargetMode="External" /><Relationship Id="rId20" Type="http://schemas.openxmlformats.org/officeDocument/2006/relationships/hyperlink" Target="https://podminky.urs.cz/item/CS_URS_2023_01/998231311" TargetMode="External" /><Relationship Id="rId21" Type="http://schemas.openxmlformats.org/officeDocument/2006/relationships/hyperlink" Target="https://podminky.urs.cz/item/CS_URS_2023_01/762113110" TargetMode="External" /><Relationship Id="rId22" Type="http://schemas.openxmlformats.org/officeDocument/2006/relationships/hyperlink" Target="https://podminky.urs.cz/item/CS_URS_2023_01/998762101" TargetMode="External" /><Relationship Id="rId2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131" TargetMode="External" /><Relationship Id="rId2" Type="http://schemas.openxmlformats.org/officeDocument/2006/relationships/hyperlink" Target="https://podminky.urs.cz/item/CS_URS_2023_01/183101121" TargetMode="External" /><Relationship Id="rId3" Type="http://schemas.openxmlformats.org/officeDocument/2006/relationships/hyperlink" Target="https://podminky.urs.cz/item/CS_URS_2023_01/183111114" TargetMode="External" /><Relationship Id="rId4" Type="http://schemas.openxmlformats.org/officeDocument/2006/relationships/hyperlink" Target="https://podminky.urs.cz/item/CS_URS_2023_01/184102113" TargetMode="External" /><Relationship Id="rId5" Type="http://schemas.openxmlformats.org/officeDocument/2006/relationships/hyperlink" Target="https://podminky.urs.cz/item/CS_URS_2023_01/184102211" TargetMode="External" /><Relationship Id="rId6" Type="http://schemas.openxmlformats.org/officeDocument/2006/relationships/hyperlink" Target="https://podminky.urs.cz/item/CS_URS_2023_01/184215133" TargetMode="External" /><Relationship Id="rId7" Type="http://schemas.openxmlformats.org/officeDocument/2006/relationships/hyperlink" Target="https://podminky.urs.cz/item/CS_URS_2023_01/184215173" TargetMode="External" /><Relationship Id="rId8" Type="http://schemas.openxmlformats.org/officeDocument/2006/relationships/hyperlink" Target="https://podminky.urs.cz/item/CS_URS_2023_01/184501121" TargetMode="External" /><Relationship Id="rId9" Type="http://schemas.openxmlformats.org/officeDocument/2006/relationships/hyperlink" Target="https://podminky.urs.cz/item/CS_URS_2023_01/184801121" TargetMode="External" /><Relationship Id="rId10" Type="http://schemas.openxmlformats.org/officeDocument/2006/relationships/hyperlink" Target="https://podminky.urs.cz/item/CS_URS_2023_01/184804116" TargetMode="External" /><Relationship Id="rId11" Type="http://schemas.openxmlformats.org/officeDocument/2006/relationships/hyperlink" Target="https://podminky.urs.cz/item/CS_URS_2023_01/184813111" TargetMode="External" /><Relationship Id="rId12" Type="http://schemas.openxmlformats.org/officeDocument/2006/relationships/hyperlink" Target="https://podminky.urs.cz/item/CS_URS_2023_01/184851716" TargetMode="External" /><Relationship Id="rId13" Type="http://schemas.openxmlformats.org/officeDocument/2006/relationships/hyperlink" Target="https://podminky.urs.cz/item/CS_URS_2023_01/184911111" TargetMode="External" /><Relationship Id="rId14" Type="http://schemas.openxmlformats.org/officeDocument/2006/relationships/hyperlink" Target="https://podminky.urs.cz/item/CS_URS_2023_01/184911431" TargetMode="External" /><Relationship Id="rId15" Type="http://schemas.openxmlformats.org/officeDocument/2006/relationships/hyperlink" Target="https://podminky.urs.cz/item/CS_URS_2023_01/185804311" TargetMode="External" /><Relationship Id="rId16" Type="http://schemas.openxmlformats.org/officeDocument/2006/relationships/hyperlink" Target="https://podminky.urs.cz/item/CS_URS_2023_01/185851121" TargetMode="External" /><Relationship Id="rId17" Type="http://schemas.openxmlformats.org/officeDocument/2006/relationships/hyperlink" Target="https://podminky.urs.cz/item/CS_URS_2023_01/998231311" TargetMode="External" /><Relationship Id="rId18" Type="http://schemas.openxmlformats.org/officeDocument/2006/relationships/hyperlink" Target="https://podminky.urs.cz/item/CS_URS_2023_01/762113110" TargetMode="External" /><Relationship Id="rId19" Type="http://schemas.openxmlformats.org/officeDocument/2006/relationships/hyperlink" Target="https://podminky.urs.cz/item/CS_URS_2023_01/998762101" TargetMode="External" /><Relationship Id="rId2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231" TargetMode="External" /><Relationship Id="rId2" Type="http://schemas.openxmlformats.org/officeDocument/2006/relationships/hyperlink" Target="https://podminky.urs.cz/item/CS_URS_2023_01/183101121" TargetMode="External" /><Relationship Id="rId3" Type="http://schemas.openxmlformats.org/officeDocument/2006/relationships/hyperlink" Target="https://podminky.urs.cz/item/CS_URS_2023_01/183111114" TargetMode="External" /><Relationship Id="rId4" Type="http://schemas.openxmlformats.org/officeDocument/2006/relationships/hyperlink" Target="https://podminky.urs.cz/item/CS_URS_2023_01/184102113" TargetMode="External" /><Relationship Id="rId5" Type="http://schemas.openxmlformats.org/officeDocument/2006/relationships/hyperlink" Target="https://podminky.urs.cz/item/CS_URS_2023_01/184102211" TargetMode="External" /><Relationship Id="rId6" Type="http://schemas.openxmlformats.org/officeDocument/2006/relationships/hyperlink" Target="https://podminky.urs.cz/item/CS_URS_2023_01/184215133" TargetMode="External" /><Relationship Id="rId7" Type="http://schemas.openxmlformats.org/officeDocument/2006/relationships/hyperlink" Target="https://podminky.urs.cz/item/CS_URS_2023_01/184215173" TargetMode="External" /><Relationship Id="rId8" Type="http://schemas.openxmlformats.org/officeDocument/2006/relationships/hyperlink" Target="https://podminky.urs.cz/item/CS_URS_2023_01/184501121" TargetMode="External" /><Relationship Id="rId9" Type="http://schemas.openxmlformats.org/officeDocument/2006/relationships/hyperlink" Target="https://podminky.urs.cz/item/CS_URS_2023_01/184801121" TargetMode="External" /><Relationship Id="rId10" Type="http://schemas.openxmlformats.org/officeDocument/2006/relationships/hyperlink" Target="https://podminky.urs.cz/item/CS_URS_2023_01/184804116" TargetMode="External" /><Relationship Id="rId11" Type="http://schemas.openxmlformats.org/officeDocument/2006/relationships/hyperlink" Target="https://podminky.urs.cz/item/CS_URS_2023_01/184806111" TargetMode="External" /><Relationship Id="rId12" Type="http://schemas.openxmlformats.org/officeDocument/2006/relationships/hyperlink" Target="https://podminky.urs.cz/item/CS_URS_2023_01/184813111" TargetMode="External" /><Relationship Id="rId13" Type="http://schemas.openxmlformats.org/officeDocument/2006/relationships/hyperlink" Target="https://podminky.urs.cz/item/CS_URS_2023_01/184851716" TargetMode="External" /><Relationship Id="rId14" Type="http://schemas.openxmlformats.org/officeDocument/2006/relationships/hyperlink" Target="https://podminky.urs.cz/item/CS_URS_2023_01/184911111" TargetMode="External" /><Relationship Id="rId15" Type="http://schemas.openxmlformats.org/officeDocument/2006/relationships/hyperlink" Target="https://podminky.urs.cz/item/CS_URS_2023_01/184911431" TargetMode="External" /><Relationship Id="rId16" Type="http://schemas.openxmlformats.org/officeDocument/2006/relationships/hyperlink" Target="https://podminky.urs.cz/item/CS_URS_2023_01/185804311" TargetMode="External" /><Relationship Id="rId17" Type="http://schemas.openxmlformats.org/officeDocument/2006/relationships/hyperlink" Target="https://podminky.urs.cz/item/CS_URS_2023_01/185851121" TargetMode="External" /><Relationship Id="rId18" Type="http://schemas.openxmlformats.org/officeDocument/2006/relationships/hyperlink" Target="https://podminky.urs.cz/item/CS_URS_2023_01/998231311" TargetMode="External" /><Relationship Id="rId19" Type="http://schemas.openxmlformats.org/officeDocument/2006/relationships/hyperlink" Target="https://podminky.urs.cz/item/CS_URS_2023_01/762113110" TargetMode="External" /><Relationship Id="rId20" Type="http://schemas.openxmlformats.org/officeDocument/2006/relationships/hyperlink" Target="https://podminky.urs.cz/item/CS_URS_2023_01/998762101" TargetMode="External" /><Relationship Id="rId2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231" TargetMode="External" /><Relationship Id="rId2" Type="http://schemas.openxmlformats.org/officeDocument/2006/relationships/hyperlink" Target="https://podminky.urs.cz/item/CS_URS_2023_01/183101121" TargetMode="External" /><Relationship Id="rId3" Type="http://schemas.openxmlformats.org/officeDocument/2006/relationships/hyperlink" Target="https://podminky.urs.cz/item/CS_URS_2023_01/183111114" TargetMode="External" /><Relationship Id="rId4" Type="http://schemas.openxmlformats.org/officeDocument/2006/relationships/hyperlink" Target="https://podminky.urs.cz/item/CS_URS_2023_01/184102113" TargetMode="External" /><Relationship Id="rId5" Type="http://schemas.openxmlformats.org/officeDocument/2006/relationships/hyperlink" Target="https://podminky.urs.cz/item/CS_URS_2023_01/184102211" TargetMode="External" /><Relationship Id="rId6" Type="http://schemas.openxmlformats.org/officeDocument/2006/relationships/hyperlink" Target="https://podminky.urs.cz/item/CS_URS_2023_01/184215133" TargetMode="External" /><Relationship Id="rId7" Type="http://schemas.openxmlformats.org/officeDocument/2006/relationships/hyperlink" Target="https://podminky.urs.cz/item/CS_URS_2023_01/184215173" TargetMode="External" /><Relationship Id="rId8" Type="http://schemas.openxmlformats.org/officeDocument/2006/relationships/hyperlink" Target="https://podminky.urs.cz/item/CS_URS_2023_01/184501121" TargetMode="External" /><Relationship Id="rId9" Type="http://schemas.openxmlformats.org/officeDocument/2006/relationships/hyperlink" Target="https://podminky.urs.cz/item/CS_URS_2023_01/184801121" TargetMode="External" /><Relationship Id="rId10" Type="http://schemas.openxmlformats.org/officeDocument/2006/relationships/hyperlink" Target="https://podminky.urs.cz/item/CS_URS_2023_01/184804116" TargetMode="External" /><Relationship Id="rId11" Type="http://schemas.openxmlformats.org/officeDocument/2006/relationships/hyperlink" Target="https://podminky.urs.cz/item/CS_URS_2023_01/184806111" TargetMode="External" /><Relationship Id="rId12" Type="http://schemas.openxmlformats.org/officeDocument/2006/relationships/hyperlink" Target="https://podminky.urs.cz/item/CS_URS_2023_01/184813111" TargetMode="External" /><Relationship Id="rId13" Type="http://schemas.openxmlformats.org/officeDocument/2006/relationships/hyperlink" Target="https://podminky.urs.cz/item/CS_URS_2023_01/184851716" TargetMode="External" /><Relationship Id="rId14" Type="http://schemas.openxmlformats.org/officeDocument/2006/relationships/hyperlink" Target="https://podminky.urs.cz/item/CS_URS_2023_01/184911111" TargetMode="External" /><Relationship Id="rId15" Type="http://schemas.openxmlformats.org/officeDocument/2006/relationships/hyperlink" Target="https://podminky.urs.cz/item/CS_URS_2023_01/184911431" TargetMode="External" /><Relationship Id="rId16" Type="http://schemas.openxmlformats.org/officeDocument/2006/relationships/hyperlink" Target="https://podminky.urs.cz/item/CS_URS_2023_01/185804311" TargetMode="External" /><Relationship Id="rId17" Type="http://schemas.openxmlformats.org/officeDocument/2006/relationships/hyperlink" Target="https://podminky.urs.cz/item/CS_URS_2023_01/185851121" TargetMode="External" /><Relationship Id="rId18" Type="http://schemas.openxmlformats.org/officeDocument/2006/relationships/hyperlink" Target="https://podminky.urs.cz/item/CS_URS_2023_01/998231311" TargetMode="External" /><Relationship Id="rId19" Type="http://schemas.openxmlformats.org/officeDocument/2006/relationships/hyperlink" Target="https://podminky.urs.cz/item/CS_URS_2023_01/762113110" TargetMode="External" /><Relationship Id="rId20" Type="http://schemas.openxmlformats.org/officeDocument/2006/relationships/hyperlink" Target="https://podminky.urs.cz/item/CS_URS_2023_01/998762101" TargetMode="External" /><Relationship Id="rId2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1251103" TargetMode="External" /><Relationship Id="rId2" Type="http://schemas.openxmlformats.org/officeDocument/2006/relationships/hyperlink" Target="https://podminky.urs.cz/item/CS_URS_2023_01/131351103" TargetMode="External" /><Relationship Id="rId3" Type="http://schemas.openxmlformats.org/officeDocument/2006/relationships/hyperlink" Target="https://podminky.urs.cz/item/CS_URS_2023_01/132251102" TargetMode="External" /><Relationship Id="rId4" Type="http://schemas.openxmlformats.org/officeDocument/2006/relationships/hyperlink" Target="https://podminky.urs.cz/item/CS_URS_2023_01/162751117" TargetMode="External" /><Relationship Id="rId5" Type="http://schemas.openxmlformats.org/officeDocument/2006/relationships/hyperlink" Target="https://podminky.urs.cz/item/CS_URS_2023_01/167151111" TargetMode="External" /><Relationship Id="rId6" Type="http://schemas.openxmlformats.org/officeDocument/2006/relationships/hyperlink" Target="https://podminky.urs.cz/item/CS_URS_2023_01/171201231" TargetMode="External" /><Relationship Id="rId7" Type="http://schemas.openxmlformats.org/officeDocument/2006/relationships/hyperlink" Target="https://podminky.urs.cz/item/CS_URS_2023_01/174151101" TargetMode="External" /><Relationship Id="rId8" Type="http://schemas.openxmlformats.org/officeDocument/2006/relationships/hyperlink" Target="https://podminky.urs.cz/item/CS_URS_2023_01/181451122" TargetMode="External" /><Relationship Id="rId9" Type="http://schemas.openxmlformats.org/officeDocument/2006/relationships/hyperlink" Target="https://podminky.urs.cz/item/CS_URS_2023_01/181951112" TargetMode="External" /><Relationship Id="rId10" Type="http://schemas.openxmlformats.org/officeDocument/2006/relationships/hyperlink" Target="https://podminky.urs.cz/item/CS_URS_2023_01/182151111" TargetMode="External" /><Relationship Id="rId11" Type="http://schemas.openxmlformats.org/officeDocument/2006/relationships/hyperlink" Target="https://podminky.urs.cz/item/CS_URS_2023_01/182351123" TargetMode="External" /><Relationship Id="rId12" Type="http://schemas.openxmlformats.org/officeDocument/2006/relationships/hyperlink" Target="https://podminky.urs.cz/item/CS_URS_2023_01/317321118" TargetMode="External" /><Relationship Id="rId13" Type="http://schemas.openxmlformats.org/officeDocument/2006/relationships/hyperlink" Target="https://podminky.urs.cz/item/CS_URS_2023_01/317353121" TargetMode="External" /><Relationship Id="rId14" Type="http://schemas.openxmlformats.org/officeDocument/2006/relationships/hyperlink" Target="https://podminky.urs.cz/item/CS_URS_2023_01/317353221" TargetMode="External" /><Relationship Id="rId15" Type="http://schemas.openxmlformats.org/officeDocument/2006/relationships/hyperlink" Target="https://podminky.urs.cz/item/CS_URS_2023_01/317361116" TargetMode="External" /><Relationship Id="rId16" Type="http://schemas.openxmlformats.org/officeDocument/2006/relationships/hyperlink" Target="https://podminky.urs.cz/item/CS_URS_2023_01/317361411" TargetMode="External" /><Relationship Id="rId17" Type="http://schemas.openxmlformats.org/officeDocument/2006/relationships/hyperlink" Target="https://podminky.urs.cz/item/CS_URS_2023_01/317661131" TargetMode="External" /><Relationship Id="rId18" Type="http://schemas.openxmlformats.org/officeDocument/2006/relationships/hyperlink" Target="https://podminky.urs.cz/item/CS_URS_2023_01/317941121" TargetMode="External" /><Relationship Id="rId19" Type="http://schemas.openxmlformats.org/officeDocument/2006/relationships/hyperlink" Target="https://podminky.urs.cz/item/CS_URS_2023_01/321321116" TargetMode="External" /><Relationship Id="rId20" Type="http://schemas.openxmlformats.org/officeDocument/2006/relationships/hyperlink" Target="https://podminky.urs.cz/item/CS_URS_2023_01/321351010" TargetMode="External" /><Relationship Id="rId21" Type="http://schemas.openxmlformats.org/officeDocument/2006/relationships/hyperlink" Target="https://podminky.urs.cz/item/CS_URS_2023_01/321352010" TargetMode="External" /><Relationship Id="rId22" Type="http://schemas.openxmlformats.org/officeDocument/2006/relationships/hyperlink" Target="https://podminky.urs.cz/item/CS_URS_2023_01/321368211" TargetMode="External" /><Relationship Id="rId23" Type="http://schemas.openxmlformats.org/officeDocument/2006/relationships/hyperlink" Target="https://podminky.urs.cz/item/CS_URS_2023_01/334323218" TargetMode="External" /><Relationship Id="rId24" Type="http://schemas.openxmlformats.org/officeDocument/2006/relationships/hyperlink" Target="https://podminky.urs.cz/item/CS_URS_2023_01/334352111" TargetMode="External" /><Relationship Id="rId25" Type="http://schemas.openxmlformats.org/officeDocument/2006/relationships/hyperlink" Target="https://podminky.urs.cz/item/CS_URS_2023_01/334352211" TargetMode="External" /><Relationship Id="rId26" Type="http://schemas.openxmlformats.org/officeDocument/2006/relationships/hyperlink" Target="https://podminky.urs.cz/item/CS_URS_2023_01/334361412" TargetMode="External" /><Relationship Id="rId27" Type="http://schemas.openxmlformats.org/officeDocument/2006/relationships/hyperlink" Target="https://podminky.urs.cz/item/CS_URS_2023_01/451317777" TargetMode="External" /><Relationship Id="rId28" Type="http://schemas.openxmlformats.org/officeDocument/2006/relationships/hyperlink" Target="https://podminky.urs.cz/item/CS_URS_2023_01/451319779" TargetMode="External" /><Relationship Id="rId29" Type="http://schemas.openxmlformats.org/officeDocument/2006/relationships/hyperlink" Target="https://podminky.urs.cz/item/CS_URS_2023_01/452311131" TargetMode="External" /><Relationship Id="rId30" Type="http://schemas.openxmlformats.org/officeDocument/2006/relationships/hyperlink" Target="https://podminky.urs.cz/item/CS_URS_2023_01/452318510" TargetMode="External" /><Relationship Id="rId31" Type="http://schemas.openxmlformats.org/officeDocument/2006/relationships/hyperlink" Target="https://podminky.urs.cz/item/CS_URS_2023_01/452351101" TargetMode="External" /><Relationship Id="rId32" Type="http://schemas.openxmlformats.org/officeDocument/2006/relationships/hyperlink" Target="https://podminky.urs.cz/item/CS_URS_2023_01/452368211" TargetMode="External" /><Relationship Id="rId33" Type="http://schemas.openxmlformats.org/officeDocument/2006/relationships/hyperlink" Target="https://podminky.urs.cz/item/CS_URS_2023_01/452384111" TargetMode="External" /><Relationship Id="rId34" Type="http://schemas.openxmlformats.org/officeDocument/2006/relationships/hyperlink" Target="https://podminky.urs.cz/item/CS_URS_2023_01/462512270" TargetMode="External" /><Relationship Id="rId35" Type="http://schemas.openxmlformats.org/officeDocument/2006/relationships/hyperlink" Target="https://podminky.urs.cz/item/CS_URS_2023_01/465512127" TargetMode="External" /><Relationship Id="rId36" Type="http://schemas.openxmlformats.org/officeDocument/2006/relationships/hyperlink" Target="https://podminky.urs.cz/item/CS_URS_2023_01/820441113" TargetMode="External" /><Relationship Id="rId37" Type="http://schemas.openxmlformats.org/officeDocument/2006/relationships/hyperlink" Target="https://podminky.urs.cz/item/CS_URS_2023_01/820471113" TargetMode="External" /><Relationship Id="rId38" Type="http://schemas.openxmlformats.org/officeDocument/2006/relationships/hyperlink" Target="https://podminky.urs.cz/item/CS_URS_2023_01/871265231" TargetMode="External" /><Relationship Id="rId39" Type="http://schemas.openxmlformats.org/officeDocument/2006/relationships/hyperlink" Target="https://podminky.urs.cz/item/CS_URS_2023_01/919521140" TargetMode="External" /><Relationship Id="rId40" Type="http://schemas.openxmlformats.org/officeDocument/2006/relationships/hyperlink" Target="https://podminky.urs.cz/item/CS_URS_2023_01/919521160" TargetMode="External" /><Relationship Id="rId41" Type="http://schemas.openxmlformats.org/officeDocument/2006/relationships/hyperlink" Target="https://podminky.urs.cz/item/CS_URS_2023_01/919535556" TargetMode="External" /><Relationship Id="rId42" Type="http://schemas.openxmlformats.org/officeDocument/2006/relationships/hyperlink" Target="https://podminky.urs.cz/item/CS_URS_2023_01/953943121" TargetMode="External" /><Relationship Id="rId43" Type="http://schemas.openxmlformats.org/officeDocument/2006/relationships/hyperlink" Target="https://podminky.urs.cz/item/CS_URS_2023_01/963051111" TargetMode="External" /><Relationship Id="rId44" Type="http://schemas.openxmlformats.org/officeDocument/2006/relationships/hyperlink" Target="https://podminky.urs.cz/item/CS_URS_2023_01/966008113" TargetMode="External" /><Relationship Id="rId45" Type="http://schemas.openxmlformats.org/officeDocument/2006/relationships/hyperlink" Target="https://podminky.urs.cz/item/CS_URS_2023_01/997221571" TargetMode="External" /><Relationship Id="rId46" Type="http://schemas.openxmlformats.org/officeDocument/2006/relationships/hyperlink" Target="https://podminky.urs.cz/item/CS_URS_2023_01/997221579" TargetMode="External" /><Relationship Id="rId47" Type="http://schemas.openxmlformats.org/officeDocument/2006/relationships/hyperlink" Target="https://podminky.urs.cz/item/CS_URS_2023_01/997221625" TargetMode="External" /><Relationship Id="rId48" Type="http://schemas.openxmlformats.org/officeDocument/2006/relationships/hyperlink" Target="https://podminky.urs.cz/item/CS_URS_2023_01/998225111" TargetMode="External" /><Relationship Id="rId49" Type="http://schemas.openxmlformats.org/officeDocument/2006/relationships/hyperlink" Target="https://podminky.urs.cz/item/CS_URS_2023_01/767995115" TargetMode="External" /><Relationship Id="rId50" Type="http://schemas.openxmlformats.org/officeDocument/2006/relationships/hyperlink" Target="https://podminky.urs.cz/item/CS_URS_2023_01/998767101" TargetMode="External" /><Relationship Id="rId51" Type="http://schemas.openxmlformats.org/officeDocument/2006/relationships/hyperlink" Target="https://podminky.urs.cz/item/CS_URS_2023_01/789421512" TargetMode="External" /><Relationship Id="rId5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251104" TargetMode="External" /><Relationship Id="rId2" Type="http://schemas.openxmlformats.org/officeDocument/2006/relationships/hyperlink" Target="https://podminky.urs.cz/item/CS_URS_2023_01/122252206" TargetMode="External" /><Relationship Id="rId3" Type="http://schemas.openxmlformats.org/officeDocument/2006/relationships/hyperlink" Target="https://podminky.urs.cz/item/CS_URS_2023_01/122452206" TargetMode="External" /><Relationship Id="rId4" Type="http://schemas.openxmlformats.org/officeDocument/2006/relationships/hyperlink" Target="https://podminky.urs.cz/item/CS_URS_2023_01/130001101" TargetMode="External" /><Relationship Id="rId5" Type="http://schemas.openxmlformats.org/officeDocument/2006/relationships/hyperlink" Target="https://podminky.urs.cz/item/CS_URS_2023_01/132251104" TargetMode="External" /><Relationship Id="rId6" Type="http://schemas.openxmlformats.org/officeDocument/2006/relationships/hyperlink" Target="https://podminky.urs.cz/item/CS_URS_2023_01/132351104" TargetMode="External" /><Relationship Id="rId7" Type="http://schemas.openxmlformats.org/officeDocument/2006/relationships/hyperlink" Target="https://podminky.urs.cz/item/CS_URS_2023_01/162451105" TargetMode="External" /><Relationship Id="rId8" Type="http://schemas.openxmlformats.org/officeDocument/2006/relationships/hyperlink" Target="https://podminky.urs.cz/item/CS_URS_2023_01/162751117" TargetMode="External" /><Relationship Id="rId9" Type="http://schemas.openxmlformats.org/officeDocument/2006/relationships/hyperlink" Target="https://podminky.urs.cz/item/CS_URS_2023_01/167151111" TargetMode="External" /><Relationship Id="rId10" Type="http://schemas.openxmlformats.org/officeDocument/2006/relationships/hyperlink" Target="https://podminky.urs.cz/item/CS_URS_2023_01/171151103" TargetMode="External" /><Relationship Id="rId11" Type="http://schemas.openxmlformats.org/officeDocument/2006/relationships/hyperlink" Target="https://podminky.urs.cz/item/CS_URS_2023_01/171201231" TargetMode="External" /><Relationship Id="rId12" Type="http://schemas.openxmlformats.org/officeDocument/2006/relationships/hyperlink" Target="https://podminky.urs.cz/item/CS_URS_2023_01/171251201" TargetMode="External" /><Relationship Id="rId13" Type="http://schemas.openxmlformats.org/officeDocument/2006/relationships/hyperlink" Target="https://podminky.urs.cz/item/CS_URS_2023_01/174151101" TargetMode="External" /><Relationship Id="rId14" Type="http://schemas.openxmlformats.org/officeDocument/2006/relationships/hyperlink" Target="https://podminky.urs.cz/item/CS_URS_2023_01/181411122" TargetMode="External" /><Relationship Id="rId15" Type="http://schemas.openxmlformats.org/officeDocument/2006/relationships/hyperlink" Target="https://podminky.urs.cz/item/CS_URS_2023_01/181951111" TargetMode="External" /><Relationship Id="rId16" Type="http://schemas.openxmlformats.org/officeDocument/2006/relationships/hyperlink" Target="https://podminky.urs.cz/item/CS_URS_2023_01/182351133" TargetMode="External" /><Relationship Id="rId17" Type="http://schemas.openxmlformats.org/officeDocument/2006/relationships/hyperlink" Target="https://podminky.urs.cz/item/CS_URS_2023_01/212752112" TargetMode="External" /><Relationship Id="rId18" Type="http://schemas.openxmlformats.org/officeDocument/2006/relationships/hyperlink" Target="https://podminky.urs.cz/item/CS_URS_2023_01/451541111" TargetMode="External" /><Relationship Id="rId19" Type="http://schemas.openxmlformats.org/officeDocument/2006/relationships/hyperlink" Target="https://podminky.urs.cz/item/CS_URS_2023_01/561061121" TargetMode="External" /><Relationship Id="rId20" Type="http://schemas.openxmlformats.org/officeDocument/2006/relationships/hyperlink" Target="https://podminky.urs.cz/item/CS_URS_2023_01/564751111" TargetMode="External" /><Relationship Id="rId21" Type="http://schemas.openxmlformats.org/officeDocument/2006/relationships/hyperlink" Target="https://podminky.urs.cz/item/CS_URS_2023_01/564851111" TargetMode="External" /><Relationship Id="rId22" Type="http://schemas.openxmlformats.org/officeDocument/2006/relationships/hyperlink" Target="https://podminky.urs.cz/item/CS_URS_2023_01/571904111" TargetMode="External" /><Relationship Id="rId23" Type="http://schemas.openxmlformats.org/officeDocument/2006/relationships/hyperlink" Target="https://podminky.urs.cz/item/CS_URS_2023_01/573451113" TargetMode="External" /><Relationship Id="rId24" Type="http://schemas.openxmlformats.org/officeDocument/2006/relationships/hyperlink" Target="https://podminky.urs.cz/item/CS_URS_2023_01/574381112" TargetMode="External" /><Relationship Id="rId25" Type="http://schemas.openxmlformats.org/officeDocument/2006/relationships/hyperlink" Target="https://podminky.urs.cz/item/CS_URS_2023_01/584121111" TargetMode="External" /><Relationship Id="rId26" Type="http://schemas.openxmlformats.org/officeDocument/2006/relationships/hyperlink" Target="https://podminky.urs.cz/item/CS_URS_2023_01/894411311" TargetMode="External" /><Relationship Id="rId27" Type="http://schemas.openxmlformats.org/officeDocument/2006/relationships/hyperlink" Target="https://podminky.urs.cz/item/CS_URS_2023_01/894412411" TargetMode="External" /><Relationship Id="rId28" Type="http://schemas.openxmlformats.org/officeDocument/2006/relationships/hyperlink" Target="https://podminky.urs.cz/item/CS_URS_2023_01/894414211" TargetMode="External" /><Relationship Id="rId29" Type="http://schemas.openxmlformats.org/officeDocument/2006/relationships/hyperlink" Target="https://podminky.urs.cz/item/CS_URS_2023_01/899104112" TargetMode="External" /><Relationship Id="rId30" Type="http://schemas.openxmlformats.org/officeDocument/2006/relationships/hyperlink" Target="https://podminky.urs.cz/item/CS_URS_2023_01/912211111" TargetMode="External" /><Relationship Id="rId31" Type="http://schemas.openxmlformats.org/officeDocument/2006/relationships/hyperlink" Target="https://podminky.urs.cz/item/CS_URS_2023_01/914111111" TargetMode="External" /><Relationship Id="rId32" Type="http://schemas.openxmlformats.org/officeDocument/2006/relationships/hyperlink" Target="https://podminky.urs.cz/item/CS_URS_2023_01/914511111" TargetMode="External" /><Relationship Id="rId33" Type="http://schemas.openxmlformats.org/officeDocument/2006/relationships/hyperlink" Target="https://podminky.urs.cz/item/CS_URS_2023_01/919726121" TargetMode="External" /><Relationship Id="rId34" Type="http://schemas.openxmlformats.org/officeDocument/2006/relationships/hyperlink" Target="https://podminky.urs.cz/item/CS_URS_2023_01/919732211" TargetMode="External" /><Relationship Id="rId35" Type="http://schemas.openxmlformats.org/officeDocument/2006/relationships/hyperlink" Target="https://podminky.urs.cz/item/CS_URS_2023_01/935113111" TargetMode="External" /><Relationship Id="rId36" Type="http://schemas.openxmlformats.org/officeDocument/2006/relationships/hyperlink" Target="https://podminky.urs.cz/item/CS_URS_2023_01/966006132" TargetMode="External" /><Relationship Id="rId37" Type="http://schemas.openxmlformats.org/officeDocument/2006/relationships/hyperlink" Target="https://podminky.urs.cz/item/CS_URS_2023_01/977151124" TargetMode="External" /><Relationship Id="rId38" Type="http://schemas.openxmlformats.org/officeDocument/2006/relationships/hyperlink" Target="https://podminky.urs.cz/item/CS_URS_2023_01/998225111" TargetMode="External" /><Relationship Id="rId39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32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2829/040/2023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Realizace souboru staveb společných zařízení v k. ú. Vetřkovice u Vítkova II.etapa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k.ú. Vetřkovice u Vítkova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8. 3. 2023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AGPOL s.r.o., Jungmannova 153/12, 77900 Olomouc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AGPOL s.r.o., Jungmannova 153/12, 77900 Olomouc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ROUND(AG55+AG64+AG67+AG71,2)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ROUND(AS55+AS64+AS67+AS71,2)</f>
        <v>0</v>
      </c>
      <c r="AT54" s="108">
        <f>ROUND(SUM(AV54:AW54),2)</f>
        <v>0</v>
      </c>
      <c r="AU54" s="109">
        <f>ROUND(AU55+AU64+AU67+AU71,5)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ROUND(AZ55+AZ64+AZ67+AZ71,2)</f>
        <v>0</v>
      </c>
      <c r="BA54" s="108">
        <f>ROUND(BA55+BA64+BA67+BA71,2)</f>
        <v>0</v>
      </c>
      <c r="BB54" s="108">
        <f>ROUND(BB55+BB64+BB67+BB71,2)</f>
        <v>0</v>
      </c>
      <c r="BC54" s="108">
        <f>ROUND(BC55+BC64+BC67+BC71,2)</f>
        <v>0</v>
      </c>
      <c r="BD54" s="110">
        <f>ROUND(BD55+BD64+BD67+BD71,2)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ROUND(AG56+AG57+AG58+AG63,2)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ROUND(AS56+AS57+AS58+AS63,2)</f>
        <v>0</v>
      </c>
      <c r="AT55" s="122">
        <f>ROUND(SUM(AV55:AW55),2)</f>
        <v>0</v>
      </c>
      <c r="AU55" s="123">
        <f>ROUND(AU56+AU57+AU58+AU63,5)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ROUND(AZ56+AZ57+AZ58+AZ63,2)</f>
        <v>0</v>
      </c>
      <c r="BA55" s="122">
        <f>ROUND(BA56+BA57+BA58+BA63,2)</f>
        <v>0</v>
      </c>
      <c r="BB55" s="122">
        <f>ROUND(BB56+BB57+BB58+BB63,2)</f>
        <v>0</v>
      </c>
      <c r="BC55" s="122">
        <f>ROUND(BC56+BC57+BC58+BC63,2)</f>
        <v>0</v>
      </c>
      <c r="BD55" s="124">
        <f>ROUND(BD56+BD57+BD58+BD63,2)</f>
        <v>0</v>
      </c>
      <c r="BE55" s="7"/>
      <c r="BS55" s="125" t="s">
        <v>71</v>
      </c>
      <c r="BT55" s="125" t="s">
        <v>79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4" customFormat="1" ht="16.5" customHeight="1">
      <c r="A56" s="126" t="s">
        <v>82</v>
      </c>
      <c r="B56" s="65"/>
      <c r="C56" s="127"/>
      <c r="D56" s="127"/>
      <c r="E56" s="128" t="s">
        <v>76</v>
      </c>
      <c r="F56" s="128"/>
      <c r="G56" s="128"/>
      <c r="H56" s="128"/>
      <c r="I56" s="128"/>
      <c r="J56" s="127"/>
      <c r="K56" s="128" t="s">
        <v>77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01 - Hlavní polní cest...'!J30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83</v>
      </c>
      <c r="AR56" s="67"/>
      <c r="AS56" s="131">
        <v>0</v>
      </c>
      <c r="AT56" s="132">
        <f>ROUND(SUM(AV56:AW56),2)</f>
        <v>0</v>
      </c>
      <c r="AU56" s="133">
        <f>'SO 01 - Hlavní polní cest...'!P86</f>
        <v>0</v>
      </c>
      <c r="AV56" s="132">
        <f>'SO 01 - Hlavní polní cest...'!J33</f>
        <v>0</v>
      </c>
      <c r="AW56" s="132">
        <f>'SO 01 - Hlavní polní cest...'!J34</f>
        <v>0</v>
      </c>
      <c r="AX56" s="132">
        <f>'SO 01 - Hlavní polní cest...'!J35</f>
        <v>0</v>
      </c>
      <c r="AY56" s="132">
        <f>'SO 01 - Hlavní polní cest...'!J36</f>
        <v>0</v>
      </c>
      <c r="AZ56" s="132">
        <f>'SO 01 - Hlavní polní cest...'!F33</f>
        <v>0</v>
      </c>
      <c r="BA56" s="132">
        <f>'SO 01 - Hlavní polní cest...'!F34</f>
        <v>0</v>
      </c>
      <c r="BB56" s="132">
        <f>'SO 01 - Hlavní polní cest...'!F35</f>
        <v>0</v>
      </c>
      <c r="BC56" s="132">
        <f>'SO 01 - Hlavní polní cest...'!F36</f>
        <v>0</v>
      </c>
      <c r="BD56" s="134">
        <f>'SO 01 - Hlavní polní cest...'!F37</f>
        <v>0</v>
      </c>
      <c r="BE56" s="4"/>
      <c r="BT56" s="135" t="s">
        <v>81</v>
      </c>
      <c r="BU56" s="135" t="s">
        <v>84</v>
      </c>
      <c r="BV56" s="135" t="s">
        <v>74</v>
      </c>
      <c r="BW56" s="135" t="s">
        <v>80</v>
      </c>
      <c r="BX56" s="135" t="s">
        <v>5</v>
      </c>
      <c r="CL56" s="135" t="s">
        <v>19</v>
      </c>
      <c r="CM56" s="135" t="s">
        <v>81</v>
      </c>
    </row>
    <row r="57" s="4" customFormat="1" ht="16.5" customHeight="1">
      <c r="A57" s="126" t="s">
        <v>82</v>
      </c>
      <c r="B57" s="65"/>
      <c r="C57" s="127"/>
      <c r="D57" s="127"/>
      <c r="E57" s="128" t="s">
        <v>85</v>
      </c>
      <c r="F57" s="128"/>
      <c r="G57" s="128"/>
      <c r="H57" s="128"/>
      <c r="I57" s="128"/>
      <c r="J57" s="127"/>
      <c r="K57" s="128" t="s">
        <v>86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01.1 - Cestní příkop'!J32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83</v>
      </c>
      <c r="AR57" s="67"/>
      <c r="AS57" s="131">
        <v>0</v>
      </c>
      <c r="AT57" s="132">
        <f>ROUND(SUM(AV57:AW57),2)</f>
        <v>0</v>
      </c>
      <c r="AU57" s="133">
        <f>'SO 01.1 - Cestní příkop'!P88</f>
        <v>0</v>
      </c>
      <c r="AV57" s="132">
        <f>'SO 01.1 - Cestní příkop'!J35</f>
        <v>0</v>
      </c>
      <c r="AW57" s="132">
        <f>'SO 01.1 - Cestní příkop'!J36</f>
        <v>0</v>
      </c>
      <c r="AX57" s="132">
        <f>'SO 01.1 - Cestní příkop'!J37</f>
        <v>0</v>
      </c>
      <c r="AY57" s="132">
        <f>'SO 01.1 - Cestní příkop'!J38</f>
        <v>0</v>
      </c>
      <c r="AZ57" s="132">
        <f>'SO 01.1 - Cestní příkop'!F35</f>
        <v>0</v>
      </c>
      <c r="BA57" s="132">
        <f>'SO 01.1 - Cestní příkop'!F36</f>
        <v>0</v>
      </c>
      <c r="BB57" s="132">
        <f>'SO 01.1 - Cestní příkop'!F37</f>
        <v>0</v>
      </c>
      <c r="BC57" s="132">
        <f>'SO 01.1 - Cestní příkop'!F38</f>
        <v>0</v>
      </c>
      <c r="BD57" s="134">
        <f>'SO 01.1 - Cestní příkop'!F39</f>
        <v>0</v>
      </c>
      <c r="BE57" s="4"/>
      <c r="BT57" s="135" t="s">
        <v>81</v>
      </c>
      <c r="BV57" s="135" t="s">
        <v>74</v>
      </c>
      <c r="BW57" s="135" t="s">
        <v>87</v>
      </c>
      <c r="BX57" s="135" t="s">
        <v>80</v>
      </c>
      <c r="CL57" s="135" t="s">
        <v>19</v>
      </c>
    </row>
    <row r="58" s="4" customFormat="1" ht="16.5" customHeight="1">
      <c r="A58" s="4"/>
      <c r="B58" s="65"/>
      <c r="C58" s="127"/>
      <c r="D58" s="127"/>
      <c r="E58" s="128" t="s">
        <v>88</v>
      </c>
      <c r="F58" s="128"/>
      <c r="G58" s="128"/>
      <c r="H58" s="128"/>
      <c r="I58" s="128"/>
      <c r="J58" s="127"/>
      <c r="K58" s="128" t="s">
        <v>89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36">
        <f>ROUND(SUM(AG59:AG62),2)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83</v>
      </c>
      <c r="AR58" s="67"/>
      <c r="AS58" s="131">
        <f>ROUND(SUM(AS59:AS62),2)</f>
        <v>0</v>
      </c>
      <c r="AT58" s="132">
        <f>ROUND(SUM(AV58:AW58),2)</f>
        <v>0</v>
      </c>
      <c r="AU58" s="133">
        <f>ROUND(SUM(AU59:AU62),5)</f>
        <v>0</v>
      </c>
      <c r="AV58" s="132">
        <f>ROUND(AZ58*L29,2)</f>
        <v>0</v>
      </c>
      <c r="AW58" s="132">
        <f>ROUND(BA58*L30,2)</f>
        <v>0</v>
      </c>
      <c r="AX58" s="132">
        <f>ROUND(BB58*L29,2)</f>
        <v>0</v>
      </c>
      <c r="AY58" s="132">
        <f>ROUND(BC58*L30,2)</f>
        <v>0</v>
      </c>
      <c r="AZ58" s="132">
        <f>ROUND(SUM(AZ59:AZ62),2)</f>
        <v>0</v>
      </c>
      <c r="BA58" s="132">
        <f>ROUND(SUM(BA59:BA62),2)</f>
        <v>0</v>
      </c>
      <c r="BB58" s="132">
        <f>ROUND(SUM(BB59:BB62),2)</f>
        <v>0</v>
      </c>
      <c r="BC58" s="132">
        <f>ROUND(SUM(BC59:BC62),2)</f>
        <v>0</v>
      </c>
      <c r="BD58" s="134">
        <f>ROUND(SUM(BD59:BD62),2)</f>
        <v>0</v>
      </c>
      <c r="BE58" s="4"/>
      <c r="BS58" s="135" t="s">
        <v>71</v>
      </c>
      <c r="BT58" s="135" t="s">
        <v>81</v>
      </c>
      <c r="BV58" s="135" t="s">
        <v>74</v>
      </c>
      <c r="BW58" s="135" t="s">
        <v>90</v>
      </c>
      <c r="BX58" s="135" t="s">
        <v>80</v>
      </c>
      <c r="CL58" s="135" t="s">
        <v>19</v>
      </c>
    </row>
    <row r="59" s="4" customFormat="1" ht="16.5" customHeight="1">
      <c r="A59" s="126" t="s">
        <v>82</v>
      </c>
      <c r="B59" s="65"/>
      <c r="C59" s="127"/>
      <c r="D59" s="127"/>
      <c r="E59" s="127"/>
      <c r="F59" s="128" t="s">
        <v>88</v>
      </c>
      <c r="G59" s="128"/>
      <c r="H59" s="128"/>
      <c r="I59" s="128"/>
      <c r="J59" s="128"/>
      <c r="K59" s="127"/>
      <c r="L59" s="128" t="s">
        <v>89</v>
      </c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'SO 01.2 - Interakční prve...'!J32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83</v>
      </c>
      <c r="AR59" s="67"/>
      <c r="AS59" s="131">
        <v>0</v>
      </c>
      <c r="AT59" s="132">
        <f>ROUND(SUM(AV59:AW59),2)</f>
        <v>0</v>
      </c>
      <c r="AU59" s="133">
        <f>'SO 01.2 - Interakční prve...'!P93</f>
        <v>0</v>
      </c>
      <c r="AV59" s="132">
        <f>'SO 01.2 - Interakční prve...'!J35</f>
        <v>0</v>
      </c>
      <c r="AW59" s="132">
        <f>'SO 01.2 - Interakční prve...'!J36</f>
        <v>0</v>
      </c>
      <c r="AX59" s="132">
        <f>'SO 01.2 - Interakční prve...'!J37</f>
        <v>0</v>
      </c>
      <c r="AY59" s="132">
        <f>'SO 01.2 - Interakční prve...'!J38</f>
        <v>0</v>
      </c>
      <c r="AZ59" s="132">
        <f>'SO 01.2 - Interakční prve...'!F35</f>
        <v>0</v>
      </c>
      <c r="BA59" s="132">
        <f>'SO 01.2 - Interakční prve...'!F36</f>
        <v>0</v>
      </c>
      <c r="BB59" s="132">
        <f>'SO 01.2 - Interakční prve...'!F37</f>
        <v>0</v>
      </c>
      <c r="BC59" s="132">
        <f>'SO 01.2 - Interakční prve...'!F38</f>
        <v>0</v>
      </c>
      <c r="BD59" s="134">
        <f>'SO 01.2 - Interakční prve...'!F39</f>
        <v>0</v>
      </c>
      <c r="BE59" s="4"/>
      <c r="BT59" s="135" t="s">
        <v>91</v>
      </c>
      <c r="BU59" s="135" t="s">
        <v>84</v>
      </c>
      <c r="BV59" s="135" t="s">
        <v>74</v>
      </c>
      <c r="BW59" s="135" t="s">
        <v>90</v>
      </c>
      <c r="BX59" s="135" t="s">
        <v>80</v>
      </c>
      <c r="CL59" s="135" t="s">
        <v>19</v>
      </c>
    </row>
    <row r="60" s="4" customFormat="1" ht="23.25" customHeight="1">
      <c r="A60" s="126" t="s">
        <v>82</v>
      </c>
      <c r="B60" s="65"/>
      <c r="C60" s="127"/>
      <c r="D60" s="127"/>
      <c r="E60" s="127"/>
      <c r="F60" s="128" t="s">
        <v>92</v>
      </c>
      <c r="G60" s="128"/>
      <c r="H60" s="128"/>
      <c r="I60" s="128"/>
      <c r="J60" s="128"/>
      <c r="K60" s="127"/>
      <c r="L60" s="128" t="s">
        <v>93</v>
      </c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'SO 01.2.1 - Následná péče...'!J34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83</v>
      </c>
      <c r="AR60" s="67"/>
      <c r="AS60" s="131">
        <v>0</v>
      </c>
      <c r="AT60" s="132">
        <f>ROUND(SUM(AV60:AW60),2)</f>
        <v>0</v>
      </c>
      <c r="AU60" s="133">
        <f>'SO 01.2.1 - Následná péče...'!P97</f>
        <v>0</v>
      </c>
      <c r="AV60" s="132">
        <f>'SO 01.2.1 - Následná péče...'!J37</f>
        <v>0</v>
      </c>
      <c r="AW60" s="132">
        <f>'SO 01.2.1 - Následná péče...'!J38</f>
        <v>0</v>
      </c>
      <c r="AX60" s="132">
        <f>'SO 01.2.1 - Následná péče...'!J39</f>
        <v>0</v>
      </c>
      <c r="AY60" s="132">
        <f>'SO 01.2.1 - Následná péče...'!J40</f>
        <v>0</v>
      </c>
      <c r="AZ60" s="132">
        <f>'SO 01.2.1 - Následná péče...'!F37</f>
        <v>0</v>
      </c>
      <c r="BA60" s="132">
        <f>'SO 01.2.1 - Následná péče...'!F38</f>
        <v>0</v>
      </c>
      <c r="BB60" s="132">
        <f>'SO 01.2.1 - Následná péče...'!F39</f>
        <v>0</v>
      </c>
      <c r="BC60" s="132">
        <f>'SO 01.2.1 - Následná péče...'!F40</f>
        <v>0</v>
      </c>
      <c r="BD60" s="134">
        <f>'SO 01.2.1 - Následná péče...'!F41</f>
        <v>0</v>
      </c>
      <c r="BE60" s="4"/>
      <c r="BT60" s="135" t="s">
        <v>91</v>
      </c>
      <c r="BV60" s="135" t="s">
        <v>74</v>
      </c>
      <c r="BW60" s="135" t="s">
        <v>94</v>
      </c>
      <c r="BX60" s="135" t="s">
        <v>90</v>
      </c>
      <c r="CL60" s="135" t="s">
        <v>19</v>
      </c>
    </row>
    <row r="61" s="4" customFormat="1" ht="23.25" customHeight="1">
      <c r="A61" s="126" t="s">
        <v>82</v>
      </c>
      <c r="B61" s="65"/>
      <c r="C61" s="127"/>
      <c r="D61" s="127"/>
      <c r="E61" s="127"/>
      <c r="F61" s="128" t="s">
        <v>95</v>
      </c>
      <c r="G61" s="128"/>
      <c r="H61" s="128"/>
      <c r="I61" s="128"/>
      <c r="J61" s="128"/>
      <c r="K61" s="127"/>
      <c r="L61" s="128" t="s">
        <v>96</v>
      </c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'SO 01.2.2 - Následná péče...'!J34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83</v>
      </c>
      <c r="AR61" s="67"/>
      <c r="AS61" s="131">
        <v>0</v>
      </c>
      <c r="AT61" s="132">
        <f>ROUND(SUM(AV61:AW61),2)</f>
        <v>0</v>
      </c>
      <c r="AU61" s="133">
        <f>'SO 01.2.2 - Následná péče...'!P97</f>
        <v>0</v>
      </c>
      <c r="AV61" s="132">
        <f>'SO 01.2.2 - Následná péče...'!J37</f>
        <v>0</v>
      </c>
      <c r="AW61" s="132">
        <f>'SO 01.2.2 - Následná péče...'!J38</f>
        <v>0</v>
      </c>
      <c r="AX61" s="132">
        <f>'SO 01.2.2 - Následná péče...'!J39</f>
        <v>0</v>
      </c>
      <c r="AY61" s="132">
        <f>'SO 01.2.2 - Následná péče...'!J40</f>
        <v>0</v>
      </c>
      <c r="AZ61" s="132">
        <f>'SO 01.2.2 - Následná péče...'!F37</f>
        <v>0</v>
      </c>
      <c r="BA61" s="132">
        <f>'SO 01.2.2 - Následná péče...'!F38</f>
        <v>0</v>
      </c>
      <c r="BB61" s="132">
        <f>'SO 01.2.2 - Následná péče...'!F39</f>
        <v>0</v>
      </c>
      <c r="BC61" s="132">
        <f>'SO 01.2.2 - Následná péče...'!F40</f>
        <v>0</v>
      </c>
      <c r="BD61" s="134">
        <f>'SO 01.2.2 - Následná péče...'!F41</f>
        <v>0</v>
      </c>
      <c r="BE61" s="4"/>
      <c r="BT61" s="135" t="s">
        <v>91</v>
      </c>
      <c r="BV61" s="135" t="s">
        <v>74</v>
      </c>
      <c r="BW61" s="135" t="s">
        <v>97</v>
      </c>
      <c r="BX61" s="135" t="s">
        <v>90</v>
      </c>
      <c r="CL61" s="135" t="s">
        <v>19</v>
      </c>
    </row>
    <row r="62" s="4" customFormat="1" ht="23.25" customHeight="1">
      <c r="A62" s="126" t="s">
        <v>82</v>
      </c>
      <c r="B62" s="65"/>
      <c r="C62" s="127"/>
      <c r="D62" s="127"/>
      <c r="E62" s="127"/>
      <c r="F62" s="128" t="s">
        <v>98</v>
      </c>
      <c r="G62" s="128"/>
      <c r="H62" s="128"/>
      <c r="I62" s="128"/>
      <c r="J62" s="128"/>
      <c r="K62" s="127"/>
      <c r="L62" s="128" t="s">
        <v>99</v>
      </c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'SO 01.2.3 - Následná péče...'!J34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83</v>
      </c>
      <c r="AR62" s="67"/>
      <c r="AS62" s="131">
        <v>0</v>
      </c>
      <c r="AT62" s="132">
        <f>ROUND(SUM(AV62:AW62),2)</f>
        <v>0</v>
      </c>
      <c r="AU62" s="133">
        <f>'SO 01.2.3 - Následná péče...'!P97</f>
        <v>0</v>
      </c>
      <c r="AV62" s="132">
        <f>'SO 01.2.3 - Následná péče...'!J37</f>
        <v>0</v>
      </c>
      <c r="AW62" s="132">
        <f>'SO 01.2.3 - Následná péče...'!J38</f>
        <v>0</v>
      </c>
      <c r="AX62" s="132">
        <f>'SO 01.2.3 - Následná péče...'!J39</f>
        <v>0</v>
      </c>
      <c r="AY62" s="132">
        <f>'SO 01.2.3 - Následná péče...'!J40</f>
        <v>0</v>
      </c>
      <c r="AZ62" s="132">
        <f>'SO 01.2.3 - Následná péče...'!F37</f>
        <v>0</v>
      </c>
      <c r="BA62" s="132">
        <f>'SO 01.2.3 - Následná péče...'!F38</f>
        <v>0</v>
      </c>
      <c r="BB62" s="132">
        <f>'SO 01.2.3 - Následná péče...'!F39</f>
        <v>0</v>
      </c>
      <c r="BC62" s="132">
        <f>'SO 01.2.3 - Následná péče...'!F40</f>
        <v>0</v>
      </c>
      <c r="BD62" s="134">
        <f>'SO 01.2.3 - Následná péče...'!F41</f>
        <v>0</v>
      </c>
      <c r="BE62" s="4"/>
      <c r="BT62" s="135" t="s">
        <v>91</v>
      </c>
      <c r="BV62" s="135" t="s">
        <v>74</v>
      </c>
      <c r="BW62" s="135" t="s">
        <v>100</v>
      </c>
      <c r="BX62" s="135" t="s">
        <v>90</v>
      </c>
      <c r="CL62" s="135" t="s">
        <v>19</v>
      </c>
    </row>
    <row r="63" s="4" customFormat="1" ht="16.5" customHeight="1">
      <c r="A63" s="126" t="s">
        <v>82</v>
      </c>
      <c r="B63" s="65"/>
      <c r="C63" s="127"/>
      <c r="D63" s="127"/>
      <c r="E63" s="128" t="s">
        <v>101</v>
      </c>
      <c r="F63" s="128"/>
      <c r="G63" s="128"/>
      <c r="H63" s="128"/>
      <c r="I63" s="128"/>
      <c r="J63" s="127"/>
      <c r="K63" s="128" t="s">
        <v>102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'SO 01.3 - Propustek P1, P...'!J32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83</v>
      </c>
      <c r="AR63" s="67"/>
      <c r="AS63" s="131">
        <v>0</v>
      </c>
      <c r="AT63" s="132">
        <f>ROUND(SUM(AV63:AW63),2)</f>
        <v>0</v>
      </c>
      <c r="AU63" s="133">
        <f>'SO 01.3 - Propustek P1, P...'!P97</f>
        <v>0</v>
      </c>
      <c r="AV63" s="132">
        <f>'SO 01.3 - Propustek P1, P...'!J35</f>
        <v>0</v>
      </c>
      <c r="AW63" s="132">
        <f>'SO 01.3 - Propustek P1, P...'!J36</f>
        <v>0</v>
      </c>
      <c r="AX63" s="132">
        <f>'SO 01.3 - Propustek P1, P...'!J37</f>
        <v>0</v>
      </c>
      <c r="AY63" s="132">
        <f>'SO 01.3 - Propustek P1, P...'!J38</f>
        <v>0</v>
      </c>
      <c r="AZ63" s="132">
        <f>'SO 01.3 - Propustek P1, P...'!F35</f>
        <v>0</v>
      </c>
      <c r="BA63" s="132">
        <f>'SO 01.3 - Propustek P1, P...'!F36</f>
        <v>0</v>
      </c>
      <c r="BB63" s="132">
        <f>'SO 01.3 - Propustek P1, P...'!F37</f>
        <v>0</v>
      </c>
      <c r="BC63" s="132">
        <f>'SO 01.3 - Propustek P1, P...'!F38</f>
        <v>0</v>
      </c>
      <c r="BD63" s="134">
        <f>'SO 01.3 - Propustek P1, P...'!F39</f>
        <v>0</v>
      </c>
      <c r="BE63" s="4"/>
      <c r="BT63" s="135" t="s">
        <v>81</v>
      </c>
      <c r="BV63" s="135" t="s">
        <v>74</v>
      </c>
      <c r="BW63" s="135" t="s">
        <v>103</v>
      </c>
      <c r="BX63" s="135" t="s">
        <v>80</v>
      </c>
      <c r="CL63" s="135" t="s">
        <v>19</v>
      </c>
    </row>
    <row r="64" s="7" customFormat="1" ht="16.5" customHeight="1">
      <c r="A64" s="7"/>
      <c r="B64" s="113"/>
      <c r="C64" s="114"/>
      <c r="D64" s="115" t="s">
        <v>104</v>
      </c>
      <c r="E64" s="115"/>
      <c r="F64" s="115"/>
      <c r="G64" s="115"/>
      <c r="H64" s="115"/>
      <c r="I64" s="116"/>
      <c r="J64" s="115" t="s">
        <v>105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ROUND(SUM(AG65:AG66),2)</f>
        <v>0</v>
      </c>
      <c r="AH64" s="116"/>
      <c r="AI64" s="116"/>
      <c r="AJ64" s="116"/>
      <c r="AK64" s="116"/>
      <c r="AL64" s="116"/>
      <c r="AM64" s="116"/>
      <c r="AN64" s="118">
        <f>SUM(AG64,AT64)</f>
        <v>0</v>
      </c>
      <c r="AO64" s="116"/>
      <c r="AP64" s="116"/>
      <c r="AQ64" s="119" t="s">
        <v>78</v>
      </c>
      <c r="AR64" s="120"/>
      <c r="AS64" s="121">
        <f>ROUND(SUM(AS65:AS66),2)</f>
        <v>0</v>
      </c>
      <c r="AT64" s="122">
        <f>ROUND(SUM(AV64:AW64),2)</f>
        <v>0</v>
      </c>
      <c r="AU64" s="123">
        <f>ROUND(SUM(AU65:AU66),5)</f>
        <v>0</v>
      </c>
      <c r="AV64" s="122">
        <f>ROUND(AZ64*L29,2)</f>
        <v>0</v>
      </c>
      <c r="AW64" s="122">
        <f>ROUND(BA64*L30,2)</f>
        <v>0</v>
      </c>
      <c r="AX64" s="122">
        <f>ROUND(BB64*L29,2)</f>
        <v>0</v>
      </c>
      <c r="AY64" s="122">
        <f>ROUND(BC64*L30,2)</f>
        <v>0</v>
      </c>
      <c r="AZ64" s="122">
        <f>ROUND(SUM(AZ65:AZ66),2)</f>
        <v>0</v>
      </c>
      <c r="BA64" s="122">
        <f>ROUND(SUM(BA65:BA66),2)</f>
        <v>0</v>
      </c>
      <c r="BB64" s="122">
        <f>ROUND(SUM(BB65:BB66),2)</f>
        <v>0</v>
      </c>
      <c r="BC64" s="122">
        <f>ROUND(SUM(BC65:BC66),2)</f>
        <v>0</v>
      </c>
      <c r="BD64" s="124">
        <f>ROUND(SUM(BD65:BD66),2)</f>
        <v>0</v>
      </c>
      <c r="BE64" s="7"/>
      <c r="BS64" s="125" t="s">
        <v>71</v>
      </c>
      <c r="BT64" s="125" t="s">
        <v>79</v>
      </c>
      <c r="BV64" s="125" t="s">
        <v>74</v>
      </c>
      <c r="BW64" s="125" t="s">
        <v>106</v>
      </c>
      <c r="BX64" s="125" t="s">
        <v>5</v>
      </c>
      <c r="CL64" s="125" t="s">
        <v>19</v>
      </c>
      <c r="CM64" s="125" t="s">
        <v>81</v>
      </c>
    </row>
    <row r="65" s="4" customFormat="1" ht="16.5" customHeight="1">
      <c r="A65" s="126" t="s">
        <v>82</v>
      </c>
      <c r="B65" s="65"/>
      <c r="C65" s="127"/>
      <c r="D65" s="127"/>
      <c r="E65" s="128" t="s">
        <v>104</v>
      </c>
      <c r="F65" s="128"/>
      <c r="G65" s="128"/>
      <c r="H65" s="128"/>
      <c r="I65" s="128"/>
      <c r="J65" s="127"/>
      <c r="K65" s="128" t="s">
        <v>105</v>
      </c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9">
        <f>'SO 03 - Vedlejší polní ce...'!J30</f>
        <v>0</v>
      </c>
      <c r="AH65" s="127"/>
      <c r="AI65" s="127"/>
      <c r="AJ65" s="127"/>
      <c r="AK65" s="127"/>
      <c r="AL65" s="127"/>
      <c r="AM65" s="127"/>
      <c r="AN65" s="129">
        <f>SUM(AG65,AT65)</f>
        <v>0</v>
      </c>
      <c r="AO65" s="127"/>
      <c r="AP65" s="127"/>
      <c r="AQ65" s="130" t="s">
        <v>83</v>
      </c>
      <c r="AR65" s="67"/>
      <c r="AS65" s="131">
        <v>0</v>
      </c>
      <c r="AT65" s="132">
        <f>ROUND(SUM(AV65:AW65),2)</f>
        <v>0</v>
      </c>
      <c r="AU65" s="133">
        <f>'SO 03 - Vedlejší polní ce...'!P87</f>
        <v>0</v>
      </c>
      <c r="AV65" s="132">
        <f>'SO 03 - Vedlejší polní ce...'!J33</f>
        <v>0</v>
      </c>
      <c r="AW65" s="132">
        <f>'SO 03 - Vedlejší polní ce...'!J34</f>
        <v>0</v>
      </c>
      <c r="AX65" s="132">
        <f>'SO 03 - Vedlejší polní ce...'!J35</f>
        <v>0</v>
      </c>
      <c r="AY65" s="132">
        <f>'SO 03 - Vedlejší polní ce...'!J36</f>
        <v>0</v>
      </c>
      <c r="AZ65" s="132">
        <f>'SO 03 - Vedlejší polní ce...'!F33</f>
        <v>0</v>
      </c>
      <c r="BA65" s="132">
        <f>'SO 03 - Vedlejší polní ce...'!F34</f>
        <v>0</v>
      </c>
      <c r="BB65" s="132">
        <f>'SO 03 - Vedlejší polní ce...'!F35</f>
        <v>0</v>
      </c>
      <c r="BC65" s="132">
        <f>'SO 03 - Vedlejší polní ce...'!F36</f>
        <v>0</v>
      </c>
      <c r="BD65" s="134">
        <f>'SO 03 - Vedlejší polní ce...'!F37</f>
        <v>0</v>
      </c>
      <c r="BE65" s="4"/>
      <c r="BT65" s="135" t="s">
        <v>81</v>
      </c>
      <c r="BU65" s="135" t="s">
        <v>84</v>
      </c>
      <c r="BV65" s="135" t="s">
        <v>74</v>
      </c>
      <c r="BW65" s="135" t="s">
        <v>106</v>
      </c>
      <c r="BX65" s="135" t="s">
        <v>5</v>
      </c>
      <c r="CL65" s="135" t="s">
        <v>19</v>
      </c>
      <c r="CM65" s="135" t="s">
        <v>81</v>
      </c>
    </row>
    <row r="66" s="4" customFormat="1" ht="16.5" customHeight="1">
      <c r="A66" s="126" t="s">
        <v>82</v>
      </c>
      <c r="B66" s="65"/>
      <c r="C66" s="127"/>
      <c r="D66" s="127"/>
      <c r="E66" s="128" t="s">
        <v>107</v>
      </c>
      <c r="F66" s="128"/>
      <c r="G66" s="128"/>
      <c r="H66" s="128"/>
      <c r="I66" s="128"/>
      <c r="J66" s="127"/>
      <c r="K66" s="128" t="s">
        <v>108</v>
      </c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9">
        <f>'SO 03.1 - Propustek P5'!J32</f>
        <v>0</v>
      </c>
      <c r="AH66" s="127"/>
      <c r="AI66" s="127"/>
      <c r="AJ66" s="127"/>
      <c r="AK66" s="127"/>
      <c r="AL66" s="127"/>
      <c r="AM66" s="127"/>
      <c r="AN66" s="129">
        <f>SUM(AG66,AT66)</f>
        <v>0</v>
      </c>
      <c r="AO66" s="127"/>
      <c r="AP66" s="127"/>
      <c r="AQ66" s="130" t="s">
        <v>83</v>
      </c>
      <c r="AR66" s="67"/>
      <c r="AS66" s="131">
        <v>0</v>
      </c>
      <c r="AT66" s="132">
        <f>ROUND(SUM(AV66:AW66),2)</f>
        <v>0</v>
      </c>
      <c r="AU66" s="133">
        <f>'SO 03.1 - Propustek P5'!P91</f>
        <v>0</v>
      </c>
      <c r="AV66" s="132">
        <f>'SO 03.1 - Propustek P5'!J35</f>
        <v>0</v>
      </c>
      <c r="AW66" s="132">
        <f>'SO 03.1 - Propustek P5'!J36</f>
        <v>0</v>
      </c>
      <c r="AX66" s="132">
        <f>'SO 03.1 - Propustek P5'!J37</f>
        <v>0</v>
      </c>
      <c r="AY66" s="132">
        <f>'SO 03.1 - Propustek P5'!J38</f>
        <v>0</v>
      </c>
      <c r="AZ66" s="132">
        <f>'SO 03.1 - Propustek P5'!F35</f>
        <v>0</v>
      </c>
      <c r="BA66" s="132">
        <f>'SO 03.1 - Propustek P5'!F36</f>
        <v>0</v>
      </c>
      <c r="BB66" s="132">
        <f>'SO 03.1 - Propustek P5'!F37</f>
        <v>0</v>
      </c>
      <c r="BC66" s="132">
        <f>'SO 03.1 - Propustek P5'!F38</f>
        <v>0</v>
      </c>
      <c r="BD66" s="134">
        <f>'SO 03.1 - Propustek P5'!F39</f>
        <v>0</v>
      </c>
      <c r="BE66" s="4"/>
      <c r="BT66" s="135" t="s">
        <v>81</v>
      </c>
      <c r="BV66" s="135" t="s">
        <v>74</v>
      </c>
      <c r="BW66" s="135" t="s">
        <v>109</v>
      </c>
      <c r="BX66" s="135" t="s">
        <v>106</v>
      </c>
      <c r="CL66" s="135" t="s">
        <v>19</v>
      </c>
    </row>
    <row r="67" s="7" customFormat="1" ht="16.5" customHeight="1">
      <c r="A67" s="7"/>
      <c r="B67" s="113"/>
      <c r="C67" s="114"/>
      <c r="D67" s="115" t="s">
        <v>110</v>
      </c>
      <c r="E67" s="115"/>
      <c r="F67" s="115"/>
      <c r="G67" s="115"/>
      <c r="H67" s="115"/>
      <c r="I67" s="116"/>
      <c r="J67" s="115" t="s">
        <v>111</v>
      </c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7">
        <f>ROUND(SUM(AG68:AG70),2)</f>
        <v>0</v>
      </c>
      <c r="AH67" s="116"/>
      <c r="AI67" s="116"/>
      <c r="AJ67" s="116"/>
      <c r="AK67" s="116"/>
      <c r="AL67" s="116"/>
      <c r="AM67" s="116"/>
      <c r="AN67" s="118">
        <f>SUM(AG67,AT67)</f>
        <v>0</v>
      </c>
      <c r="AO67" s="116"/>
      <c r="AP67" s="116"/>
      <c r="AQ67" s="119" t="s">
        <v>78</v>
      </c>
      <c r="AR67" s="120"/>
      <c r="AS67" s="121">
        <f>ROUND(SUM(AS68:AS70),2)</f>
        <v>0</v>
      </c>
      <c r="AT67" s="122">
        <f>ROUND(SUM(AV67:AW67),2)</f>
        <v>0</v>
      </c>
      <c r="AU67" s="123">
        <f>ROUND(SUM(AU68:AU70),5)</f>
        <v>0</v>
      </c>
      <c r="AV67" s="122">
        <f>ROUND(AZ67*L29,2)</f>
        <v>0</v>
      </c>
      <c r="AW67" s="122">
        <f>ROUND(BA67*L30,2)</f>
        <v>0</v>
      </c>
      <c r="AX67" s="122">
        <f>ROUND(BB67*L29,2)</f>
        <v>0</v>
      </c>
      <c r="AY67" s="122">
        <f>ROUND(BC67*L30,2)</f>
        <v>0</v>
      </c>
      <c r="AZ67" s="122">
        <f>ROUND(SUM(AZ68:AZ70),2)</f>
        <v>0</v>
      </c>
      <c r="BA67" s="122">
        <f>ROUND(SUM(BA68:BA70),2)</f>
        <v>0</v>
      </c>
      <c r="BB67" s="122">
        <f>ROUND(SUM(BB68:BB70),2)</f>
        <v>0</v>
      </c>
      <c r="BC67" s="122">
        <f>ROUND(SUM(BC68:BC70),2)</f>
        <v>0</v>
      </c>
      <c r="BD67" s="124">
        <f>ROUND(SUM(BD68:BD70),2)</f>
        <v>0</v>
      </c>
      <c r="BE67" s="7"/>
      <c r="BS67" s="125" t="s">
        <v>71</v>
      </c>
      <c r="BT67" s="125" t="s">
        <v>79</v>
      </c>
      <c r="BV67" s="125" t="s">
        <v>74</v>
      </c>
      <c r="BW67" s="125" t="s">
        <v>112</v>
      </c>
      <c r="BX67" s="125" t="s">
        <v>5</v>
      </c>
      <c r="CL67" s="125" t="s">
        <v>19</v>
      </c>
      <c r="CM67" s="125" t="s">
        <v>81</v>
      </c>
    </row>
    <row r="68" s="4" customFormat="1" ht="16.5" customHeight="1">
      <c r="A68" s="126" t="s">
        <v>82</v>
      </c>
      <c r="B68" s="65"/>
      <c r="C68" s="127"/>
      <c r="D68" s="127"/>
      <c r="E68" s="128" t="s">
        <v>110</v>
      </c>
      <c r="F68" s="128"/>
      <c r="G68" s="128"/>
      <c r="H68" s="128"/>
      <c r="I68" s="128"/>
      <c r="J68" s="127"/>
      <c r="K68" s="128" t="s">
        <v>111</v>
      </c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9">
        <f>'SO 04 - Vedlejší polní ce...'!J30</f>
        <v>0</v>
      </c>
      <c r="AH68" s="127"/>
      <c r="AI68" s="127"/>
      <c r="AJ68" s="127"/>
      <c r="AK68" s="127"/>
      <c r="AL68" s="127"/>
      <c r="AM68" s="127"/>
      <c r="AN68" s="129">
        <f>SUM(AG68,AT68)</f>
        <v>0</v>
      </c>
      <c r="AO68" s="127"/>
      <c r="AP68" s="127"/>
      <c r="AQ68" s="130" t="s">
        <v>83</v>
      </c>
      <c r="AR68" s="67"/>
      <c r="AS68" s="131">
        <v>0</v>
      </c>
      <c r="AT68" s="132">
        <f>ROUND(SUM(AV68:AW68),2)</f>
        <v>0</v>
      </c>
      <c r="AU68" s="133">
        <f>'SO 04 - Vedlejší polní ce...'!P86</f>
        <v>0</v>
      </c>
      <c r="AV68" s="132">
        <f>'SO 04 - Vedlejší polní ce...'!J33</f>
        <v>0</v>
      </c>
      <c r="AW68" s="132">
        <f>'SO 04 - Vedlejší polní ce...'!J34</f>
        <v>0</v>
      </c>
      <c r="AX68" s="132">
        <f>'SO 04 - Vedlejší polní ce...'!J35</f>
        <v>0</v>
      </c>
      <c r="AY68" s="132">
        <f>'SO 04 - Vedlejší polní ce...'!J36</f>
        <v>0</v>
      </c>
      <c r="AZ68" s="132">
        <f>'SO 04 - Vedlejší polní ce...'!F33</f>
        <v>0</v>
      </c>
      <c r="BA68" s="132">
        <f>'SO 04 - Vedlejší polní ce...'!F34</f>
        <v>0</v>
      </c>
      <c r="BB68" s="132">
        <f>'SO 04 - Vedlejší polní ce...'!F35</f>
        <v>0</v>
      </c>
      <c r="BC68" s="132">
        <f>'SO 04 - Vedlejší polní ce...'!F36</f>
        <v>0</v>
      </c>
      <c r="BD68" s="134">
        <f>'SO 04 - Vedlejší polní ce...'!F37</f>
        <v>0</v>
      </c>
      <c r="BE68" s="4"/>
      <c r="BT68" s="135" t="s">
        <v>81</v>
      </c>
      <c r="BU68" s="135" t="s">
        <v>84</v>
      </c>
      <c r="BV68" s="135" t="s">
        <v>74</v>
      </c>
      <c r="BW68" s="135" t="s">
        <v>112</v>
      </c>
      <c r="BX68" s="135" t="s">
        <v>5</v>
      </c>
      <c r="CL68" s="135" t="s">
        <v>19</v>
      </c>
      <c r="CM68" s="135" t="s">
        <v>81</v>
      </c>
    </row>
    <row r="69" s="4" customFormat="1" ht="16.5" customHeight="1">
      <c r="A69" s="126" t="s">
        <v>82</v>
      </c>
      <c r="B69" s="65"/>
      <c r="C69" s="127"/>
      <c r="D69" s="127"/>
      <c r="E69" s="128" t="s">
        <v>113</v>
      </c>
      <c r="F69" s="128"/>
      <c r="G69" s="128"/>
      <c r="H69" s="128"/>
      <c r="I69" s="128"/>
      <c r="J69" s="127"/>
      <c r="K69" s="128" t="s">
        <v>86</v>
      </c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9">
        <f>'SO 04.3 - Cestní příkop'!J32</f>
        <v>0</v>
      </c>
      <c r="AH69" s="127"/>
      <c r="AI69" s="127"/>
      <c r="AJ69" s="127"/>
      <c r="AK69" s="127"/>
      <c r="AL69" s="127"/>
      <c r="AM69" s="127"/>
      <c r="AN69" s="129">
        <f>SUM(AG69,AT69)</f>
        <v>0</v>
      </c>
      <c r="AO69" s="127"/>
      <c r="AP69" s="127"/>
      <c r="AQ69" s="130" t="s">
        <v>83</v>
      </c>
      <c r="AR69" s="67"/>
      <c r="AS69" s="131">
        <v>0</v>
      </c>
      <c r="AT69" s="132">
        <f>ROUND(SUM(AV69:AW69),2)</f>
        <v>0</v>
      </c>
      <c r="AU69" s="133">
        <f>'SO 04.3 - Cestní příkop'!P89</f>
        <v>0</v>
      </c>
      <c r="AV69" s="132">
        <f>'SO 04.3 - Cestní příkop'!J35</f>
        <v>0</v>
      </c>
      <c r="AW69" s="132">
        <f>'SO 04.3 - Cestní příkop'!J36</f>
        <v>0</v>
      </c>
      <c r="AX69" s="132">
        <f>'SO 04.3 - Cestní příkop'!J37</f>
        <v>0</v>
      </c>
      <c r="AY69" s="132">
        <f>'SO 04.3 - Cestní příkop'!J38</f>
        <v>0</v>
      </c>
      <c r="AZ69" s="132">
        <f>'SO 04.3 - Cestní příkop'!F35</f>
        <v>0</v>
      </c>
      <c r="BA69" s="132">
        <f>'SO 04.3 - Cestní příkop'!F36</f>
        <v>0</v>
      </c>
      <c r="BB69" s="132">
        <f>'SO 04.3 - Cestní příkop'!F37</f>
        <v>0</v>
      </c>
      <c r="BC69" s="132">
        <f>'SO 04.3 - Cestní příkop'!F38</f>
        <v>0</v>
      </c>
      <c r="BD69" s="134">
        <f>'SO 04.3 - Cestní příkop'!F39</f>
        <v>0</v>
      </c>
      <c r="BE69" s="4"/>
      <c r="BT69" s="135" t="s">
        <v>81</v>
      </c>
      <c r="BV69" s="135" t="s">
        <v>74</v>
      </c>
      <c r="BW69" s="135" t="s">
        <v>114</v>
      </c>
      <c r="BX69" s="135" t="s">
        <v>112</v>
      </c>
      <c r="CL69" s="135" t="s">
        <v>19</v>
      </c>
    </row>
    <row r="70" s="4" customFormat="1" ht="16.5" customHeight="1">
      <c r="A70" s="126" t="s">
        <v>82</v>
      </c>
      <c r="B70" s="65"/>
      <c r="C70" s="127"/>
      <c r="D70" s="127"/>
      <c r="E70" s="128" t="s">
        <v>115</v>
      </c>
      <c r="F70" s="128"/>
      <c r="G70" s="128"/>
      <c r="H70" s="128"/>
      <c r="I70" s="128"/>
      <c r="J70" s="127"/>
      <c r="K70" s="128" t="s">
        <v>116</v>
      </c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9">
        <f>'SO 04.2 - Propustek P6'!J32</f>
        <v>0</v>
      </c>
      <c r="AH70" s="127"/>
      <c r="AI70" s="127"/>
      <c r="AJ70" s="127"/>
      <c r="AK70" s="127"/>
      <c r="AL70" s="127"/>
      <c r="AM70" s="127"/>
      <c r="AN70" s="129">
        <f>SUM(AG70,AT70)</f>
        <v>0</v>
      </c>
      <c r="AO70" s="127"/>
      <c r="AP70" s="127"/>
      <c r="AQ70" s="130" t="s">
        <v>83</v>
      </c>
      <c r="AR70" s="67"/>
      <c r="AS70" s="131">
        <v>0</v>
      </c>
      <c r="AT70" s="132">
        <f>ROUND(SUM(AV70:AW70),2)</f>
        <v>0</v>
      </c>
      <c r="AU70" s="133">
        <f>'SO 04.2 - Propustek P6'!P96</f>
        <v>0</v>
      </c>
      <c r="AV70" s="132">
        <f>'SO 04.2 - Propustek P6'!J35</f>
        <v>0</v>
      </c>
      <c r="AW70" s="132">
        <f>'SO 04.2 - Propustek P6'!J36</f>
        <v>0</v>
      </c>
      <c r="AX70" s="132">
        <f>'SO 04.2 - Propustek P6'!J37</f>
        <v>0</v>
      </c>
      <c r="AY70" s="132">
        <f>'SO 04.2 - Propustek P6'!J38</f>
        <v>0</v>
      </c>
      <c r="AZ70" s="132">
        <f>'SO 04.2 - Propustek P6'!F35</f>
        <v>0</v>
      </c>
      <c r="BA70" s="132">
        <f>'SO 04.2 - Propustek P6'!F36</f>
        <v>0</v>
      </c>
      <c r="BB70" s="132">
        <f>'SO 04.2 - Propustek P6'!F37</f>
        <v>0</v>
      </c>
      <c r="BC70" s="132">
        <f>'SO 04.2 - Propustek P6'!F38</f>
        <v>0</v>
      </c>
      <c r="BD70" s="134">
        <f>'SO 04.2 - Propustek P6'!F39</f>
        <v>0</v>
      </c>
      <c r="BE70" s="4"/>
      <c r="BT70" s="135" t="s">
        <v>81</v>
      </c>
      <c r="BV70" s="135" t="s">
        <v>74</v>
      </c>
      <c r="BW70" s="135" t="s">
        <v>117</v>
      </c>
      <c r="BX70" s="135" t="s">
        <v>112</v>
      </c>
      <c r="CL70" s="135" t="s">
        <v>19</v>
      </c>
    </row>
    <row r="71" s="7" customFormat="1" ht="16.5" customHeight="1">
      <c r="A71" s="126" t="s">
        <v>82</v>
      </c>
      <c r="B71" s="113"/>
      <c r="C71" s="114"/>
      <c r="D71" s="115" t="s">
        <v>118</v>
      </c>
      <c r="E71" s="115"/>
      <c r="F71" s="115"/>
      <c r="G71" s="115"/>
      <c r="H71" s="115"/>
      <c r="I71" s="116"/>
      <c r="J71" s="115" t="s">
        <v>119</v>
      </c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8">
        <f>'VRN - Vedlejší rozpočtové...'!J30</f>
        <v>0</v>
      </c>
      <c r="AH71" s="116"/>
      <c r="AI71" s="116"/>
      <c r="AJ71" s="116"/>
      <c r="AK71" s="116"/>
      <c r="AL71" s="116"/>
      <c r="AM71" s="116"/>
      <c r="AN71" s="118">
        <f>SUM(AG71,AT71)</f>
        <v>0</v>
      </c>
      <c r="AO71" s="116"/>
      <c r="AP71" s="116"/>
      <c r="AQ71" s="119" t="s">
        <v>78</v>
      </c>
      <c r="AR71" s="120"/>
      <c r="AS71" s="137">
        <v>0</v>
      </c>
      <c r="AT71" s="138">
        <f>ROUND(SUM(AV71:AW71),2)</f>
        <v>0</v>
      </c>
      <c r="AU71" s="139">
        <f>'VRN - Vedlejší rozpočtové...'!P84</f>
        <v>0</v>
      </c>
      <c r="AV71" s="138">
        <f>'VRN - Vedlejší rozpočtové...'!J33</f>
        <v>0</v>
      </c>
      <c r="AW71" s="138">
        <f>'VRN - Vedlejší rozpočtové...'!J34</f>
        <v>0</v>
      </c>
      <c r="AX71" s="138">
        <f>'VRN - Vedlejší rozpočtové...'!J35</f>
        <v>0</v>
      </c>
      <c r="AY71" s="138">
        <f>'VRN - Vedlejší rozpočtové...'!J36</f>
        <v>0</v>
      </c>
      <c r="AZ71" s="138">
        <f>'VRN - Vedlejší rozpočtové...'!F33</f>
        <v>0</v>
      </c>
      <c r="BA71" s="138">
        <f>'VRN - Vedlejší rozpočtové...'!F34</f>
        <v>0</v>
      </c>
      <c r="BB71" s="138">
        <f>'VRN - Vedlejší rozpočtové...'!F35</f>
        <v>0</v>
      </c>
      <c r="BC71" s="138">
        <f>'VRN - Vedlejší rozpočtové...'!F36</f>
        <v>0</v>
      </c>
      <c r="BD71" s="140">
        <f>'VRN - Vedlejší rozpočtové...'!F37</f>
        <v>0</v>
      </c>
      <c r="BE71" s="7"/>
      <c r="BT71" s="125" t="s">
        <v>79</v>
      </c>
      <c r="BV71" s="125" t="s">
        <v>74</v>
      </c>
      <c r="BW71" s="125" t="s">
        <v>120</v>
      </c>
      <c r="BX71" s="125" t="s">
        <v>5</v>
      </c>
      <c r="CL71" s="125" t="s">
        <v>19</v>
      </c>
      <c r="CM71" s="125" t="s">
        <v>81</v>
      </c>
    </row>
    <row r="72" s="2" customFormat="1" ht="30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6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46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</row>
  </sheetData>
  <sheetProtection sheet="1" formatColumns="0" formatRows="0" objects="1" scenarios="1" spinCount="100000" saltValue="6odZ/GAjSXt3OScNI3z/bqyEaRwHyr7D+IA8BpGu3cGwdIqx4pX9pjUzaoprYsJLMuJQZUAFfgKJHeZMPdoelw==" hashValue="TSS3lAPMAHDNvhtPy4guVFutgwp5K5cxAbHG2SII4hH2cd8Mb6xkVa7KbVl5K9IdFb7mbEvlBf9dkQ6CqeqLKg==" algorithmName="SHA-512" password="CC35"/>
  <mergeCells count="106">
    <mergeCell ref="C52:G52"/>
    <mergeCell ref="D64:H64"/>
    <mergeCell ref="D55:H55"/>
    <mergeCell ref="E58:I58"/>
    <mergeCell ref="E57:I57"/>
    <mergeCell ref="E63:I63"/>
    <mergeCell ref="E56:I56"/>
    <mergeCell ref="F62:J62"/>
    <mergeCell ref="F60:J60"/>
    <mergeCell ref="F59:J59"/>
    <mergeCell ref="F61:J61"/>
    <mergeCell ref="I52:AF52"/>
    <mergeCell ref="J64:AF64"/>
    <mergeCell ref="J55:AF55"/>
    <mergeCell ref="K58:AF58"/>
    <mergeCell ref="K63:AF63"/>
    <mergeCell ref="K57:AF57"/>
    <mergeCell ref="K56:AF56"/>
    <mergeCell ref="L45:AO45"/>
    <mergeCell ref="L61:AF61"/>
    <mergeCell ref="L62:AF62"/>
    <mergeCell ref="L60:AF60"/>
    <mergeCell ref="L59:AF59"/>
    <mergeCell ref="E65:I65"/>
    <mergeCell ref="K65:AF65"/>
    <mergeCell ref="E66:I66"/>
    <mergeCell ref="K66:AF66"/>
    <mergeCell ref="D67:H67"/>
    <mergeCell ref="J67:AF67"/>
    <mergeCell ref="E68:I68"/>
    <mergeCell ref="K68:AF68"/>
    <mergeCell ref="E69:I69"/>
    <mergeCell ref="K69:AF69"/>
    <mergeCell ref="E70:I70"/>
    <mergeCell ref="K70:AF70"/>
    <mergeCell ref="D71:H71"/>
    <mergeCell ref="J71:AF71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G60:AM60"/>
    <mergeCell ref="AG59:AM59"/>
    <mergeCell ref="AG62:AM62"/>
    <mergeCell ref="AG56:AM56"/>
    <mergeCell ref="AG64:AM64"/>
    <mergeCell ref="AG58:AM58"/>
    <mergeCell ref="AG52:AM52"/>
    <mergeCell ref="AG63:AM63"/>
    <mergeCell ref="AG57:AM57"/>
    <mergeCell ref="AG55:AM55"/>
    <mergeCell ref="AM47:AN47"/>
    <mergeCell ref="AM50:AP50"/>
    <mergeCell ref="AM49:AP49"/>
    <mergeCell ref="AN62:AP62"/>
    <mergeCell ref="AN63:AP63"/>
    <mergeCell ref="AN58:AP58"/>
    <mergeCell ref="AN60:AP60"/>
    <mergeCell ref="AN59:AP59"/>
    <mergeCell ref="AN57:AP57"/>
    <mergeCell ref="AN56:AP56"/>
    <mergeCell ref="AN55:AP55"/>
    <mergeCell ref="AN52:AP52"/>
    <mergeCell ref="AN61:AP61"/>
    <mergeCell ref="AN64:AP64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54:AP54"/>
  </mergeCells>
  <hyperlinks>
    <hyperlink ref="A56" location="'SO 01 - Hlavní polní cest...'!C2" display="/"/>
    <hyperlink ref="A57" location="'SO 01.1 - Cestní příkop'!C2" display="/"/>
    <hyperlink ref="A59" location="'SO 01.2 - Interakční prve...'!C2" display="/"/>
    <hyperlink ref="A60" location="'SO 01.2.1 - Následná péče...'!C2" display="/"/>
    <hyperlink ref="A61" location="'SO 01.2.2 - Následná péče...'!C2" display="/"/>
    <hyperlink ref="A62" location="'SO 01.2.3 - Následná péče...'!C2" display="/"/>
    <hyperlink ref="A63" location="'SO 01.3 - Propustek P1, P...'!C2" display="/"/>
    <hyperlink ref="A65" location="'SO 03 - Vedlejší polní ce...'!C2" display="/"/>
    <hyperlink ref="A66" location="'SO 03.1 - Propustek P5'!C2" display="/"/>
    <hyperlink ref="A68" location="'SO 04 - Vedlejší polní ce...'!C2" display="/"/>
    <hyperlink ref="A69" location="'SO 04.3 - Cestní příkop'!C2" display="/"/>
    <hyperlink ref="A70" location="'SO 04.2 - Propustek P6'!C2" display="/"/>
    <hyperlink ref="A71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121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Realizace souboru staveb společných zařízení v k. ú. Vetřkovice u Vítkova II.etapa</v>
      </c>
      <c r="F7" s="145"/>
      <c r="G7" s="145"/>
      <c r="H7" s="145"/>
      <c r="L7" s="22"/>
    </row>
    <row r="8" s="1" customFormat="1" ht="12" customHeight="1">
      <c r="B8" s="22"/>
      <c r="D8" s="145" t="s">
        <v>122</v>
      </c>
      <c r="L8" s="22"/>
    </row>
    <row r="9" s="2" customFormat="1" ht="16.5" customHeight="1">
      <c r="A9" s="40"/>
      <c r="B9" s="46"/>
      <c r="C9" s="40"/>
      <c r="D9" s="40"/>
      <c r="E9" s="146" t="s">
        <v>1541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607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1753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8. 3. 2023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tr">
        <f>IF('Rekapitulace stavby'!AN10="","",'Rekapitulace stavby'!AN10)</f>
        <v/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5" t="s">
        <v>28</v>
      </c>
      <c r="J17" s="135" t="str">
        <f>IF('Rekapitulace stavby'!AN11="","",'Rekapitulace stavby'!AN11)</f>
        <v/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32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35</v>
      </c>
      <c r="E25" s="40"/>
      <c r="F25" s="40"/>
      <c r="G25" s="40"/>
      <c r="H25" s="40"/>
      <c r="I25" s="145" t="s">
        <v>26</v>
      </c>
      <c r="J25" s="135" t="s">
        <v>32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33</v>
      </c>
      <c r="F26" s="40"/>
      <c r="G26" s="40"/>
      <c r="H26" s="40"/>
      <c r="I26" s="145" t="s">
        <v>28</v>
      </c>
      <c r="J26" s="135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38</v>
      </c>
      <c r="E32" s="40"/>
      <c r="F32" s="40"/>
      <c r="G32" s="40"/>
      <c r="H32" s="40"/>
      <c r="I32" s="40"/>
      <c r="J32" s="156">
        <f>ROUND(J91,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40</v>
      </c>
      <c r="G34" s="40"/>
      <c r="H34" s="40"/>
      <c r="I34" s="157" t="s">
        <v>39</v>
      </c>
      <c r="J34" s="157" t="s">
        <v>41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42</v>
      </c>
      <c r="E35" s="145" t="s">
        <v>43</v>
      </c>
      <c r="F35" s="159">
        <f>ROUND((SUM(BE91:BE259)),  2)</f>
        <v>0</v>
      </c>
      <c r="G35" s="40"/>
      <c r="H35" s="40"/>
      <c r="I35" s="160">
        <v>0.20999999999999999</v>
      </c>
      <c r="J35" s="159">
        <f>ROUND(((SUM(BE91:BE259))*I35),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ROUND((SUM(BF91:BF259)),  2)</f>
        <v>0</v>
      </c>
      <c r="G36" s="40"/>
      <c r="H36" s="40"/>
      <c r="I36" s="160">
        <v>0.14999999999999999</v>
      </c>
      <c r="J36" s="159">
        <f>ROUND(((SUM(BF91:BF259))*I36),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ROUND((SUM(BG91:BG259)),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ROUND((SUM(BH91:BH259)),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ROUND((SUM(BI91:BI259)),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124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2" t="str">
        <f>E7</f>
        <v>Realizace souboru staveb společných zařízení v k. ú. Vetřkovice u Vítkova II.etapa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1541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607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03.1 - Propustek P5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k.ú. Vetřkovice u Vítkova</v>
      </c>
      <c r="G56" s="42"/>
      <c r="H56" s="42"/>
      <c r="I56" s="34" t="s">
        <v>23</v>
      </c>
      <c r="J56" s="74" t="str">
        <f>IF(J14="","",J14)</f>
        <v>8. 3. 2023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AGPOL s.r.o., Jungmannova 153/12, 77900 Olomouc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40.0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AGPOL s.r.o., Jungmannova 153/12, 77900 Olomouc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125</v>
      </c>
      <c r="D61" s="174"/>
      <c r="E61" s="174"/>
      <c r="F61" s="174"/>
      <c r="G61" s="174"/>
      <c r="H61" s="174"/>
      <c r="I61" s="174"/>
      <c r="J61" s="175" t="s">
        <v>126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70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127</v>
      </c>
    </row>
    <row r="64" s="9" customFormat="1" ht="24.96" customHeight="1">
      <c r="A64" s="9"/>
      <c r="B64" s="177"/>
      <c r="C64" s="178"/>
      <c r="D64" s="179" t="s">
        <v>128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129</v>
      </c>
      <c r="E65" s="185"/>
      <c r="F65" s="185"/>
      <c r="G65" s="185"/>
      <c r="H65" s="185"/>
      <c r="I65" s="185"/>
      <c r="J65" s="186">
        <f>J93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647</v>
      </c>
      <c r="E66" s="185"/>
      <c r="F66" s="185"/>
      <c r="G66" s="185"/>
      <c r="H66" s="185"/>
      <c r="I66" s="185"/>
      <c r="J66" s="186">
        <f>J167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1109</v>
      </c>
      <c r="E67" s="185"/>
      <c r="F67" s="185"/>
      <c r="G67" s="185"/>
      <c r="H67" s="185"/>
      <c r="I67" s="185"/>
      <c r="J67" s="186">
        <f>J229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1754</v>
      </c>
      <c r="E68" s="185"/>
      <c r="F68" s="185"/>
      <c r="G68" s="185"/>
      <c r="H68" s="185"/>
      <c r="I68" s="185"/>
      <c r="J68" s="186">
        <f>J237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134</v>
      </c>
      <c r="E69" s="185"/>
      <c r="F69" s="185"/>
      <c r="G69" s="185"/>
      <c r="H69" s="185"/>
      <c r="I69" s="185"/>
      <c r="J69" s="186">
        <f>J256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135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6.25" customHeight="1">
      <c r="A79" s="40"/>
      <c r="B79" s="41"/>
      <c r="C79" s="42"/>
      <c r="D79" s="42"/>
      <c r="E79" s="172" t="str">
        <f>E7</f>
        <v>Realizace souboru staveb společných zařízení v k. ú. Vetřkovice u Vítkova II.etapa</v>
      </c>
      <c r="F79" s="34"/>
      <c r="G79" s="34"/>
      <c r="H79" s="34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122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2" t="s">
        <v>1541</v>
      </c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607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03.1 - Propustek P5</v>
      </c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>k.ú. Vetřkovice u Vítkova</v>
      </c>
      <c r="G85" s="42"/>
      <c r="H85" s="42"/>
      <c r="I85" s="34" t="s">
        <v>23</v>
      </c>
      <c r="J85" s="74" t="str">
        <f>IF(J14="","",J14)</f>
        <v>8. 3. 2023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40.05" customHeight="1">
      <c r="A87" s="40"/>
      <c r="B87" s="41"/>
      <c r="C87" s="34" t="s">
        <v>25</v>
      </c>
      <c r="D87" s="42"/>
      <c r="E87" s="42"/>
      <c r="F87" s="29" t="str">
        <f>E17</f>
        <v xml:space="preserve"> </v>
      </c>
      <c r="G87" s="42"/>
      <c r="H87" s="42"/>
      <c r="I87" s="34" t="s">
        <v>31</v>
      </c>
      <c r="J87" s="38" t="str">
        <f>E23</f>
        <v>AGPOL s.r.o., Jungmannova 153/12, 77900 Olomouc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40.05" customHeight="1">
      <c r="A88" s="40"/>
      <c r="B88" s="41"/>
      <c r="C88" s="34" t="s">
        <v>29</v>
      </c>
      <c r="D88" s="42"/>
      <c r="E88" s="42"/>
      <c r="F88" s="29" t="str">
        <f>IF(E20="","",E20)</f>
        <v>Vyplň údaj</v>
      </c>
      <c r="G88" s="42"/>
      <c r="H88" s="42"/>
      <c r="I88" s="34" t="s">
        <v>35</v>
      </c>
      <c r="J88" s="38" t="str">
        <f>E26</f>
        <v>AGPOL s.r.o., Jungmannova 153/12, 77900 Olomouc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8"/>
      <c r="B90" s="189"/>
      <c r="C90" s="190" t="s">
        <v>136</v>
      </c>
      <c r="D90" s="191" t="s">
        <v>57</v>
      </c>
      <c r="E90" s="191" t="s">
        <v>53</v>
      </c>
      <c r="F90" s="191" t="s">
        <v>54</v>
      </c>
      <c r="G90" s="191" t="s">
        <v>137</v>
      </c>
      <c r="H90" s="191" t="s">
        <v>138</v>
      </c>
      <c r="I90" s="191" t="s">
        <v>139</v>
      </c>
      <c r="J90" s="191" t="s">
        <v>126</v>
      </c>
      <c r="K90" s="192" t="s">
        <v>140</v>
      </c>
      <c r="L90" s="193"/>
      <c r="M90" s="94" t="s">
        <v>19</v>
      </c>
      <c r="N90" s="95" t="s">
        <v>42</v>
      </c>
      <c r="O90" s="95" t="s">
        <v>141</v>
      </c>
      <c r="P90" s="95" t="s">
        <v>142</v>
      </c>
      <c r="Q90" s="95" t="s">
        <v>143</v>
      </c>
      <c r="R90" s="95" t="s">
        <v>144</v>
      </c>
      <c r="S90" s="95" t="s">
        <v>145</v>
      </c>
      <c r="T90" s="96" t="s">
        <v>146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0"/>
      <c r="B91" s="41"/>
      <c r="C91" s="101" t="s">
        <v>147</v>
      </c>
      <c r="D91" s="42"/>
      <c r="E91" s="42"/>
      <c r="F91" s="42"/>
      <c r="G91" s="42"/>
      <c r="H91" s="42"/>
      <c r="I91" s="42"/>
      <c r="J91" s="194">
        <f>BK91</f>
        <v>0</v>
      </c>
      <c r="K91" s="42"/>
      <c r="L91" s="46"/>
      <c r="M91" s="97"/>
      <c r="N91" s="195"/>
      <c r="O91" s="98"/>
      <c r="P91" s="196">
        <f>P92</f>
        <v>0</v>
      </c>
      <c r="Q91" s="98"/>
      <c r="R91" s="196">
        <f>R92</f>
        <v>59.676059450000004</v>
      </c>
      <c r="S91" s="98"/>
      <c r="T91" s="197">
        <f>T92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71</v>
      </c>
      <c r="AU91" s="19" t="s">
        <v>127</v>
      </c>
      <c r="BK91" s="198">
        <f>BK92</f>
        <v>0</v>
      </c>
    </row>
    <row r="92" s="12" customFormat="1" ht="25.92" customHeight="1">
      <c r="A92" s="12"/>
      <c r="B92" s="199"/>
      <c r="C92" s="200"/>
      <c r="D92" s="201" t="s">
        <v>71</v>
      </c>
      <c r="E92" s="202" t="s">
        <v>148</v>
      </c>
      <c r="F92" s="202" t="s">
        <v>149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P93+P167+P229+P237+P256</f>
        <v>0</v>
      </c>
      <c r="Q92" s="207"/>
      <c r="R92" s="208">
        <f>R93+R167+R229+R237+R256</f>
        <v>59.676059450000004</v>
      </c>
      <c r="S92" s="207"/>
      <c r="T92" s="209">
        <f>T93+T167+T229+T237+T256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79</v>
      </c>
      <c r="AT92" s="211" t="s">
        <v>71</v>
      </c>
      <c r="AU92" s="211" t="s">
        <v>72</v>
      </c>
      <c r="AY92" s="210" t="s">
        <v>150</v>
      </c>
      <c r="BK92" s="212">
        <f>BK93+BK167+BK229+BK237+BK256</f>
        <v>0</v>
      </c>
    </row>
    <row r="93" s="12" customFormat="1" ht="22.8" customHeight="1">
      <c r="A93" s="12"/>
      <c r="B93" s="199"/>
      <c r="C93" s="200"/>
      <c r="D93" s="201" t="s">
        <v>71</v>
      </c>
      <c r="E93" s="213" t="s">
        <v>79</v>
      </c>
      <c r="F93" s="213" t="s">
        <v>151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SUM(P94:P166)</f>
        <v>0</v>
      </c>
      <c r="Q93" s="207"/>
      <c r="R93" s="208">
        <f>SUM(R94:R166)</f>
        <v>0</v>
      </c>
      <c r="S93" s="207"/>
      <c r="T93" s="209">
        <f>SUM(T94:T166)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79</v>
      </c>
      <c r="AT93" s="211" t="s">
        <v>71</v>
      </c>
      <c r="AU93" s="211" t="s">
        <v>79</v>
      </c>
      <c r="AY93" s="210" t="s">
        <v>150</v>
      </c>
      <c r="BK93" s="212">
        <f>SUM(BK94:BK166)</f>
        <v>0</v>
      </c>
    </row>
    <row r="94" s="2" customFormat="1" ht="33" customHeight="1">
      <c r="A94" s="40"/>
      <c r="B94" s="41"/>
      <c r="C94" s="215" t="s">
        <v>79</v>
      </c>
      <c r="D94" s="215" t="s">
        <v>152</v>
      </c>
      <c r="E94" s="216" t="s">
        <v>1113</v>
      </c>
      <c r="F94" s="217" t="s">
        <v>1114</v>
      </c>
      <c r="G94" s="218" t="s">
        <v>218</v>
      </c>
      <c r="H94" s="219">
        <v>45.899999999999999</v>
      </c>
      <c r="I94" s="220"/>
      <c r="J94" s="221">
        <f>ROUND(I94*H94,2)</f>
        <v>0</v>
      </c>
      <c r="K94" s="217" t="s">
        <v>156</v>
      </c>
      <c r="L94" s="46"/>
      <c r="M94" s="222" t="s">
        <v>19</v>
      </c>
      <c r="N94" s="223" t="s">
        <v>43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157</v>
      </c>
      <c r="AT94" s="226" t="s">
        <v>152</v>
      </c>
      <c r="AU94" s="226" t="s">
        <v>81</v>
      </c>
      <c r="AY94" s="19" t="s">
        <v>150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79</v>
      </c>
      <c r="BK94" s="227">
        <f>ROUND(I94*H94,2)</f>
        <v>0</v>
      </c>
      <c r="BL94" s="19" t="s">
        <v>157</v>
      </c>
      <c r="BM94" s="226" t="s">
        <v>1755</v>
      </c>
    </row>
    <row r="95" s="2" customFormat="1">
      <c r="A95" s="40"/>
      <c r="B95" s="41"/>
      <c r="C95" s="42"/>
      <c r="D95" s="228" t="s">
        <v>159</v>
      </c>
      <c r="E95" s="42"/>
      <c r="F95" s="229" t="s">
        <v>1116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159</v>
      </c>
      <c r="AU95" s="19" t="s">
        <v>81</v>
      </c>
    </row>
    <row r="96" s="2" customFormat="1">
      <c r="A96" s="40"/>
      <c r="B96" s="41"/>
      <c r="C96" s="42"/>
      <c r="D96" s="233" t="s">
        <v>161</v>
      </c>
      <c r="E96" s="42"/>
      <c r="F96" s="234" t="s">
        <v>1117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161</v>
      </c>
      <c r="AU96" s="19" t="s">
        <v>81</v>
      </c>
    </row>
    <row r="97" s="13" customFormat="1">
      <c r="A97" s="13"/>
      <c r="B97" s="235"/>
      <c r="C97" s="236"/>
      <c r="D97" s="228" t="s">
        <v>163</v>
      </c>
      <c r="E97" s="237" t="s">
        <v>19</v>
      </c>
      <c r="F97" s="238" t="s">
        <v>1192</v>
      </c>
      <c r="G97" s="236"/>
      <c r="H97" s="237" t="s">
        <v>19</v>
      </c>
      <c r="I97" s="239"/>
      <c r="J97" s="236"/>
      <c r="K97" s="236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163</v>
      </c>
      <c r="AU97" s="244" t="s">
        <v>81</v>
      </c>
      <c r="AV97" s="13" t="s">
        <v>79</v>
      </c>
      <c r="AW97" s="13" t="s">
        <v>34</v>
      </c>
      <c r="AX97" s="13" t="s">
        <v>72</v>
      </c>
      <c r="AY97" s="244" t="s">
        <v>150</v>
      </c>
    </row>
    <row r="98" s="13" customFormat="1">
      <c r="A98" s="13"/>
      <c r="B98" s="235"/>
      <c r="C98" s="236"/>
      <c r="D98" s="228" t="s">
        <v>163</v>
      </c>
      <c r="E98" s="237" t="s">
        <v>19</v>
      </c>
      <c r="F98" s="238" t="s">
        <v>1120</v>
      </c>
      <c r="G98" s="236"/>
      <c r="H98" s="237" t="s">
        <v>19</v>
      </c>
      <c r="I98" s="239"/>
      <c r="J98" s="236"/>
      <c r="K98" s="236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163</v>
      </c>
      <c r="AU98" s="244" t="s">
        <v>81</v>
      </c>
      <c r="AV98" s="13" t="s">
        <v>79</v>
      </c>
      <c r="AW98" s="13" t="s">
        <v>34</v>
      </c>
      <c r="AX98" s="13" t="s">
        <v>72</v>
      </c>
      <c r="AY98" s="244" t="s">
        <v>150</v>
      </c>
    </row>
    <row r="99" s="14" customFormat="1">
      <c r="A99" s="14"/>
      <c r="B99" s="245"/>
      <c r="C99" s="246"/>
      <c r="D99" s="228" t="s">
        <v>163</v>
      </c>
      <c r="E99" s="247" t="s">
        <v>19</v>
      </c>
      <c r="F99" s="248" t="s">
        <v>1756</v>
      </c>
      <c r="G99" s="246"/>
      <c r="H99" s="249">
        <v>40.5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5" t="s">
        <v>163</v>
      </c>
      <c r="AU99" s="255" t="s">
        <v>81</v>
      </c>
      <c r="AV99" s="14" t="s">
        <v>81</v>
      </c>
      <c r="AW99" s="14" t="s">
        <v>34</v>
      </c>
      <c r="AX99" s="14" t="s">
        <v>72</v>
      </c>
      <c r="AY99" s="255" t="s">
        <v>150</v>
      </c>
    </row>
    <row r="100" s="13" customFormat="1">
      <c r="A100" s="13"/>
      <c r="B100" s="235"/>
      <c r="C100" s="236"/>
      <c r="D100" s="228" t="s">
        <v>163</v>
      </c>
      <c r="E100" s="237" t="s">
        <v>19</v>
      </c>
      <c r="F100" s="238" t="s">
        <v>1122</v>
      </c>
      <c r="G100" s="236"/>
      <c r="H100" s="237" t="s">
        <v>19</v>
      </c>
      <c r="I100" s="239"/>
      <c r="J100" s="236"/>
      <c r="K100" s="236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163</v>
      </c>
      <c r="AU100" s="244" t="s">
        <v>81</v>
      </c>
      <c r="AV100" s="13" t="s">
        <v>79</v>
      </c>
      <c r="AW100" s="13" t="s">
        <v>34</v>
      </c>
      <c r="AX100" s="13" t="s">
        <v>72</v>
      </c>
      <c r="AY100" s="244" t="s">
        <v>150</v>
      </c>
    </row>
    <row r="101" s="14" customFormat="1">
      <c r="A101" s="14"/>
      <c r="B101" s="245"/>
      <c r="C101" s="246"/>
      <c r="D101" s="228" t="s">
        <v>163</v>
      </c>
      <c r="E101" s="247" t="s">
        <v>19</v>
      </c>
      <c r="F101" s="248" t="s">
        <v>1757</v>
      </c>
      <c r="G101" s="246"/>
      <c r="H101" s="249">
        <v>4.5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5" t="s">
        <v>163</v>
      </c>
      <c r="AU101" s="255" t="s">
        <v>81</v>
      </c>
      <c r="AV101" s="14" t="s">
        <v>81</v>
      </c>
      <c r="AW101" s="14" t="s">
        <v>34</v>
      </c>
      <c r="AX101" s="14" t="s">
        <v>72</v>
      </c>
      <c r="AY101" s="255" t="s">
        <v>150</v>
      </c>
    </row>
    <row r="102" s="14" customFormat="1">
      <c r="A102" s="14"/>
      <c r="B102" s="245"/>
      <c r="C102" s="246"/>
      <c r="D102" s="228" t="s">
        <v>163</v>
      </c>
      <c r="E102" s="247" t="s">
        <v>19</v>
      </c>
      <c r="F102" s="248" t="s">
        <v>1758</v>
      </c>
      <c r="G102" s="246"/>
      <c r="H102" s="249">
        <v>6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163</v>
      </c>
      <c r="AU102" s="255" t="s">
        <v>81</v>
      </c>
      <c r="AV102" s="14" t="s">
        <v>81</v>
      </c>
      <c r="AW102" s="14" t="s">
        <v>34</v>
      </c>
      <c r="AX102" s="14" t="s">
        <v>72</v>
      </c>
      <c r="AY102" s="255" t="s">
        <v>150</v>
      </c>
    </row>
    <row r="103" s="13" customFormat="1">
      <c r="A103" s="13"/>
      <c r="B103" s="235"/>
      <c r="C103" s="236"/>
      <c r="D103" s="228" t="s">
        <v>163</v>
      </c>
      <c r="E103" s="237" t="s">
        <v>19</v>
      </c>
      <c r="F103" s="238" t="s">
        <v>237</v>
      </c>
      <c r="G103" s="236"/>
      <c r="H103" s="237" t="s">
        <v>19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163</v>
      </c>
      <c r="AU103" s="244" t="s">
        <v>81</v>
      </c>
      <c r="AV103" s="13" t="s">
        <v>79</v>
      </c>
      <c r="AW103" s="13" t="s">
        <v>34</v>
      </c>
      <c r="AX103" s="13" t="s">
        <v>72</v>
      </c>
      <c r="AY103" s="244" t="s">
        <v>150</v>
      </c>
    </row>
    <row r="104" s="14" customFormat="1">
      <c r="A104" s="14"/>
      <c r="B104" s="245"/>
      <c r="C104" s="246"/>
      <c r="D104" s="228" t="s">
        <v>163</v>
      </c>
      <c r="E104" s="247" t="s">
        <v>19</v>
      </c>
      <c r="F104" s="248" t="s">
        <v>1759</v>
      </c>
      <c r="G104" s="246"/>
      <c r="H104" s="249">
        <v>-5.0999999999999996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163</v>
      </c>
      <c r="AU104" s="255" t="s">
        <v>81</v>
      </c>
      <c r="AV104" s="14" t="s">
        <v>81</v>
      </c>
      <c r="AW104" s="14" t="s">
        <v>34</v>
      </c>
      <c r="AX104" s="14" t="s">
        <v>72</v>
      </c>
      <c r="AY104" s="255" t="s">
        <v>150</v>
      </c>
    </row>
    <row r="105" s="15" customFormat="1">
      <c r="A105" s="15"/>
      <c r="B105" s="256"/>
      <c r="C105" s="257"/>
      <c r="D105" s="228" t="s">
        <v>163</v>
      </c>
      <c r="E105" s="258" t="s">
        <v>19</v>
      </c>
      <c r="F105" s="259" t="s">
        <v>167</v>
      </c>
      <c r="G105" s="257"/>
      <c r="H105" s="260">
        <v>45.899999999999999</v>
      </c>
      <c r="I105" s="261"/>
      <c r="J105" s="257"/>
      <c r="K105" s="257"/>
      <c r="L105" s="262"/>
      <c r="M105" s="263"/>
      <c r="N105" s="264"/>
      <c r="O105" s="264"/>
      <c r="P105" s="264"/>
      <c r="Q105" s="264"/>
      <c r="R105" s="264"/>
      <c r="S105" s="264"/>
      <c r="T105" s="26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6" t="s">
        <v>163</v>
      </c>
      <c r="AU105" s="266" t="s">
        <v>81</v>
      </c>
      <c r="AV105" s="15" t="s">
        <v>157</v>
      </c>
      <c r="AW105" s="15" t="s">
        <v>34</v>
      </c>
      <c r="AX105" s="15" t="s">
        <v>79</v>
      </c>
      <c r="AY105" s="266" t="s">
        <v>150</v>
      </c>
    </row>
    <row r="106" s="2" customFormat="1" ht="33" customHeight="1">
      <c r="A106" s="40"/>
      <c r="B106" s="41"/>
      <c r="C106" s="215" t="s">
        <v>81</v>
      </c>
      <c r="D106" s="215" t="s">
        <v>152</v>
      </c>
      <c r="E106" s="216" t="s">
        <v>1136</v>
      </c>
      <c r="F106" s="217" t="s">
        <v>1137</v>
      </c>
      <c r="G106" s="218" t="s">
        <v>218</v>
      </c>
      <c r="H106" s="219">
        <v>5.0999999999999996</v>
      </c>
      <c r="I106" s="220"/>
      <c r="J106" s="221">
        <f>ROUND(I106*H106,2)</f>
        <v>0</v>
      </c>
      <c r="K106" s="217" t="s">
        <v>156</v>
      </c>
      <c r="L106" s="46"/>
      <c r="M106" s="222" t="s">
        <v>19</v>
      </c>
      <c r="N106" s="223" t="s">
        <v>43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157</v>
      </c>
      <c r="AT106" s="226" t="s">
        <v>152</v>
      </c>
      <c r="AU106" s="226" t="s">
        <v>81</v>
      </c>
      <c r="AY106" s="19" t="s">
        <v>150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79</v>
      </c>
      <c r="BK106" s="227">
        <f>ROUND(I106*H106,2)</f>
        <v>0</v>
      </c>
      <c r="BL106" s="19" t="s">
        <v>157</v>
      </c>
      <c r="BM106" s="226" t="s">
        <v>1760</v>
      </c>
    </row>
    <row r="107" s="2" customFormat="1">
      <c r="A107" s="40"/>
      <c r="B107" s="41"/>
      <c r="C107" s="42"/>
      <c r="D107" s="228" t="s">
        <v>159</v>
      </c>
      <c r="E107" s="42"/>
      <c r="F107" s="229" t="s">
        <v>1139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159</v>
      </c>
      <c r="AU107" s="19" t="s">
        <v>81</v>
      </c>
    </row>
    <row r="108" s="2" customFormat="1">
      <c r="A108" s="40"/>
      <c r="B108" s="41"/>
      <c r="C108" s="42"/>
      <c r="D108" s="233" t="s">
        <v>161</v>
      </c>
      <c r="E108" s="42"/>
      <c r="F108" s="234" t="s">
        <v>1140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161</v>
      </c>
      <c r="AU108" s="19" t="s">
        <v>81</v>
      </c>
    </row>
    <row r="109" s="13" customFormat="1">
      <c r="A109" s="13"/>
      <c r="B109" s="235"/>
      <c r="C109" s="236"/>
      <c r="D109" s="228" t="s">
        <v>163</v>
      </c>
      <c r="E109" s="237" t="s">
        <v>19</v>
      </c>
      <c r="F109" s="238" t="s">
        <v>1192</v>
      </c>
      <c r="G109" s="236"/>
      <c r="H109" s="237" t="s">
        <v>19</v>
      </c>
      <c r="I109" s="239"/>
      <c r="J109" s="236"/>
      <c r="K109" s="236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163</v>
      </c>
      <c r="AU109" s="244" t="s">
        <v>81</v>
      </c>
      <c r="AV109" s="13" t="s">
        <v>79</v>
      </c>
      <c r="AW109" s="13" t="s">
        <v>34</v>
      </c>
      <c r="AX109" s="13" t="s">
        <v>72</v>
      </c>
      <c r="AY109" s="244" t="s">
        <v>150</v>
      </c>
    </row>
    <row r="110" s="13" customFormat="1">
      <c r="A110" s="13"/>
      <c r="B110" s="235"/>
      <c r="C110" s="236"/>
      <c r="D110" s="228" t="s">
        <v>163</v>
      </c>
      <c r="E110" s="237" t="s">
        <v>19</v>
      </c>
      <c r="F110" s="238" t="s">
        <v>245</v>
      </c>
      <c r="G110" s="236"/>
      <c r="H110" s="237" t="s">
        <v>19</v>
      </c>
      <c r="I110" s="239"/>
      <c r="J110" s="236"/>
      <c r="K110" s="236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163</v>
      </c>
      <c r="AU110" s="244" t="s">
        <v>81</v>
      </c>
      <c r="AV110" s="13" t="s">
        <v>79</v>
      </c>
      <c r="AW110" s="13" t="s">
        <v>34</v>
      </c>
      <c r="AX110" s="13" t="s">
        <v>72</v>
      </c>
      <c r="AY110" s="244" t="s">
        <v>150</v>
      </c>
    </row>
    <row r="111" s="14" customFormat="1">
      <c r="A111" s="14"/>
      <c r="B111" s="245"/>
      <c r="C111" s="246"/>
      <c r="D111" s="228" t="s">
        <v>163</v>
      </c>
      <c r="E111" s="247" t="s">
        <v>19</v>
      </c>
      <c r="F111" s="248" t="s">
        <v>1761</v>
      </c>
      <c r="G111" s="246"/>
      <c r="H111" s="249">
        <v>5.0999999999999996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163</v>
      </c>
      <c r="AU111" s="255" t="s">
        <v>81</v>
      </c>
      <c r="AV111" s="14" t="s">
        <v>81</v>
      </c>
      <c r="AW111" s="14" t="s">
        <v>34</v>
      </c>
      <c r="AX111" s="14" t="s">
        <v>72</v>
      </c>
      <c r="AY111" s="255" t="s">
        <v>150</v>
      </c>
    </row>
    <row r="112" s="15" customFormat="1">
      <c r="A112" s="15"/>
      <c r="B112" s="256"/>
      <c r="C112" s="257"/>
      <c r="D112" s="228" t="s">
        <v>163</v>
      </c>
      <c r="E112" s="258" t="s">
        <v>19</v>
      </c>
      <c r="F112" s="259" t="s">
        <v>167</v>
      </c>
      <c r="G112" s="257"/>
      <c r="H112" s="260">
        <v>5.0999999999999996</v>
      </c>
      <c r="I112" s="261"/>
      <c r="J112" s="257"/>
      <c r="K112" s="257"/>
      <c r="L112" s="262"/>
      <c r="M112" s="263"/>
      <c r="N112" s="264"/>
      <c r="O112" s="264"/>
      <c r="P112" s="264"/>
      <c r="Q112" s="264"/>
      <c r="R112" s="264"/>
      <c r="S112" s="264"/>
      <c r="T112" s="26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6" t="s">
        <v>163</v>
      </c>
      <c r="AU112" s="266" t="s">
        <v>81</v>
      </c>
      <c r="AV112" s="15" t="s">
        <v>157</v>
      </c>
      <c r="AW112" s="15" t="s">
        <v>34</v>
      </c>
      <c r="AX112" s="15" t="s">
        <v>79</v>
      </c>
      <c r="AY112" s="266" t="s">
        <v>150</v>
      </c>
    </row>
    <row r="113" s="2" customFormat="1" ht="33" customHeight="1">
      <c r="A113" s="40"/>
      <c r="B113" s="41"/>
      <c r="C113" s="215" t="s">
        <v>91</v>
      </c>
      <c r="D113" s="215" t="s">
        <v>152</v>
      </c>
      <c r="E113" s="216" t="s">
        <v>1142</v>
      </c>
      <c r="F113" s="217" t="s">
        <v>1143</v>
      </c>
      <c r="G113" s="218" t="s">
        <v>218</v>
      </c>
      <c r="H113" s="219">
        <v>1.01</v>
      </c>
      <c r="I113" s="220"/>
      <c r="J113" s="221">
        <f>ROUND(I113*H113,2)</f>
        <v>0</v>
      </c>
      <c r="K113" s="217" t="s">
        <v>156</v>
      </c>
      <c r="L113" s="46"/>
      <c r="M113" s="222" t="s">
        <v>19</v>
      </c>
      <c r="N113" s="223" t="s">
        <v>43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157</v>
      </c>
      <c r="AT113" s="226" t="s">
        <v>152</v>
      </c>
      <c r="AU113" s="226" t="s">
        <v>81</v>
      </c>
      <c r="AY113" s="19" t="s">
        <v>150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79</v>
      </c>
      <c r="BK113" s="227">
        <f>ROUND(I113*H113,2)</f>
        <v>0</v>
      </c>
      <c r="BL113" s="19" t="s">
        <v>157</v>
      </c>
      <c r="BM113" s="226" t="s">
        <v>1762</v>
      </c>
    </row>
    <row r="114" s="2" customFormat="1">
      <c r="A114" s="40"/>
      <c r="B114" s="41"/>
      <c r="C114" s="42"/>
      <c r="D114" s="228" t="s">
        <v>159</v>
      </c>
      <c r="E114" s="42"/>
      <c r="F114" s="229" t="s">
        <v>1145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159</v>
      </c>
      <c r="AU114" s="19" t="s">
        <v>81</v>
      </c>
    </row>
    <row r="115" s="2" customFormat="1">
      <c r="A115" s="40"/>
      <c r="B115" s="41"/>
      <c r="C115" s="42"/>
      <c r="D115" s="233" t="s">
        <v>161</v>
      </c>
      <c r="E115" s="42"/>
      <c r="F115" s="234" t="s">
        <v>1146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161</v>
      </c>
      <c r="AU115" s="19" t="s">
        <v>81</v>
      </c>
    </row>
    <row r="116" s="13" customFormat="1">
      <c r="A116" s="13"/>
      <c r="B116" s="235"/>
      <c r="C116" s="236"/>
      <c r="D116" s="228" t="s">
        <v>163</v>
      </c>
      <c r="E116" s="237" t="s">
        <v>19</v>
      </c>
      <c r="F116" s="238" t="s">
        <v>1192</v>
      </c>
      <c r="G116" s="236"/>
      <c r="H116" s="237" t="s">
        <v>19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163</v>
      </c>
      <c r="AU116" s="244" t="s">
        <v>81</v>
      </c>
      <c r="AV116" s="13" t="s">
        <v>79</v>
      </c>
      <c r="AW116" s="13" t="s">
        <v>34</v>
      </c>
      <c r="AX116" s="13" t="s">
        <v>72</v>
      </c>
      <c r="AY116" s="244" t="s">
        <v>150</v>
      </c>
    </row>
    <row r="117" s="13" customFormat="1">
      <c r="A117" s="13"/>
      <c r="B117" s="235"/>
      <c r="C117" s="236"/>
      <c r="D117" s="228" t="s">
        <v>163</v>
      </c>
      <c r="E117" s="237" t="s">
        <v>19</v>
      </c>
      <c r="F117" s="238" t="s">
        <v>1147</v>
      </c>
      <c r="G117" s="236"/>
      <c r="H117" s="237" t="s">
        <v>19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163</v>
      </c>
      <c r="AU117" s="244" t="s">
        <v>81</v>
      </c>
      <c r="AV117" s="13" t="s">
        <v>79</v>
      </c>
      <c r="AW117" s="13" t="s">
        <v>34</v>
      </c>
      <c r="AX117" s="13" t="s">
        <v>72</v>
      </c>
      <c r="AY117" s="244" t="s">
        <v>150</v>
      </c>
    </row>
    <row r="118" s="14" customFormat="1">
      <c r="A118" s="14"/>
      <c r="B118" s="245"/>
      <c r="C118" s="246"/>
      <c r="D118" s="228" t="s">
        <v>163</v>
      </c>
      <c r="E118" s="247" t="s">
        <v>19</v>
      </c>
      <c r="F118" s="248" t="s">
        <v>1763</v>
      </c>
      <c r="G118" s="246"/>
      <c r="H118" s="249">
        <v>0.53500000000000003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163</v>
      </c>
      <c r="AU118" s="255" t="s">
        <v>81</v>
      </c>
      <c r="AV118" s="14" t="s">
        <v>81</v>
      </c>
      <c r="AW118" s="14" t="s">
        <v>34</v>
      </c>
      <c r="AX118" s="14" t="s">
        <v>72</v>
      </c>
      <c r="AY118" s="255" t="s">
        <v>150</v>
      </c>
    </row>
    <row r="119" s="14" customFormat="1">
      <c r="A119" s="14"/>
      <c r="B119" s="245"/>
      <c r="C119" s="246"/>
      <c r="D119" s="228" t="s">
        <v>163</v>
      </c>
      <c r="E119" s="247" t="s">
        <v>19</v>
      </c>
      <c r="F119" s="248" t="s">
        <v>1764</v>
      </c>
      <c r="G119" s="246"/>
      <c r="H119" s="249">
        <v>0.47499999999999998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163</v>
      </c>
      <c r="AU119" s="255" t="s">
        <v>81</v>
      </c>
      <c r="AV119" s="14" t="s">
        <v>81</v>
      </c>
      <c r="AW119" s="14" t="s">
        <v>34</v>
      </c>
      <c r="AX119" s="14" t="s">
        <v>72</v>
      </c>
      <c r="AY119" s="255" t="s">
        <v>150</v>
      </c>
    </row>
    <row r="120" s="15" customFormat="1">
      <c r="A120" s="15"/>
      <c r="B120" s="256"/>
      <c r="C120" s="257"/>
      <c r="D120" s="228" t="s">
        <v>163</v>
      </c>
      <c r="E120" s="258" t="s">
        <v>19</v>
      </c>
      <c r="F120" s="259" t="s">
        <v>167</v>
      </c>
      <c r="G120" s="257"/>
      <c r="H120" s="260">
        <v>1.01</v>
      </c>
      <c r="I120" s="261"/>
      <c r="J120" s="257"/>
      <c r="K120" s="257"/>
      <c r="L120" s="262"/>
      <c r="M120" s="263"/>
      <c r="N120" s="264"/>
      <c r="O120" s="264"/>
      <c r="P120" s="264"/>
      <c r="Q120" s="264"/>
      <c r="R120" s="264"/>
      <c r="S120" s="264"/>
      <c r="T120" s="26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6" t="s">
        <v>163</v>
      </c>
      <c r="AU120" s="266" t="s">
        <v>81</v>
      </c>
      <c r="AV120" s="15" t="s">
        <v>157</v>
      </c>
      <c r="AW120" s="15" t="s">
        <v>34</v>
      </c>
      <c r="AX120" s="15" t="s">
        <v>79</v>
      </c>
      <c r="AY120" s="266" t="s">
        <v>150</v>
      </c>
    </row>
    <row r="121" s="2" customFormat="1" ht="37.8" customHeight="1">
      <c r="A121" s="40"/>
      <c r="B121" s="41"/>
      <c r="C121" s="215" t="s">
        <v>157</v>
      </c>
      <c r="D121" s="215" t="s">
        <v>152</v>
      </c>
      <c r="E121" s="216" t="s">
        <v>355</v>
      </c>
      <c r="F121" s="217" t="s">
        <v>356</v>
      </c>
      <c r="G121" s="218" t="s">
        <v>218</v>
      </c>
      <c r="H121" s="219">
        <v>30.41</v>
      </c>
      <c r="I121" s="220"/>
      <c r="J121" s="221">
        <f>ROUND(I121*H121,2)</f>
        <v>0</v>
      </c>
      <c r="K121" s="217" t="s">
        <v>156</v>
      </c>
      <c r="L121" s="46"/>
      <c r="M121" s="222" t="s">
        <v>19</v>
      </c>
      <c r="N121" s="223" t="s">
        <v>43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157</v>
      </c>
      <c r="AT121" s="226" t="s">
        <v>152</v>
      </c>
      <c r="AU121" s="226" t="s">
        <v>81</v>
      </c>
      <c r="AY121" s="19" t="s">
        <v>150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79</v>
      </c>
      <c r="BK121" s="227">
        <f>ROUND(I121*H121,2)</f>
        <v>0</v>
      </c>
      <c r="BL121" s="19" t="s">
        <v>157</v>
      </c>
      <c r="BM121" s="226" t="s">
        <v>1765</v>
      </c>
    </row>
    <row r="122" s="2" customFormat="1">
      <c r="A122" s="40"/>
      <c r="B122" s="41"/>
      <c r="C122" s="42"/>
      <c r="D122" s="228" t="s">
        <v>159</v>
      </c>
      <c r="E122" s="42"/>
      <c r="F122" s="229" t="s">
        <v>358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159</v>
      </c>
      <c r="AU122" s="19" t="s">
        <v>81</v>
      </c>
    </row>
    <row r="123" s="2" customFormat="1">
      <c r="A123" s="40"/>
      <c r="B123" s="41"/>
      <c r="C123" s="42"/>
      <c r="D123" s="233" t="s">
        <v>161</v>
      </c>
      <c r="E123" s="42"/>
      <c r="F123" s="234" t="s">
        <v>359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161</v>
      </c>
      <c r="AU123" s="19" t="s">
        <v>81</v>
      </c>
    </row>
    <row r="124" s="13" customFormat="1">
      <c r="A124" s="13"/>
      <c r="B124" s="235"/>
      <c r="C124" s="236"/>
      <c r="D124" s="228" t="s">
        <v>163</v>
      </c>
      <c r="E124" s="237" t="s">
        <v>19</v>
      </c>
      <c r="F124" s="238" t="s">
        <v>1192</v>
      </c>
      <c r="G124" s="236"/>
      <c r="H124" s="237" t="s">
        <v>19</v>
      </c>
      <c r="I124" s="239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163</v>
      </c>
      <c r="AU124" s="244" t="s">
        <v>81</v>
      </c>
      <c r="AV124" s="13" t="s">
        <v>79</v>
      </c>
      <c r="AW124" s="13" t="s">
        <v>34</v>
      </c>
      <c r="AX124" s="13" t="s">
        <v>72</v>
      </c>
      <c r="AY124" s="244" t="s">
        <v>150</v>
      </c>
    </row>
    <row r="125" s="13" customFormat="1">
      <c r="A125" s="13"/>
      <c r="B125" s="235"/>
      <c r="C125" s="236"/>
      <c r="D125" s="228" t="s">
        <v>163</v>
      </c>
      <c r="E125" s="237" t="s">
        <v>19</v>
      </c>
      <c r="F125" s="238" t="s">
        <v>360</v>
      </c>
      <c r="G125" s="236"/>
      <c r="H125" s="237" t="s">
        <v>19</v>
      </c>
      <c r="I125" s="239"/>
      <c r="J125" s="236"/>
      <c r="K125" s="236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163</v>
      </c>
      <c r="AU125" s="244" t="s">
        <v>81</v>
      </c>
      <c r="AV125" s="13" t="s">
        <v>79</v>
      </c>
      <c r="AW125" s="13" t="s">
        <v>34</v>
      </c>
      <c r="AX125" s="13" t="s">
        <v>72</v>
      </c>
      <c r="AY125" s="244" t="s">
        <v>150</v>
      </c>
    </row>
    <row r="126" s="13" customFormat="1">
      <c r="A126" s="13"/>
      <c r="B126" s="235"/>
      <c r="C126" s="236"/>
      <c r="D126" s="228" t="s">
        <v>163</v>
      </c>
      <c r="E126" s="237" t="s">
        <v>19</v>
      </c>
      <c r="F126" s="238" t="s">
        <v>361</v>
      </c>
      <c r="G126" s="236"/>
      <c r="H126" s="237" t="s">
        <v>19</v>
      </c>
      <c r="I126" s="239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163</v>
      </c>
      <c r="AU126" s="244" t="s">
        <v>81</v>
      </c>
      <c r="AV126" s="13" t="s">
        <v>79</v>
      </c>
      <c r="AW126" s="13" t="s">
        <v>34</v>
      </c>
      <c r="AX126" s="13" t="s">
        <v>72</v>
      </c>
      <c r="AY126" s="244" t="s">
        <v>150</v>
      </c>
    </row>
    <row r="127" s="14" customFormat="1">
      <c r="A127" s="14"/>
      <c r="B127" s="245"/>
      <c r="C127" s="246"/>
      <c r="D127" s="228" t="s">
        <v>163</v>
      </c>
      <c r="E127" s="247" t="s">
        <v>19</v>
      </c>
      <c r="F127" s="248" t="s">
        <v>1766</v>
      </c>
      <c r="G127" s="246"/>
      <c r="H127" s="249">
        <v>30.41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163</v>
      </c>
      <c r="AU127" s="255" t="s">
        <v>81</v>
      </c>
      <c r="AV127" s="14" t="s">
        <v>81</v>
      </c>
      <c r="AW127" s="14" t="s">
        <v>34</v>
      </c>
      <c r="AX127" s="14" t="s">
        <v>72</v>
      </c>
      <c r="AY127" s="255" t="s">
        <v>150</v>
      </c>
    </row>
    <row r="128" s="15" customFormat="1">
      <c r="A128" s="15"/>
      <c r="B128" s="256"/>
      <c r="C128" s="257"/>
      <c r="D128" s="228" t="s">
        <v>163</v>
      </c>
      <c r="E128" s="258" t="s">
        <v>19</v>
      </c>
      <c r="F128" s="259" t="s">
        <v>167</v>
      </c>
      <c r="G128" s="257"/>
      <c r="H128" s="260">
        <v>30.41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6" t="s">
        <v>163</v>
      </c>
      <c r="AU128" s="266" t="s">
        <v>81</v>
      </c>
      <c r="AV128" s="15" t="s">
        <v>157</v>
      </c>
      <c r="AW128" s="15" t="s">
        <v>34</v>
      </c>
      <c r="AX128" s="15" t="s">
        <v>79</v>
      </c>
      <c r="AY128" s="266" t="s">
        <v>150</v>
      </c>
    </row>
    <row r="129" s="2" customFormat="1" ht="24.15" customHeight="1">
      <c r="A129" s="40"/>
      <c r="B129" s="41"/>
      <c r="C129" s="215" t="s">
        <v>184</v>
      </c>
      <c r="D129" s="215" t="s">
        <v>152</v>
      </c>
      <c r="E129" s="216" t="s">
        <v>364</v>
      </c>
      <c r="F129" s="217" t="s">
        <v>365</v>
      </c>
      <c r="G129" s="218" t="s">
        <v>218</v>
      </c>
      <c r="H129" s="219">
        <v>30.41</v>
      </c>
      <c r="I129" s="220"/>
      <c r="J129" s="221">
        <f>ROUND(I129*H129,2)</f>
        <v>0</v>
      </c>
      <c r="K129" s="217" t="s">
        <v>156</v>
      </c>
      <c r="L129" s="46"/>
      <c r="M129" s="222" t="s">
        <v>19</v>
      </c>
      <c r="N129" s="223" t="s">
        <v>43</v>
      </c>
      <c r="O129" s="86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157</v>
      </c>
      <c r="AT129" s="226" t="s">
        <v>152</v>
      </c>
      <c r="AU129" s="226" t="s">
        <v>81</v>
      </c>
      <c r="AY129" s="19" t="s">
        <v>150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79</v>
      </c>
      <c r="BK129" s="227">
        <f>ROUND(I129*H129,2)</f>
        <v>0</v>
      </c>
      <c r="BL129" s="19" t="s">
        <v>157</v>
      </c>
      <c r="BM129" s="226" t="s">
        <v>1767</v>
      </c>
    </row>
    <row r="130" s="2" customFormat="1">
      <c r="A130" s="40"/>
      <c r="B130" s="41"/>
      <c r="C130" s="42"/>
      <c r="D130" s="228" t="s">
        <v>159</v>
      </c>
      <c r="E130" s="42"/>
      <c r="F130" s="229" t="s">
        <v>367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159</v>
      </c>
      <c r="AU130" s="19" t="s">
        <v>81</v>
      </c>
    </row>
    <row r="131" s="2" customFormat="1">
      <c r="A131" s="40"/>
      <c r="B131" s="41"/>
      <c r="C131" s="42"/>
      <c r="D131" s="233" t="s">
        <v>161</v>
      </c>
      <c r="E131" s="42"/>
      <c r="F131" s="234" t="s">
        <v>368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161</v>
      </c>
      <c r="AU131" s="19" t="s">
        <v>81</v>
      </c>
    </row>
    <row r="132" s="13" customFormat="1">
      <c r="A132" s="13"/>
      <c r="B132" s="235"/>
      <c r="C132" s="236"/>
      <c r="D132" s="228" t="s">
        <v>163</v>
      </c>
      <c r="E132" s="237" t="s">
        <v>19</v>
      </c>
      <c r="F132" s="238" t="s">
        <v>1192</v>
      </c>
      <c r="G132" s="236"/>
      <c r="H132" s="237" t="s">
        <v>19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163</v>
      </c>
      <c r="AU132" s="244" t="s">
        <v>81</v>
      </c>
      <c r="AV132" s="13" t="s">
        <v>79</v>
      </c>
      <c r="AW132" s="13" t="s">
        <v>34</v>
      </c>
      <c r="AX132" s="13" t="s">
        <v>72</v>
      </c>
      <c r="AY132" s="244" t="s">
        <v>150</v>
      </c>
    </row>
    <row r="133" s="13" customFormat="1">
      <c r="A133" s="13"/>
      <c r="B133" s="235"/>
      <c r="C133" s="236"/>
      <c r="D133" s="228" t="s">
        <v>163</v>
      </c>
      <c r="E133" s="237" t="s">
        <v>19</v>
      </c>
      <c r="F133" s="238" t="s">
        <v>360</v>
      </c>
      <c r="G133" s="236"/>
      <c r="H133" s="237" t="s">
        <v>19</v>
      </c>
      <c r="I133" s="239"/>
      <c r="J133" s="236"/>
      <c r="K133" s="236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163</v>
      </c>
      <c r="AU133" s="244" t="s">
        <v>81</v>
      </c>
      <c r="AV133" s="13" t="s">
        <v>79</v>
      </c>
      <c r="AW133" s="13" t="s">
        <v>34</v>
      </c>
      <c r="AX133" s="13" t="s">
        <v>72</v>
      </c>
      <c r="AY133" s="244" t="s">
        <v>150</v>
      </c>
    </row>
    <row r="134" s="13" customFormat="1">
      <c r="A134" s="13"/>
      <c r="B134" s="235"/>
      <c r="C134" s="236"/>
      <c r="D134" s="228" t="s">
        <v>163</v>
      </c>
      <c r="E134" s="237" t="s">
        <v>19</v>
      </c>
      <c r="F134" s="238" t="s">
        <v>361</v>
      </c>
      <c r="G134" s="236"/>
      <c r="H134" s="237" t="s">
        <v>19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163</v>
      </c>
      <c r="AU134" s="244" t="s">
        <v>81</v>
      </c>
      <c r="AV134" s="13" t="s">
        <v>79</v>
      </c>
      <c r="AW134" s="13" t="s">
        <v>34</v>
      </c>
      <c r="AX134" s="13" t="s">
        <v>72</v>
      </c>
      <c r="AY134" s="244" t="s">
        <v>150</v>
      </c>
    </row>
    <row r="135" s="14" customFormat="1">
      <c r="A135" s="14"/>
      <c r="B135" s="245"/>
      <c r="C135" s="246"/>
      <c r="D135" s="228" t="s">
        <v>163</v>
      </c>
      <c r="E135" s="247" t="s">
        <v>19</v>
      </c>
      <c r="F135" s="248" t="s">
        <v>1766</v>
      </c>
      <c r="G135" s="246"/>
      <c r="H135" s="249">
        <v>30.41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163</v>
      </c>
      <c r="AU135" s="255" t="s">
        <v>81</v>
      </c>
      <c r="AV135" s="14" t="s">
        <v>81</v>
      </c>
      <c r="AW135" s="14" t="s">
        <v>34</v>
      </c>
      <c r="AX135" s="14" t="s">
        <v>72</v>
      </c>
      <c r="AY135" s="255" t="s">
        <v>150</v>
      </c>
    </row>
    <row r="136" s="15" customFormat="1">
      <c r="A136" s="15"/>
      <c r="B136" s="256"/>
      <c r="C136" s="257"/>
      <c r="D136" s="228" t="s">
        <v>163</v>
      </c>
      <c r="E136" s="258" t="s">
        <v>19</v>
      </c>
      <c r="F136" s="259" t="s">
        <v>167</v>
      </c>
      <c r="G136" s="257"/>
      <c r="H136" s="260">
        <v>30.41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6" t="s">
        <v>163</v>
      </c>
      <c r="AU136" s="266" t="s">
        <v>81</v>
      </c>
      <c r="AV136" s="15" t="s">
        <v>157</v>
      </c>
      <c r="AW136" s="15" t="s">
        <v>34</v>
      </c>
      <c r="AX136" s="15" t="s">
        <v>79</v>
      </c>
      <c r="AY136" s="266" t="s">
        <v>150</v>
      </c>
    </row>
    <row r="137" s="2" customFormat="1" ht="33" customHeight="1">
      <c r="A137" s="40"/>
      <c r="B137" s="41"/>
      <c r="C137" s="215" t="s">
        <v>190</v>
      </c>
      <c r="D137" s="215" t="s">
        <v>152</v>
      </c>
      <c r="E137" s="216" t="s">
        <v>380</v>
      </c>
      <c r="F137" s="217" t="s">
        <v>381</v>
      </c>
      <c r="G137" s="218" t="s">
        <v>382</v>
      </c>
      <c r="H137" s="219">
        <v>54.738</v>
      </c>
      <c r="I137" s="220"/>
      <c r="J137" s="221">
        <f>ROUND(I137*H137,2)</f>
        <v>0</v>
      </c>
      <c r="K137" s="217" t="s">
        <v>156</v>
      </c>
      <c r="L137" s="46"/>
      <c r="M137" s="222" t="s">
        <v>19</v>
      </c>
      <c r="N137" s="223" t="s">
        <v>43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157</v>
      </c>
      <c r="AT137" s="226" t="s">
        <v>152</v>
      </c>
      <c r="AU137" s="226" t="s">
        <v>81</v>
      </c>
      <c r="AY137" s="19" t="s">
        <v>150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79</v>
      </c>
      <c r="BK137" s="227">
        <f>ROUND(I137*H137,2)</f>
        <v>0</v>
      </c>
      <c r="BL137" s="19" t="s">
        <v>157</v>
      </c>
      <c r="BM137" s="226" t="s">
        <v>1768</v>
      </c>
    </row>
    <row r="138" s="2" customFormat="1">
      <c r="A138" s="40"/>
      <c r="B138" s="41"/>
      <c r="C138" s="42"/>
      <c r="D138" s="228" t="s">
        <v>159</v>
      </c>
      <c r="E138" s="42"/>
      <c r="F138" s="229" t="s">
        <v>384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159</v>
      </c>
      <c r="AU138" s="19" t="s">
        <v>81</v>
      </c>
    </row>
    <row r="139" s="2" customFormat="1">
      <c r="A139" s="40"/>
      <c r="B139" s="41"/>
      <c r="C139" s="42"/>
      <c r="D139" s="233" t="s">
        <v>161</v>
      </c>
      <c r="E139" s="42"/>
      <c r="F139" s="234" t="s">
        <v>385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161</v>
      </c>
      <c r="AU139" s="19" t="s">
        <v>81</v>
      </c>
    </row>
    <row r="140" s="13" customFormat="1">
      <c r="A140" s="13"/>
      <c r="B140" s="235"/>
      <c r="C140" s="236"/>
      <c r="D140" s="228" t="s">
        <v>163</v>
      </c>
      <c r="E140" s="237" t="s">
        <v>19</v>
      </c>
      <c r="F140" s="238" t="s">
        <v>1192</v>
      </c>
      <c r="G140" s="236"/>
      <c r="H140" s="237" t="s">
        <v>19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163</v>
      </c>
      <c r="AU140" s="244" t="s">
        <v>81</v>
      </c>
      <c r="AV140" s="13" t="s">
        <v>79</v>
      </c>
      <c r="AW140" s="13" t="s">
        <v>34</v>
      </c>
      <c r="AX140" s="13" t="s">
        <v>72</v>
      </c>
      <c r="AY140" s="244" t="s">
        <v>150</v>
      </c>
    </row>
    <row r="141" s="13" customFormat="1">
      <c r="A141" s="13"/>
      <c r="B141" s="235"/>
      <c r="C141" s="236"/>
      <c r="D141" s="228" t="s">
        <v>163</v>
      </c>
      <c r="E141" s="237" t="s">
        <v>19</v>
      </c>
      <c r="F141" s="238" t="s">
        <v>386</v>
      </c>
      <c r="G141" s="236"/>
      <c r="H141" s="237" t="s">
        <v>19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163</v>
      </c>
      <c r="AU141" s="244" t="s">
        <v>81</v>
      </c>
      <c r="AV141" s="13" t="s">
        <v>79</v>
      </c>
      <c r="AW141" s="13" t="s">
        <v>34</v>
      </c>
      <c r="AX141" s="13" t="s">
        <v>72</v>
      </c>
      <c r="AY141" s="244" t="s">
        <v>150</v>
      </c>
    </row>
    <row r="142" s="14" customFormat="1">
      <c r="A142" s="14"/>
      <c r="B142" s="245"/>
      <c r="C142" s="246"/>
      <c r="D142" s="228" t="s">
        <v>163</v>
      </c>
      <c r="E142" s="247" t="s">
        <v>19</v>
      </c>
      <c r="F142" s="248" t="s">
        <v>1769</v>
      </c>
      <c r="G142" s="246"/>
      <c r="H142" s="249">
        <v>54.738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163</v>
      </c>
      <c r="AU142" s="255" t="s">
        <v>81</v>
      </c>
      <c r="AV142" s="14" t="s">
        <v>81</v>
      </c>
      <c r="AW142" s="14" t="s">
        <v>34</v>
      </c>
      <c r="AX142" s="14" t="s">
        <v>72</v>
      </c>
      <c r="AY142" s="255" t="s">
        <v>150</v>
      </c>
    </row>
    <row r="143" s="15" customFormat="1">
      <c r="A143" s="15"/>
      <c r="B143" s="256"/>
      <c r="C143" s="257"/>
      <c r="D143" s="228" t="s">
        <v>163</v>
      </c>
      <c r="E143" s="258" t="s">
        <v>19</v>
      </c>
      <c r="F143" s="259" t="s">
        <v>167</v>
      </c>
      <c r="G143" s="257"/>
      <c r="H143" s="260">
        <v>54.738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163</v>
      </c>
      <c r="AU143" s="266" t="s">
        <v>81</v>
      </c>
      <c r="AV143" s="15" t="s">
        <v>157</v>
      </c>
      <c r="AW143" s="15" t="s">
        <v>34</v>
      </c>
      <c r="AX143" s="15" t="s">
        <v>79</v>
      </c>
      <c r="AY143" s="266" t="s">
        <v>150</v>
      </c>
    </row>
    <row r="144" s="2" customFormat="1" ht="24.15" customHeight="1">
      <c r="A144" s="40"/>
      <c r="B144" s="41"/>
      <c r="C144" s="215" t="s">
        <v>199</v>
      </c>
      <c r="D144" s="215" t="s">
        <v>152</v>
      </c>
      <c r="E144" s="216" t="s">
        <v>398</v>
      </c>
      <c r="F144" s="217" t="s">
        <v>399</v>
      </c>
      <c r="G144" s="218" t="s">
        <v>218</v>
      </c>
      <c r="H144" s="219">
        <v>21.600000000000001</v>
      </c>
      <c r="I144" s="220"/>
      <c r="J144" s="221">
        <f>ROUND(I144*H144,2)</f>
        <v>0</v>
      </c>
      <c r="K144" s="217" t="s">
        <v>156</v>
      </c>
      <c r="L144" s="46"/>
      <c r="M144" s="222" t="s">
        <v>19</v>
      </c>
      <c r="N144" s="223" t="s">
        <v>43</v>
      </c>
      <c r="O144" s="86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157</v>
      </c>
      <c r="AT144" s="226" t="s">
        <v>152</v>
      </c>
      <c r="AU144" s="226" t="s">
        <v>81</v>
      </c>
      <c r="AY144" s="19" t="s">
        <v>150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79</v>
      </c>
      <c r="BK144" s="227">
        <f>ROUND(I144*H144,2)</f>
        <v>0</v>
      </c>
      <c r="BL144" s="19" t="s">
        <v>157</v>
      </c>
      <c r="BM144" s="226" t="s">
        <v>1770</v>
      </c>
    </row>
    <row r="145" s="2" customFormat="1">
      <c r="A145" s="40"/>
      <c r="B145" s="41"/>
      <c r="C145" s="42"/>
      <c r="D145" s="228" t="s">
        <v>159</v>
      </c>
      <c r="E145" s="42"/>
      <c r="F145" s="229" t="s">
        <v>401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159</v>
      </c>
      <c r="AU145" s="19" t="s">
        <v>81</v>
      </c>
    </row>
    <row r="146" s="2" customFormat="1">
      <c r="A146" s="40"/>
      <c r="B146" s="41"/>
      <c r="C146" s="42"/>
      <c r="D146" s="233" t="s">
        <v>161</v>
      </c>
      <c r="E146" s="42"/>
      <c r="F146" s="234" t="s">
        <v>402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161</v>
      </c>
      <c r="AU146" s="19" t="s">
        <v>81</v>
      </c>
    </row>
    <row r="147" s="13" customFormat="1">
      <c r="A147" s="13"/>
      <c r="B147" s="235"/>
      <c r="C147" s="236"/>
      <c r="D147" s="228" t="s">
        <v>163</v>
      </c>
      <c r="E147" s="237" t="s">
        <v>19</v>
      </c>
      <c r="F147" s="238" t="s">
        <v>1192</v>
      </c>
      <c r="G147" s="236"/>
      <c r="H147" s="237" t="s">
        <v>19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163</v>
      </c>
      <c r="AU147" s="244" t="s">
        <v>81</v>
      </c>
      <c r="AV147" s="13" t="s">
        <v>79</v>
      </c>
      <c r="AW147" s="13" t="s">
        <v>34</v>
      </c>
      <c r="AX147" s="13" t="s">
        <v>72</v>
      </c>
      <c r="AY147" s="244" t="s">
        <v>150</v>
      </c>
    </row>
    <row r="148" s="13" customFormat="1">
      <c r="A148" s="13"/>
      <c r="B148" s="235"/>
      <c r="C148" s="236"/>
      <c r="D148" s="228" t="s">
        <v>163</v>
      </c>
      <c r="E148" s="237" t="s">
        <v>19</v>
      </c>
      <c r="F148" s="238" t="s">
        <v>1163</v>
      </c>
      <c r="G148" s="236"/>
      <c r="H148" s="237" t="s">
        <v>19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163</v>
      </c>
      <c r="AU148" s="244" t="s">
        <v>81</v>
      </c>
      <c r="AV148" s="13" t="s">
        <v>79</v>
      </c>
      <c r="AW148" s="13" t="s">
        <v>34</v>
      </c>
      <c r="AX148" s="13" t="s">
        <v>72</v>
      </c>
      <c r="AY148" s="244" t="s">
        <v>150</v>
      </c>
    </row>
    <row r="149" s="14" customFormat="1">
      <c r="A149" s="14"/>
      <c r="B149" s="245"/>
      <c r="C149" s="246"/>
      <c r="D149" s="228" t="s">
        <v>163</v>
      </c>
      <c r="E149" s="247" t="s">
        <v>19</v>
      </c>
      <c r="F149" s="248" t="s">
        <v>1771</v>
      </c>
      <c r="G149" s="246"/>
      <c r="H149" s="249">
        <v>21.600000000000001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163</v>
      </c>
      <c r="AU149" s="255" t="s">
        <v>81</v>
      </c>
      <c r="AV149" s="14" t="s">
        <v>81</v>
      </c>
      <c r="AW149" s="14" t="s">
        <v>34</v>
      </c>
      <c r="AX149" s="14" t="s">
        <v>72</v>
      </c>
      <c r="AY149" s="255" t="s">
        <v>150</v>
      </c>
    </row>
    <row r="150" s="15" customFormat="1">
      <c r="A150" s="15"/>
      <c r="B150" s="256"/>
      <c r="C150" s="257"/>
      <c r="D150" s="228" t="s">
        <v>163</v>
      </c>
      <c r="E150" s="258" t="s">
        <v>19</v>
      </c>
      <c r="F150" s="259" t="s">
        <v>1169</v>
      </c>
      <c r="G150" s="257"/>
      <c r="H150" s="260">
        <v>21.600000000000001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6" t="s">
        <v>163</v>
      </c>
      <c r="AU150" s="266" t="s">
        <v>81</v>
      </c>
      <c r="AV150" s="15" t="s">
        <v>157</v>
      </c>
      <c r="AW150" s="15" t="s">
        <v>34</v>
      </c>
      <c r="AX150" s="15" t="s">
        <v>79</v>
      </c>
      <c r="AY150" s="266" t="s">
        <v>150</v>
      </c>
    </row>
    <row r="151" s="2" customFormat="1" ht="24.15" customHeight="1">
      <c r="A151" s="40"/>
      <c r="B151" s="41"/>
      <c r="C151" s="215" t="s">
        <v>208</v>
      </c>
      <c r="D151" s="215" t="s">
        <v>152</v>
      </c>
      <c r="E151" s="216" t="s">
        <v>442</v>
      </c>
      <c r="F151" s="217" t="s">
        <v>443</v>
      </c>
      <c r="G151" s="218" t="s">
        <v>155</v>
      </c>
      <c r="H151" s="219">
        <v>14.85</v>
      </c>
      <c r="I151" s="220"/>
      <c r="J151" s="221">
        <f>ROUND(I151*H151,2)</f>
        <v>0</v>
      </c>
      <c r="K151" s="217" t="s">
        <v>156</v>
      </c>
      <c r="L151" s="46"/>
      <c r="M151" s="222" t="s">
        <v>19</v>
      </c>
      <c r="N151" s="223" t="s">
        <v>43</v>
      </c>
      <c r="O151" s="86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157</v>
      </c>
      <c r="AT151" s="226" t="s">
        <v>152</v>
      </c>
      <c r="AU151" s="226" t="s">
        <v>81</v>
      </c>
      <c r="AY151" s="19" t="s">
        <v>150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79</v>
      </c>
      <c r="BK151" s="227">
        <f>ROUND(I151*H151,2)</f>
        <v>0</v>
      </c>
      <c r="BL151" s="19" t="s">
        <v>157</v>
      </c>
      <c r="BM151" s="226" t="s">
        <v>1772</v>
      </c>
    </row>
    <row r="152" s="2" customFormat="1">
      <c r="A152" s="40"/>
      <c r="B152" s="41"/>
      <c r="C152" s="42"/>
      <c r="D152" s="228" t="s">
        <v>159</v>
      </c>
      <c r="E152" s="42"/>
      <c r="F152" s="229" t="s">
        <v>445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159</v>
      </c>
      <c r="AU152" s="19" t="s">
        <v>81</v>
      </c>
    </row>
    <row r="153" s="2" customFormat="1">
      <c r="A153" s="40"/>
      <c r="B153" s="41"/>
      <c r="C153" s="42"/>
      <c r="D153" s="233" t="s">
        <v>161</v>
      </c>
      <c r="E153" s="42"/>
      <c r="F153" s="234" t="s">
        <v>446</v>
      </c>
      <c r="G153" s="42"/>
      <c r="H153" s="42"/>
      <c r="I153" s="230"/>
      <c r="J153" s="42"/>
      <c r="K153" s="42"/>
      <c r="L153" s="46"/>
      <c r="M153" s="231"/>
      <c r="N153" s="23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161</v>
      </c>
      <c r="AU153" s="19" t="s">
        <v>81</v>
      </c>
    </row>
    <row r="154" s="13" customFormat="1">
      <c r="A154" s="13"/>
      <c r="B154" s="235"/>
      <c r="C154" s="236"/>
      <c r="D154" s="228" t="s">
        <v>163</v>
      </c>
      <c r="E154" s="237" t="s">
        <v>19</v>
      </c>
      <c r="F154" s="238" t="s">
        <v>1192</v>
      </c>
      <c r="G154" s="236"/>
      <c r="H154" s="237" t="s">
        <v>19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163</v>
      </c>
      <c r="AU154" s="244" t="s">
        <v>81</v>
      </c>
      <c r="AV154" s="13" t="s">
        <v>79</v>
      </c>
      <c r="AW154" s="13" t="s">
        <v>34</v>
      </c>
      <c r="AX154" s="13" t="s">
        <v>72</v>
      </c>
      <c r="AY154" s="244" t="s">
        <v>150</v>
      </c>
    </row>
    <row r="155" s="13" customFormat="1">
      <c r="A155" s="13"/>
      <c r="B155" s="235"/>
      <c r="C155" s="236"/>
      <c r="D155" s="228" t="s">
        <v>163</v>
      </c>
      <c r="E155" s="237" t="s">
        <v>19</v>
      </c>
      <c r="F155" s="238" t="s">
        <v>1181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163</v>
      </c>
      <c r="AU155" s="244" t="s">
        <v>81</v>
      </c>
      <c r="AV155" s="13" t="s">
        <v>79</v>
      </c>
      <c r="AW155" s="13" t="s">
        <v>34</v>
      </c>
      <c r="AX155" s="13" t="s">
        <v>72</v>
      </c>
      <c r="AY155" s="244" t="s">
        <v>150</v>
      </c>
    </row>
    <row r="156" s="13" customFormat="1">
      <c r="A156" s="13"/>
      <c r="B156" s="235"/>
      <c r="C156" s="236"/>
      <c r="D156" s="228" t="s">
        <v>163</v>
      </c>
      <c r="E156" s="237" t="s">
        <v>19</v>
      </c>
      <c r="F156" s="238" t="s">
        <v>1182</v>
      </c>
      <c r="G156" s="236"/>
      <c r="H156" s="237" t="s">
        <v>19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163</v>
      </c>
      <c r="AU156" s="244" t="s">
        <v>81</v>
      </c>
      <c r="AV156" s="13" t="s">
        <v>79</v>
      </c>
      <c r="AW156" s="13" t="s">
        <v>34</v>
      </c>
      <c r="AX156" s="13" t="s">
        <v>72</v>
      </c>
      <c r="AY156" s="244" t="s">
        <v>150</v>
      </c>
    </row>
    <row r="157" s="14" customFormat="1">
      <c r="A157" s="14"/>
      <c r="B157" s="245"/>
      <c r="C157" s="246"/>
      <c r="D157" s="228" t="s">
        <v>163</v>
      </c>
      <c r="E157" s="247" t="s">
        <v>19</v>
      </c>
      <c r="F157" s="248" t="s">
        <v>1773</v>
      </c>
      <c r="G157" s="246"/>
      <c r="H157" s="249">
        <v>14.85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163</v>
      </c>
      <c r="AU157" s="255" t="s">
        <v>81</v>
      </c>
      <c r="AV157" s="14" t="s">
        <v>81</v>
      </c>
      <c r="AW157" s="14" t="s">
        <v>34</v>
      </c>
      <c r="AX157" s="14" t="s">
        <v>72</v>
      </c>
      <c r="AY157" s="255" t="s">
        <v>150</v>
      </c>
    </row>
    <row r="158" s="15" customFormat="1">
      <c r="A158" s="15"/>
      <c r="B158" s="256"/>
      <c r="C158" s="257"/>
      <c r="D158" s="228" t="s">
        <v>163</v>
      </c>
      <c r="E158" s="258" t="s">
        <v>19</v>
      </c>
      <c r="F158" s="259" t="s">
        <v>167</v>
      </c>
      <c r="G158" s="257"/>
      <c r="H158" s="260">
        <v>14.85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6" t="s">
        <v>163</v>
      </c>
      <c r="AU158" s="266" t="s">
        <v>81</v>
      </c>
      <c r="AV158" s="15" t="s">
        <v>157</v>
      </c>
      <c r="AW158" s="15" t="s">
        <v>34</v>
      </c>
      <c r="AX158" s="15" t="s">
        <v>79</v>
      </c>
      <c r="AY158" s="266" t="s">
        <v>150</v>
      </c>
    </row>
    <row r="159" s="2" customFormat="1" ht="24.15" customHeight="1">
      <c r="A159" s="40"/>
      <c r="B159" s="41"/>
      <c r="C159" s="215" t="s">
        <v>215</v>
      </c>
      <c r="D159" s="215" t="s">
        <v>152</v>
      </c>
      <c r="E159" s="216" t="s">
        <v>633</v>
      </c>
      <c r="F159" s="217" t="s">
        <v>634</v>
      </c>
      <c r="G159" s="218" t="s">
        <v>155</v>
      </c>
      <c r="H159" s="219">
        <v>34.210000000000001</v>
      </c>
      <c r="I159" s="220"/>
      <c r="J159" s="221">
        <f>ROUND(I159*H159,2)</f>
        <v>0</v>
      </c>
      <c r="K159" s="217" t="s">
        <v>156</v>
      </c>
      <c r="L159" s="46"/>
      <c r="M159" s="222" t="s">
        <v>19</v>
      </c>
      <c r="N159" s="223" t="s">
        <v>43</v>
      </c>
      <c r="O159" s="86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157</v>
      </c>
      <c r="AT159" s="226" t="s">
        <v>152</v>
      </c>
      <c r="AU159" s="226" t="s">
        <v>81</v>
      </c>
      <c r="AY159" s="19" t="s">
        <v>150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79</v>
      </c>
      <c r="BK159" s="227">
        <f>ROUND(I159*H159,2)</f>
        <v>0</v>
      </c>
      <c r="BL159" s="19" t="s">
        <v>157</v>
      </c>
      <c r="BM159" s="226" t="s">
        <v>1774</v>
      </c>
    </row>
    <row r="160" s="2" customFormat="1">
      <c r="A160" s="40"/>
      <c r="B160" s="41"/>
      <c r="C160" s="42"/>
      <c r="D160" s="228" t="s">
        <v>159</v>
      </c>
      <c r="E160" s="42"/>
      <c r="F160" s="229" t="s">
        <v>636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159</v>
      </c>
      <c r="AU160" s="19" t="s">
        <v>81</v>
      </c>
    </row>
    <row r="161" s="2" customFormat="1">
      <c r="A161" s="40"/>
      <c r="B161" s="41"/>
      <c r="C161" s="42"/>
      <c r="D161" s="233" t="s">
        <v>161</v>
      </c>
      <c r="E161" s="42"/>
      <c r="F161" s="234" t="s">
        <v>637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161</v>
      </c>
      <c r="AU161" s="19" t="s">
        <v>81</v>
      </c>
    </row>
    <row r="162" s="13" customFormat="1">
      <c r="A162" s="13"/>
      <c r="B162" s="235"/>
      <c r="C162" s="236"/>
      <c r="D162" s="228" t="s">
        <v>163</v>
      </c>
      <c r="E162" s="237" t="s">
        <v>19</v>
      </c>
      <c r="F162" s="238" t="s">
        <v>1192</v>
      </c>
      <c r="G162" s="236"/>
      <c r="H162" s="237" t="s">
        <v>19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163</v>
      </c>
      <c r="AU162" s="244" t="s">
        <v>81</v>
      </c>
      <c r="AV162" s="13" t="s">
        <v>79</v>
      </c>
      <c r="AW162" s="13" t="s">
        <v>34</v>
      </c>
      <c r="AX162" s="13" t="s">
        <v>72</v>
      </c>
      <c r="AY162" s="244" t="s">
        <v>150</v>
      </c>
    </row>
    <row r="163" s="13" customFormat="1">
      <c r="A163" s="13"/>
      <c r="B163" s="235"/>
      <c r="C163" s="236"/>
      <c r="D163" s="228" t="s">
        <v>163</v>
      </c>
      <c r="E163" s="237" t="s">
        <v>19</v>
      </c>
      <c r="F163" s="238" t="s">
        <v>1193</v>
      </c>
      <c r="G163" s="236"/>
      <c r="H163" s="237" t="s">
        <v>19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163</v>
      </c>
      <c r="AU163" s="244" t="s">
        <v>81</v>
      </c>
      <c r="AV163" s="13" t="s">
        <v>79</v>
      </c>
      <c r="AW163" s="13" t="s">
        <v>34</v>
      </c>
      <c r="AX163" s="13" t="s">
        <v>72</v>
      </c>
      <c r="AY163" s="244" t="s">
        <v>150</v>
      </c>
    </row>
    <row r="164" s="14" customFormat="1">
      <c r="A164" s="14"/>
      <c r="B164" s="245"/>
      <c r="C164" s="246"/>
      <c r="D164" s="228" t="s">
        <v>163</v>
      </c>
      <c r="E164" s="247" t="s">
        <v>19</v>
      </c>
      <c r="F164" s="248" t="s">
        <v>1775</v>
      </c>
      <c r="G164" s="246"/>
      <c r="H164" s="249">
        <v>14.300000000000001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163</v>
      </c>
      <c r="AU164" s="255" t="s">
        <v>81</v>
      </c>
      <c r="AV164" s="14" t="s">
        <v>81</v>
      </c>
      <c r="AW164" s="14" t="s">
        <v>34</v>
      </c>
      <c r="AX164" s="14" t="s">
        <v>72</v>
      </c>
      <c r="AY164" s="255" t="s">
        <v>150</v>
      </c>
    </row>
    <row r="165" s="14" customFormat="1">
      <c r="A165" s="14"/>
      <c r="B165" s="245"/>
      <c r="C165" s="246"/>
      <c r="D165" s="228" t="s">
        <v>163</v>
      </c>
      <c r="E165" s="247" t="s">
        <v>19</v>
      </c>
      <c r="F165" s="248" t="s">
        <v>1776</v>
      </c>
      <c r="G165" s="246"/>
      <c r="H165" s="249">
        <v>19.91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163</v>
      </c>
      <c r="AU165" s="255" t="s">
        <v>81</v>
      </c>
      <c r="AV165" s="14" t="s">
        <v>81</v>
      </c>
      <c r="AW165" s="14" t="s">
        <v>34</v>
      </c>
      <c r="AX165" s="14" t="s">
        <v>72</v>
      </c>
      <c r="AY165" s="255" t="s">
        <v>150</v>
      </c>
    </row>
    <row r="166" s="15" customFormat="1">
      <c r="A166" s="15"/>
      <c r="B166" s="256"/>
      <c r="C166" s="257"/>
      <c r="D166" s="228" t="s">
        <v>163</v>
      </c>
      <c r="E166" s="258" t="s">
        <v>19</v>
      </c>
      <c r="F166" s="259" t="s">
        <v>167</v>
      </c>
      <c r="G166" s="257"/>
      <c r="H166" s="260">
        <v>34.210000000000001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6" t="s">
        <v>163</v>
      </c>
      <c r="AU166" s="266" t="s">
        <v>81</v>
      </c>
      <c r="AV166" s="15" t="s">
        <v>157</v>
      </c>
      <c r="AW166" s="15" t="s">
        <v>34</v>
      </c>
      <c r="AX166" s="15" t="s">
        <v>79</v>
      </c>
      <c r="AY166" s="266" t="s">
        <v>150</v>
      </c>
    </row>
    <row r="167" s="12" customFormat="1" ht="22.8" customHeight="1">
      <c r="A167" s="12"/>
      <c r="B167" s="199"/>
      <c r="C167" s="200"/>
      <c r="D167" s="201" t="s">
        <v>71</v>
      </c>
      <c r="E167" s="213" t="s">
        <v>157</v>
      </c>
      <c r="F167" s="213" t="s">
        <v>881</v>
      </c>
      <c r="G167" s="200"/>
      <c r="H167" s="200"/>
      <c r="I167" s="203"/>
      <c r="J167" s="214">
        <f>BK167</f>
        <v>0</v>
      </c>
      <c r="K167" s="200"/>
      <c r="L167" s="205"/>
      <c r="M167" s="206"/>
      <c r="N167" s="207"/>
      <c r="O167" s="207"/>
      <c r="P167" s="208">
        <f>SUM(P168:P228)</f>
        <v>0</v>
      </c>
      <c r="Q167" s="207"/>
      <c r="R167" s="208">
        <f>SUM(R168:R228)</f>
        <v>17.165419450000002</v>
      </c>
      <c r="S167" s="207"/>
      <c r="T167" s="209">
        <f>SUM(T168:T228)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0" t="s">
        <v>79</v>
      </c>
      <c r="AT167" s="211" t="s">
        <v>71</v>
      </c>
      <c r="AU167" s="211" t="s">
        <v>79</v>
      </c>
      <c r="AY167" s="210" t="s">
        <v>150</v>
      </c>
      <c r="BK167" s="212">
        <f>SUM(BK168:BK228)</f>
        <v>0</v>
      </c>
    </row>
    <row r="168" s="2" customFormat="1" ht="33" customHeight="1">
      <c r="A168" s="40"/>
      <c r="B168" s="41"/>
      <c r="C168" s="215" t="s">
        <v>225</v>
      </c>
      <c r="D168" s="215" t="s">
        <v>152</v>
      </c>
      <c r="E168" s="216" t="s">
        <v>1331</v>
      </c>
      <c r="F168" s="217" t="s">
        <v>1332</v>
      </c>
      <c r="G168" s="218" t="s">
        <v>155</v>
      </c>
      <c r="H168" s="219">
        <v>37.810000000000002</v>
      </c>
      <c r="I168" s="220"/>
      <c r="J168" s="221">
        <f>ROUND(I168*H168,2)</f>
        <v>0</v>
      </c>
      <c r="K168" s="217" t="s">
        <v>156</v>
      </c>
      <c r="L168" s="46"/>
      <c r="M168" s="222" t="s">
        <v>19</v>
      </c>
      <c r="N168" s="223" t="s">
        <v>43</v>
      </c>
      <c r="O168" s="86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6" t="s">
        <v>157</v>
      </c>
      <c r="AT168" s="226" t="s">
        <v>152</v>
      </c>
      <c r="AU168" s="226" t="s">
        <v>81</v>
      </c>
      <c r="AY168" s="19" t="s">
        <v>150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79</v>
      </c>
      <c r="BK168" s="227">
        <f>ROUND(I168*H168,2)</f>
        <v>0</v>
      </c>
      <c r="BL168" s="19" t="s">
        <v>157</v>
      </c>
      <c r="BM168" s="226" t="s">
        <v>1777</v>
      </c>
    </row>
    <row r="169" s="2" customFormat="1">
      <c r="A169" s="40"/>
      <c r="B169" s="41"/>
      <c r="C169" s="42"/>
      <c r="D169" s="228" t="s">
        <v>159</v>
      </c>
      <c r="E169" s="42"/>
      <c r="F169" s="229" t="s">
        <v>1334</v>
      </c>
      <c r="G169" s="42"/>
      <c r="H169" s="42"/>
      <c r="I169" s="230"/>
      <c r="J169" s="42"/>
      <c r="K169" s="42"/>
      <c r="L169" s="46"/>
      <c r="M169" s="231"/>
      <c r="N169" s="232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159</v>
      </c>
      <c r="AU169" s="19" t="s">
        <v>81</v>
      </c>
    </row>
    <row r="170" s="2" customFormat="1">
      <c r="A170" s="40"/>
      <c r="B170" s="41"/>
      <c r="C170" s="42"/>
      <c r="D170" s="233" t="s">
        <v>161</v>
      </c>
      <c r="E170" s="42"/>
      <c r="F170" s="234" t="s">
        <v>1335</v>
      </c>
      <c r="G170" s="42"/>
      <c r="H170" s="42"/>
      <c r="I170" s="230"/>
      <c r="J170" s="42"/>
      <c r="K170" s="42"/>
      <c r="L170" s="46"/>
      <c r="M170" s="231"/>
      <c r="N170" s="23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161</v>
      </c>
      <c r="AU170" s="19" t="s">
        <v>81</v>
      </c>
    </row>
    <row r="171" s="13" customFormat="1">
      <c r="A171" s="13"/>
      <c r="B171" s="235"/>
      <c r="C171" s="236"/>
      <c r="D171" s="228" t="s">
        <v>163</v>
      </c>
      <c r="E171" s="237" t="s">
        <v>19</v>
      </c>
      <c r="F171" s="238" t="s">
        <v>1192</v>
      </c>
      <c r="G171" s="236"/>
      <c r="H171" s="237" t="s">
        <v>19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163</v>
      </c>
      <c r="AU171" s="244" t="s">
        <v>81</v>
      </c>
      <c r="AV171" s="13" t="s">
        <v>79</v>
      </c>
      <c r="AW171" s="13" t="s">
        <v>34</v>
      </c>
      <c r="AX171" s="13" t="s">
        <v>72</v>
      </c>
      <c r="AY171" s="244" t="s">
        <v>150</v>
      </c>
    </row>
    <row r="172" s="13" customFormat="1">
      <c r="A172" s="13"/>
      <c r="B172" s="235"/>
      <c r="C172" s="236"/>
      <c r="D172" s="228" t="s">
        <v>163</v>
      </c>
      <c r="E172" s="237" t="s">
        <v>19</v>
      </c>
      <c r="F172" s="238" t="s">
        <v>1336</v>
      </c>
      <c r="G172" s="236"/>
      <c r="H172" s="237" t="s">
        <v>19</v>
      </c>
      <c r="I172" s="239"/>
      <c r="J172" s="236"/>
      <c r="K172" s="236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163</v>
      </c>
      <c r="AU172" s="244" t="s">
        <v>81</v>
      </c>
      <c r="AV172" s="13" t="s">
        <v>79</v>
      </c>
      <c r="AW172" s="13" t="s">
        <v>34</v>
      </c>
      <c r="AX172" s="13" t="s">
        <v>72</v>
      </c>
      <c r="AY172" s="244" t="s">
        <v>150</v>
      </c>
    </row>
    <row r="173" s="14" customFormat="1">
      <c r="A173" s="14"/>
      <c r="B173" s="245"/>
      <c r="C173" s="246"/>
      <c r="D173" s="228" t="s">
        <v>163</v>
      </c>
      <c r="E173" s="247" t="s">
        <v>19</v>
      </c>
      <c r="F173" s="248" t="s">
        <v>1775</v>
      </c>
      <c r="G173" s="246"/>
      <c r="H173" s="249">
        <v>14.300000000000001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163</v>
      </c>
      <c r="AU173" s="255" t="s">
        <v>81</v>
      </c>
      <c r="AV173" s="14" t="s">
        <v>81</v>
      </c>
      <c r="AW173" s="14" t="s">
        <v>34</v>
      </c>
      <c r="AX173" s="14" t="s">
        <v>72</v>
      </c>
      <c r="AY173" s="255" t="s">
        <v>150</v>
      </c>
    </row>
    <row r="174" s="14" customFormat="1">
      <c r="A174" s="14"/>
      <c r="B174" s="245"/>
      <c r="C174" s="246"/>
      <c r="D174" s="228" t="s">
        <v>163</v>
      </c>
      <c r="E174" s="247" t="s">
        <v>19</v>
      </c>
      <c r="F174" s="248" t="s">
        <v>1776</v>
      </c>
      <c r="G174" s="246"/>
      <c r="H174" s="249">
        <v>19.91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163</v>
      </c>
      <c r="AU174" s="255" t="s">
        <v>81</v>
      </c>
      <c r="AV174" s="14" t="s">
        <v>81</v>
      </c>
      <c r="AW174" s="14" t="s">
        <v>34</v>
      </c>
      <c r="AX174" s="14" t="s">
        <v>72</v>
      </c>
      <c r="AY174" s="255" t="s">
        <v>150</v>
      </c>
    </row>
    <row r="175" s="14" customFormat="1">
      <c r="A175" s="14"/>
      <c r="B175" s="245"/>
      <c r="C175" s="246"/>
      <c r="D175" s="228" t="s">
        <v>163</v>
      </c>
      <c r="E175" s="247" t="s">
        <v>19</v>
      </c>
      <c r="F175" s="248" t="s">
        <v>1778</v>
      </c>
      <c r="G175" s="246"/>
      <c r="H175" s="249">
        <v>3.6000000000000001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163</v>
      </c>
      <c r="AU175" s="255" t="s">
        <v>81</v>
      </c>
      <c r="AV175" s="14" t="s">
        <v>81</v>
      </c>
      <c r="AW175" s="14" t="s">
        <v>34</v>
      </c>
      <c r="AX175" s="14" t="s">
        <v>72</v>
      </c>
      <c r="AY175" s="255" t="s">
        <v>150</v>
      </c>
    </row>
    <row r="176" s="15" customFormat="1">
      <c r="A176" s="15"/>
      <c r="B176" s="256"/>
      <c r="C176" s="257"/>
      <c r="D176" s="228" t="s">
        <v>163</v>
      </c>
      <c r="E176" s="258" t="s">
        <v>19</v>
      </c>
      <c r="F176" s="259" t="s">
        <v>167</v>
      </c>
      <c r="G176" s="257"/>
      <c r="H176" s="260">
        <v>37.810000000000002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6" t="s">
        <v>163</v>
      </c>
      <c r="AU176" s="266" t="s">
        <v>81</v>
      </c>
      <c r="AV176" s="15" t="s">
        <v>157</v>
      </c>
      <c r="AW176" s="15" t="s">
        <v>34</v>
      </c>
      <c r="AX176" s="15" t="s">
        <v>79</v>
      </c>
      <c r="AY176" s="266" t="s">
        <v>150</v>
      </c>
    </row>
    <row r="177" s="2" customFormat="1" ht="21.75" customHeight="1">
      <c r="A177" s="40"/>
      <c r="B177" s="41"/>
      <c r="C177" s="215" t="s">
        <v>239</v>
      </c>
      <c r="D177" s="215" t="s">
        <v>152</v>
      </c>
      <c r="E177" s="216" t="s">
        <v>1340</v>
      </c>
      <c r="F177" s="217" t="s">
        <v>1341</v>
      </c>
      <c r="G177" s="218" t="s">
        <v>155</v>
      </c>
      <c r="H177" s="219">
        <v>37.810000000000002</v>
      </c>
      <c r="I177" s="220"/>
      <c r="J177" s="221">
        <f>ROUND(I177*H177,2)</f>
        <v>0</v>
      </c>
      <c r="K177" s="217" t="s">
        <v>156</v>
      </c>
      <c r="L177" s="46"/>
      <c r="M177" s="222" t="s">
        <v>19</v>
      </c>
      <c r="N177" s="223" t="s">
        <v>43</v>
      </c>
      <c r="O177" s="86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157</v>
      </c>
      <c r="AT177" s="226" t="s">
        <v>152</v>
      </c>
      <c r="AU177" s="226" t="s">
        <v>81</v>
      </c>
      <c r="AY177" s="19" t="s">
        <v>150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9" t="s">
        <v>79</v>
      </c>
      <c r="BK177" s="227">
        <f>ROUND(I177*H177,2)</f>
        <v>0</v>
      </c>
      <c r="BL177" s="19" t="s">
        <v>157</v>
      </c>
      <c r="BM177" s="226" t="s">
        <v>1779</v>
      </c>
    </row>
    <row r="178" s="2" customFormat="1">
      <c r="A178" s="40"/>
      <c r="B178" s="41"/>
      <c r="C178" s="42"/>
      <c r="D178" s="228" t="s">
        <v>159</v>
      </c>
      <c r="E178" s="42"/>
      <c r="F178" s="229" t="s">
        <v>1343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159</v>
      </c>
      <c r="AU178" s="19" t="s">
        <v>81</v>
      </c>
    </row>
    <row r="179" s="2" customFormat="1">
      <c r="A179" s="40"/>
      <c r="B179" s="41"/>
      <c r="C179" s="42"/>
      <c r="D179" s="233" t="s">
        <v>161</v>
      </c>
      <c r="E179" s="42"/>
      <c r="F179" s="234" t="s">
        <v>1344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161</v>
      </c>
      <c r="AU179" s="19" t="s">
        <v>81</v>
      </c>
    </row>
    <row r="180" s="13" customFormat="1">
      <c r="A180" s="13"/>
      <c r="B180" s="235"/>
      <c r="C180" s="236"/>
      <c r="D180" s="228" t="s">
        <v>163</v>
      </c>
      <c r="E180" s="237" t="s">
        <v>19</v>
      </c>
      <c r="F180" s="238" t="s">
        <v>1192</v>
      </c>
      <c r="G180" s="236"/>
      <c r="H180" s="237" t="s">
        <v>19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163</v>
      </c>
      <c r="AU180" s="244" t="s">
        <v>81</v>
      </c>
      <c r="AV180" s="13" t="s">
        <v>79</v>
      </c>
      <c r="AW180" s="13" t="s">
        <v>34</v>
      </c>
      <c r="AX180" s="13" t="s">
        <v>72</v>
      </c>
      <c r="AY180" s="244" t="s">
        <v>150</v>
      </c>
    </row>
    <row r="181" s="13" customFormat="1">
      <c r="A181" s="13"/>
      <c r="B181" s="235"/>
      <c r="C181" s="236"/>
      <c r="D181" s="228" t="s">
        <v>163</v>
      </c>
      <c r="E181" s="237" t="s">
        <v>19</v>
      </c>
      <c r="F181" s="238" t="s">
        <v>1336</v>
      </c>
      <c r="G181" s="236"/>
      <c r="H181" s="237" t="s">
        <v>19</v>
      </c>
      <c r="I181" s="239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163</v>
      </c>
      <c r="AU181" s="244" t="s">
        <v>81</v>
      </c>
      <c r="AV181" s="13" t="s">
        <v>79</v>
      </c>
      <c r="AW181" s="13" t="s">
        <v>34</v>
      </c>
      <c r="AX181" s="13" t="s">
        <v>72</v>
      </c>
      <c r="AY181" s="244" t="s">
        <v>150</v>
      </c>
    </row>
    <row r="182" s="14" customFormat="1">
      <c r="A182" s="14"/>
      <c r="B182" s="245"/>
      <c r="C182" s="246"/>
      <c r="D182" s="228" t="s">
        <v>163</v>
      </c>
      <c r="E182" s="247" t="s">
        <v>19</v>
      </c>
      <c r="F182" s="248" t="s">
        <v>1780</v>
      </c>
      <c r="G182" s="246"/>
      <c r="H182" s="249">
        <v>37.810000000000002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163</v>
      </c>
      <c r="AU182" s="255" t="s">
        <v>81</v>
      </c>
      <c r="AV182" s="14" t="s">
        <v>81</v>
      </c>
      <c r="AW182" s="14" t="s">
        <v>34</v>
      </c>
      <c r="AX182" s="14" t="s">
        <v>72</v>
      </c>
      <c r="AY182" s="255" t="s">
        <v>150</v>
      </c>
    </row>
    <row r="183" s="15" customFormat="1">
      <c r="A183" s="15"/>
      <c r="B183" s="256"/>
      <c r="C183" s="257"/>
      <c r="D183" s="228" t="s">
        <v>163</v>
      </c>
      <c r="E183" s="258" t="s">
        <v>19</v>
      </c>
      <c r="F183" s="259" t="s">
        <v>167</v>
      </c>
      <c r="G183" s="257"/>
      <c r="H183" s="260">
        <v>37.810000000000002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6" t="s">
        <v>163</v>
      </c>
      <c r="AU183" s="266" t="s">
        <v>81</v>
      </c>
      <c r="AV183" s="15" t="s">
        <v>157</v>
      </c>
      <c r="AW183" s="15" t="s">
        <v>34</v>
      </c>
      <c r="AX183" s="15" t="s">
        <v>79</v>
      </c>
      <c r="AY183" s="266" t="s">
        <v>150</v>
      </c>
    </row>
    <row r="184" s="2" customFormat="1" ht="33" customHeight="1">
      <c r="A184" s="40"/>
      <c r="B184" s="41"/>
      <c r="C184" s="215" t="s">
        <v>247</v>
      </c>
      <c r="D184" s="215" t="s">
        <v>152</v>
      </c>
      <c r="E184" s="216" t="s">
        <v>1346</v>
      </c>
      <c r="F184" s="217" t="s">
        <v>1347</v>
      </c>
      <c r="G184" s="218" t="s">
        <v>218</v>
      </c>
      <c r="H184" s="219">
        <v>1.4850000000000001</v>
      </c>
      <c r="I184" s="220"/>
      <c r="J184" s="221">
        <f>ROUND(I184*H184,2)</f>
        <v>0</v>
      </c>
      <c r="K184" s="217" t="s">
        <v>156</v>
      </c>
      <c r="L184" s="46"/>
      <c r="M184" s="222" t="s">
        <v>19</v>
      </c>
      <c r="N184" s="223" t="s">
        <v>43</v>
      </c>
      <c r="O184" s="86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157</v>
      </c>
      <c r="AT184" s="226" t="s">
        <v>152</v>
      </c>
      <c r="AU184" s="226" t="s">
        <v>81</v>
      </c>
      <c r="AY184" s="19" t="s">
        <v>150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79</v>
      </c>
      <c r="BK184" s="227">
        <f>ROUND(I184*H184,2)</f>
        <v>0</v>
      </c>
      <c r="BL184" s="19" t="s">
        <v>157</v>
      </c>
      <c r="BM184" s="226" t="s">
        <v>1781</v>
      </c>
    </row>
    <row r="185" s="2" customFormat="1">
      <c r="A185" s="40"/>
      <c r="B185" s="41"/>
      <c r="C185" s="42"/>
      <c r="D185" s="228" t="s">
        <v>159</v>
      </c>
      <c r="E185" s="42"/>
      <c r="F185" s="229" t="s">
        <v>1349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159</v>
      </c>
      <c r="AU185" s="19" t="s">
        <v>81</v>
      </c>
    </row>
    <row r="186" s="2" customFormat="1">
      <c r="A186" s="40"/>
      <c r="B186" s="41"/>
      <c r="C186" s="42"/>
      <c r="D186" s="233" t="s">
        <v>161</v>
      </c>
      <c r="E186" s="42"/>
      <c r="F186" s="234" t="s">
        <v>1350</v>
      </c>
      <c r="G186" s="42"/>
      <c r="H186" s="42"/>
      <c r="I186" s="230"/>
      <c r="J186" s="42"/>
      <c r="K186" s="42"/>
      <c r="L186" s="46"/>
      <c r="M186" s="231"/>
      <c r="N186" s="23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161</v>
      </c>
      <c r="AU186" s="19" t="s">
        <v>81</v>
      </c>
    </row>
    <row r="187" s="13" customFormat="1">
      <c r="A187" s="13"/>
      <c r="B187" s="235"/>
      <c r="C187" s="236"/>
      <c r="D187" s="228" t="s">
        <v>163</v>
      </c>
      <c r="E187" s="237" t="s">
        <v>19</v>
      </c>
      <c r="F187" s="238" t="s">
        <v>1192</v>
      </c>
      <c r="G187" s="236"/>
      <c r="H187" s="237" t="s">
        <v>19</v>
      </c>
      <c r="I187" s="239"/>
      <c r="J187" s="236"/>
      <c r="K187" s="236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163</v>
      </c>
      <c r="AU187" s="244" t="s">
        <v>81</v>
      </c>
      <c r="AV187" s="13" t="s">
        <v>79</v>
      </c>
      <c r="AW187" s="13" t="s">
        <v>34</v>
      </c>
      <c r="AX187" s="13" t="s">
        <v>72</v>
      </c>
      <c r="AY187" s="244" t="s">
        <v>150</v>
      </c>
    </row>
    <row r="188" s="13" customFormat="1">
      <c r="A188" s="13"/>
      <c r="B188" s="235"/>
      <c r="C188" s="236"/>
      <c r="D188" s="228" t="s">
        <v>163</v>
      </c>
      <c r="E188" s="237" t="s">
        <v>19</v>
      </c>
      <c r="F188" s="238" t="s">
        <v>1351</v>
      </c>
      <c r="G188" s="236"/>
      <c r="H188" s="237" t="s">
        <v>19</v>
      </c>
      <c r="I188" s="239"/>
      <c r="J188" s="236"/>
      <c r="K188" s="236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163</v>
      </c>
      <c r="AU188" s="244" t="s">
        <v>81</v>
      </c>
      <c r="AV188" s="13" t="s">
        <v>79</v>
      </c>
      <c r="AW188" s="13" t="s">
        <v>34</v>
      </c>
      <c r="AX188" s="13" t="s">
        <v>72</v>
      </c>
      <c r="AY188" s="244" t="s">
        <v>150</v>
      </c>
    </row>
    <row r="189" s="14" customFormat="1">
      <c r="A189" s="14"/>
      <c r="B189" s="245"/>
      <c r="C189" s="246"/>
      <c r="D189" s="228" t="s">
        <v>163</v>
      </c>
      <c r="E189" s="247" t="s">
        <v>19</v>
      </c>
      <c r="F189" s="248" t="s">
        <v>1782</v>
      </c>
      <c r="G189" s="246"/>
      <c r="H189" s="249">
        <v>1.4850000000000001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163</v>
      </c>
      <c r="AU189" s="255" t="s">
        <v>81</v>
      </c>
      <c r="AV189" s="14" t="s">
        <v>81</v>
      </c>
      <c r="AW189" s="14" t="s">
        <v>34</v>
      </c>
      <c r="AX189" s="14" t="s">
        <v>72</v>
      </c>
      <c r="AY189" s="255" t="s">
        <v>150</v>
      </c>
    </row>
    <row r="190" s="15" customFormat="1">
      <c r="A190" s="15"/>
      <c r="B190" s="256"/>
      <c r="C190" s="257"/>
      <c r="D190" s="228" t="s">
        <v>163</v>
      </c>
      <c r="E190" s="258" t="s">
        <v>19</v>
      </c>
      <c r="F190" s="259" t="s">
        <v>167</v>
      </c>
      <c r="G190" s="257"/>
      <c r="H190" s="260">
        <v>1.4850000000000001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6" t="s">
        <v>163</v>
      </c>
      <c r="AU190" s="266" t="s">
        <v>81</v>
      </c>
      <c r="AV190" s="15" t="s">
        <v>157</v>
      </c>
      <c r="AW190" s="15" t="s">
        <v>34</v>
      </c>
      <c r="AX190" s="15" t="s">
        <v>79</v>
      </c>
      <c r="AY190" s="266" t="s">
        <v>150</v>
      </c>
    </row>
    <row r="191" s="2" customFormat="1" ht="24.15" customHeight="1">
      <c r="A191" s="40"/>
      <c r="B191" s="41"/>
      <c r="C191" s="215" t="s">
        <v>256</v>
      </c>
      <c r="D191" s="215" t="s">
        <v>152</v>
      </c>
      <c r="E191" s="216" t="s">
        <v>1356</v>
      </c>
      <c r="F191" s="217" t="s">
        <v>1357</v>
      </c>
      <c r="G191" s="218" t="s">
        <v>218</v>
      </c>
      <c r="H191" s="219">
        <v>1.01</v>
      </c>
      <c r="I191" s="220"/>
      <c r="J191" s="221">
        <f>ROUND(I191*H191,2)</f>
        <v>0</v>
      </c>
      <c r="K191" s="217" t="s">
        <v>156</v>
      </c>
      <c r="L191" s="46"/>
      <c r="M191" s="222" t="s">
        <v>19</v>
      </c>
      <c r="N191" s="223" t="s">
        <v>43</v>
      </c>
      <c r="O191" s="86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6" t="s">
        <v>157</v>
      </c>
      <c r="AT191" s="226" t="s">
        <v>152</v>
      </c>
      <c r="AU191" s="226" t="s">
        <v>81</v>
      </c>
      <c r="AY191" s="19" t="s">
        <v>150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9" t="s">
        <v>79</v>
      </c>
      <c r="BK191" s="227">
        <f>ROUND(I191*H191,2)</f>
        <v>0</v>
      </c>
      <c r="BL191" s="19" t="s">
        <v>157</v>
      </c>
      <c r="BM191" s="226" t="s">
        <v>1783</v>
      </c>
    </row>
    <row r="192" s="2" customFormat="1">
      <c r="A192" s="40"/>
      <c r="B192" s="41"/>
      <c r="C192" s="42"/>
      <c r="D192" s="228" t="s">
        <v>159</v>
      </c>
      <c r="E192" s="42"/>
      <c r="F192" s="229" t="s">
        <v>1359</v>
      </c>
      <c r="G192" s="42"/>
      <c r="H192" s="42"/>
      <c r="I192" s="230"/>
      <c r="J192" s="42"/>
      <c r="K192" s="42"/>
      <c r="L192" s="46"/>
      <c r="M192" s="231"/>
      <c r="N192" s="23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159</v>
      </c>
      <c r="AU192" s="19" t="s">
        <v>81</v>
      </c>
    </row>
    <row r="193" s="2" customFormat="1">
      <c r="A193" s="40"/>
      <c r="B193" s="41"/>
      <c r="C193" s="42"/>
      <c r="D193" s="233" t="s">
        <v>161</v>
      </c>
      <c r="E193" s="42"/>
      <c r="F193" s="234" t="s">
        <v>1360</v>
      </c>
      <c r="G193" s="42"/>
      <c r="H193" s="42"/>
      <c r="I193" s="230"/>
      <c r="J193" s="42"/>
      <c r="K193" s="42"/>
      <c r="L193" s="46"/>
      <c r="M193" s="231"/>
      <c r="N193" s="232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161</v>
      </c>
      <c r="AU193" s="19" t="s">
        <v>81</v>
      </c>
    </row>
    <row r="194" s="13" customFormat="1">
      <c r="A194" s="13"/>
      <c r="B194" s="235"/>
      <c r="C194" s="236"/>
      <c r="D194" s="228" t="s">
        <v>163</v>
      </c>
      <c r="E194" s="237" t="s">
        <v>19</v>
      </c>
      <c r="F194" s="238" t="s">
        <v>1784</v>
      </c>
      <c r="G194" s="236"/>
      <c r="H194" s="237" t="s">
        <v>19</v>
      </c>
      <c r="I194" s="239"/>
      <c r="J194" s="236"/>
      <c r="K194" s="236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163</v>
      </c>
      <c r="AU194" s="244" t="s">
        <v>81</v>
      </c>
      <c r="AV194" s="13" t="s">
        <v>79</v>
      </c>
      <c r="AW194" s="13" t="s">
        <v>34</v>
      </c>
      <c r="AX194" s="13" t="s">
        <v>72</v>
      </c>
      <c r="AY194" s="244" t="s">
        <v>150</v>
      </c>
    </row>
    <row r="195" s="13" customFormat="1">
      <c r="A195" s="13"/>
      <c r="B195" s="235"/>
      <c r="C195" s="236"/>
      <c r="D195" s="228" t="s">
        <v>163</v>
      </c>
      <c r="E195" s="237" t="s">
        <v>19</v>
      </c>
      <c r="F195" s="238" t="s">
        <v>1361</v>
      </c>
      <c r="G195" s="236"/>
      <c r="H195" s="237" t="s">
        <v>19</v>
      </c>
      <c r="I195" s="239"/>
      <c r="J195" s="236"/>
      <c r="K195" s="236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163</v>
      </c>
      <c r="AU195" s="244" t="s">
        <v>81</v>
      </c>
      <c r="AV195" s="13" t="s">
        <v>79</v>
      </c>
      <c r="AW195" s="13" t="s">
        <v>34</v>
      </c>
      <c r="AX195" s="13" t="s">
        <v>72</v>
      </c>
      <c r="AY195" s="244" t="s">
        <v>150</v>
      </c>
    </row>
    <row r="196" s="14" customFormat="1">
      <c r="A196" s="14"/>
      <c r="B196" s="245"/>
      <c r="C196" s="246"/>
      <c r="D196" s="228" t="s">
        <v>163</v>
      </c>
      <c r="E196" s="247" t="s">
        <v>19</v>
      </c>
      <c r="F196" s="248" t="s">
        <v>1764</v>
      </c>
      <c r="G196" s="246"/>
      <c r="H196" s="249">
        <v>0.47499999999999998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163</v>
      </c>
      <c r="AU196" s="255" t="s">
        <v>81</v>
      </c>
      <c r="AV196" s="14" t="s">
        <v>81</v>
      </c>
      <c r="AW196" s="14" t="s">
        <v>34</v>
      </c>
      <c r="AX196" s="14" t="s">
        <v>72</v>
      </c>
      <c r="AY196" s="255" t="s">
        <v>150</v>
      </c>
    </row>
    <row r="197" s="14" customFormat="1">
      <c r="A197" s="14"/>
      <c r="B197" s="245"/>
      <c r="C197" s="246"/>
      <c r="D197" s="228" t="s">
        <v>163</v>
      </c>
      <c r="E197" s="247" t="s">
        <v>19</v>
      </c>
      <c r="F197" s="248" t="s">
        <v>1763</v>
      </c>
      <c r="G197" s="246"/>
      <c r="H197" s="249">
        <v>0.53500000000000003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163</v>
      </c>
      <c r="AU197" s="255" t="s">
        <v>81</v>
      </c>
      <c r="AV197" s="14" t="s">
        <v>81</v>
      </c>
      <c r="AW197" s="14" t="s">
        <v>34</v>
      </c>
      <c r="AX197" s="14" t="s">
        <v>72</v>
      </c>
      <c r="AY197" s="255" t="s">
        <v>150</v>
      </c>
    </row>
    <row r="198" s="15" customFormat="1">
      <c r="A198" s="15"/>
      <c r="B198" s="256"/>
      <c r="C198" s="257"/>
      <c r="D198" s="228" t="s">
        <v>163</v>
      </c>
      <c r="E198" s="258" t="s">
        <v>19</v>
      </c>
      <c r="F198" s="259" t="s">
        <v>167</v>
      </c>
      <c r="G198" s="257"/>
      <c r="H198" s="260">
        <v>1.01</v>
      </c>
      <c r="I198" s="261"/>
      <c r="J198" s="257"/>
      <c r="K198" s="257"/>
      <c r="L198" s="262"/>
      <c r="M198" s="263"/>
      <c r="N198" s="264"/>
      <c r="O198" s="264"/>
      <c r="P198" s="264"/>
      <c r="Q198" s="264"/>
      <c r="R198" s="264"/>
      <c r="S198" s="264"/>
      <c r="T198" s="26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6" t="s">
        <v>163</v>
      </c>
      <c r="AU198" s="266" t="s">
        <v>81</v>
      </c>
      <c r="AV198" s="15" t="s">
        <v>157</v>
      </c>
      <c r="AW198" s="15" t="s">
        <v>34</v>
      </c>
      <c r="AX198" s="15" t="s">
        <v>79</v>
      </c>
      <c r="AY198" s="266" t="s">
        <v>150</v>
      </c>
    </row>
    <row r="199" s="2" customFormat="1" ht="24.15" customHeight="1">
      <c r="A199" s="40"/>
      <c r="B199" s="41"/>
      <c r="C199" s="215" t="s">
        <v>264</v>
      </c>
      <c r="D199" s="215" t="s">
        <v>152</v>
      </c>
      <c r="E199" s="216" t="s">
        <v>1364</v>
      </c>
      <c r="F199" s="217" t="s">
        <v>1365</v>
      </c>
      <c r="G199" s="218" t="s">
        <v>155</v>
      </c>
      <c r="H199" s="219">
        <v>2.9199999999999999</v>
      </c>
      <c r="I199" s="220"/>
      <c r="J199" s="221">
        <f>ROUND(I199*H199,2)</f>
        <v>0</v>
      </c>
      <c r="K199" s="217" t="s">
        <v>156</v>
      </c>
      <c r="L199" s="46"/>
      <c r="M199" s="222" t="s">
        <v>19</v>
      </c>
      <c r="N199" s="223" t="s">
        <v>43</v>
      </c>
      <c r="O199" s="86"/>
      <c r="P199" s="224">
        <f>O199*H199</f>
        <v>0</v>
      </c>
      <c r="Q199" s="224">
        <v>0.0063200000000000001</v>
      </c>
      <c r="R199" s="224">
        <f>Q199*H199</f>
        <v>0.018454399999999999</v>
      </c>
      <c r="S199" s="224">
        <v>0</v>
      </c>
      <c r="T199" s="225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6" t="s">
        <v>157</v>
      </c>
      <c r="AT199" s="226" t="s">
        <v>152</v>
      </c>
      <c r="AU199" s="226" t="s">
        <v>81</v>
      </c>
      <c r="AY199" s="19" t="s">
        <v>150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9" t="s">
        <v>79</v>
      </c>
      <c r="BK199" s="227">
        <f>ROUND(I199*H199,2)</f>
        <v>0</v>
      </c>
      <c r="BL199" s="19" t="s">
        <v>157</v>
      </c>
      <c r="BM199" s="226" t="s">
        <v>1785</v>
      </c>
    </row>
    <row r="200" s="2" customFormat="1">
      <c r="A200" s="40"/>
      <c r="B200" s="41"/>
      <c r="C200" s="42"/>
      <c r="D200" s="228" t="s">
        <v>159</v>
      </c>
      <c r="E200" s="42"/>
      <c r="F200" s="229" t="s">
        <v>1367</v>
      </c>
      <c r="G200" s="42"/>
      <c r="H200" s="42"/>
      <c r="I200" s="230"/>
      <c r="J200" s="42"/>
      <c r="K200" s="42"/>
      <c r="L200" s="46"/>
      <c r="M200" s="231"/>
      <c r="N200" s="232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159</v>
      </c>
      <c r="AU200" s="19" t="s">
        <v>81</v>
      </c>
    </row>
    <row r="201" s="2" customFormat="1">
      <c r="A201" s="40"/>
      <c r="B201" s="41"/>
      <c r="C201" s="42"/>
      <c r="D201" s="233" t="s">
        <v>161</v>
      </c>
      <c r="E201" s="42"/>
      <c r="F201" s="234" t="s">
        <v>1368</v>
      </c>
      <c r="G201" s="42"/>
      <c r="H201" s="42"/>
      <c r="I201" s="230"/>
      <c r="J201" s="42"/>
      <c r="K201" s="42"/>
      <c r="L201" s="46"/>
      <c r="M201" s="231"/>
      <c r="N201" s="23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161</v>
      </c>
      <c r="AU201" s="19" t="s">
        <v>81</v>
      </c>
    </row>
    <row r="202" s="13" customFormat="1">
      <c r="A202" s="13"/>
      <c r="B202" s="235"/>
      <c r="C202" s="236"/>
      <c r="D202" s="228" t="s">
        <v>163</v>
      </c>
      <c r="E202" s="237" t="s">
        <v>19</v>
      </c>
      <c r="F202" s="238" t="s">
        <v>1192</v>
      </c>
      <c r="G202" s="236"/>
      <c r="H202" s="237" t="s">
        <v>19</v>
      </c>
      <c r="I202" s="239"/>
      <c r="J202" s="236"/>
      <c r="K202" s="236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163</v>
      </c>
      <c r="AU202" s="244" t="s">
        <v>81</v>
      </c>
      <c r="AV202" s="13" t="s">
        <v>79</v>
      </c>
      <c r="AW202" s="13" t="s">
        <v>34</v>
      </c>
      <c r="AX202" s="13" t="s">
        <v>72</v>
      </c>
      <c r="AY202" s="244" t="s">
        <v>150</v>
      </c>
    </row>
    <row r="203" s="13" customFormat="1">
      <c r="A203" s="13"/>
      <c r="B203" s="235"/>
      <c r="C203" s="236"/>
      <c r="D203" s="228" t="s">
        <v>163</v>
      </c>
      <c r="E203" s="237" t="s">
        <v>19</v>
      </c>
      <c r="F203" s="238" t="s">
        <v>1369</v>
      </c>
      <c r="G203" s="236"/>
      <c r="H203" s="237" t="s">
        <v>19</v>
      </c>
      <c r="I203" s="239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163</v>
      </c>
      <c r="AU203" s="244" t="s">
        <v>81</v>
      </c>
      <c r="AV203" s="13" t="s">
        <v>79</v>
      </c>
      <c r="AW203" s="13" t="s">
        <v>34</v>
      </c>
      <c r="AX203" s="13" t="s">
        <v>72</v>
      </c>
      <c r="AY203" s="244" t="s">
        <v>150</v>
      </c>
    </row>
    <row r="204" s="14" customFormat="1">
      <c r="A204" s="14"/>
      <c r="B204" s="245"/>
      <c r="C204" s="246"/>
      <c r="D204" s="228" t="s">
        <v>163</v>
      </c>
      <c r="E204" s="247" t="s">
        <v>19</v>
      </c>
      <c r="F204" s="248" t="s">
        <v>1786</v>
      </c>
      <c r="G204" s="246"/>
      <c r="H204" s="249">
        <v>2.7000000000000002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163</v>
      </c>
      <c r="AU204" s="255" t="s">
        <v>81</v>
      </c>
      <c r="AV204" s="14" t="s">
        <v>81</v>
      </c>
      <c r="AW204" s="14" t="s">
        <v>34</v>
      </c>
      <c r="AX204" s="14" t="s">
        <v>72</v>
      </c>
      <c r="AY204" s="255" t="s">
        <v>150</v>
      </c>
    </row>
    <row r="205" s="14" customFormat="1">
      <c r="A205" s="14"/>
      <c r="B205" s="245"/>
      <c r="C205" s="246"/>
      <c r="D205" s="228" t="s">
        <v>163</v>
      </c>
      <c r="E205" s="247" t="s">
        <v>19</v>
      </c>
      <c r="F205" s="248" t="s">
        <v>1371</v>
      </c>
      <c r="G205" s="246"/>
      <c r="H205" s="249">
        <v>0.22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163</v>
      </c>
      <c r="AU205" s="255" t="s">
        <v>81</v>
      </c>
      <c r="AV205" s="14" t="s">
        <v>81</v>
      </c>
      <c r="AW205" s="14" t="s">
        <v>34</v>
      </c>
      <c r="AX205" s="14" t="s">
        <v>72</v>
      </c>
      <c r="AY205" s="255" t="s">
        <v>150</v>
      </c>
    </row>
    <row r="206" s="15" customFormat="1">
      <c r="A206" s="15"/>
      <c r="B206" s="256"/>
      <c r="C206" s="257"/>
      <c r="D206" s="228" t="s">
        <v>163</v>
      </c>
      <c r="E206" s="258" t="s">
        <v>19</v>
      </c>
      <c r="F206" s="259" t="s">
        <v>167</v>
      </c>
      <c r="G206" s="257"/>
      <c r="H206" s="260">
        <v>2.9199999999999999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6" t="s">
        <v>163</v>
      </c>
      <c r="AU206" s="266" t="s">
        <v>81</v>
      </c>
      <c r="AV206" s="15" t="s">
        <v>157</v>
      </c>
      <c r="AW206" s="15" t="s">
        <v>34</v>
      </c>
      <c r="AX206" s="15" t="s">
        <v>79</v>
      </c>
      <c r="AY206" s="266" t="s">
        <v>150</v>
      </c>
    </row>
    <row r="207" s="2" customFormat="1" ht="24.15" customHeight="1">
      <c r="A207" s="40"/>
      <c r="B207" s="41"/>
      <c r="C207" s="215" t="s">
        <v>8</v>
      </c>
      <c r="D207" s="215" t="s">
        <v>152</v>
      </c>
      <c r="E207" s="216" t="s">
        <v>1375</v>
      </c>
      <c r="F207" s="217" t="s">
        <v>1376</v>
      </c>
      <c r="G207" s="218" t="s">
        <v>382</v>
      </c>
      <c r="H207" s="219">
        <v>0.245</v>
      </c>
      <c r="I207" s="220"/>
      <c r="J207" s="221">
        <f>ROUND(I207*H207,2)</f>
        <v>0</v>
      </c>
      <c r="K207" s="217" t="s">
        <v>156</v>
      </c>
      <c r="L207" s="46"/>
      <c r="M207" s="222" t="s">
        <v>19</v>
      </c>
      <c r="N207" s="223" t="s">
        <v>43</v>
      </c>
      <c r="O207" s="86"/>
      <c r="P207" s="224">
        <f>O207*H207</f>
        <v>0</v>
      </c>
      <c r="Q207" s="224">
        <v>1.06277</v>
      </c>
      <c r="R207" s="224">
        <f>Q207*H207</f>
        <v>0.26037864999999999</v>
      </c>
      <c r="S207" s="224">
        <v>0</v>
      </c>
      <c r="T207" s="225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6" t="s">
        <v>157</v>
      </c>
      <c r="AT207" s="226" t="s">
        <v>152</v>
      </c>
      <c r="AU207" s="226" t="s">
        <v>81</v>
      </c>
      <c r="AY207" s="19" t="s">
        <v>150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9" t="s">
        <v>79</v>
      </c>
      <c r="BK207" s="227">
        <f>ROUND(I207*H207,2)</f>
        <v>0</v>
      </c>
      <c r="BL207" s="19" t="s">
        <v>157</v>
      </c>
      <c r="BM207" s="226" t="s">
        <v>1787</v>
      </c>
    </row>
    <row r="208" s="2" customFormat="1">
      <c r="A208" s="40"/>
      <c r="B208" s="41"/>
      <c r="C208" s="42"/>
      <c r="D208" s="228" t="s">
        <v>159</v>
      </c>
      <c r="E208" s="42"/>
      <c r="F208" s="229" t="s">
        <v>1378</v>
      </c>
      <c r="G208" s="42"/>
      <c r="H208" s="42"/>
      <c r="I208" s="230"/>
      <c r="J208" s="42"/>
      <c r="K208" s="42"/>
      <c r="L208" s="46"/>
      <c r="M208" s="231"/>
      <c r="N208" s="232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159</v>
      </c>
      <c r="AU208" s="19" t="s">
        <v>81</v>
      </c>
    </row>
    <row r="209" s="2" customFormat="1">
      <c r="A209" s="40"/>
      <c r="B209" s="41"/>
      <c r="C209" s="42"/>
      <c r="D209" s="233" t="s">
        <v>161</v>
      </c>
      <c r="E209" s="42"/>
      <c r="F209" s="234" t="s">
        <v>1379</v>
      </c>
      <c r="G209" s="42"/>
      <c r="H209" s="42"/>
      <c r="I209" s="230"/>
      <c r="J209" s="42"/>
      <c r="K209" s="42"/>
      <c r="L209" s="46"/>
      <c r="M209" s="231"/>
      <c r="N209" s="23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161</v>
      </c>
      <c r="AU209" s="19" t="s">
        <v>81</v>
      </c>
    </row>
    <row r="210" s="13" customFormat="1">
      <c r="A210" s="13"/>
      <c r="B210" s="235"/>
      <c r="C210" s="236"/>
      <c r="D210" s="228" t="s">
        <v>163</v>
      </c>
      <c r="E210" s="237" t="s">
        <v>19</v>
      </c>
      <c r="F210" s="238" t="s">
        <v>1192</v>
      </c>
      <c r="G210" s="236"/>
      <c r="H210" s="237" t="s">
        <v>19</v>
      </c>
      <c r="I210" s="239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163</v>
      </c>
      <c r="AU210" s="244" t="s">
        <v>81</v>
      </c>
      <c r="AV210" s="13" t="s">
        <v>79</v>
      </c>
      <c r="AW210" s="13" t="s">
        <v>34</v>
      </c>
      <c r="AX210" s="13" t="s">
        <v>72</v>
      </c>
      <c r="AY210" s="244" t="s">
        <v>150</v>
      </c>
    </row>
    <row r="211" s="13" customFormat="1">
      <c r="A211" s="13"/>
      <c r="B211" s="235"/>
      <c r="C211" s="236"/>
      <c r="D211" s="228" t="s">
        <v>163</v>
      </c>
      <c r="E211" s="237" t="s">
        <v>19</v>
      </c>
      <c r="F211" s="238" t="s">
        <v>1380</v>
      </c>
      <c r="G211" s="236"/>
      <c r="H211" s="237" t="s">
        <v>19</v>
      </c>
      <c r="I211" s="239"/>
      <c r="J211" s="236"/>
      <c r="K211" s="236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163</v>
      </c>
      <c r="AU211" s="244" t="s">
        <v>81</v>
      </c>
      <c r="AV211" s="13" t="s">
        <v>79</v>
      </c>
      <c r="AW211" s="13" t="s">
        <v>34</v>
      </c>
      <c r="AX211" s="13" t="s">
        <v>72</v>
      </c>
      <c r="AY211" s="244" t="s">
        <v>150</v>
      </c>
    </row>
    <row r="212" s="14" customFormat="1">
      <c r="A212" s="14"/>
      <c r="B212" s="245"/>
      <c r="C212" s="246"/>
      <c r="D212" s="228" t="s">
        <v>163</v>
      </c>
      <c r="E212" s="247" t="s">
        <v>19</v>
      </c>
      <c r="F212" s="248" t="s">
        <v>1788</v>
      </c>
      <c r="G212" s="246"/>
      <c r="H212" s="249">
        <v>0.245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163</v>
      </c>
      <c r="AU212" s="255" t="s">
        <v>81</v>
      </c>
      <c r="AV212" s="14" t="s">
        <v>81</v>
      </c>
      <c r="AW212" s="14" t="s">
        <v>34</v>
      </c>
      <c r="AX212" s="14" t="s">
        <v>72</v>
      </c>
      <c r="AY212" s="255" t="s">
        <v>150</v>
      </c>
    </row>
    <row r="213" s="15" customFormat="1">
      <c r="A213" s="15"/>
      <c r="B213" s="256"/>
      <c r="C213" s="257"/>
      <c r="D213" s="228" t="s">
        <v>163</v>
      </c>
      <c r="E213" s="258" t="s">
        <v>19</v>
      </c>
      <c r="F213" s="259" t="s">
        <v>167</v>
      </c>
      <c r="G213" s="257"/>
      <c r="H213" s="260">
        <v>0.245</v>
      </c>
      <c r="I213" s="261"/>
      <c r="J213" s="257"/>
      <c r="K213" s="257"/>
      <c r="L213" s="262"/>
      <c r="M213" s="263"/>
      <c r="N213" s="264"/>
      <c r="O213" s="264"/>
      <c r="P213" s="264"/>
      <c r="Q213" s="264"/>
      <c r="R213" s="264"/>
      <c r="S213" s="264"/>
      <c r="T213" s="26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6" t="s">
        <v>163</v>
      </c>
      <c r="AU213" s="266" t="s">
        <v>81</v>
      </c>
      <c r="AV213" s="15" t="s">
        <v>157</v>
      </c>
      <c r="AW213" s="15" t="s">
        <v>34</v>
      </c>
      <c r="AX213" s="15" t="s">
        <v>79</v>
      </c>
      <c r="AY213" s="266" t="s">
        <v>150</v>
      </c>
    </row>
    <row r="214" s="2" customFormat="1" ht="24.15" customHeight="1">
      <c r="A214" s="40"/>
      <c r="B214" s="41"/>
      <c r="C214" s="215" t="s">
        <v>276</v>
      </c>
      <c r="D214" s="215" t="s">
        <v>152</v>
      </c>
      <c r="E214" s="216" t="s">
        <v>1384</v>
      </c>
      <c r="F214" s="217" t="s">
        <v>1385</v>
      </c>
      <c r="G214" s="218" t="s">
        <v>476</v>
      </c>
      <c r="H214" s="219">
        <v>6</v>
      </c>
      <c r="I214" s="220"/>
      <c r="J214" s="221">
        <f>ROUND(I214*H214,2)</f>
        <v>0</v>
      </c>
      <c r="K214" s="217" t="s">
        <v>156</v>
      </c>
      <c r="L214" s="46"/>
      <c r="M214" s="222" t="s">
        <v>19</v>
      </c>
      <c r="N214" s="223" t="s">
        <v>43</v>
      </c>
      <c r="O214" s="86"/>
      <c r="P214" s="224">
        <f>O214*H214</f>
        <v>0</v>
      </c>
      <c r="Q214" s="224">
        <v>0.057829999999999999</v>
      </c>
      <c r="R214" s="224">
        <f>Q214*H214</f>
        <v>0.34698000000000001</v>
      </c>
      <c r="S214" s="224">
        <v>0</v>
      </c>
      <c r="T214" s="225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6" t="s">
        <v>157</v>
      </c>
      <c r="AT214" s="226" t="s">
        <v>152</v>
      </c>
      <c r="AU214" s="226" t="s">
        <v>81</v>
      </c>
      <c r="AY214" s="19" t="s">
        <v>150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9" t="s">
        <v>79</v>
      </c>
      <c r="BK214" s="227">
        <f>ROUND(I214*H214,2)</f>
        <v>0</v>
      </c>
      <c r="BL214" s="19" t="s">
        <v>157</v>
      </c>
      <c r="BM214" s="226" t="s">
        <v>1789</v>
      </c>
    </row>
    <row r="215" s="2" customFormat="1">
      <c r="A215" s="40"/>
      <c r="B215" s="41"/>
      <c r="C215" s="42"/>
      <c r="D215" s="228" t="s">
        <v>159</v>
      </c>
      <c r="E215" s="42"/>
      <c r="F215" s="229" t="s">
        <v>1387</v>
      </c>
      <c r="G215" s="42"/>
      <c r="H215" s="42"/>
      <c r="I215" s="230"/>
      <c r="J215" s="42"/>
      <c r="K215" s="42"/>
      <c r="L215" s="46"/>
      <c r="M215" s="231"/>
      <c r="N215" s="232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159</v>
      </c>
      <c r="AU215" s="19" t="s">
        <v>81</v>
      </c>
    </row>
    <row r="216" s="2" customFormat="1">
      <c r="A216" s="40"/>
      <c r="B216" s="41"/>
      <c r="C216" s="42"/>
      <c r="D216" s="233" t="s">
        <v>161</v>
      </c>
      <c r="E216" s="42"/>
      <c r="F216" s="234" t="s">
        <v>1388</v>
      </c>
      <c r="G216" s="42"/>
      <c r="H216" s="42"/>
      <c r="I216" s="230"/>
      <c r="J216" s="42"/>
      <c r="K216" s="42"/>
      <c r="L216" s="46"/>
      <c r="M216" s="231"/>
      <c r="N216" s="232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161</v>
      </c>
      <c r="AU216" s="19" t="s">
        <v>81</v>
      </c>
    </row>
    <row r="217" s="13" customFormat="1">
      <c r="A217" s="13"/>
      <c r="B217" s="235"/>
      <c r="C217" s="236"/>
      <c r="D217" s="228" t="s">
        <v>163</v>
      </c>
      <c r="E217" s="237" t="s">
        <v>19</v>
      </c>
      <c r="F217" s="238" t="s">
        <v>1192</v>
      </c>
      <c r="G217" s="236"/>
      <c r="H217" s="237" t="s">
        <v>19</v>
      </c>
      <c r="I217" s="239"/>
      <c r="J217" s="236"/>
      <c r="K217" s="236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163</v>
      </c>
      <c r="AU217" s="244" t="s">
        <v>81</v>
      </c>
      <c r="AV217" s="13" t="s">
        <v>79</v>
      </c>
      <c r="AW217" s="13" t="s">
        <v>34</v>
      </c>
      <c r="AX217" s="13" t="s">
        <v>72</v>
      </c>
      <c r="AY217" s="244" t="s">
        <v>150</v>
      </c>
    </row>
    <row r="218" s="14" customFormat="1">
      <c r="A218" s="14"/>
      <c r="B218" s="245"/>
      <c r="C218" s="246"/>
      <c r="D218" s="228" t="s">
        <v>163</v>
      </c>
      <c r="E218" s="247" t="s">
        <v>19</v>
      </c>
      <c r="F218" s="248" t="s">
        <v>1790</v>
      </c>
      <c r="G218" s="246"/>
      <c r="H218" s="249">
        <v>6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163</v>
      </c>
      <c r="AU218" s="255" t="s">
        <v>81</v>
      </c>
      <c r="AV218" s="14" t="s">
        <v>81</v>
      </c>
      <c r="AW218" s="14" t="s">
        <v>34</v>
      </c>
      <c r="AX218" s="14" t="s">
        <v>72</v>
      </c>
      <c r="AY218" s="255" t="s">
        <v>150</v>
      </c>
    </row>
    <row r="219" s="15" customFormat="1">
      <c r="A219" s="15"/>
      <c r="B219" s="256"/>
      <c r="C219" s="257"/>
      <c r="D219" s="228" t="s">
        <v>163</v>
      </c>
      <c r="E219" s="258" t="s">
        <v>19</v>
      </c>
      <c r="F219" s="259" t="s">
        <v>167</v>
      </c>
      <c r="G219" s="257"/>
      <c r="H219" s="260">
        <v>6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6" t="s">
        <v>163</v>
      </c>
      <c r="AU219" s="266" t="s">
        <v>81</v>
      </c>
      <c r="AV219" s="15" t="s">
        <v>157</v>
      </c>
      <c r="AW219" s="15" t="s">
        <v>34</v>
      </c>
      <c r="AX219" s="15" t="s">
        <v>79</v>
      </c>
      <c r="AY219" s="266" t="s">
        <v>150</v>
      </c>
    </row>
    <row r="220" s="2" customFormat="1" ht="24.15" customHeight="1">
      <c r="A220" s="40"/>
      <c r="B220" s="41"/>
      <c r="C220" s="215" t="s">
        <v>283</v>
      </c>
      <c r="D220" s="215" t="s">
        <v>152</v>
      </c>
      <c r="E220" s="216" t="s">
        <v>1403</v>
      </c>
      <c r="F220" s="217" t="s">
        <v>1404</v>
      </c>
      <c r="G220" s="218" t="s">
        <v>155</v>
      </c>
      <c r="H220" s="219">
        <v>37.810000000000002</v>
      </c>
      <c r="I220" s="220"/>
      <c r="J220" s="221">
        <f>ROUND(I220*H220,2)</f>
        <v>0</v>
      </c>
      <c r="K220" s="217" t="s">
        <v>156</v>
      </c>
      <c r="L220" s="46"/>
      <c r="M220" s="222" t="s">
        <v>19</v>
      </c>
      <c r="N220" s="223" t="s">
        <v>43</v>
      </c>
      <c r="O220" s="86"/>
      <c r="P220" s="224">
        <f>O220*H220</f>
        <v>0</v>
      </c>
      <c r="Q220" s="224">
        <v>0.43744</v>
      </c>
      <c r="R220" s="224">
        <f>Q220*H220</f>
        <v>16.5396064</v>
      </c>
      <c r="S220" s="224">
        <v>0</v>
      </c>
      <c r="T220" s="22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6" t="s">
        <v>157</v>
      </c>
      <c r="AT220" s="226" t="s">
        <v>152</v>
      </c>
      <c r="AU220" s="226" t="s">
        <v>81</v>
      </c>
      <c r="AY220" s="19" t="s">
        <v>150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9" t="s">
        <v>79</v>
      </c>
      <c r="BK220" s="227">
        <f>ROUND(I220*H220,2)</f>
        <v>0</v>
      </c>
      <c r="BL220" s="19" t="s">
        <v>157</v>
      </c>
      <c r="BM220" s="226" t="s">
        <v>1791</v>
      </c>
    </row>
    <row r="221" s="2" customFormat="1">
      <c r="A221" s="40"/>
      <c r="B221" s="41"/>
      <c r="C221" s="42"/>
      <c r="D221" s="228" t="s">
        <v>159</v>
      </c>
      <c r="E221" s="42"/>
      <c r="F221" s="229" t="s">
        <v>1406</v>
      </c>
      <c r="G221" s="42"/>
      <c r="H221" s="42"/>
      <c r="I221" s="230"/>
      <c r="J221" s="42"/>
      <c r="K221" s="42"/>
      <c r="L221" s="46"/>
      <c r="M221" s="231"/>
      <c r="N221" s="23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159</v>
      </c>
      <c r="AU221" s="19" t="s">
        <v>81</v>
      </c>
    </row>
    <row r="222" s="2" customFormat="1">
      <c r="A222" s="40"/>
      <c r="B222" s="41"/>
      <c r="C222" s="42"/>
      <c r="D222" s="233" t="s">
        <v>161</v>
      </c>
      <c r="E222" s="42"/>
      <c r="F222" s="234" t="s">
        <v>1407</v>
      </c>
      <c r="G222" s="42"/>
      <c r="H222" s="42"/>
      <c r="I222" s="230"/>
      <c r="J222" s="42"/>
      <c r="K222" s="42"/>
      <c r="L222" s="46"/>
      <c r="M222" s="231"/>
      <c r="N222" s="23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161</v>
      </c>
      <c r="AU222" s="19" t="s">
        <v>81</v>
      </c>
    </row>
    <row r="223" s="13" customFormat="1">
      <c r="A223" s="13"/>
      <c r="B223" s="235"/>
      <c r="C223" s="236"/>
      <c r="D223" s="228" t="s">
        <v>163</v>
      </c>
      <c r="E223" s="237" t="s">
        <v>19</v>
      </c>
      <c r="F223" s="238" t="s">
        <v>1192</v>
      </c>
      <c r="G223" s="236"/>
      <c r="H223" s="237" t="s">
        <v>19</v>
      </c>
      <c r="I223" s="239"/>
      <c r="J223" s="236"/>
      <c r="K223" s="236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163</v>
      </c>
      <c r="AU223" s="244" t="s">
        <v>81</v>
      </c>
      <c r="AV223" s="13" t="s">
        <v>79</v>
      </c>
      <c r="AW223" s="13" t="s">
        <v>34</v>
      </c>
      <c r="AX223" s="13" t="s">
        <v>72</v>
      </c>
      <c r="AY223" s="244" t="s">
        <v>150</v>
      </c>
    </row>
    <row r="224" s="13" customFormat="1">
      <c r="A224" s="13"/>
      <c r="B224" s="235"/>
      <c r="C224" s="236"/>
      <c r="D224" s="228" t="s">
        <v>163</v>
      </c>
      <c r="E224" s="237" t="s">
        <v>19</v>
      </c>
      <c r="F224" s="238" t="s">
        <v>1408</v>
      </c>
      <c r="G224" s="236"/>
      <c r="H224" s="237" t="s">
        <v>19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163</v>
      </c>
      <c r="AU224" s="244" t="s">
        <v>81</v>
      </c>
      <c r="AV224" s="13" t="s">
        <v>79</v>
      </c>
      <c r="AW224" s="13" t="s">
        <v>34</v>
      </c>
      <c r="AX224" s="13" t="s">
        <v>72</v>
      </c>
      <c r="AY224" s="244" t="s">
        <v>150</v>
      </c>
    </row>
    <row r="225" s="14" customFormat="1">
      <c r="A225" s="14"/>
      <c r="B225" s="245"/>
      <c r="C225" s="246"/>
      <c r="D225" s="228" t="s">
        <v>163</v>
      </c>
      <c r="E225" s="247" t="s">
        <v>19</v>
      </c>
      <c r="F225" s="248" t="s">
        <v>1775</v>
      </c>
      <c r="G225" s="246"/>
      <c r="H225" s="249">
        <v>14.300000000000001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163</v>
      </c>
      <c r="AU225" s="255" t="s">
        <v>81</v>
      </c>
      <c r="AV225" s="14" t="s">
        <v>81</v>
      </c>
      <c r="AW225" s="14" t="s">
        <v>34</v>
      </c>
      <c r="AX225" s="14" t="s">
        <v>72</v>
      </c>
      <c r="AY225" s="255" t="s">
        <v>150</v>
      </c>
    </row>
    <row r="226" s="14" customFormat="1">
      <c r="A226" s="14"/>
      <c r="B226" s="245"/>
      <c r="C226" s="246"/>
      <c r="D226" s="228" t="s">
        <v>163</v>
      </c>
      <c r="E226" s="247" t="s">
        <v>19</v>
      </c>
      <c r="F226" s="248" t="s">
        <v>1776</v>
      </c>
      <c r="G226" s="246"/>
      <c r="H226" s="249">
        <v>19.91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163</v>
      </c>
      <c r="AU226" s="255" t="s">
        <v>81</v>
      </c>
      <c r="AV226" s="14" t="s">
        <v>81</v>
      </c>
      <c r="AW226" s="14" t="s">
        <v>34</v>
      </c>
      <c r="AX226" s="14" t="s">
        <v>72</v>
      </c>
      <c r="AY226" s="255" t="s">
        <v>150</v>
      </c>
    </row>
    <row r="227" s="14" customFormat="1">
      <c r="A227" s="14"/>
      <c r="B227" s="245"/>
      <c r="C227" s="246"/>
      <c r="D227" s="228" t="s">
        <v>163</v>
      </c>
      <c r="E227" s="247" t="s">
        <v>19</v>
      </c>
      <c r="F227" s="248" t="s">
        <v>1778</v>
      </c>
      <c r="G227" s="246"/>
      <c r="H227" s="249">
        <v>3.6000000000000001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163</v>
      </c>
      <c r="AU227" s="255" t="s">
        <v>81</v>
      </c>
      <c r="AV227" s="14" t="s">
        <v>81</v>
      </c>
      <c r="AW227" s="14" t="s">
        <v>34</v>
      </c>
      <c r="AX227" s="14" t="s">
        <v>72</v>
      </c>
      <c r="AY227" s="255" t="s">
        <v>150</v>
      </c>
    </row>
    <row r="228" s="15" customFormat="1">
      <c r="A228" s="15"/>
      <c r="B228" s="256"/>
      <c r="C228" s="257"/>
      <c r="D228" s="228" t="s">
        <v>163</v>
      </c>
      <c r="E228" s="258" t="s">
        <v>19</v>
      </c>
      <c r="F228" s="259" t="s">
        <v>167</v>
      </c>
      <c r="G228" s="257"/>
      <c r="H228" s="260">
        <v>37.810000000000002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6" t="s">
        <v>163</v>
      </c>
      <c r="AU228" s="266" t="s">
        <v>81</v>
      </c>
      <c r="AV228" s="15" t="s">
        <v>157</v>
      </c>
      <c r="AW228" s="15" t="s">
        <v>34</v>
      </c>
      <c r="AX228" s="15" t="s">
        <v>79</v>
      </c>
      <c r="AY228" s="266" t="s">
        <v>150</v>
      </c>
    </row>
    <row r="229" s="12" customFormat="1" ht="22.8" customHeight="1">
      <c r="A229" s="12"/>
      <c r="B229" s="199"/>
      <c r="C229" s="200"/>
      <c r="D229" s="201" t="s">
        <v>71</v>
      </c>
      <c r="E229" s="213" t="s">
        <v>208</v>
      </c>
      <c r="F229" s="213" t="s">
        <v>1412</v>
      </c>
      <c r="G229" s="200"/>
      <c r="H229" s="200"/>
      <c r="I229" s="203"/>
      <c r="J229" s="214">
        <f>BK229</f>
        <v>0</v>
      </c>
      <c r="K229" s="200"/>
      <c r="L229" s="205"/>
      <c r="M229" s="206"/>
      <c r="N229" s="207"/>
      <c r="O229" s="207"/>
      <c r="P229" s="208">
        <f>SUM(P230:P236)</f>
        <v>0</v>
      </c>
      <c r="Q229" s="207"/>
      <c r="R229" s="208">
        <f>SUM(R230:R236)</f>
        <v>0</v>
      </c>
      <c r="S229" s="207"/>
      <c r="T229" s="209">
        <f>SUM(T230:T236)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0" t="s">
        <v>79</v>
      </c>
      <c r="AT229" s="211" t="s">
        <v>71</v>
      </c>
      <c r="AU229" s="211" t="s">
        <v>79</v>
      </c>
      <c r="AY229" s="210" t="s">
        <v>150</v>
      </c>
      <c r="BK229" s="212">
        <f>SUM(BK230:BK236)</f>
        <v>0</v>
      </c>
    </row>
    <row r="230" s="2" customFormat="1" ht="24.15" customHeight="1">
      <c r="A230" s="40"/>
      <c r="B230" s="41"/>
      <c r="C230" s="215" t="s">
        <v>289</v>
      </c>
      <c r="D230" s="215" t="s">
        <v>152</v>
      </c>
      <c r="E230" s="216" t="s">
        <v>1413</v>
      </c>
      <c r="F230" s="217" t="s">
        <v>1414</v>
      </c>
      <c r="G230" s="218" t="s">
        <v>170</v>
      </c>
      <c r="H230" s="219">
        <v>2</v>
      </c>
      <c r="I230" s="220"/>
      <c r="J230" s="221">
        <f>ROUND(I230*H230,2)</f>
        <v>0</v>
      </c>
      <c r="K230" s="217" t="s">
        <v>156</v>
      </c>
      <c r="L230" s="46"/>
      <c r="M230" s="222" t="s">
        <v>19</v>
      </c>
      <c r="N230" s="223" t="s">
        <v>43</v>
      </c>
      <c r="O230" s="86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157</v>
      </c>
      <c r="AT230" s="226" t="s">
        <v>152</v>
      </c>
      <c r="AU230" s="226" t="s">
        <v>81</v>
      </c>
      <c r="AY230" s="19" t="s">
        <v>150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79</v>
      </c>
      <c r="BK230" s="227">
        <f>ROUND(I230*H230,2)</f>
        <v>0</v>
      </c>
      <c r="BL230" s="19" t="s">
        <v>157</v>
      </c>
      <c r="BM230" s="226" t="s">
        <v>1792</v>
      </c>
    </row>
    <row r="231" s="2" customFormat="1">
      <c r="A231" s="40"/>
      <c r="B231" s="41"/>
      <c r="C231" s="42"/>
      <c r="D231" s="228" t="s">
        <v>159</v>
      </c>
      <c r="E231" s="42"/>
      <c r="F231" s="229" t="s">
        <v>1416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159</v>
      </c>
      <c r="AU231" s="19" t="s">
        <v>81</v>
      </c>
    </row>
    <row r="232" s="2" customFormat="1">
      <c r="A232" s="40"/>
      <c r="B232" s="41"/>
      <c r="C232" s="42"/>
      <c r="D232" s="233" t="s">
        <v>161</v>
      </c>
      <c r="E232" s="42"/>
      <c r="F232" s="234" t="s">
        <v>1417</v>
      </c>
      <c r="G232" s="42"/>
      <c r="H232" s="42"/>
      <c r="I232" s="230"/>
      <c r="J232" s="42"/>
      <c r="K232" s="42"/>
      <c r="L232" s="46"/>
      <c r="M232" s="231"/>
      <c r="N232" s="232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161</v>
      </c>
      <c r="AU232" s="19" t="s">
        <v>81</v>
      </c>
    </row>
    <row r="233" s="13" customFormat="1">
      <c r="A233" s="13"/>
      <c r="B233" s="235"/>
      <c r="C233" s="236"/>
      <c r="D233" s="228" t="s">
        <v>163</v>
      </c>
      <c r="E233" s="237" t="s">
        <v>19</v>
      </c>
      <c r="F233" s="238" t="s">
        <v>1192</v>
      </c>
      <c r="G233" s="236"/>
      <c r="H233" s="237" t="s">
        <v>19</v>
      </c>
      <c r="I233" s="239"/>
      <c r="J233" s="236"/>
      <c r="K233" s="236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163</v>
      </c>
      <c r="AU233" s="244" t="s">
        <v>81</v>
      </c>
      <c r="AV233" s="13" t="s">
        <v>79</v>
      </c>
      <c r="AW233" s="13" t="s">
        <v>34</v>
      </c>
      <c r="AX233" s="13" t="s">
        <v>72</v>
      </c>
      <c r="AY233" s="244" t="s">
        <v>150</v>
      </c>
    </row>
    <row r="234" s="13" customFormat="1">
      <c r="A234" s="13"/>
      <c r="B234" s="235"/>
      <c r="C234" s="236"/>
      <c r="D234" s="228" t="s">
        <v>163</v>
      </c>
      <c r="E234" s="237" t="s">
        <v>19</v>
      </c>
      <c r="F234" s="238" t="s">
        <v>1418</v>
      </c>
      <c r="G234" s="236"/>
      <c r="H234" s="237" t="s">
        <v>19</v>
      </c>
      <c r="I234" s="239"/>
      <c r="J234" s="236"/>
      <c r="K234" s="236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163</v>
      </c>
      <c r="AU234" s="244" t="s">
        <v>81</v>
      </c>
      <c r="AV234" s="13" t="s">
        <v>79</v>
      </c>
      <c r="AW234" s="13" t="s">
        <v>34</v>
      </c>
      <c r="AX234" s="13" t="s">
        <v>72</v>
      </c>
      <c r="AY234" s="244" t="s">
        <v>150</v>
      </c>
    </row>
    <row r="235" s="14" customFormat="1">
      <c r="A235" s="14"/>
      <c r="B235" s="245"/>
      <c r="C235" s="246"/>
      <c r="D235" s="228" t="s">
        <v>163</v>
      </c>
      <c r="E235" s="247" t="s">
        <v>19</v>
      </c>
      <c r="F235" s="248" t="s">
        <v>81</v>
      </c>
      <c r="G235" s="246"/>
      <c r="H235" s="249">
        <v>2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163</v>
      </c>
      <c r="AU235" s="255" t="s">
        <v>81</v>
      </c>
      <c r="AV235" s="14" t="s">
        <v>81</v>
      </c>
      <c r="AW235" s="14" t="s">
        <v>34</v>
      </c>
      <c r="AX235" s="14" t="s">
        <v>72</v>
      </c>
      <c r="AY235" s="255" t="s">
        <v>150</v>
      </c>
    </row>
    <row r="236" s="15" customFormat="1">
      <c r="A236" s="15"/>
      <c r="B236" s="256"/>
      <c r="C236" s="257"/>
      <c r="D236" s="228" t="s">
        <v>163</v>
      </c>
      <c r="E236" s="258" t="s">
        <v>19</v>
      </c>
      <c r="F236" s="259" t="s">
        <v>167</v>
      </c>
      <c r="G236" s="257"/>
      <c r="H236" s="260">
        <v>2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6" t="s">
        <v>163</v>
      </c>
      <c r="AU236" s="266" t="s">
        <v>81</v>
      </c>
      <c r="AV236" s="15" t="s">
        <v>157</v>
      </c>
      <c r="AW236" s="15" t="s">
        <v>34</v>
      </c>
      <c r="AX236" s="15" t="s">
        <v>79</v>
      </c>
      <c r="AY236" s="266" t="s">
        <v>150</v>
      </c>
    </row>
    <row r="237" s="12" customFormat="1" ht="22.8" customHeight="1">
      <c r="A237" s="12"/>
      <c r="B237" s="199"/>
      <c r="C237" s="200"/>
      <c r="D237" s="201" t="s">
        <v>71</v>
      </c>
      <c r="E237" s="213" t="s">
        <v>215</v>
      </c>
      <c r="F237" s="213" t="s">
        <v>1793</v>
      </c>
      <c r="G237" s="200"/>
      <c r="H237" s="200"/>
      <c r="I237" s="203"/>
      <c r="J237" s="214">
        <f>BK237</f>
        <v>0</v>
      </c>
      <c r="K237" s="200"/>
      <c r="L237" s="205"/>
      <c r="M237" s="206"/>
      <c r="N237" s="207"/>
      <c r="O237" s="207"/>
      <c r="P237" s="208">
        <f>SUM(P238:P255)</f>
        <v>0</v>
      </c>
      <c r="Q237" s="207"/>
      <c r="R237" s="208">
        <f>SUM(R238:R255)</f>
        <v>42.510640000000002</v>
      </c>
      <c r="S237" s="207"/>
      <c r="T237" s="209">
        <f>SUM(T238:T255)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0" t="s">
        <v>79</v>
      </c>
      <c r="AT237" s="211" t="s">
        <v>71</v>
      </c>
      <c r="AU237" s="211" t="s">
        <v>79</v>
      </c>
      <c r="AY237" s="210" t="s">
        <v>150</v>
      </c>
      <c r="BK237" s="212">
        <f>SUM(BK238:BK255)</f>
        <v>0</v>
      </c>
    </row>
    <row r="238" s="2" customFormat="1" ht="24.15" customHeight="1">
      <c r="A238" s="40"/>
      <c r="B238" s="41"/>
      <c r="C238" s="215" t="s">
        <v>296</v>
      </c>
      <c r="D238" s="215" t="s">
        <v>152</v>
      </c>
      <c r="E238" s="216" t="s">
        <v>1431</v>
      </c>
      <c r="F238" s="217" t="s">
        <v>1432</v>
      </c>
      <c r="G238" s="218" t="s">
        <v>476</v>
      </c>
      <c r="H238" s="219">
        <v>13.550000000000001</v>
      </c>
      <c r="I238" s="220"/>
      <c r="J238" s="221">
        <f>ROUND(I238*H238,2)</f>
        <v>0</v>
      </c>
      <c r="K238" s="217" t="s">
        <v>156</v>
      </c>
      <c r="L238" s="46"/>
      <c r="M238" s="222" t="s">
        <v>19</v>
      </c>
      <c r="N238" s="223" t="s">
        <v>43</v>
      </c>
      <c r="O238" s="86"/>
      <c r="P238" s="224">
        <f>O238*H238</f>
        <v>0</v>
      </c>
      <c r="Q238" s="224">
        <v>0.88534999999999997</v>
      </c>
      <c r="R238" s="224">
        <f>Q238*H238</f>
        <v>11.9964925</v>
      </c>
      <c r="S238" s="224">
        <v>0</v>
      </c>
      <c r="T238" s="225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6" t="s">
        <v>157</v>
      </c>
      <c r="AT238" s="226" t="s">
        <v>152</v>
      </c>
      <c r="AU238" s="226" t="s">
        <v>81</v>
      </c>
      <c r="AY238" s="19" t="s">
        <v>150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9" t="s">
        <v>79</v>
      </c>
      <c r="BK238" s="227">
        <f>ROUND(I238*H238,2)</f>
        <v>0</v>
      </c>
      <c r="BL238" s="19" t="s">
        <v>157</v>
      </c>
      <c r="BM238" s="226" t="s">
        <v>1794</v>
      </c>
    </row>
    <row r="239" s="2" customFormat="1">
      <c r="A239" s="40"/>
      <c r="B239" s="41"/>
      <c r="C239" s="42"/>
      <c r="D239" s="228" t="s">
        <v>159</v>
      </c>
      <c r="E239" s="42"/>
      <c r="F239" s="229" t="s">
        <v>1434</v>
      </c>
      <c r="G239" s="42"/>
      <c r="H239" s="42"/>
      <c r="I239" s="230"/>
      <c r="J239" s="42"/>
      <c r="K239" s="42"/>
      <c r="L239" s="46"/>
      <c r="M239" s="231"/>
      <c r="N239" s="232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159</v>
      </c>
      <c r="AU239" s="19" t="s">
        <v>81</v>
      </c>
    </row>
    <row r="240" s="2" customFormat="1">
      <c r="A240" s="40"/>
      <c r="B240" s="41"/>
      <c r="C240" s="42"/>
      <c r="D240" s="233" t="s">
        <v>161</v>
      </c>
      <c r="E240" s="42"/>
      <c r="F240" s="234" t="s">
        <v>1435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161</v>
      </c>
      <c r="AU240" s="19" t="s">
        <v>81</v>
      </c>
    </row>
    <row r="241" s="13" customFormat="1">
      <c r="A241" s="13"/>
      <c r="B241" s="235"/>
      <c r="C241" s="236"/>
      <c r="D241" s="228" t="s">
        <v>163</v>
      </c>
      <c r="E241" s="237" t="s">
        <v>19</v>
      </c>
      <c r="F241" s="238" t="s">
        <v>1192</v>
      </c>
      <c r="G241" s="236"/>
      <c r="H241" s="237" t="s">
        <v>19</v>
      </c>
      <c r="I241" s="239"/>
      <c r="J241" s="236"/>
      <c r="K241" s="236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163</v>
      </c>
      <c r="AU241" s="244" t="s">
        <v>81</v>
      </c>
      <c r="AV241" s="13" t="s">
        <v>79</v>
      </c>
      <c r="AW241" s="13" t="s">
        <v>34</v>
      </c>
      <c r="AX241" s="13" t="s">
        <v>72</v>
      </c>
      <c r="AY241" s="244" t="s">
        <v>150</v>
      </c>
    </row>
    <row r="242" s="14" customFormat="1">
      <c r="A242" s="14"/>
      <c r="B242" s="245"/>
      <c r="C242" s="246"/>
      <c r="D242" s="228" t="s">
        <v>163</v>
      </c>
      <c r="E242" s="247" t="s">
        <v>19</v>
      </c>
      <c r="F242" s="248" t="s">
        <v>1795</v>
      </c>
      <c r="G242" s="246"/>
      <c r="H242" s="249">
        <v>13.550000000000001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163</v>
      </c>
      <c r="AU242" s="255" t="s">
        <v>81</v>
      </c>
      <c r="AV242" s="14" t="s">
        <v>81</v>
      </c>
      <c r="AW242" s="14" t="s">
        <v>34</v>
      </c>
      <c r="AX242" s="14" t="s">
        <v>72</v>
      </c>
      <c r="AY242" s="255" t="s">
        <v>150</v>
      </c>
    </row>
    <row r="243" s="15" customFormat="1">
      <c r="A243" s="15"/>
      <c r="B243" s="256"/>
      <c r="C243" s="257"/>
      <c r="D243" s="228" t="s">
        <v>163</v>
      </c>
      <c r="E243" s="258" t="s">
        <v>19</v>
      </c>
      <c r="F243" s="259" t="s">
        <v>167</v>
      </c>
      <c r="G243" s="257"/>
      <c r="H243" s="260">
        <v>13.550000000000001</v>
      </c>
      <c r="I243" s="261"/>
      <c r="J243" s="257"/>
      <c r="K243" s="257"/>
      <c r="L243" s="262"/>
      <c r="M243" s="263"/>
      <c r="N243" s="264"/>
      <c r="O243" s="264"/>
      <c r="P243" s="264"/>
      <c r="Q243" s="264"/>
      <c r="R243" s="264"/>
      <c r="S243" s="264"/>
      <c r="T243" s="26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6" t="s">
        <v>163</v>
      </c>
      <c r="AU243" s="266" t="s">
        <v>81</v>
      </c>
      <c r="AV243" s="15" t="s">
        <v>157</v>
      </c>
      <c r="AW243" s="15" t="s">
        <v>34</v>
      </c>
      <c r="AX243" s="15" t="s">
        <v>79</v>
      </c>
      <c r="AY243" s="266" t="s">
        <v>150</v>
      </c>
    </row>
    <row r="244" s="2" customFormat="1" ht="16.5" customHeight="1">
      <c r="A244" s="40"/>
      <c r="B244" s="41"/>
      <c r="C244" s="267" t="s">
        <v>302</v>
      </c>
      <c r="D244" s="267" t="s">
        <v>412</v>
      </c>
      <c r="E244" s="268" t="s">
        <v>1438</v>
      </c>
      <c r="F244" s="269" t="s">
        <v>1439</v>
      </c>
      <c r="G244" s="270" t="s">
        <v>476</v>
      </c>
      <c r="H244" s="271">
        <v>13.550000000000001</v>
      </c>
      <c r="I244" s="272"/>
      <c r="J244" s="273">
        <f>ROUND(I244*H244,2)</f>
        <v>0</v>
      </c>
      <c r="K244" s="269" t="s">
        <v>156</v>
      </c>
      <c r="L244" s="274"/>
      <c r="M244" s="275" t="s">
        <v>19</v>
      </c>
      <c r="N244" s="276" t="s">
        <v>43</v>
      </c>
      <c r="O244" s="86"/>
      <c r="P244" s="224">
        <f>O244*H244</f>
        <v>0</v>
      </c>
      <c r="Q244" s="224">
        <v>0.59999999999999998</v>
      </c>
      <c r="R244" s="224">
        <f>Q244*H244</f>
        <v>8.1300000000000008</v>
      </c>
      <c r="S244" s="224">
        <v>0</v>
      </c>
      <c r="T244" s="225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6" t="s">
        <v>208</v>
      </c>
      <c r="AT244" s="226" t="s">
        <v>412</v>
      </c>
      <c r="AU244" s="226" t="s">
        <v>81</v>
      </c>
      <c r="AY244" s="19" t="s">
        <v>150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9" t="s">
        <v>79</v>
      </c>
      <c r="BK244" s="227">
        <f>ROUND(I244*H244,2)</f>
        <v>0</v>
      </c>
      <c r="BL244" s="19" t="s">
        <v>157</v>
      </c>
      <c r="BM244" s="226" t="s">
        <v>1796</v>
      </c>
    </row>
    <row r="245" s="2" customFormat="1">
      <c r="A245" s="40"/>
      <c r="B245" s="41"/>
      <c r="C245" s="42"/>
      <c r="D245" s="228" t="s">
        <v>159</v>
      </c>
      <c r="E245" s="42"/>
      <c r="F245" s="229" t="s">
        <v>1439</v>
      </c>
      <c r="G245" s="42"/>
      <c r="H245" s="42"/>
      <c r="I245" s="230"/>
      <c r="J245" s="42"/>
      <c r="K245" s="42"/>
      <c r="L245" s="46"/>
      <c r="M245" s="231"/>
      <c r="N245" s="232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159</v>
      </c>
      <c r="AU245" s="19" t="s">
        <v>81</v>
      </c>
    </row>
    <row r="246" s="13" customFormat="1">
      <c r="A246" s="13"/>
      <c r="B246" s="235"/>
      <c r="C246" s="236"/>
      <c r="D246" s="228" t="s">
        <v>163</v>
      </c>
      <c r="E246" s="237" t="s">
        <v>19</v>
      </c>
      <c r="F246" s="238" t="s">
        <v>1441</v>
      </c>
      <c r="G246" s="236"/>
      <c r="H246" s="237" t="s">
        <v>19</v>
      </c>
      <c r="I246" s="239"/>
      <c r="J246" s="236"/>
      <c r="K246" s="236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163</v>
      </c>
      <c r="AU246" s="244" t="s">
        <v>81</v>
      </c>
      <c r="AV246" s="13" t="s">
        <v>79</v>
      </c>
      <c r="AW246" s="13" t="s">
        <v>34</v>
      </c>
      <c r="AX246" s="13" t="s">
        <v>72</v>
      </c>
      <c r="AY246" s="244" t="s">
        <v>150</v>
      </c>
    </row>
    <row r="247" s="14" customFormat="1">
      <c r="A247" s="14"/>
      <c r="B247" s="245"/>
      <c r="C247" s="246"/>
      <c r="D247" s="228" t="s">
        <v>163</v>
      </c>
      <c r="E247" s="247" t="s">
        <v>19</v>
      </c>
      <c r="F247" s="248" t="s">
        <v>1795</v>
      </c>
      <c r="G247" s="246"/>
      <c r="H247" s="249">
        <v>13.550000000000001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163</v>
      </c>
      <c r="AU247" s="255" t="s">
        <v>81</v>
      </c>
      <c r="AV247" s="14" t="s">
        <v>81</v>
      </c>
      <c r="AW247" s="14" t="s">
        <v>34</v>
      </c>
      <c r="AX247" s="14" t="s">
        <v>72</v>
      </c>
      <c r="AY247" s="255" t="s">
        <v>150</v>
      </c>
    </row>
    <row r="248" s="15" customFormat="1">
      <c r="A248" s="15"/>
      <c r="B248" s="256"/>
      <c r="C248" s="257"/>
      <c r="D248" s="228" t="s">
        <v>163</v>
      </c>
      <c r="E248" s="258" t="s">
        <v>19</v>
      </c>
      <c r="F248" s="259" t="s">
        <v>167</v>
      </c>
      <c r="G248" s="257"/>
      <c r="H248" s="260">
        <v>13.550000000000001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6" t="s">
        <v>163</v>
      </c>
      <c r="AU248" s="266" t="s">
        <v>81</v>
      </c>
      <c r="AV248" s="15" t="s">
        <v>157</v>
      </c>
      <c r="AW248" s="15" t="s">
        <v>34</v>
      </c>
      <c r="AX248" s="15" t="s">
        <v>79</v>
      </c>
      <c r="AY248" s="266" t="s">
        <v>150</v>
      </c>
    </row>
    <row r="249" s="2" customFormat="1" ht="24.15" customHeight="1">
      <c r="A249" s="40"/>
      <c r="B249" s="41"/>
      <c r="C249" s="215" t="s">
        <v>7</v>
      </c>
      <c r="D249" s="215" t="s">
        <v>152</v>
      </c>
      <c r="E249" s="216" t="s">
        <v>1452</v>
      </c>
      <c r="F249" s="217" t="s">
        <v>1453</v>
      </c>
      <c r="G249" s="218" t="s">
        <v>218</v>
      </c>
      <c r="H249" s="219">
        <v>8.9100000000000001</v>
      </c>
      <c r="I249" s="220"/>
      <c r="J249" s="221">
        <f>ROUND(I249*H249,2)</f>
        <v>0</v>
      </c>
      <c r="K249" s="217" t="s">
        <v>156</v>
      </c>
      <c r="L249" s="46"/>
      <c r="M249" s="222" t="s">
        <v>19</v>
      </c>
      <c r="N249" s="223" t="s">
        <v>43</v>
      </c>
      <c r="O249" s="86"/>
      <c r="P249" s="224">
        <f>O249*H249</f>
        <v>0</v>
      </c>
      <c r="Q249" s="224">
        <v>2.5122499999999999</v>
      </c>
      <c r="R249" s="224">
        <f>Q249*H249</f>
        <v>22.384147500000001</v>
      </c>
      <c r="S249" s="224">
        <v>0</v>
      </c>
      <c r="T249" s="225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6" t="s">
        <v>157</v>
      </c>
      <c r="AT249" s="226" t="s">
        <v>152</v>
      </c>
      <c r="AU249" s="226" t="s">
        <v>81</v>
      </c>
      <c r="AY249" s="19" t="s">
        <v>150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9" t="s">
        <v>79</v>
      </c>
      <c r="BK249" s="227">
        <f>ROUND(I249*H249,2)</f>
        <v>0</v>
      </c>
      <c r="BL249" s="19" t="s">
        <v>157</v>
      </c>
      <c r="BM249" s="226" t="s">
        <v>1797</v>
      </c>
    </row>
    <row r="250" s="2" customFormat="1">
      <c r="A250" s="40"/>
      <c r="B250" s="41"/>
      <c r="C250" s="42"/>
      <c r="D250" s="228" t="s">
        <v>159</v>
      </c>
      <c r="E250" s="42"/>
      <c r="F250" s="229" t="s">
        <v>1455</v>
      </c>
      <c r="G250" s="42"/>
      <c r="H250" s="42"/>
      <c r="I250" s="230"/>
      <c r="J250" s="42"/>
      <c r="K250" s="42"/>
      <c r="L250" s="46"/>
      <c r="M250" s="231"/>
      <c r="N250" s="232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159</v>
      </c>
      <c r="AU250" s="19" t="s">
        <v>81</v>
      </c>
    </row>
    <row r="251" s="2" customFormat="1">
      <c r="A251" s="40"/>
      <c r="B251" s="41"/>
      <c r="C251" s="42"/>
      <c r="D251" s="233" t="s">
        <v>161</v>
      </c>
      <c r="E251" s="42"/>
      <c r="F251" s="234" t="s">
        <v>1456</v>
      </c>
      <c r="G251" s="42"/>
      <c r="H251" s="42"/>
      <c r="I251" s="230"/>
      <c r="J251" s="42"/>
      <c r="K251" s="42"/>
      <c r="L251" s="46"/>
      <c r="M251" s="231"/>
      <c r="N251" s="23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161</v>
      </c>
      <c r="AU251" s="19" t="s">
        <v>81</v>
      </c>
    </row>
    <row r="252" s="13" customFormat="1">
      <c r="A252" s="13"/>
      <c r="B252" s="235"/>
      <c r="C252" s="236"/>
      <c r="D252" s="228" t="s">
        <v>163</v>
      </c>
      <c r="E252" s="237" t="s">
        <v>19</v>
      </c>
      <c r="F252" s="238" t="s">
        <v>1192</v>
      </c>
      <c r="G252" s="236"/>
      <c r="H252" s="237" t="s">
        <v>19</v>
      </c>
      <c r="I252" s="239"/>
      <c r="J252" s="236"/>
      <c r="K252" s="236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163</v>
      </c>
      <c r="AU252" s="244" t="s">
        <v>81</v>
      </c>
      <c r="AV252" s="13" t="s">
        <v>79</v>
      </c>
      <c r="AW252" s="13" t="s">
        <v>34</v>
      </c>
      <c r="AX252" s="13" t="s">
        <v>72</v>
      </c>
      <c r="AY252" s="244" t="s">
        <v>150</v>
      </c>
    </row>
    <row r="253" s="13" customFormat="1">
      <c r="A253" s="13"/>
      <c r="B253" s="235"/>
      <c r="C253" s="236"/>
      <c r="D253" s="228" t="s">
        <v>163</v>
      </c>
      <c r="E253" s="237" t="s">
        <v>19</v>
      </c>
      <c r="F253" s="238" t="s">
        <v>1457</v>
      </c>
      <c r="G253" s="236"/>
      <c r="H253" s="237" t="s">
        <v>19</v>
      </c>
      <c r="I253" s="239"/>
      <c r="J253" s="236"/>
      <c r="K253" s="236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163</v>
      </c>
      <c r="AU253" s="244" t="s">
        <v>81</v>
      </c>
      <c r="AV253" s="13" t="s">
        <v>79</v>
      </c>
      <c r="AW253" s="13" t="s">
        <v>34</v>
      </c>
      <c r="AX253" s="13" t="s">
        <v>72</v>
      </c>
      <c r="AY253" s="244" t="s">
        <v>150</v>
      </c>
    </row>
    <row r="254" s="14" customFormat="1">
      <c r="A254" s="14"/>
      <c r="B254" s="245"/>
      <c r="C254" s="246"/>
      <c r="D254" s="228" t="s">
        <v>163</v>
      </c>
      <c r="E254" s="247" t="s">
        <v>19</v>
      </c>
      <c r="F254" s="248" t="s">
        <v>1798</v>
      </c>
      <c r="G254" s="246"/>
      <c r="H254" s="249">
        <v>8.9100000000000001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163</v>
      </c>
      <c r="AU254" s="255" t="s">
        <v>81</v>
      </c>
      <c r="AV254" s="14" t="s">
        <v>81</v>
      </c>
      <c r="AW254" s="14" t="s">
        <v>34</v>
      </c>
      <c r="AX254" s="14" t="s">
        <v>72</v>
      </c>
      <c r="AY254" s="255" t="s">
        <v>150</v>
      </c>
    </row>
    <row r="255" s="15" customFormat="1">
      <c r="A255" s="15"/>
      <c r="B255" s="256"/>
      <c r="C255" s="257"/>
      <c r="D255" s="228" t="s">
        <v>163</v>
      </c>
      <c r="E255" s="258" t="s">
        <v>19</v>
      </c>
      <c r="F255" s="259" t="s">
        <v>167</v>
      </c>
      <c r="G255" s="257"/>
      <c r="H255" s="260">
        <v>8.9100000000000001</v>
      </c>
      <c r="I255" s="261"/>
      <c r="J255" s="257"/>
      <c r="K255" s="257"/>
      <c r="L255" s="262"/>
      <c r="M255" s="263"/>
      <c r="N255" s="264"/>
      <c r="O255" s="264"/>
      <c r="P255" s="264"/>
      <c r="Q255" s="264"/>
      <c r="R255" s="264"/>
      <c r="S255" s="264"/>
      <c r="T255" s="26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6" t="s">
        <v>163</v>
      </c>
      <c r="AU255" s="266" t="s">
        <v>81</v>
      </c>
      <c r="AV255" s="15" t="s">
        <v>157</v>
      </c>
      <c r="AW255" s="15" t="s">
        <v>34</v>
      </c>
      <c r="AX255" s="15" t="s">
        <v>79</v>
      </c>
      <c r="AY255" s="266" t="s">
        <v>150</v>
      </c>
    </row>
    <row r="256" s="12" customFormat="1" ht="22.8" customHeight="1">
      <c r="A256" s="12"/>
      <c r="B256" s="199"/>
      <c r="C256" s="200"/>
      <c r="D256" s="201" t="s">
        <v>71</v>
      </c>
      <c r="E256" s="213" t="s">
        <v>599</v>
      </c>
      <c r="F256" s="213" t="s">
        <v>600</v>
      </c>
      <c r="G256" s="200"/>
      <c r="H256" s="200"/>
      <c r="I256" s="203"/>
      <c r="J256" s="214">
        <f>BK256</f>
        <v>0</v>
      </c>
      <c r="K256" s="200"/>
      <c r="L256" s="205"/>
      <c r="M256" s="206"/>
      <c r="N256" s="207"/>
      <c r="O256" s="207"/>
      <c r="P256" s="208">
        <f>SUM(P257:P259)</f>
        <v>0</v>
      </c>
      <c r="Q256" s="207"/>
      <c r="R256" s="208">
        <f>SUM(R257:R259)</f>
        <v>0</v>
      </c>
      <c r="S256" s="207"/>
      <c r="T256" s="209">
        <f>SUM(T257:T259)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0" t="s">
        <v>79</v>
      </c>
      <c r="AT256" s="211" t="s">
        <v>71</v>
      </c>
      <c r="AU256" s="211" t="s">
        <v>79</v>
      </c>
      <c r="AY256" s="210" t="s">
        <v>150</v>
      </c>
      <c r="BK256" s="212">
        <f>SUM(BK257:BK259)</f>
        <v>0</v>
      </c>
    </row>
    <row r="257" s="2" customFormat="1" ht="33" customHeight="1">
      <c r="A257" s="40"/>
      <c r="B257" s="41"/>
      <c r="C257" s="215" t="s">
        <v>318</v>
      </c>
      <c r="D257" s="215" t="s">
        <v>152</v>
      </c>
      <c r="E257" s="216" t="s">
        <v>602</v>
      </c>
      <c r="F257" s="217" t="s">
        <v>603</v>
      </c>
      <c r="G257" s="218" t="s">
        <v>382</v>
      </c>
      <c r="H257" s="219">
        <v>59.676000000000002</v>
      </c>
      <c r="I257" s="220"/>
      <c r="J257" s="221">
        <f>ROUND(I257*H257,2)</f>
        <v>0</v>
      </c>
      <c r="K257" s="217" t="s">
        <v>156</v>
      </c>
      <c r="L257" s="46"/>
      <c r="M257" s="222" t="s">
        <v>19</v>
      </c>
      <c r="N257" s="223" t="s">
        <v>43</v>
      </c>
      <c r="O257" s="86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157</v>
      </c>
      <c r="AT257" s="226" t="s">
        <v>152</v>
      </c>
      <c r="AU257" s="226" t="s">
        <v>81</v>
      </c>
      <c r="AY257" s="19" t="s">
        <v>150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79</v>
      </c>
      <c r="BK257" s="227">
        <f>ROUND(I257*H257,2)</f>
        <v>0</v>
      </c>
      <c r="BL257" s="19" t="s">
        <v>157</v>
      </c>
      <c r="BM257" s="226" t="s">
        <v>1799</v>
      </c>
    </row>
    <row r="258" s="2" customFormat="1">
      <c r="A258" s="40"/>
      <c r="B258" s="41"/>
      <c r="C258" s="42"/>
      <c r="D258" s="228" t="s">
        <v>159</v>
      </c>
      <c r="E258" s="42"/>
      <c r="F258" s="229" t="s">
        <v>605</v>
      </c>
      <c r="G258" s="42"/>
      <c r="H258" s="42"/>
      <c r="I258" s="230"/>
      <c r="J258" s="42"/>
      <c r="K258" s="42"/>
      <c r="L258" s="46"/>
      <c r="M258" s="231"/>
      <c r="N258" s="23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159</v>
      </c>
      <c r="AU258" s="19" t="s">
        <v>81</v>
      </c>
    </row>
    <row r="259" s="2" customFormat="1">
      <c r="A259" s="40"/>
      <c r="B259" s="41"/>
      <c r="C259" s="42"/>
      <c r="D259" s="233" t="s">
        <v>161</v>
      </c>
      <c r="E259" s="42"/>
      <c r="F259" s="234" t="s">
        <v>606</v>
      </c>
      <c r="G259" s="42"/>
      <c r="H259" s="42"/>
      <c r="I259" s="230"/>
      <c r="J259" s="42"/>
      <c r="K259" s="42"/>
      <c r="L259" s="46"/>
      <c r="M259" s="278"/>
      <c r="N259" s="279"/>
      <c r="O259" s="280"/>
      <c r="P259" s="280"/>
      <c r="Q259" s="280"/>
      <c r="R259" s="280"/>
      <c r="S259" s="280"/>
      <c r="T259" s="281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161</v>
      </c>
      <c r="AU259" s="19" t="s">
        <v>81</v>
      </c>
    </row>
    <row r="260" s="2" customFormat="1" ht="6.96" customHeight="1">
      <c r="A260" s="40"/>
      <c r="B260" s="61"/>
      <c r="C260" s="62"/>
      <c r="D260" s="62"/>
      <c r="E260" s="62"/>
      <c r="F260" s="62"/>
      <c r="G260" s="62"/>
      <c r="H260" s="62"/>
      <c r="I260" s="62"/>
      <c r="J260" s="62"/>
      <c r="K260" s="62"/>
      <c r="L260" s="46"/>
      <c r="M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</row>
  </sheetData>
  <sheetProtection sheet="1" autoFilter="0" formatColumns="0" formatRows="0" objects="1" scenarios="1" spinCount="100000" saltValue="c7VVoAm/xKgEpAjREVTH1w5zkfzohXcCtX0I9/RabgjhZQ9pgNppTajCMjihQFmb2IblSuizNmDB1rcZTzMRYw==" hashValue="gxVagk1MgrFH8zhFP7/p3WDk3c2CFCBuEzg5MQwzVQjBAe2PctOqwrEDy1LZILBRUConPtca61UoBvyeDs/ufg==" algorithmName="SHA-512" password="CC35"/>
  <autoFilter ref="C90:K25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3_01/131251103"/>
    <hyperlink ref="F108" r:id="rId2" display="https://podminky.urs.cz/item/CS_URS_2023_01/131351103"/>
    <hyperlink ref="F115" r:id="rId3" display="https://podminky.urs.cz/item/CS_URS_2023_01/132251102"/>
    <hyperlink ref="F123" r:id="rId4" display="https://podminky.urs.cz/item/CS_URS_2023_01/162751117"/>
    <hyperlink ref="F131" r:id="rId5" display="https://podminky.urs.cz/item/CS_URS_2023_01/167151111"/>
    <hyperlink ref="F139" r:id="rId6" display="https://podminky.urs.cz/item/CS_URS_2023_01/171201231"/>
    <hyperlink ref="F146" r:id="rId7" display="https://podminky.urs.cz/item/CS_URS_2023_01/174151101"/>
    <hyperlink ref="F153" r:id="rId8" display="https://podminky.urs.cz/item/CS_URS_2023_01/181951112"/>
    <hyperlink ref="F161" r:id="rId9" display="https://podminky.urs.cz/item/CS_URS_2023_01/182151111"/>
    <hyperlink ref="F170" r:id="rId10" display="https://podminky.urs.cz/item/CS_URS_2023_01/451317777"/>
    <hyperlink ref="F179" r:id="rId11" display="https://podminky.urs.cz/item/CS_URS_2023_01/451319779"/>
    <hyperlink ref="F186" r:id="rId12" display="https://podminky.urs.cz/item/CS_URS_2023_01/452311131"/>
    <hyperlink ref="F193" r:id="rId13" display="https://podminky.urs.cz/item/CS_URS_2023_01/452318510"/>
    <hyperlink ref="F201" r:id="rId14" display="https://podminky.urs.cz/item/CS_URS_2023_01/452351101"/>
    <hyperlink ref="F209" r:id="rId15" display="https://podminky.urs.cz/item/CS_URS_2023_01/452368211"/>
    <hyperlink ref="F216" r:id="rId16" display="https://podminky.urs.cz/item/CS_URS_2023_01/452384111"/>
    <hyperlink ref="F222" r:id="rId17" display="https://podminky.urs.cz/item/CS_URS_2023_01/465512127"/>
    <hyperlink ref="F232" r:id="rId18" display="https://podminky.urs.cz/item/CS_URS_2023_01/820441113"/>
    <hyperlink ref="F240" r:id="rId19" display="https://podminky.urs.cz/item/CS_URS_2023_01/919521140"/>
    <hyperlink ref="F251" r:id="rId20" display="https://podminky.urs.cz/item/CS_URS_2023_01/919535556"/>
    <hyperlink ref="F259" r:id="rId21" display="https://podminky.urs.cz/item/CS_URS_2023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121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Realizace souboru staveb společných zařízení v k. ú. Vetřkovice u Vítkova II.etapa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122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1800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8. 3. 2023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tr">
        <f>IF('Rekapitulace stavby'!AN10="","",'Rekapitulace stavby'!AN10)</f>
        <v/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5" t="s">
        <v>28</v>
      </c>
      <c r="J15" s="135" t="str">
        <f>IF('Rekapitulace stavby'!AN11="","",'Rekapitulace stavby'!AN11)</f>
        <v/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19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35</v>
      </c>
      <c r="E23" s="40"/>
      <c r="F23" s="40"/>
      <c r="G23" s="40"/>
      <c r="H23" s="40"/>
      <c r="I23" s="145" t="s">
        <v>26</v>
      </c>
      <c r="J23" s="135" t="s">
        <v>32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33</v>
      </c>
      <c r="F24" s="40"/>
      <c r="G24" s="40"/>
      <c r="H24" s="40"/>
      <c r="I24" s="145" t="s">
        <v>28</v>
      </c>
      <c r="J24" s="135" t="s">
        <v>19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36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38</v>
      </c>
      <c r="E30" s="40"/>
      <c r="F30" s="40"/>
      <c r="G30" s="40"/>
      <c r="H30" s="40"/>
      <c r="I30" s="40"/>
      <c r="J30" s="156">
        <f>ROUND(J86,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40</v>
      </c>
      <c r="G32" s="40"/>
      <c r="H32" s="40"/>
      <c r="I32" s="157" t="s">
        <v>39</v>
      </c>
      <c r="J32" s="157" t="s">
        <v>41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42</v>
      </c>
      <c r="E33" s="145" t="s">
        <v>43</v>
      </c>
      <c r="F33" s="159">
        <f>ROUND((SUM(BE86:BE394)),  2)</f>
        <v>0</v>
      </c>
      <c r="G33" s="40"/>
      <c r="H33" s="40"/>
      <c r="I33" s="160">
        <v>0.20999999999999999</v>
      </c>
      <c r="J33" s="159">
        <f>ROUND(((SUM(BE86:BE394))*I33),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44</v>
      </c>
      <c r="F34" s="159">
        <f>ROUND((SUM(BF86:BF394)),  2)</f>
        <v>0</v>
      </c>
      <c r="G34" s="40"/>
      <c r="H34" s="40"/>
      <c r="I34" s="160">
        <v>0.14999999999999999</v>
      </c>
      <c r="J34" s="159">
        <f>ROUND(((SUM(BF86:BF394))*I34),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45</v>
      </c>
      <c r="F35" s="159">
        <f>ROUND((SUM(BG86:BG394)),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46</v>
      </c>
      <c r="F36" s="159">
        <f>ROUND((SUM(BH86:BH394)),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47</v>
      </c>
      <c r="F37" s="159">
        <f>ROUND((SUM(BI86:BI394)),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124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72" t="str">
        <f>E7</f>
        <v>Realizace souboru staveb společných zařízení v k. ú. Vetřkovice u Vítkova II.etapa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122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04 - Vedlejší polní cesty VPC33 a VPC34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k.ú. Vetřkovice u Vítkova</v>
      </c>
      <c r="G52" s="42"/>
      <c r="H52" s="42"/>
      <c r="I52" s="34" t="s">
        <v>23</v>
      </c>
      <c r="J52" s="74" t="str">
        <f>IF(J12="","",J12)</f>
        <v>8. 3. 2023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AGPOL s.r.o., Jungmannova 153/12, 77900 Olomouc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40.0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AGPOL s.r.o., Jungmannova 153/12, 77900 Olomouc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125</v>
      </c>
      <c r="D57" s="174"/>
      <c r="E57" s="174"/>
      <c r="F57" s="174"/>
      <c r="G57" s="174"/>
      <c r="H57" s="174"/>
      <c r="I57" s="174"/>
      <c r="J57" s="175" t="s">
        <v>126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70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127</v>
      </c>
    </row>
    <row r="60" s="9" customFormat="1" ht="24.96" customHeight="1">
      <c r="A60" s="9"/>
      <c r="B60" s="177"/>
      <c r="C60" s="178"/>
      <c r="D60" s="179" t="s">
        <v>128</v>
      </c>
      <c r="E60" s="180"/>
      <c r="F60" s="180"/>
      <c r="G60" s="180"/>
      <c r="H60" s="180"/>
      <c r="I60" s="180"/>
      <c r="J60" s="181">
        <f>J87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129</v>
      </c>
      <c r="E61" s="185"/>
      <c r="F61" s="185"/>
      <c r="G61" s="185"/>
      <c r="H61" s="185"/>
      <c r="I61" s="185"/>
      <c r="J61" s="186">
        <f>J88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130</v>
      </c>
      <c r="E62" s="185"/>
      <c r="F62" s="185"/>
      <c r="G62" s="185"/>
      <c r="H62" s="185"/>
      <c r="I62" s="185"/>
      <c r="J62" s="186">
        <f>J237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131</v>
      </c>
      <c r="E63" s="185"/>
      <c r="F63" s="185"/>
      <c r="G63" s="185"/>
      <c r="H63" s="185"/>
      <c r="I63" s="185"/>
      <c r="J63" s="186">
        <f>J245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132</v>
      </c>
      <c r="E64" s="185"/>
      <c r="F64" s="185"/>
      <c r="G64" s="185"/>
      <c r="H64" s="185"/>
      <c r="I64" s="185"/>
      <c r="J64" s="186">
        <f>J328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7"/>
      <c r="D65" s="184" t="s">
        <v>133</v>
      </c>
      <c r="E65" s="185"/>
      <c r="F65" s="185"/>
      <c r="G65" s="185"/>
      <c r="H65" s="185"/>
      <c r="I65" s="185"/>
      <c r="J65" s="186">
        <f>J370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134</v>
      </c>
      <c r="E66" s="185"/>
      <c r="F66" s="185"/>
      <c r="G66" s="185"/>
      <c r="H66" s="185"/>
      <c r="I66" s="185"/>
      <c r="J66" s="186">
        <f>J391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135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6.25" customHeight="1">
      <c r="A76" s="40"/>
      <c r="B76" s="41"/>
      <c r="C76" s="42"/>
      <c r="D76" s="42"/>
      <c r="E76" s="172" t="str">
        <f>E7</f>
        <v>Realizace souboru staveb společných zařízení v k. ú. Vetřkovice u Vítkova II.etapa</v>
      </c>
      <c r="F76" s="34"/>
      <c r="G76" s="34"/>
      <c r="H76" s="34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122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04 - Vedlejší polní cesty VPC33 a VPC34</v>
      </c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k.ú. Vetřkovice u Vítkova</v>
      </c>
      <c r="G80" s="42"/>
      <c r="H80" s="42"/>
      <c r="I80" s="34" t="s">
        <v>23</v>
      </c>
      <c r="J80" s="74" t="str">
        <f>IF(J12="","",J12)</f>
        <v>8. 3. 2023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25</v>
      </c>
      <c r="D82" s="42"/>
      <c r="E82" s="42"/>
      <c r="F82" s="29" t="str">
        <f>E15</f>
        <v xml:space="preserve"> </v>
      </c>
      <c r="G82" s="42"/>
      <c r="H82" s="42"/>
      <c r="I82" s="34" t="s">
        <v>31</v>
      </c>
      <c r="J82" s="38" t="str">
        <f>E21</f>
        <v>AGPOL s.r.o., Jungmannova 153/12, 77900 Olomouc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40.0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35</v>
      </c>
      <c r="J83" s="38" t="str">
        <f>E24</f>
        <v>AGPOL s.r.o., Jungmannova 153/12, 77900 Olomouc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8"/>
      <c r="B85" s="189"/>
      <c r="C85" s="190" t="s">
        <v>136</v>
      </c>
      <c r="D85" s="191" t="s">
        <v>57</v>
      </c>
      <c r="E85" s="191" t="s">
        <v>53</v>
      </c>
      <c r="F85" s="191" t="s">
        <v>54</v>
      </c>
      <c r="G85" s="191" t="s">
        <v>137</v>
      </c>
      <c r="H85" s="191" t="s">
        <v>138</v>
      </c>
      <c r="I85" s="191" t="s">
        <v>139</v>
      </c>
      <c r="J85" s="191" t="s">
        <v>126</v>
      </c>
      <c r="K85" s="192" t="s">
        <v>140</v>
      </c>
      <c r="L85" s="193"/>
      <c r="M85" s="94" t="s">
        <v>19</v>
      </c>
      <c r="N85" s="95" t="s">
        <v>42</v>
      </c>
      <c r="O85" s="95" t="s">
        <v>141</v>
      </c>
      <c r="P85" s="95" t="s">
        <v>142</v>
      </c>
      <c r="Q85" s="95" t="s">
        <v>143</v>
      </c>
      <c r="R85" s="95" t="s">
        <v>144</v>
      </c>
      <c r="S85" s="95" t="s">
        <v>145</v>
      </c>
      <c r="T85" s="96" t="s">
        <v>146</v>
      </c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</row>
    <row r="86" s="2" customFormat="1" ht="22.8" customHeight="1">
      <c r="A86" s="40"/>
      <c r="B86" s="41"/>
      <c r="C86" s="101" t="s">
        <v>147</v>
      </c>
      <c r="D86" s="42"/>
      <c r="E86" s="42"/>
      <c r="F86" s="42"/>
      <c r="G86" s="42"/>
      <c r="H86" s="42"/>
      <c r="I86" s="42"/>
      <c r="J86" s="194">
        <f>BK86</f>
        <v>0</v>
      </c>
      <c r="K86" s="42"/>
      <c r="L86" s="46"/>
      <c r="M86" s="97"/>
      <c r="N86" s="195"/>
      <c r="O86" s="98"/>
      <c r="P86" s="196">
        <f>P87</f>
        <v>0</v>
      </c>
      <c r="Q86" s="98"/>
      <c r="R86" s="196">
        <f>R87</f>
        <v>283.54537600000003</v>
      </c>
      <c r="S86" s="98"/>
      <c r="T86" s="197">
        <f>T87</f>
        <v>168.46399999999997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71</v>
      </c>
      <c r="AU86" s="19" t="s">
        <v>127</v>
      </c>
      <c r="BK86" s="198">
        <f>BK87</f>
        <v>0</v>
      </c>
    </row>
    <row r="87" s="12" customFormat="1" ht="25.92" customHeight="1">
      <c r="A87" s="12"/>
      <c r="B87" s="199"/>
      <c r="C87" s="200"/>
      <c r="D87" s="201" t="s">
        <v>71</v>
      </c>
      <c r="E87" s="202" t="s">
        <v>148</v>
      </c>
      <c r="F87" s="202" t="s">
        <v>149</v>
      </c>
      <c r="G87" s="200"/>
      <c r="H87" s="200"/>
      <c r="I87" s="203"/>
      <c r="J87" s="204">
        <f>BK87</f>
        <v>0</v>
      </c>
      <c r="K87" s="200"/>
      <c r="L87" s="205"/>
      <c r="M87" s="206"/>
      <c r="N87" s="207"/>
      <c r="O87" s="207"/>
      <c r="P87" s="208">
        <f>P88+P237+P245+P328+P370+P391</f>
        <v>0</v>
      </c>
      <c r="Q87" s="207"/>
      <c r="R87" s="208">
        <f>R88+R237+R245+R328+R370+R391</f>
        <v>283.54537600000003</v>
      </c>
      <c r="S87" s="207"/>
      <c r="T87" s="209">
        <f>T88+T237+T245+T328+T370+T391</f>
        <v>168.46399999999997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79</v>
      </c>
      <c r="AT87" s="211" t="s">
        <v>71</v>
      </c>
      <c r="AU87" s="211" t="s">
        <v>72</v>
      </c>
      <c r="AY87" s="210" t="s">
        <v>150</v>
      </c>
      <c r="BK87" s="212">
        <f>BK88+BK237+BK245+BK328+BK370+BK391</f>
        <v>0</v>
      </c>
    </row>
    <row r="88" s="12" customFormat="1" ht="22.8" customHeight="1">
      <c r="A88" s="12"/>
      <c r="B88" s="199"/>
      <c r="C88" s="200"/>
      <c r="D88" s="201" t="s">
        <v>71</v>
      </c>
      <c r="E88" s="213" t="s">
        <v>79</v>
      </c>
      <c r="F88" s="213" t="s">
        <v>151</v>
      </c>
      <c r="G88" s="200"/>
      <c r="H88" s="200"/>
      <c r="I88" s="203"/>
      <c r="J88" s="214">
        <f>BK88</f>
        <v>0</v>
      </c>
      <c r="K88" s="200"/>
      <c r="L88" s="205"/>
      <c r="M88" s="206"/>
      <c r="N88" s="207"/>
      <c r="O88" s="207"/>
      <c r="P88" s="208">
        <f>SUM(P89:P236)</f>
        <v>0</v>
      </c>
      <c r="Q88" s="207"/>
      <c r="R88" s="208">
        <f>SUM(R89:R236)</f>
        <v>0.02299</v>
      </c>
      <c r="S88" s="207"/>
      <c r="T88" s="209">
        <f>SUM(T89:T236)</f>
        <v>168.29999999999998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79</v>
      </c>
      <c r="AT88" s="211" t="s">
        <v>71</v>
      </c>
      <c r="AU88" s="211" t="s">
        <v>79</v>
      </c>
      <c r="AY88" s="210" t="s">
        <v>150</v>
      </c>
      <c r="BK88" s="212">
        <f>SUM(BK89:BK236)</f>
        <v>0</v>
      </c>
    </row>
    <row r="89" s="2" customFormat="1" ht="33" customHeight="1">
      <c r="A89" s="40"/>
      <c r="B89" s="41"/>
      <c r="C89" s="215" t="s">
        <v>79</v>
      </c>
      <c r="D89" s="215" t="s">
        <v>152</v>
      </c>
      <c r="E89" s="216" t="s">
        <v>1801</v>
      </c>
      <c r="F89" s="217" t="s">
        <v>1802</v>
      </c>
      <c r="G89" s="218" t="s">
        <v>155</v>
      </c>
      <c r="H89" s="219">
        <v>396</v>
      </c>
      <c r="I89" s="220"/>
      <c r="J89" s="221">
        <f>ROUND(I89*H89,2)</f>
        <v>0</v>
      </c>
      <c r="K89" s="217" t="s">
        <v>156</v>
      </c>
      <c r="L89" s="46"/>
      <c r="M89" s="222" t="s">
        <v>19</v>
      </c>
      <c r="N89" s="223" t="s">
        <v>43</v>
      </c>
      <c r="O89" s="86"/>
      <c r="P89" s="224">
        <f>O89*H89</f>
        <v>0</v>
      </c>
      <c r="Q89" s="224">
        <v>0</v>
      </c>
      <c r="R89" s="224">
        <f>Q89*H89</f>
        <v>0</v>
      </c>
      <c r="S89" s="224">
        <v>0.42499999999999999</v>
      </c>
      <c r="T89" s="225">
        <f>S89*H89</f>
        <v>168.29999999999998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6" t="s">
        <v>157</v>
      </c>
      <c r="AT89" s="226" t="s">
        <v>152</v>
      </c>
      <c r="AU89" s="226" t="s">
        <v>81</v>
      </c>
      <c r="AY89" s="19" t="s">
        <v>150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9" t="s">
        <v>79</v>
      </c>
      <c r="BK89" s="227">
        <f>ROUND(I89*H89,2)</f>
        <v>0</v>
      </c>
      <c r="BL89" s="19" t="s">
        <v>157</v>
      </c>
      <c r="BM89" s="226" t="s">
        <v>1803</v>
      </c>
    </row>
    <row r="90" s="2" customFormat="1">
      <c r="A90" s="40"/>
      <c r="B90" s="41"/>
      <c r="C90" s="42"/>
      <c r="D90" s="228" t="s">
        <v>159</v>
      </c>
      <c r="E90" s="42"/>
      <c r="F90" s="229" t="s">
        <v>1804</v>
      </c>
      <c r="G90" s="42"/>
      <c r="H90" s="42"/>
      <c r="I90" s="230"/>
      <c r="J90" s="42"/>
      <c r="K90" s="42"/>
      <c r="L90" s="46"/>
      <c r="M90" s="231"/>
      <c r="N90" s="23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159</v>
      </c>
      <c r="AU90" s="19" t="s">
        <v>81</v>
      </c>
    </row>
    <row r="91" s="2" customFormat="1">
      <c r="A91" s="40"/>
      <c r="B91" s="41"/>
      <c r="C91" s="42"/>
      <c r="D91" s="233" t="s">
        <v>161</v>
      </c>
      <c r="E91" s="42"/>
      <c r="F91" s="234" t="s">
        <v>1805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161</v>
      </c>
      <c r="AU91" s="19" t="s">
        <v>81</v>
      </c>
    </row>
    <row r="92" s="13" customFormat="1">
      <c r="A92" s="13"/>
      <c r="B92" s="235"/>
      <c r="C92" s="236"/>
      <c r="D92" s="228" t="s">
        <v>163</v>
      </c>
      <c r="E92" s="237" t="s">
        <v>19</v>
      </c>
      <c r="F92" s="238" t="s">
        <v>1806</v>
      </c>
      <c r="G92" s="236"/>
      <c r="H92" s="237" t="s">
        <v>19</v>
      </c>
      <c r="I92" s="239"/>
      <c r="J92" s="236"/>
      <c r="K92" s="236"/>
      <c r="L92" s="240"/>
      <c r="M92" s="241"/>
      <c r="N92" s="242"/>
      <c r="O92" s="242"/>
      <c r="P92" s="242"/>
      <c r="Q92" s="242"/>
      <c r="R92" s="242"/>
      <c r="S92" s="242"/>
      <c r="T92" s="24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4" t="s">
        <v>163</v>
      </c>
      <c r="AU92" s="244" t="s">
        <v>81</v>
      </c>
      <c r="AV92" s="13" t="s">
        <v>79</v>
      </c>
      <c r="AW92" s="13" t="s">
        <v>34</v>
      </c>
      <c r="AX92" s="13" t="s">
        <v>72</v>
      </c>
      <c r="AY92" s="244" t="s">
        <v>150</v>
      </c>
    </row>
    <row r="93" s="14" customFormat="1">
      <c r="A93" s="14"/>
      <c r="B93" s="245"/>
      <c r="C93" s="246"/>
      <c r="D93" s="228" t="s">
        <v>163</v>
      </c>
      <c r="E93" s="247" t="s">
        <v>19</v>
      </c>
      <c r="F93" s="248" t="s">
        <v>1807</v>
      </c>
      <c r="G93" s="246"/>
      <c r="H93" s="249">
        <v>396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5" t="s">
        <v>163</v>
      </c>
      <c r="AU93" s="255" t="s">
        <v>81</v>
      </c>
      <c r="AV93" s="14" t="s">
        <v>81</v>
      </c>
      <c r="AW93" s="14" t="s">
        <v>34</v>
      </c>
      <c r="AX93" s="14" t="s">
        <v>72</v>
      </c>
      <c r="AY93" s="255" t="s">
        <v>150</v>
      </c>
    </row>
    <row r="94" s="15" customFormat="1">
      <c r="A94" s="15"/>
      <c r="B94" s="256"/>
      <c r="C94" s="257"/>
      <c r="D94" s="228" t="s">
        <v>163</v>
      </c>
      <c r="E94" s="258" t="s">
        <v>19</v>
      </c>
      <c r="F94" s="259" t="s">
        <v>167</v>
      </c>
      <c r="G94" s="257"/>
      <c r="H94" s="260">
        <v>396</v>
      </c>
      <c r="I94" s="261"/>
      <c r="J94" s="257"/>
      <c r="K94" s="257"/>
      <c r="L94" s="262"/>
      <c r="M94" s="263"/>
      <c r="N94" s="264"/>
      <c r="O94" s="264"/>
      <c r="P94" s="264"/>
      <c r="Q94" s="264"/>
      <c r="R94" s="264"/>
      <c r="S94" s="264"/>
      <c r="T94" s="26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6" t="s">
        <v>163</v>
      </c>
      <c r="AU94" s="266" t="s">
        <v>81</v>
      </c>
      <c r="AV94" s="15" t="s">
        <v>157</v>
      </c>
      <c r="AW94" s="15" t="s">
        <v>34</v>
      </c>
      <c r="AX94" s="15" t="s">
        <v>79</v>
      </c>
      <c r="AY94" s="266" t="s">
        <v>150</v>
      </c>
    </row>
    <row r="95" s="2" customFormat="1" ht="24.15" customHeight="1">
      <c r="A95" s="40"/>
      <c r="B95" s="41"/>
      <c r="C95" s="215" t="s">
        <v>81</v>
      </c>
      <c r="D95" s="215" t="s">
        <v>152</v>
      </c>
      <c r="E95" s="216" t="s">
        <v>209</v>
      </c>
      <c r="F95" s="217" t="s">
        <v>210</v>
      </c>
      <c r="G95" s="218" t="s">
        <v>155</v>
      </c>
      <c r="H95" s="219">
        <v>2081</v>
      </c>
      <c r="I95" s="220"/>
      <c r="J95" s="221">
        <f>ROUND(I95*H95,2)</f>
        <v>0</v>
      </c>
      <c r="K95" s="217" t="s">
        <v>156</v>
      </c>
      <c r="L95" s="46"/>
      <c r="M95" s="222" t="s">
        <v>19</v>
      </c>
      <c r="N95" s="223" t="s">
        <v>43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157</v>
      </c>
      <c r="AT95" s="226" t="s">
        <v>152</v>
      </c>
      <c r="AU95" s="226" t="s">
        <v>81</v>
      </c>
      <c r="AY95" s="19" t="s">
        <v>150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79</v>
      </c>
      <c r="BK95" s="227">
        <f>ROUND(I95*H95,2)</f>
        <v>0</v>
      </c>
      <c r="BL95" s="19" t="s">
        <v>157</v>
      </c>
      <c r="BM95" s="226" t="s">
        <v>1808</v>
      </c>
    </row>
    <row r="96" s="2" customFormat="1">
      <c r="A96" s="40"/>
      <c r="B96" s="41"/>
      <c r="C96" s="42"/>
      <c r="D96" s="228" t="s">
        <v>159</v>
      </c>
      <c r="E96" s="42"/>
      <c r="F96" s="229" t="s">
        <v>212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159</v>
      </c>
      <c r="AU96" s="19" t="s">
        <v>81</v>
      </c>
    </row>
    <row r="97" s="2" customFormat="1">
      <c r="A97" s="40"/>
      <c r="B97" s="41"/>
      <c r="C97" s="42"/>
      <c r="D97" s="233" t="s">
        <v>161</v>
      </c>
      <c r="E97" s="42"/>
      <c r="F97" s="234" t="s">
        <v>213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161</v>
      </c>
      <c r="AU97" s="19" t="s">
        <v>81</v>
      </c>
    </row>
    <row r="98" s="13" customFormat="1">
      <c r="A98" s="13"/>
      <c r="B98" s="235"/>
      <c r="C98" s="236"/>
      <c r="D98" s="228" t="s">
        <v>163</v>
      </c>
      <c r="E98" s="237" t="s">
        <v>19</v>
      </c>
      <c r="F98" s="238" t="s">
        <v>1809</v>
      </c>
      <c r="G98" s="236"/>
      <c r="H98" s="237" t="s">
        <v>19</v>
      </c>
      <c r="I98" s="239"/>
      <c r="J98" s="236"/>
      <c r="K98" s="236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163</v>
      </c>
      <c r="AU98" s="244" t="s">
        <v>81</v>
      </c>
      <c r="AV98" s="13" t="s">
        <v>79</v>
      </c>
      <c r="AW98" s="13" t="s">
        <v>34</v>
      </c>
      <c r="AX98" s="13" t="s">
        <v>72</v>
      </c>
      <c r="AY98" s="244" t="s">
        <v>150</v>
      </c>
    </row>
    <row r="99" s="14" customFormat="1">
      <c r="A99" s="14"/>
      <c r="B99" s="245"/>
      <c r="C99" s="246"/>
      <c r="D99" s="228" t="s">
        <v>163</v>
      </c>
      <c r="E99" s="247" t="s">
        <v>19</v>
      </c>
      <c r="F99" s="248" t="s">
        <v>1810</v>
      </c>
      <c r="G99" s="246"/>
      <c r="H99" s="249">
        <v>2081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5" t="s">
        <v>163</v>
      </c>
      <c r="AU99" s="255" t="s">
        <v>81</v>
      </c>
      <c r="AV99" s="14" t="s">
        <v>81</v>
      </c>
      <c r="AW99" s="14" t="s">
        <v>34</v>
      </c>
      <c r="AX99" s="14" t="s">
        <v>72</v>
      </c>
      <c r="AY99" s="255" t="s">
        <v>150</v>
      </c>
    </row>
    <row r="100" s="15" customFormat="1">
      <c r="A100" s="15"/>
      <c r="B100" s="256"/>
      <c r="C100" s="257"/>
      <c r="D100" s="228" t="s">
        <v>163</v>
      </c>
      <c r="E100" s="258" t="s">
        <v>19</v>
      </c>
      <c r="F100" s="259" t="s">
        <v>167</v>
      </c>
      <c r="G100" s="257"/>
      <c r="H100" s="260">
        <v>2081</v>
      </c>
      <c r="I100" s="261"/>
      <c r="J100" s="257"/>
      <c r="K100" s="257"/>
      <c r="L100" s="262"/>
      <c r="M100" s="263"/>
      <c r="N100" s="264"/>
      <c r="O100" s="264"/>
      <c r="P100" s="264"/>
      <c r="Q100" s="264"/>
      <c r="R100" s="264"/>
      <c r="S100" s="264"/>
      <c r="T100" s="26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6" t="s">
        <v>163</v>
      </c>
      <c r="AU100" s="266" t="s">
        <v>81</v>
      </c>
      <c r="AV100" s="15" t="s">
        <v>157</v>
      </c>
      <c r="AW100" s="15" t="s">
        <v>34</v>
      </c>
      <c r="AX100" s="15" t="s">
        <v>79</v>
      </c>
      <c r="AY100" s="266" t="s">
        <v>150</v>
      </c>
    </row>
    <row r="101" s="2" customFormat="1" ht="33" customHeight="1">
      <c r="A101" s="40"/>
      <c r="B101" s="41"/>
      <c r="C101" s="215" t="s">
        <v>91</v>
      </c>
      <c r="D101" s="215" t="s">
        <v>152</v>
      </c>
      <c r="E101" s="216" t="s">
        <v>216</v>
      </c>
      <c r="F101" s="217" t="s">
        <v>217</v>
      </c>
      <c r="G101" s="218" t="s">
        <v>218</v>
      </c>
      <c r="H101" s="219">
        <v>74.400000000000006</v>
      </c>
      <c r="I101" s="220"/>
      <c r="J101" s="221">
        <f>ROUND(I101*H101,2)</f>
        <v>0</v>
      </c>
      <c r="K101" s="217" t="s">
        <v>156</v>
      </c>
      <c r="L101" s="46"/>
      <c r="M101" s="222" t="s">
        <v>19</v>
      </c>
      <c r="N101" s="223" t="s">
        <v>43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157</v>
      </c>
      <c r="AT101" s="226" t="s">
        <v>152</v>
      </c>
      <c r="AU101" s="226" t="s">
        <v>81</v>
      </c>
      <c r="AY101" s="19" t="s">
        <v>150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79</v>
      </c>
      <c r="BK101" s="227">
        <f>ROUND(I101*H101,2)</f>
        <v>0</v>
      </c>
      <c r="BL101" s="19" t="s">
        <v>157</v>
      </c>
      <c r="BM101" s="226" t="s">
        <v>1811</v>
      </c>
    </row>
    <row r="102" s="2" customFormat="1">
      <c r="A102" s="40"/>
      <c r="B102" s="41"/>
      <c r="C102" s="42"/>
      <c r="D102" s="228" t="s">
        <v>159</v>
      </c>
      <c r="E102" s="42"/>
      <c r="F102" s="229" t="s">
        <v>220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159</v>
      </c>
      <c r="AU102" s="19" t="s">
        <v>81</v>
      </c>
    </row>
    <row r="103" s="2" customFormat="1">
      <c r="A103" s="40"/>
      <c r="B103" s="41"/>
      <c r="C103" s="42"/>
      <c r="D103" s="233" t="s">
        <v>161</v>
      </c>
      <c r="E103" s="42"/>
      <c r="F103" s="234" t="s">
        <v>221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161</v>
      </c>
      <c r="AU103" s="19" t="s">
        <v>81</v>
      </c>
    </row>
    <row r="104" s="13" customFormat="1">
      <c r="A104" s="13"/>
      <c r="B104" s="235"/>
      <c r="C104" s="236"/>
      <c r="D104" s="228" t="s">
        <v>163</v>
      </c>
      <c r="E104" s="237" t="s">
        <v>19</v>
      </c>
      <c r="F104" s="238" t="s">
        <v>1809</v>
      </c>
      <c r="G104" s="236"/>
      <c r="H104" s="237" t="s">
        <v>19</v>
      </c>
      <c r="I104" s="239"/>
      <c r="J104" s="236"/>
      <c r="K104" s="236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163</v>
      </c>
      <c r="AU104" s="244" t="s">
        <v>81</v>
      </c>
      <c r="AV104" s="13" t="s">
        <v>79</v>
      </c>
      <c r="AW104" s="13" t="s">
        <v>34</v>
      </c>
      <c r="AX104" s="13" t="s">
        <v>72</v>
      </c>
      <c r="AY104" s="244" t="s">
        <v>150</v>
      </c>
    </row>
    <row r="105" s="13" customFormat="1">
      <c r="A105" s="13"/>
      <c r="B105" s="235"/>
      <c r="C105" s="236"/>
      <c r="D105" s="228" t="s">
        <v>163</v>
      </c>
      <c r="E105" s="237" t="s">
        <v>19</v>
      </c>
      <c r="F105" s="238" t="s">
        <v>352</v>
      </c>
      <c r="G105" s="236"/>
      <c r="H105" s="237" t="s">
        <v>19</v>
      </c>
      <c r="I105" s="239"/>
      <c r="J105" s="236"/>
      <c r="K105" s="236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163</v>
      </c>
      <c r="AU105" s="244" t="s">
        <v>81</v>
      </c>
      <c r="AV105" s="13" t="s">
        <v>79</v>
      </c>
      <c r="AW105" s="13" t="s">
        <v>34</v>
      </c>
      <c r="AX105" s="13" t="s">
        <v>72</v>
      </c>
      <c r="AY105" s="244" t="s">
        <v>150</v>
      </c>
    </row>
    <row r="106" s="14" customFormat="1">
      <c r="A106" s="14"/>
      <c r="B106" s="245"/>
      <c r="C106" s="246"/>
      <c r="D106" s="228" t="s">
        <v>163</v>
      </c>
      <c r="E106" s="247" t="s">
        <v>19</v>
      </c>
      <c r="F106" s="248" t="s">
        <v>1812</v>
      </c>
      <c r="G106" s="246"/>
      <c r="H106" s="249">
        <v>60.700000000000003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163</v>
      </c>
      <c r="AU106" s="255" t="s">
        <v>81</v>
      </c>
      <c r="AV106" s="14" t="s">
        <v>81</v>
      </c>
      <c r="AW106" s="14" t="s">
        <v>34</v>
      </c>
      <c r="AX106" s="14" t="s">
        <v>72</v>
      </c>
      <c r="AY106" s="255" t="s">
        <v>150</v>
      </c>
    </row>
    <row r="107" s="14" customFormat="1">
      <c r="A107" s="14"/>
      <c r="B107" s="245"/>
      <c r="C107" s="246"/>
      <c r="D107" s="228" t="s">
        <v>163</v>
      </c>
      <c r="E107" s="247" t="s">
        <v>19</v>
      </c>
      <c r="F107" s="248" t="s">
        <v>1813</v>
      </c>
      <c r="G107" s="246"/>
      <c r="H107" s="249">
        <v>13.699999999999999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5" t="s">
        <v>163</v>
      </c>
      <c r="AU107" s="255" t="s">
        <v>81</v>
      </c>
      <c r="AV107" s="14" t="s">
        <v>81</v>
      </c>
      <c r="AW107" s="14" t="s">
        <v>34</v>
      </c>
      <c r="AX107" s="14" t="s">
        <v>72</v>
      </c>
      <c r="AY107" s="255" t="s">
        <v>150</v>
      </c>
    </row>
    <row r="108" s="15" customFormat="1">
      <c r="A108" s="15"/>
      <c r="B108" s="256"/>
      <c r="C108" s="257"/>
      <c r="D108" s="228" t="s">
        <v>163</v>
      </c>
      <c r="E108" s="258" t="s">
        <v>19</v>
      </c>
      <c r="F108" s="259" t="s">
        <v>167</v>
      </c>
      <c r="G108" s="257"/>
      <c r="H108" s="260">
        <v>74.400000000000006</v>
      </c>
      <c r="I108" s="261"/>
      <c r="J108" s="257"/>
      <c r="K108" s="257"/>
      <c r="L108" s="262"/>
      <c r="M108" s="263"/>
      <c r="N108" s="264"/>
      <c r="O108" s="264"/>
      <c r="P108" s="264"/>
      <c r="Q108" s="264"/>
      <c r="R108" s="264"/>
      <c r="S108" s="264"/>
      <c r="T108" s="26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6" t="s">
        <v>163</v>
      </c>
      <c r="AU108" s="266" t="s">
        <v>81</v>
      </c>
      <c r="AV108" s="15" t="s">
        <v>157</v>
      </c>
      <c r="AW108" s="15" t="s">
        <v>34</v>
      </c>
      <c r="AX108" s="15" t="s">
        <v>79</v>
      </c>
      <c r="AY108" s="266" t="s">
        <v>150</v>
      </c>
    </row>
    <row r="109" s="2" customFormat="1" ht="37.8" customHeight="1">
      <c r="A109" s="40"/>
      <c r="B109" s="41"/>
      <c r="C109" s="215" t="s">
        <v>157</v>
      </c>
      <c r="D109" s="215" t="s">
        <v>152</v>
      </c>
      <c r="E109" s="216" t="s">
        <v>226</v>
      </c>
      <c r="F109" s="217" t="s">
        <v>227</v>
      </c>
      <c r="G109" s="218" t="s">
        <v>218</v>
      </c>
      <c r="H109" s="219">
        <v>1377.4500000000001</v>
      </c>
      <c r="I109" s="220"/>
      <c r="J109" s="221">
        <f>ROUND(I109*H109,2)</f>
        <v>0</v>
      </c>
      <c r="K109" s="217" t="s">
        <v>156</v>
      </c>
      <c r="L109" s="46"/>
      <c r="M109" s="222" t="s">
        <v>19</v>
      </c>
      <c r="N109" s="223" t="s">
        <v>43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157</v>
      </c>
      <c r="AT109" s="226" t="s">
        <v>152</v>
      </c>
      <c r="AU109" s="226" t="s">
        <v>81</v>
      </c>
      <c r="AY109" s="19" t="s">
        <v>150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79</v>
      </c>
      <c r="BK109" s="227">
        <f>ROUND(I109*H109,2)</f>
        <v>0</v>
      </c>
      <c r="BL109" s="19" t="s">
        <v>157</v>
      </c>
      <c r="BM109" s="226" t="s">
        <v>1814</v>
      </c>
    </row>
    <row r="110" s="2" customFormat="1">
      <c r="A110" s="40"/>
      <c r="B110" s="41"/>
      <c r="C110" s="42"/>
      <c r="D110" s="228" t="s">
        <v>159</v>
      </c>
      <c r="E110" s="42"/>
      <c r="F110" s="229" t="s">
        <v>229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159</v>
      </c>
      <c r="AU110" s="19" t="s">
        <v>81</v>
      </c>
    </row>
    <row r="111" s="2" customFormat="1">
      <c r="A111" s="40"/>
      <c r="B111" s="41"/>
      <c r="C111" s="42"/>
      <c r="D111" s="233" t="s">
        <v>161</v>
      </c>
      <c r="E111" s="42"/>
      <c r="F111" s="234" t="s">
        <v>230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161</v>
      </c>
      <c r="AU111" s="19" t="s">
        <v>81</v>
      </c>
    </row>
    <row r="112" s="13" customFormat="1">
      <c r="A112" s="13"/>
      <c r="B112" s="235"/>
      <c r="C112" s="236"/>
      <c r="D112" s="228" t="s">
        <v>163</v>
      </c>
      <c r="E112" s="237" t="s">
        <v>19</v>
      </c>
      <c r="F112" s="238" t="s">
        <v>1809</v>
      </c>
      <c r="G112" s="236"/>
      <c r="H112" s="237" t="s">
        <v>19</v>
      </c>
      <c r="I112" s="239"/>
      <c r="J112" s="236"/>
      <c r="K112" s="236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163</v>
      </c>
      <c r="AU112" s="244" t="s">
        <v>81</v>
      </c>
      <c r="AV112" s="13" t="s">
        <v>79</v>
      </c>
      <c r="AW112" s="13" t="s">
        <v>34</v>
      </c>
      <c r="AX112" s="13" t="s">
        <v>72</v>
      </c>
      <c r="AY112" s="244" t="s">
        <v>150</v>
      </c>
    </row>
    <row r="113" s="13" customFormat="1">
      <c r="A113" s="13"/>
      <c r="B113" s="235"/>
      <c r="C113" s="236"/>
      <c r="D113" s="228" t="s">
        <v>163</v>
      </c>
      <c r="E113" s="237" t="s">
        <v>19</v>
      </c>
      <c r="F113" s="238" t="s">
        <v>231</v>
      </c>
      <c r="G113" s="236"/>
      <c r="H113" s="237" t="s">
        <v>19</v>
      </c>
      <c r="I113" s="239"/>
      <c r="J113" s="236"/>
      <c r="K113" s="236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163</v>
      </c>
      <c r="AU113" s="244" t="s">
        <v>81</v>
      </c>
      <c r="AV113" s="13" t="s">
        <v>79</v>
      </c>
      <c r="AW113" s="13" t="s">
        <v>34</v>
      </c>
      <c r="AX113" s="13" t="s">
        <v>72</v>
      </c>
      <c r="AY113" s="244" t="s">
        <v>150</v>
      </c>
    </row>
    <row r="114" s="14" customFormat="1">
      <c r="A114" s="14"/>
      <c r="B114" s="245"/>
      <c r="C114" s="246"/>
      <c r="D114" s="228" t="s">
        <v>163</v>
      </c>
      <c r="E114" s="247" t="s">
        <v>19</v>
      </c>
      <c r="F114" s="248" t="s">
        <v>1815</v>
      </c>
      <c r="G114" s="246"/>
      <c r="H114" s="249">
        <v>502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163</v>
      </c>
      <c r="AU114" s="255" t="s">
        <v>81</v>
      </c>
      <c r="AV114" s="14" t="s">
        <v>81</v>
      </c>
      <c r="AW114" s="14" t="s">
        <v>34</v>
      </c>
      <c r="AX114" s="14" t="s">
        <v>72</v>
      </c>
      <c r="AY114" s="255" t="s">
        <v>150</v>
      </c>
    </row>
    <row r="115" s="14" customFormat="1">
      <c r="A115" s="14"/>
      <c r="B115" s="245"/>
      <c r="C115" s="246"/>
      <c r="D115" s="228" t="s">
        <v>163</v>
      </c>
      <c r="E115" s="247" t="s">
        <v>19</v>
      </c>
      <c r="F115" s="248" t="s">
        <v>1816</v>
      </c>
      <c r="G115" s="246"/>
      <c r="H115" s="249">
        <v>413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163</v>
      </c>
      <c r="AU115" s="255" t="s">
        <v>81</v>
      </c>
      <c r="AV115" s="14" t="s">
        <v>81</v>
      </c>
      <c r="AW115" s="14" t="s">
        <v>34</v>
      </c>
      <c r="AX115" s="14" t="s">
        <v>72</v>
      </c>
      <c r="AY115" s="255" t="s">
        <v>150</v>
      </c>
    </row>
    <row r="116" s="13" customFormat="1">
      <c r="A116" s="13"/>
      <c r="B116" s="235"/>
      <c r="C116" s="236"/>
      <c r="D116" s="228" t="s">
        <v>163</v>
      </c>
      <c r="E116" s="237" t="s">
        <v>19</v>
      </c>
      <c r="F116" s="238" t="s">
        <v>233</v>
      </c>
      <c r="G116" s="236"/>
      <c r="H116" s="237" t="s">
        <v>19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163</v>
      </c>
      <c r="AU116" s="244" t="s">
        <v>81</v>
      </c>
      <c r="AV116" s="13" t="s">
        <v>79</v>
      </c>
      <c r="AW116" s="13" t="s">
        <v>34</v>
      </c>
      <c r="AX116" s="13" t="s">
        <v>72</v>
      </c>
      <c r="AY116" s="244" t="s">
        <v>150</v>
      </c>
    </row>
    <row r="117" s="14" customFormat="1">
      <c r="A117" s="14"/>
      <c r="B117" s="245"/>
      <c r="C117" s="246"/>
      <c r="D117" s="228" t="s">
        <v>163</v>
      </c>
      <c r="E117" s="247" t="s">
        <v>19</v>
      </c>
      <c r="F117" s="248" t="s">
        <v>1817</v>
      </c>
      <c r="G117" s="246"/>
      <c r="H117" s="249">
        <v>234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163</v>
      </c>
      <c r="AU117" s="255" t="s">
        <v>81</v>
      </c>
      <c r="AV117" s="14" t="s">
        <v>81</v>
      </c>
      <c r="AW117" s="14" t="s">
        <v>34</v>
      </c>
      <c r="AX117" s="14" t="s">
        <v>72</v>
      </c>
      <c r="AY117" s="255" t="s">
        <v>150</v>
      </c>
    </row>
    <row r="118" s="14" customFormat="1">
      <c r="A118" s="14"/>
      <c r="B118" s="245"/>
      <c r="C118" s="246"/>
      <c r="D118" s="228" t="s">
        <v>163</v>
      </c>
      <c r="E118" s="247" t="s">
        <v>19</v>
      </c>
      <c r="F118" s="248" t="s">
        <v>1818</v>
      </c>
      <c r="G118" s="246"/>
      <c r="H118" s="249">
        <v>339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163</v>
      </c>
      <c r="AU118" s="255" t="s">
        <v>81</v>
      </c>
      <c r="AV118" s="14" t="s">
        <v>81</v>
      </c>
      <c r="AW118" s="14" t="s">
        <v>34</v>
      </c>
      <c r="AX118" s="14" t="s">
        <v>72</v>
      </c>
      <c r="AY118" s="255" t="s">
        <v>150</v>
      </c>
    </row>
    <row r="119" s="13" customFormat="1">
      <c r="A119" s="13"/>
      <c r="B119" s="235"/>
      <c r="C119" s="236"/>
      <c r="D119" s="228" t="s">
        <v>163</v>
      </c>
      <c r="E119" s="237" t="s">
        <v>19</v>
      </c>
      <c r="F119" s="238" t="s">
        <v>235</v>
      </c>
      <c r="G119" s="236"/>
      <c r="H119" s="237" t="s">
        <v>19</v>
      </c>
      <c r="I119" s="239"/>
      <c r="J119" s="236"/>
      <c r="K119" s="236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163</v>
      </c>
      <c r="AU119" s="244" t="s">
        <v>81</v>
      </c>
      <c r="AV119" s="13" t="s">
        <v>79</v>
      </c>
      <c r="AW119" s="13" t="s">
        <v>34</v>
      </c>
      <c r="AX119" s="13" t="s">
        <v>72</v>
      </c>
      <c r="AY119" s="244" t="s">
        <v>150</v>
      </c>
    </row>
    <row r="120" s="14" customFormat="1">
      <c r="A120" s="14"/>
      <c r="B120" s="245"/>
      <c r="C120" s="246"/>
      <c r="D120" s="228" t="s">
        <v>163</v>
      </c>
      <c r="E120" s="247" t="s">
        <v>19</v>
      </c>
      <c r="F120" s="248" t="s">
        <v>1819</v>
      </c>
      <c r="G120" s="246"/>
      <c r="H120" s="249">
        <v>42.5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163</v>
      </c>
      <c r="AU120" s="255" t="s">
        <v>81</v>
      </c>
      <c r="AV120" s="14" t="s">
        <v>81</v>
      </c>
      <c r="AW120" s="14" t="s">
        <v>34</v>
      </c>
      <c r="AX120" s="14" t="s">
        <v>72</v>
      </c>
      <c r="AY120" s="255" t="s">
        <v>150</v>
      </c>
    </row>
    <row r="121" s="13" customFormat="1">
      <c r="A121" s="13"/>
      <c r="B121" s="235"/>
      <c r="C121" s="236"/>
      <c r="D121" s="228" t="s">
        <v>163</v>
      </c>
      <c r="E121" s="237" t="s">
        <v>19</v>
      </c>
      <c r="F121" s="238" t="s">
        <v>237</v>
      </c>
      <c r="G121" s="236"/>
      <c r="H121" s="237" t="s">
        <v>19</v>
      </c>
      <c r="I121" s="239"/>
      <c r="J121" s="236"/>
      <c r="K121" s="236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163</v>
      </c>
      <c r="AU121" s="244" t="s">
        <v>81</v>
      </c>
      <c r="AV121" s="13" t="s">
        <v>79</v>
      </c>
      <c r="AW121" s="13" t="s">
        <v>34</v>
      </c>
      <c r="AX121" s="13" t="s">
        <v>72</v>
      </c>
      <c r="AY121" s="244" t="s">
        <v>150</v>
      </c>
    </row>
    <row r="122" s="14" customFormat="1">
      <c r="A122" s="14"/>
      <c r="B122" s="245"/>
      <c r="C122" s="246"/>
      <c r="D122" s="228" t="s">
        <v>163</v>
      </c>
      <c r="E122" s="247" t="s">
        <v>19</v>
      </c>
      <c r="F122" s="248" t="s">
        <v>1820</v>
      </c>
      <c r="G122" s="246"/>
      <c r="H122" s="249">
        <v>-153.05000000000001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163</v>
      </c>
      <c r="AU122" s="255" t="s">
        <v>81</v>
      </c>
      <c r="AV122" s="14" t="s">
        <v>81</v>
      </c>
      <c r="AW122" s="14" t="s">
        <v>34</v>
      </c>
      <c r="AX122" s="14" t="s">
        <v>72</v>
      </c>
      <c r="AY122" s="255" t="s">
        <v>150</v>
      </c>
    </row>
    <row r="123" s="15" customFormat="1">
      <c r="A123" s="15"/>
      <c r="B123" s="256"/>
      <c r="C123" s="257"/>
      <c r="D123" s="228" t="s">
        <v>163</v>
      </c>
      <c r="E123" s="258" t="s">
        <v>19</v>
      </c>
      <c r="F123" s="259" t="s">
        <v>167</v>
      </c>
      <c r="G123" s="257"/>
      <c r="H123" s="260">
        <v>1377.4500000000001</v>
      </c>
      <c r="I123" s="261"/>
      <c r="J123" s="257"/>
      <c r="K123" s="257"/>
      <c r="L123" s="262"/>
      <c r="M123" s="263"/>
      <c r="N123" s="264"/>
      <c r="O123" s="264"/>
      <c r="P123" s="264"/>
      <c r="Q123" s="264"/>
      <c r="R123" s="264"/>
      <c r="S123" s="264"/>
      <c r="T123" s="26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6" t="s">
        <v>163</v>
      </c>
      <c r="AU123" s="266" t="s">
        <v>81</v>
      </c>
      <c r="AV123" s="15" t="s">
        <v>157</v>
      </c>
      <c r="AW123" s="15" t="s">
        <v>34</v>
      </c>
      <c r="AX123" s="15" t="s">
        <v>79</v>
      </c>
      <c r="AY123" s="266" t="s">
        <v>150</v>
      </c>
    </row>
    <row r="124" s="2" customFormat="1" ht="37.8" customHeight="1">
      <c r="A124" s="40"/>
      <c r="B124" s="41"/>
      <c r="C124" s="215" t="s">
        <v>184</v>
      </c>
      <c r="D124" s="215" t="s">
        <v>152</v>
      </c>
      <c r="E124" s="216" t="s">
        <v>240</v>
      </c>
      <c r="F124" s="217" t="s">
        <v>241</v>
      </c>
      <c r="G124" s="218" t="s">
        <v>218</v>
      </c>
      <c r="H124" s="219">
        <v>153.05000000000001</v>
      </c>
      <c r="I124" s="220"/>
      <c r="J124" s="221">
        <f>ROUND(I124*H124,2)</f>
        <v>0</v>
      </c>
      <c r="K124" s="217" t="s">
        <v>156</v>
      </c>
      <c r="L124" s="46"/>
      <c r="M124" s="222" t="s">
        <v>19</v>
      </c>
      <c r="N124" s="223" t="s">
        <v>43</v>
      </c>
      <c r="O124" s="86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157</v>
      </c>
      <c r="AT124" s="226" t="s">
        <v>152</v>
      </c>
      <c r="AU124" s="226" t="s">
        <v>81</v>
      </c>
      <c r="AY124" s="19" t="s">
        <v>150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79</v>
      </c>
      <c r="BK124" s="227">
        <f>ROUND(I124*H124,2)</f>
        <v>0</v>
      </c>
      <c r="BL124" s="19" t="s">
        <v>157</v>
      </c>
      <c r="BM124" s="226" t="s">
        <v>1821</v>
      </c>
    </row>
    <row r="125" s="2" customFormat="1">
      <c r="A125" s="40"/>
      <c r="B125" s="41"/>
      <c r="C125" s="42"/>
      <c r="D125" s="228" t="s">
        <v>159</v>
      </c>
      <c r="E125" s="42"/>
      <c r="F125" s="229" t="s">
        <v>243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159</v>
      </c>
      <c r="AU125" s="19" t="s">
        <v>81</v>
      </c>
    </row>
    <row r="126" s="2" customFormat="1">
      <c r="A126" s="40"/>
      <c r="B126" s="41"/>
      <c r="C126" s="42"/>
      <c r="D126" s="233" t="s">
        <v>161</v>
      </c>
      <c r="E126" s="42"/>
      <c r="F126" s="234" t="s">
        <v>244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161</v>
      </c>
      <c r="AU126" s="19" t="s">
        <v>81</v>
      </c>
    </row>
    <row r="127" s="13" customFormat="1">
      <c r="A127" s="13"/>
      <c r="B127" s="235"/>
      <c r="C127" s="236"/>
      <c r="D127" s="228" t="s">
        <v>163</v>
      </c>
      <c r="E127" s="237" t="s">
        <v>19</v>
      </c>
      <c r="F127" s="238" t="s">
        <v>1809</v>
      </c>
      <c r="G127" s="236"/>
      <c r="H127" s="237" t="s">
        <v>19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163</v>
      </c>
      <c r="AU127" s="244" t="s">
        <v>81</v>
      </c>
      <c r="AV127" s="13" t="s">
        <v>79</v>
      </c>
      <c r="AW127" s="13" t="s">
        <v>34</v>
      </c>
      <c r="AX127" s="13" t="s">
        <v>72</v>
      </c>
      <c r="AY127" s="244" t="s">
        <v>150</v>
      </c>
    </row>
    <row r="128" s="13" customFormat="1">
      <c r="A128" s="13"/>
      <c r="B128" s="235"/>
      <c r="C128" s="236"/>
      <c r="D128" s="228" t="s">
        <v>163</v>
      </c>
      <c r="E128" s="237" t="s">
        <v>19</v>
      </c>
      <c r="F128" s="238" t="s">
        <v>245</v>
      </c>
      <c r="G128" s="236"/>
      <c r="H128" s="237" t="s">
        <v>19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163</v>
      </c>
      <c r="AU128" s="244" t="s">
        <v>81</v>
      </c>
      <c r="AV128" s="13" t="s">
        <v>79</v>
      </c>
      <c r="AW128" s="13" t="s">
        <v>34</v>
      </c>
      <c r="AX128" s="13" t="s">
        <v>72</v>
      </c>
      <c r="AY128" s="244" t="s">
        <v>150</v>
      </c>
    </row>
    <row r="129" s="14" customFormat="1">
      <c r="A129" s="14"/>
      <c r="B129" s="245"/>
      <c r="C129" s="246"/>
      <c r="D129" s="228" t="s">
        <v>163</v>
      </c>
      <c r="E129" s="247" t="s">
        <v>19</v>
      </c>
      <c r="F129" s="248" t="s">
        <v>1822</v>
      </c>
      <c r="G129" s="246"/>
      <c r="H129" s="249">
        <v>153.05000000000001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163</v>
      </c>
      <c r="AU129" s="255" t="s">
        <v>81</v>
      </c>
      <c r="AV129" s="14" t="s">
        <v>81</v>
      </c>
      <c r="AW129" s="14" t="s">
        <v>34</v>
      </c>
      <c r="AX129" s="14" t="s">
        <v>72</v>
      </c>
      <c r="AY129" s="255" t="s">
        <v>150</v>
      </c>
    </row>
    <row r="130" s="15" customFormat="1">
      <c r="A130" s="15"/>
      <c r="B130" s="256"/>
      <c r="C130" s="257"/>
      <c r="D130" s="228" t="s">
        <v>163</v>
      </c>
      <c r="E130" s="258" t="s">
        <v>19</v>
      </c>
      <c r="F130" s="259" t="s">
        <v>167</v>
      </c>
      <c r="G130" s="257"/>
      <c r="H130" s="260">
        <v>153.05000000000001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6" t="s">
        <v>163</v>
      </c>
      <c r="AU130" s="266" t="s">
        <v>81</v>
      </c>
      <c r="AV130" s="15" t="s">
        <v>157</v>
      </c>
      <c r="AW130" s="15" t="s">
        <v>34</v>
      </c>
      <c r="AX130" s="15" t="s">
        <v>79</v>
      </c>
      <c r="AY130" s="266" t="s">
        <v>150</v>
      </c>
    </row>
    <row r="131" s="2" customFormat="1" ht="24.15" customHeight="1">
      <c r="A131" s="40"/>
      <c r="B131" s="41"/>
      <c r="C131" s="215" t="s">
        <v>190</v>
      </c>
      <c r="D131" s="215" t="s">
        <v>152</v>
      </c>
      <c r="E131" s="216" t="s">
        <v>1554</v>
      </c>
      <c r="F131" s="217" t="s">
        <v>1555</v>
      </c>
      <c r="G131" s="218" t="s">
        <v>218</v>
      </c>
      <c r="H131" s="219">
        <v>4.5</v>
      </c>
      <c r="I131" s="220"/>
      <c r="J131" s="221">
        <f>ROUND(I131*H131,2)</f>
        <v>0</v>
      </c>
      <c r="K131" s="217" t="s">
        <v>156</v>
      </c>
      <c r="L131" s="46"/>
      <c r="M131" s="222" t="s">
        <v>19</v>
      </c>
      <c r="N131" s="223" t="s">
        <v>43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157</v>
      </c>
      <c r="AT131" s="226" t="s">
        <v>152</v>
      </c>
      <c r="AU131" s="226" t="s">
        <v>81</v>
      </c>
      <c r="AY131" s="19" t="s">
        <v>150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79</v>
      </c>
      <c r="BK131" s="227">
        <f>ROUND(I131*H131,2)</f>
        <v>0</v>
      </c>
      <c r="BL131" s="19" t="s">
        <v>157</v>
      </c>
      <c r="BM131" s="226" t="s">
        <v>1823</v>
      </c>
    </row>
    <row r="132" s="2" customFormat="1">
      <c r="A132" s="40"/>
      <c r="B132" s="41"/>
      <c r="C132" s="42"/>
      <c r="D132" s="228" t="s">
        <v>159</v>
      </c>
      <c r="E132" s="42"/>
      <c r="F132" s="229" t="s">
        <v>1557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159</v>
      </c>
      <c r="AU132" s="19" t="s">
        <v>81</v>
      </c>
    </row>
    <row r="133" s="2" customFormat="1">
      <c r="A133" s="40"/>
      <c r="B133" s="41"/>
      <c r="C133" s="42"/>
      <c r="D133" s="233" t="s">
        <v>161</v>
      </c>
      <c r="E133" s="42"/>
      <c r="F133" s="234" t="s">
        <v>1558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161</v>
      </c>
      <c r="AU133" s="19" t="s">
        <v>81</v>
      </c>
    </row>
    <row r="134" s="13" customFormat="1">
      <c r="A134" s="13"/>
      <c r="B134" s="235"/>
      <c r="C134" s="236"/>
      <c r="D134" s="228" t="s">
        <v>163</v>
      </c>
      <c r="E134" s="237" t="s">
        <v>19</v>
      </c>
      <c r="F134" s="238" t="s">
        <v>1824</v>
      </c>
      <c r="G134" s="236"/>
      <c r="H134" s="237" t="s">
        <v>19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163</v>
      </c>
      <c r="AU134" s="244" t="s">
        <v>81</v>
      </c>
      <c r="AV134" s="13" t="s">
        <v>79</v>
      </c>
      <c r="AW134" s="13" t="s">
        <v>34</v>
      </c>
      <c r="AX134" s="13" t="s">
        <v>72</v>
      </c>
      <c r="AY134" s="244" t="s">
        <v>150</v>
      </c>
    </row>
    <row r="135" s="13" customFormat="1">
      <c r="A135" s="13"/>
      <c r="B135" s="235"/>
      <c r="C135" s="236"/>
      <c r="D135" s="228" t="s">
        <v>163</v>
      </c>
      <c r="E135" s="237" t="s">
        <v>19</v>
      </c>
      <c r="F135" s="238" t="s">
        <v>1825</v>
      </c>
      <c r="G135" s="236"/>
      <c r="H135" s="237" t="s">
        <v>19</v>
      </c>
      <c r="I135" s="239"/>
      <c r="J135" s="236"/>
      <c r="K135" s="236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163</v>
      </c>
      <c r="AU135" s="244" t="s">
        <v>81</v>
      </c>
      <c r="AV135" s="13" t="s">
        <v>79</v>
      </c>
      <c r="AW135" s="13" t="s">
        <v>34</v>
      </c>
      <c r="AX135" s="13" t="s">
        <v>72</v>
      </c>
      <c r="AY135" s="244" t="s">
        <v>150</v>
      </c>
    </row>
    <row r="136" s="14" customFormat="1">
      <c r="A136" s="14"/>
      <c r="B136" s="245"/>
      <c r="C136" s="246"/>
      <c r="D136" s="228" t="s">
        <v>163</v>
      </c>
      <c r="E136" s="247" t="s">
        <v>19</v>
      </c>
      <c r="F136" s="248" t="s">
        <v>1826</v>
      </c>
      <c r="G136" s="246"/>
      <c r="H136" s="249">
        <v>4.5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163</v>
      </c>
      <c r="AU136" s="255" t="s">
        <v>81</v>
      </c>
      <c r="AV136" s="14" t="s">
        <v>81</v>
      </c>
      <c r="AW136" s="14" t="s">
        <v>34</v>
      </c>
      <c r="AX136" s="14" t="s">
        <v>72</v>
      </c>
      <c r="AY136" s="255" t="s">
        <v>150</v>
      </c>
    </row>
    <row r="137" s="15" customFormat="1">
      <c r="A137" s="15"/>
      <c r="B137" s="256"/>
      <c r="C137" s="257"/>
      <c r="D137" s="228" t="s">
        <v>163</v>
      </c>
      <c r="E137" s="258" t="s">
        <v>19</v>
      </c>
      <c r="F137" s="259" t="s">
        <v>167</v>
      </c>
      <c r="G137" s="257"/>
      <c r="H137" s="260">
        <v>4.5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6" t="s">
        <v>163</v>
      </c>
      <c r="AU137" s="266" t="s">
        <v>81</v>
      </c>
      <c r="AV137" s="15" t="s">
        <v>157</v>
      </c>
      <c r="AW137" s="15" t="s">
        <v>34</v>
      </c>
      <c r="AX137" s="15" t="s">
        <v>79</v>
      </c>
      <c r="AY137" s="266" t="s">
        <v>150</v>
      </c>
    </row>
    <row r="138" s="2" customFormat="1" ht="33" customHeight="1">
      <c r="A138" s="40"/>
      <c r="B138" s="41"/>
      <c r="C138" s="215" t="s">
        <v>199</v>
      </c>
      <c r="D138" s="215" t="s">
        <v>152</v>
      </c>
      <c r="E138" s="216" t="s">
        <v>248</v>
      </c>
      <c r="F138" s="217" t="s">
        <v>249</v>
      </c>
      <c r="G138" s="218" t="s">
        <v>218</v>
      </c>
      <c r="H138" s="219">
        <v>115.2</v>
      </c>
      <c r="I138" s="220"/>
      <c r="J138" s="221">
        <f>ROUND(I138*H138,2)</f>
        <v>0</v>
      </c>
      <c r="K138" s="217" t="s">
        <v>156</v>
      </c>
      <c r="L138" s="46"/>
      <c r="M138" s="222" t="s">
        <v>19</v>
      </c>
      <c r="N138" s="223" t="s">
        <v>43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157</v>
      </c>
      <c r="AT138" s="226" t="s">
        <v>152</v>
      </c>
      <c r="AU138" s="226" t="s">
        <v>81</v>
      </c>
      <c r="AY138" s="19" t="s">
        <v>150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79</v>
      </c>
      <c r="BK138" s="227">
        <f>ROUND(I138*H138,2)</f>
        <v>0</v>
      </c>
      <c r="BL138" s="19" t="s">
        <v>157</v>
      </c>
      <c r="BM138" s="226" t="s">
        <v>1827</v>
      </c>
    </row>
    <row r="139" s="2" customFormat="1">
      <c r="A139" s="40"/>
      <c r="B139" s="41"/>
      <c r="C139" s="42"/>
      <c r="D139" s="228" t="s">
        <v>159</v>
      </c>
      <c r="E139" s="42"/>
      <c r="F139" s="229" t="s">
        <v>251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159</v>
      </c>
      <c r="AU139" s="19" t="s">
        <v>81</v>
      </c>
    </row>
    <row r="140" s="2" customFormat="1">
      <c r="A140" s="40"/>
      <c r="B140" s="41"/>
      <c r="C140" s="42"/>
      <c r="D140" s="233" t="s">
        <v>161</v>
      </c>
      <c r="E140" s="42"/>
      <c r="F140" s="234" t="s">
        <v>252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161</v>
      </c>
      <c r="AU140" s="19" t="s">
        <v>81</v>
      </c>
    </row>
    <row r="141" s="13" customFormat="1">
      <c r="A141" s="13"/>
      <c r="B141" s="235"/>
      <c r="C141" s="236"/>
      <c r="D141" s="228" t="s">
        <v>163</v>
      </c>
      <c r="E141" s="237" t="s">
        <v>19</v>
      </c>
      <c r="F141" s="238" t="s">
        <v>1809</v>
      </c>
      <c r="G141" s="236"/>
      <c r="H141" s="237" t="s">
        <v>19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163</v>
      </c>
      <c r="AU141" s="244" t="s">
        <v>81</v>
      </c>
      <c r="AV141" s="13" t="s">
        <v>79</v>
      </c>
      <c r="AW141" s="13" t="s">
        <v>34</v>
      </c>
      <c r="AX141" s="13" t="s">
        <v>72</v>
      </c>
      <c r="AY141" s="244" t="s">
        <v>150</v>
      </c>
    </row>
    <row r="142" s="13" customFormat="1">
      <c r="A142" s="13"/>
      <c r="B142" s="235"/>
      <c r="C142" s="236"/>
      <c r="D142" s="228" t="s">
        <v>163</v>
      </c>
      <c r="E142" s="237" t="s">
        <v>19</v>
      </c>
      <c r="F142" s="238" t="s">
        <v>253</v>
      </c>
      <c r="G142" s="236"/>
      <c r="H142" s="237" t="s">
        <v>19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163</v>
      </c>
      <c r="AU142" s="244" t="s">
        <v>81</v>
      </c>
      <c r="AV142" s="13" t="s">
        <v>79</v>
      </c>
      <c r="AW142" s="13" t="s">
        <v>34</v>
      </c>
      <c r="AX142" s="13" t="s">
        <v>72</v>
      </c>
      <c r="AY142" s="244" t="s">
        <v>150</v>
      </c>
    </row>
    <row r="143" s="14" customFormat="1">
      <c r="A143" s="14"/>
      <c r="B143" s="245"/>
      <c r="C143" s="246"/>
      <c r="D143" s="228" t="s">
        <v>163</v>
      </c>
      <c r="E143" s="247" t="s">
        <v>19</v>
      </c>
      <c r="F143" s="248" t="s">
        <v>1828</v>
      </c>
      <c r="G143" s="246"/>
      <c r="H143" s="249">
        <v>128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163</v>
      </c>
      <c r="AU143" s="255" t="s">
        <v>81</v>
      </c>
      <c r="AV143" s="14" t="s">
        <v>81</v>
      </c>
      <c r="AW143" s="14" t="s">
        <v>34</v>
      </c>
      <c r="AX143" s="14" t="s">
        <v>72</v>
      </c>
      <c r="AY143" s="255" t="s">
        <v>150</v>
      </c>
    </row>
    <row r="144" s="13" customFormat="1">
      <c r="A144" s="13"/>
      <c r="B144" s="235"/>
      <c r="C144" s="236"/>
      <c r="D144" s="228" t="s">
        <v>163</v>
      </c>
      <c r="E144" s="237" t="s">
        <v>19</v>
      </c>
      <c r="F144" s="238" t="s">
        <v>237</v>
      </c>
      <c r="G144" s="236"/>
      <c r="H144" s="237" t="s">
        <v>19</v>
      </c>
      <c r="I144" s="239"/>
      <c r="J144" s="236"/>
      <c r="K144" s="236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163</v>
      </c>
      <c r="AU144" s="244" t="s">
        <v>81</v>
      </c>
      <c r="AV144" s="13" t="s">
        <v>79</v>
      </c>
      <c r="AW144" s="13" t="s">
        <v>34</v>
      </c>
      <c r="AX144" s="13" t="s">
        <v>72</v>
      </c>
      <c r="AY144" s="244" t="s">
        <v>150</v>
      </c>
    </row>
    <row r="145" s="14" customFormat="1">
      <c r="A145" s="14"/>
      <c r="B145" s="245"/>
      <c r="C145" s="246"/>
      <c r="D145" s="228" t="s">
        <v>163</v>
      </c>
      <c r="E145" s="247" t="s">
        <v>19</v>
      </c>
      <c r="F145" s="248" t="s">
        <v>1829</v>
      </c>
      <c r="G145" s="246"/>
      <c r="H145" s="249">
        <v>-12.800000000000001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163</v>
      </c>
      <c r="AU145" s="255" t="s">
        <v>81</v>
      </c>
      <c r="AV145" s="14" t="s">
        <v>81</v>
      </c>
      <c r="AW145" s="14" t="s">
        <v>34</v>
      </c>
      <c r="AX145" s="14" t="s">
        <v>72</v>
      </c>
      <c r="AY145" s="255" t="s">
        <v>150</v>
      </c>
    </row>
    <row r="146" s="15" customFormat="1">
      <c r="A146" s="15"/>
      <c r="B146" s="256"/>
      <c r="C146" s="257"/>
      <c r="D146" s="228" t="s">
        <v>163</v>
      </c>
      <c r="E146" s="258" t="s">
        <v>19</v>
      </c>
      <c r="F146" s="259" t="s">
        <v>167</v>
      </c>
      <c r="G146" s="257"/>
      <c r="H146" s="260">
        <v>115.2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6" t="s">
        <v>163</v>
      </c>
      <c r="AU146" s="266" t="s">
        <v>81</v>
      </c>
      <c r="AV146" s="15" t="s">
        <v>157</v>
      </c>
      <c r="AW146" s="15" t="s">
        <v>34</v>
      </c>
      <c r="AX146" s="15" t="s">
        <v>79</v>
      </c>
      <c r="AY146" s="266" t="s">
        <v>150</v>
      </c>
    </row>
    <row r="147" s="2" customFormat="1" ht="33" customHeight="1">
      <c r="A147" s="40"/>
      <c r="B147" s="41"/>
      <c r="C147" s="215" t="s">
        <v>208</v>
      </c>
      <c r="D147" s="215" t="s">
        <v>152</v>
      </c>
      <c r="E147" s="216" t="s">
        <v>257</v>
      </c>
      <c r="F147" s="217" t="s">
        <v>258</v>
      </c>
      <c r="G147" s="218" t="s">
        <v>218</v>
      </c>
      <c r="H147" s="219">
        <v>12.800000000000001</v>
      </c>
      <c r="I147" s="220"/>
      <c r="J147" s="221">
        <f>ROUND(I147*H147,2)</f>
        <v>0</v>
      </c>
      <c r="K147" s="217" t="s">
        <v>156</v>
      </c>
      <c r="L147" s="46"/>
      <c r="M147" s="222" t="s">
        <v>19</v>
      </c>
      <c r="N147" s="223" t="s">
        <v>43</v>
      </c>
      <c r="O147" s="86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157</v>
      </c>
      <c r="AT147" s="226" t="s">
        <v>152</v>
      </c>
      <c r="AU147" s="226" t="s">
        <v>81</v>
      </c>
      <c r="AY147" s="19" t="s">
        <v>150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79</v>
      </c>
      <c r="BK147" s="227">
        <f>ROUND(I147*H147,2)</f>
        <v>0</v>
      </c>
      <c r="BL147" s="19" t="s">
        <v>157</v>
      </c>
      <c r="BM147" s="226" t="s">
        <v>1830</v>
      </c>
    </row>
    <row r="148" s="2" customFormat="1">
      <c r="A148" s="40"/>
      <c r="B148" s="41"/>
      <c r="C148" s="42"/>
      <c r="D148" s="228" t="s">
        <v>159</v>
      </c>
      <c r="E148" s="42"/>
      <c r="F148" s="229" t="s">
        <v>260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159</v>
      </c>
      <c r="AU148" s="19" t="s">
        <v>81</v>
      </c>
    </row>
    <row r="149" s="2" customFormat="1">
      <c r="A149" s="40"/>
      <c r="B149" s="41"/>
      <c r="C149" s="42"/>
      <c r="D149" s="233" t="s">
        <v>161</v>
      </c>
      <c r="E149" s="42"/>
      <c r="F149" s="234" t="s">
        <v>261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161</v>
      </c>
      <c r="AU149" s="19" t="s">
        <v>81</v>
      </c>
    </row>
    <row r="150" s="13" customFormat="1">
      <c r="A150" s="13"/>
      <c r="B150" s="235"/>
      <c r="C150" s="236"/>
      <c r="D150" s="228" t="s">
        <v>163</v>
      </c>
      <c r="E150" s="237" t="s">
        <v>19</v>
      </c>
      <c r="F150" s="238" t="s">
        <v>1809</v>
      </c>
      <c r="G150" s="236"/>
      <c r="H150" s="237" t="s">
        <v>19</v>
      </c>
      <c r="I150" s="239"/>
      <c r="J150" s="236"/>
      <c r="K150" s="236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163</v>
      </c>
      <c r="AU150" s="244" t="s">
        <v>81</v>
      </c>
      <c r="AV150" s="13" t="s">
        <v>79</v>
      </c>
      <c r="AW150" s="13" t="s">
        <v>34</v>
      </c>
      <c r="AX150" s="13" t="s">
        <v>72</v>
      </c>
      <c r="AY150" s="244" t="s">
        <v>150</v>
      </c>
    </row>
    <row r="151" s="13" customFormat="1">
      <c r="A151" s="13"/>
      <c r="B151" s="235"/>
      <c r="C151" s="236"/>
      <c r="D151" s="228" t="s">
        <v>163</v>
      </c>
      <c r="E151" s="237" t="s">
        <v>19</v>
      </c>
      <c r="F151" s="238" t="s">
        <v>262</v>
      </c>
      <c r="G151" s="236"/>
      <c r="H151" s="237" t="s">
        <v>19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163</v>
      </c>
      <c r="AU151" s="244" t="s">
        <v>81</v>
      </c>
      <c r="AV151" s="13" t="s">
        <v>79</v>
      </c>
      <c r="AW151" s="13" t="s">
        <v>34</v>
      </c>
      <c r="AX151" s="13" t="s">
        <v>72</v>
      </c>
      <c r="AY151" s="244" t="s">
        <v>150</v>
      </c>
    </row>
    <row r="152" s="13" customFormat="1">
      <c r="A152" s="13"/>
      <c r="B152" s="235"/>
      <c r="C152" s="236"/>
      <c r="D152" s="228" t="s">
        <v>163</v>
      </c>
      <c r="E152" s="237" t="s">
        <v>19</v>
      </c>
      <c r="F152" s="238" t="s">
        <v>245</v>
      </c>
      <c r="G152" s="236"/>
      <c r="H152" s="237" t="s">
        <v>19</v>
      </c>
      <c r="I152" s="239"/>
      <c r="J152" s="236"/>
      <c r="K152" s="236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163</v>
      </c>
      <c r="AU152" s="244" t="s">
        <v>81</v>
      </c>
      <c r="AV152" s="13" t="s">
        <v>79</v>
      </c>
      <c r="AW152" s="13" t="s">
        <v>34</v>
      </c>
      <c r="AX152" s="13" t="s">
        <v>72</v>
      </c>
      <c r="AY152" s="244" t="s">
        <v>150</v>
      </c>
    </row>
    <row r="153" s="14" customFormat="1">
      <c r="A153" s="14"/>
      <c r="B153" s="245"/>
      <c r="C153" s="246"/>
      <c r="D153" s="228" t="s">
        <v>163</v>
      </c>
      <c r="E153" s="247" t="s">
        <v>19</v>
      </c>
      <c r="F153" s="248" t="s">
        <v>1831</v>
      </c>
      <c r="G153" s="246"/>
      <c r="H153" s="249">
        <v>12.800000000000001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163</v>
      </c>
      <c r="AU153" s="255" t="s">
        <v>81</v>
      </c>
      <c r="AV153" s="14" t="s">
        <v>81</v>
      </c>
      <c r="AW153" s="14" t="s">
        <v>34</v>
      </c>
      <c r="AX153" s="14" t="s">
        <v>72</v>
      </c>
      <c r="AY153" s="255" t="s">
        <v>150</v>
      </c>
    </row>
    <row r="154" s="15" customFormat="1">
      <c r="A154" s="15"/>
      <c r="B154" s="256"/>
      <c r="C154" s="257"/>
      <c r="D154" s="228" t="s">
        <v>163</v>
      </c>
      <c r="E154" s="258" t="s">
        <v>19</v>
      </c>
      <c r="F154" s="259" t="s">
        <v>167</v>
      </c>
      <c r="G154" s="257"/>
      <c r="H154" s="260">
        <v>12.800000000000001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6" t="s">
        <v>163</v>
      </c>
      <c r="AU154" s="266" t="s">
        <v>81</v>
      </c>
      <c r="AV154" s="15" t="s">
        <v>157</v>
      </c>
      <c r="AW154" s="15" t="s">
        <v>34</v>
      </c>
      <c r="AX154" s="15" t="s">
        <v>79</v>
      </c>
      <c r="AY154" s="266" t="s">
        <v>150</v>
      </c>
    </row>
    <row r="155" s="2" customFormat="1" ht="37.8" customHeight="1">
      <c r="A155" s="40"/>
      <c r="B155" s="41"/>
      <c r="C155" s="215" t="s">
        <v>215</v>
      </c>
      <c r="D155" s="215" t="s">
        <v>152</v>
      </c>
      <c r="E155" s="216" t="s">
        <v>338</v>
      </c>
      <c r="F155" s="217" t="s">
        <v>339</v>
      </c>
      <c r="G155" s="218" t="s">
        <v>218</v>
      </c>
      <c r="H155" s="219">
        <v>2243.0999999999999</v>
      </c>
      <c r="I155" s="220"/>
      <c r="J155" s="221">
        <f>ROUND(I155*H155,2)</f>
        <v>0</v>
      </c>
      <c r="K155" s="217" t="s">
        <v>156</v>
      </c>
      <c r="L155" s="46"/>
      <c r="M155" s="222" t="s">
        <v>19</v>
      </c>
      <c r="N155" s="223" t="s">
        <v>43</v>
      </c>
      <c r="O155" s="86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157</v>
      </c>
      <c r="AT155" s="226" t="s">
        <v>152</v>
      </c>
      <c r="AU155" s="226" t="s">
        <v>81</v>
      </c>
      <c r="AY155" s="19" t="s">
        <v>150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79</v>
      </c>
      <c r="BK155" s="227">
        <f>ROUND(I155*H155,2)</f>
        <v>0</v>
      </c>
      <c r="BL155" s="19" t="s">
        <v>157</v>
      </c>
      <c r="BM155" s="226" t="s">
        <v>1832</v>
      </c>
    </row>
    <row r="156" s="2" customFormat="1">
      <c r="A156" s="40"/>
      <c r="B156" s="41"/>
      <c r="C156" s="42"/>
      <c r="D156" s="228" t="s">
        <v>159</v>
      </c>
      <c r="E156" s="42"/>
      <c r="F156" s="229" t="s">
        <v>341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159</v>
      </c>
      <c r="AU156" s="19" t="s">
        <v>81</v>
      </c>
    </row>
    <row r="157" s="2" customFormat="1">
      <c r="A157" s="40"/>
      <c r="B157" s="41"/>
      <c r="C157" s="42"/>
      <c r="D157" s="233" t="s">
        <v>161</v>
      </c>
      <c r="E157" s="42"/>
      <c r="F157" s="234" t="s">
        <v>342</v>
      </c>
      <c r="G157" s="42"/>
      <c r="H157" s="42"/>
      <c r="I157" s="230"/>
      <c r="J157" s="42"/>
      <c r="K157" s="42"/>
      <c r="L157" s="46"/>
      <c r="M157" s="231"/>
      <c r="N157" s="23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161</v>
      </c>
      <c r="AU157" s="19" t="s">
        <v>81</v>
      </c>
    </row>
    <row r="158" s="13" customFormat="1">
      <c r="A158" s="13"/>
      <c r="B158" s="235"/>
      <c r="C158" s="236"/>
      <c r="D158" s="228" t="s">
        <v>163</v>
      </c>
      <c r="E158" s="237" t="s">
        <v>19</v>
      </c>
      <c r="F158" s="238" t="s">
        <v>1833</v>
      </c>
      <c r="G158" s="236"/>
      <c r="H158" s="237" t="s">
        <v>19</v>
      </c>
      <c r="I158" s="239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163</v>
      </c>
      <c r="AU158" s="244" t="s">
        <v>81</v>
      </c>
      <c r="AV158" s="13" t="s">
        <v>79</v>
      </c>
      <c r="AW158" s="13" t="s">
        <v>34</v>
      </c>
      <c r="AX158" s="13" t="s">
        <v>72</v>
      </c>
      <c r="AY158" s="244" t="s">
        <v>150</v>
      </c>
    </row>
    <row r="159" s="13" customFormat="1">
      <c r="A159" s="13"/>
      <c r="B159" s="235"/>
      <c r="C159" s="236"/>
      <c r="D159" s="228" t="s">
        <v>163</v>
      </c>
      <c r="E159" s="237" t="s">
        <v>19</v>
      </c>
      <c r="F159" s="238" t="s">
        <v>344</v>
      </c>
      <c r="G159" s="236"/>
      <c r="H159" s="237" t="s">
        <v>19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163</v>
      </c>
      <c r="AU159" s="244" t="s">
        <v>81</v>
      </c>
      <c r="AV159" s="13" t="s">
        <v>79</v>
      </c>
      <c r="AW159" s="13" t="s">
        <v>34</v>
      </c>
      <c r="AX159" s="13" t="s">
        <v>72</v>
      </c>
      <c r="AY159" s="244" t="s">
        <v>150</v>
      </c>
    </row>
    <row r="160" s="14" customFormat="1">
      <c r="A160" s="14"/>
      <c r="B160" s="245"/>
      <c r="C160" s="246"/>
      <c r="D160" s="228" t="s">
        <v>163</v>
      </c>
      <c r="E160" s="247" t="s">
        <v>19</v>
      </c>
      <c r="F160" s="248" t="s">
        <v>1834</v>
      </c>
      <c r="G160" s="246"/>
      <c r="H160" s="249">
        <v>1658.5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163</v>
      </c>
      <c r="AU160" s="255" t="s">
        <v>81</v>
      </c>
      <c r="AV160" s="14" t="s">
        <v>81</v>
      </c>
      <c r="AW160" s="14" t="s">
        <v>34</v>
      </c>
      <c r="AX160" s="14" t="s">
        <v>72</v>
      </c>
      <c r="AY160" s="255" t="s">
        <v>150</v>
      </c>
    </row>
    <row r="161" s="13" customFormat="1">
      <c r="A161" s="13"/>
      <c r="B161" s="235"/>
      <c r="C161" s="236"/>
      <c r="D161" s="228" t="s">
        <v>163</v>
      </c>
      <c r="E161" s="237" t="s">
        <v>19</v>
      </c>
      <c r="F161" s="238" t="s">
        <v>1835</v>
      </c>
      <c r="G161" s="236"/>
      <c r="H161" s="237" t="s">
        <v>19</v>
      </c>
      <c r="I161" s="239"/>
      <c r="J161" s="236"/>
      <c r="K161" s="236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163</v>
      </c>
      <c r="AU161" s="244" t="s">
        <v>81</v>
      </c>
      <c r="AV161" s="13" t="s">
        <v>79</v>
      </c>
      <c r="AW161" s="13" t="s">
        <v>34</v>
      </c>
      <c r="AX161" s="13" t="s">
        <v>72</v>
      </c>
      <c r="AY161" s="244" t="s">
        <v>150</v>
      </c>
    </row>
    <row r="162" s="14" customFormat="1">
      <c r="A162" s="14"/>
      <c r="B162" s="245"/>
      <c r="C162" s="246"/>
      <c r="D162" s="228" t="s">
        <v>163</v>
      </c>
      <c r="E162" s="247" t="s">
        <v>19</v>
      </c>
      <c r="F162" s="248" t="s">
        <v>1836</v>
      </c>
      <c r="G162" s="246"/>
      <c r="H162" s="249">
        <v>416.19999999999999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163</v>
      </c>
      <c r="AU162" s="255" t="s">
        <v>81</v>
      </c>
      <c r="AV162" s="14" t="s">
        <v>81</v>
      </c>
      <c r="AW162" s="14" t="s">
        <v>34</v>
      </c>
      <c r="AX162" s="14" t="s">
        <v>72</v>
      </c>
      <c r="AY162" s="255" t="s">
        <v>150</v>
      </c>
    </row>
    <row r="163" s="13" customFormat="1">
      <c r="A163" s="13"/>
      <c r="B163" s="235"/>
      <c r="C163" s="236"/>
      <c r="D163" s="228" t="s">
        <v>163</v>
      </c>
      <c r="E163" s="237" t="s">
        <v>19</v>
      </c>
      <c r="F163" s="238" t="s">
        <v>348</v>
      </c>
      <c r="G163" s="236"/>
      <c r="H163" s="237" t="s">
        <v>19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163</v>
      </c>
      <c r="AU163" s="244" t="s">
        <v>81</v>
      </c>
      <c r="AV163" s="13" t="s">
        <v>79</v>
      </c>
      <c r="AW163" s="13" t="s">
        <v>34</v>
      </c>
      <c r="AX163" s="13" t="s">
        <v>72</v>
      </c>
      <c r="AY163" s="244" t="s">
        <v>150</v>
      </c>
    </row>
    <row r="164" s="14" customFormat="1">
      <c r="A164" s="14"/>
      <c r="B164" s="245"/>
      <c r="C164" s="246"/>
      <c r="D164" s="228" t="s">
        <v>163</v>
      </c>
      <c r="E164" s="247" t="s">
        <v>19</v>
      </c>
      <c r="F164" s="248" t="s">
        <v>1837</v>
      </c>
      <c r="G164" s="246"/>
      <c r="H164" s="249">
        <v>94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163</v>
      </c>
      <c r="AU164" s="255" t="s">
        <v>81</v>
      </c>
      <c r="AV164" s="14" t="s">
        <v>81</v>
      </c>
      <c r="AW164" s="14" t="s">
        <v>34</v>
      </c>
      <c r="AX164" s="14" t="s">
        <v>72</v>
      </c>
      <c r="AY164" s="255" t="s">
        <v>150</v>
      </c>
    </row>
    <row r="165" s="13" customFormat="1">
      <c r="A165" s="13"/>
      <c r="B165" s="235"/>
      <c r="C165" s="236"/>
      <c r="D165" s="228" t="s">
        <v>163</v>
      </c>
      <c r="E165" s="237" t="s">
        <v>19</v>
      </c>
      <c r="F165" s="238" t="s">
        <v>352</v>
      </c>
      <c r="G165" s="236"/>
      <c r="H165" s="237" t="s">
        <v>19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163</v>
      </c>
      <c r="AU165" s="244" t="s">
        <v>81</v>
      </c>
      <c r="AV165" s="13" t="s">
        <v>79</v>
      </c>
      <c r="AW165" s="13" t="s">
        <v>34</v>
      </c>
      <c r="AX165" s="13" t="s">
        <v>72</v>
      </c>
      <c r="AY165" s="244" t="s">
        <v>150</v>
      </c>
    </row>
    <row r="166" s="14" customFormat="1">
      <c r="A166" s="14"/>
      <c r="B166" s="245"/>
      <c r="C166" s="246"/>
      <c r="D166" s="228" t="s">
        <v>163</v>
      </c>
      <c r="E166" s="247" t="s">
        <v>19</v>
      </c>
      <c r="F166" s="248" t="s">
        <v>1838</v>
      </c>
      <c r="G166" s="246"/>
      <c r="H166" s="249">
        <v>74.400000000000006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163</v>
      </c>
      <c r="AU166" s="255" t="s">
        <v>81</v>
      </c>
      <c r="AV166" s="14" t="s">
        <v>81</v>
      </c>
      <c r="AW166" s="14" t="s">
        <v>34</v>
      </c>
      <c r="AX166" s="14" t="s">
        <v>72</v>
      </c>
      <c r="AY166" s="255" t="s">
        <v>150</v>
      </c>
    </row>
    <row r="167" s="15" customFormat="1">
      <c r="A167" s="15"/>
      <c r="B167" s="256"/>
      <c r="C167" s="257"/>
      <c r="D167" s="228" t="s">
        <v>163</v>
      </c>
      <c r="E167" s="258" t="s">
        <v>19</v>
      </c>
      <c r="F167" s="259" t="s">
        <v>167</v>
      </c>
      <c r="G167" s="257"/>
      <c r="H167" s="260">
        <v>2243.0999999999999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6" t="s">
        <v>163</v>
      </c>
      <c r="AU167" s="266" t="s">
        <v>81</v>
      </c>
      <c r="AV167" s="15" t="s">
        <v>157</v>
      </c>
      <c r="AW167" s="15" t="s">
        <v>34</v>
      </c>
      <c r="AX167" s="15" t="s">
        <v>79</v>
      </c>
      <c r="AY167" s="266" t="s">
        <v>150</v>
      </c>
    </row>
    <row r="168" s="2" customFormat="1" ht="37.8" customHeight="1">
      <c r="A168" s="40"/>
      <c r="B168" s="41"/>
      <c r="C168" s="215" t="s">
        <v>225</v>
      </c>
      <c r="D168" s="215" t="s">
        <v>152</v>
      </c>
      <c r="E168" s="216" t="s">
        <v>355</v>
      </c>
      <c r="F168" s="217" t="s">
        <v>356</v>
      </c>
      <c r="G168" s="218" t="s">
        <v>218</v>
      </c>
      <c r="H168" s="219">
        <v>1564.5</v>
      </c>
      <c r="I168" s="220"/>
      <c r="J168" s="221">
        <f>ROUND(I168*H168,2)</f>
        <v>0</v>
      </c>
      <c r="K168" s="217" t="s">
        <v>156</v>
      </c>
      <c r="L168" s="46"/>
      <c r="M168" s="222" t="s">
        <v>19</v>
      </c>
      <c r="N168" s="223" t="s">
        <v>43</v>
      </c>
      <c r="O168" s="86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6" t="s">
        <v>157</v>
      </c>
      <c r="AT168" s="226" t="s">
        <v>152</v>
      </c>
      <c r="AU168" s="226" t="s">
        <v>81</v>
      </c>
      <c r="AY168" s="19" t="s">
        <v>150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79</v>
      </c>
      <c r="BK168" s="227">
        <f>ROUND(I168*H168,2)</f>
        <v>0</v>
      </c>
      <c r="BL168" s="19" t="s">
        <v>157</v>
      </c>
      <c r="BM168" s="226" t="s">
        <v>1839</v>
      </c>
    </row>
    <row r="169" s="2" customFormat="1">
      <c r="A169" s="40"/>
      <c r="B169" s="41"/>
      <c r="C169" s="42"/>
      <c r="D169" s="228" t="s">
        <v>159</v>
      </c>
      <c r="E169" s="42"/>
      <c r="F169" s="229" t="s">
        <v>358</v>
      </c>
      <c r="G169" s="42"/>
      <c r="H169" s="42"/>
      <c r="I169" s="230"/>
      <c r="J169" s="42"/>
      <c r="K169" s="42"/>
      <c r="L169" s="46"/>
      <c r="M169" s="231"/>
      <c r="N169" s="232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159</v>
      </c>
      <c r="AU169" s="19" t="s">
        <v>81</v>
      </c>
    </row>
    <row r="170" s="2" customFormat="1">
      <c r="A170" s="40"/>
      <c r="B170" s="41"/>
      <c r="C170" s="42"/>
      <c r="D170" s="233" t="s">
        <v>161</v>
      </c>
      <c r="E170" s="42"/>
      <c r="F170" s="234" t="s">
        <v>359</v>
      </c>
      <c r="G170" s="42"/>
      <c r="H170" s="42"/>
      <c r="I170" s="230"/>
      <c r="J170" s="42"/>
      <c r="K170" s="42"/>
      <c r="L170" s="46"/>
      <c r="M170" s="231"/>
      <c r="N170" s="23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161</v>
      </c>
      <c r="AU170" s="19" t="s">
        <v>81</v>
      </c>
    </row>
    <row r="171" s="13" customFormat="1">
      <c r="A171" s="13"/>
      <c r="B171" s="235"/>
      <c r="C171" s="236"/>
      <c r="D171" s="228" t="s">
        <v>163</v>
      </c>
      <c r="E171" s="237" t="s">
        <v>19</v>
      </c>
      <c r="F171" s="238" t="s">
        <v>1809</v>
      </c>
      <c r="G171" s="236"/>
      <c r="H171" s="237" t="s">
        <v>19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163</v>
      </c>
      <c r="AU171" s="244" t="s">
        <v>81</v>
      </c>
      <c r="AV171" s="13" t="s">
        <v>79</v>
      </c>
      <c r="AW171" s="13" t="s">
        <v>34</v>
      </c>
      <c r="AX171" s="13" t="s">
        <v>72</v>
      </c>
      <c r="AY171" s="244" t="s">
        <v>150</v>
      </c>
    </row>
    <row r="172" s="13" customFormat="1">
      <c r="A172" s="13"/>
      <c r="B172" s="235"/>
      <c r="C172" s="236"/>
      <c r="D172" s="228" t="s">
        <v>163</v>
      </c>
      <c r="E172" s="237" t="s">
        <v>19</v>
      </c>
      <c r="F172" s="238" t="s">
        <v>360</v>
      </c>
      <c r="G172" s="236"/>
      <c r="H172" s="237" t="s">
        <v>19</v>
      </c>
      <c r="I172" s="239"/>
      <c r="J172" s="236"/>
      <c r="K172" s="236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163</v>
      </c>
      <c r="AU172" s="244" t="s">
        <v>81</v>
      </c>
      <c r="AV172" s="13" t="s">
        <v>79</v>
      </c>
      <c r="AW172" s="13" t="s">
        <v>34</v>
      </c>
      <c r="AX172" s="13" t="s">
        <v>72</v>
      </c>
      <c r="AY172" s="244" t="s">
        <v>150</v>
      </c>
    </row>
    <row r="173" s="13" customFormat="1">
      <c r="A173" s="13"/>
      <c r="B173" s="235"/>
      <c r="C173" s="236"/>
      <c r="D173" s="228" t="s">
        <v>163</v>
      </c>
      <c r="E173" s="237" t="s">
        <v>19</v>
      </c>
      <c r="F173" s="238" t="s">
        <v>361</v>
      </c>
      <c r="G173" s="236"/>
      <c r="H173" s="237" t="s">
        <v>19</v>
      </c>
      <c r="I173" s="239"/>
      <c r="J173" s="236"/>
      <c r="K173" s="236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163</v>
      </c>
      <c r="AU173" s="244" t="s">
        <v>81</v>
      </c>
      <c r="AV173" s="13" t="s">
        <v>79</v>
      </c>
      <c r="AW173" s="13" t="s">
        <v>34</v>
      </c>
      <c r="AX173" s="13" t="s">
        <v>72</v>
      </c>
      <c r="AY173" s="244" t="s">
        <v>150</v>
      </c>
    </row>
    <row r="174" s="14" customFormat="1">
      <c r="A174" s="14"/>
      <c r="B174" s="245"/>
      <c r="C174" s="246"/>
      <c r="D174" s="228" t="s">
        <v>163</v>
      </c>
      <c r="E174" s="247" t="s">
        <v>19</v>
      </c>
      <c r="F174" s="248" t="s">
        <v>1840</v>
      </c>
      <c r="G174" s="246"/>
      <c r="H174" s="249">
        <v>1564.5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163</v>
      </c>
      <c r="AU174" s="255" t="s">
        <v>81</v>
      </c>
      <c r="AV174" s="14" t="s">
        <v>81</v>
      </c>
      <c r="AW174" s="14" t="s">
        <v>34</v>
      </c>
      <c r="AX174" s="14" t="s">
        <v>72</v>
      </c>
      <c r="AY174" s="255" t="s">
        <v>150</v>
      </c>
    </row>
    <row r="175" s="15" customFormat="1">
      <c r="A175" s="15"/>
      <c r="B175" s="256"/>
      <c r="C175" s="257"/>
      <c r="D175" s="228" t="s">
        <v>163</v>
      </c>
      <c r="E175" s="258" t="s">
        <v>19</v>
      </c>
      <c r="F175" s="259" t="s">
        <v>167</v>
      </c>
      <c r="G175" s="257"/>
      <c r="H175" s="260">
        <v>1564.5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163</v>
      </c>
      <c r="AU175" s="266" t="s">
        <v>81</v>
      </c>
      <c r="AV175" s="15" t="s">
        <v>157</v>
      </c>
      <c r="AW175" s="15" t="s">
        <v>34</v>
      </c>
      <c r="AX175" s="15" t="s">
        <v>79</v>
      </c>
      <c r="AY175" s="266" t="s">
        <v>150</v>
      </c>
    </row>
    <row r="176" s="2" customFormat="1" ht="24.15" customHeight="1">
      <c r="A176" s="40"/>
      <c r="B176" s="41"/>
      <c r="C176" s="215" t="s">
        <v>239</v>
      </c>
      <c r="D176" s="215" t="s">
        <v>152</v>
      </c>
      <c r="E176" s="216" t="s">
        <v>364</v>
      </c>
      <c r="F176" s="217" t="s">
        <v>365</v>
      </c>
      <c r="G176" s="218" t="s">
        <v>218</v>
      </c>
      <c r="H176" s="219">
        <v>2074.6999999999998</v>
      </c>
      <c r="I176" s="220"/>
      <c r="J176" s="221">
        <f>ROUND(I176*H176,2)</f>
        <v>0</v>
      </c>
      <c r="K176" s="217" t="s">
        <v>156</v>
      </c>
      <c r="L176" s="46"/>
      <c r="M176" s="222" t="s">
        <v>19</v>
      </c>
      <c r="N176" s="223" t="s">
        <v>43</v>
      </c>
      <c r="O176" s="86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157</v>
      </c>
      <c r="AT176" s="226" t="s">
        <v>152</v>
      </c>
      <c r="AU176" s="226" t="s">
        <v>81</v>
      </c>
      <c r="AY176" s="19" t="s">
        <v>150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79</v>
      </c>
      <c r="BK176" s="227">
        <f>ROUND(I176*H176,2)</f>
        <v>0</v>
      </c>
      <c r="BL176" s="19" t="s">
        <v>157</v>
      </c>
      <c r="BM176" s="226" t="s">
        <v>1841</v>
      </c>
    </row>
    <row r="177" s="2" customFormat="1">
      <c r="A177" s="40"/>
      <c r="B177" s="41"/>
      <c r="C177" s="42"/>
      <c r="D177" s="228" t="s">
        <v>159</v>
      </c>
      <c r="E177" s="42"/>
      <c r="F177" s="229" t="s">
        <v>367</v>
      </c>
      <c r="G177" s="42"/>
      <c r="H177" s="42"/>
      <c r="I177" s="230"/>
      <c r="J177" s="42"/>
      <c r="K177" s="42"/>
      <c r="L177" s="46"/>
      <c r="M177" s="231"/>
      <c r="N177" s="23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159</v>
      </c>
      <c r="AU177" s="19" t="s">
        <v>81</v>
      </c>
    </row>
    <row r="178" s="2" customFormat="1">
      <c r="A178" s="40"/>
      <c r="B178" s="41"/>
      <c r="C178" s="42"/>
      <c r="D178" s="233" t="s">
        <v>161</v>
      </c>
      <c r="E178" s="42"/>
      <c r="F178" s="234" t="s">
        <v>368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161</v>
      </c>
      <c r="AU178" s="19" t="s">
        <v>81</v>
      </c>
    </row>
    <row r="179" s="13" customFormat="1">
      <c r="A179" s="13"/>
      <c r="B179" s="235"/>
      <c r="C179" s="236"/>
      <c r="D179" s="228" t="s">
        <v>163</v>
      </c>
      <c r="E179" s="237" t="s">
        <v>19</v>
      </c>
      <c r="F179" s="238" t="s">
        <v>1809</v>
      </c>
      <c r="G179" s="236"/>
      <c r="H179" s="237" t="s">
        <v>19</v>
      </c>
      <c r="I179" s="239"/>
      <c r="J179" s="236"/>
      <c r="K179" s="236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163</v>
      </c>
      <c r="AU179" s="244" t="s">
        <v>81</v>
      </c>
      <c r="AV179" s="13" t="s">
        <v>79</v>
      </c>
      <c r="AW179" s="13" t="s">
        <v>34</v>
      </c>
      <c r="AX179" s="13" t="s">
        <v>72</v>
      </c>
      <c r="AY179" s="244" t="s">
        <v>150</v>
      </c>
    </row>
    <row r="180" s="13" customFormat="1">
      <c r="A180" s="13"/>
      <c r="B180" s="235"/>
      <c r="C180" s="236"/>
      <c r="D180" s="228" t="s">
        <v>163</v>
      </c>
      <c r="E180" s="237" t="s">
        <v>19</v>
      </c>
      <c r="F180" s="238" t="s">
        <v>1842</v>
      </c>
      <c r="G180" s="236"/>
      <c r="H180" s="237" t="s">
        <v>19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163</v>
      </c>
      <c r="AU180" s="244" t="s">
        <v>81</v>
      </c>
      <c r="AV180" s="13" t="s">
        <v>79</v>
      </c>
      <c r="AW180" s="13" t="s">
        <v>34</v>
      </c>
      <c r="AX180" s="13" t="s">
        <v>72</v>
      </c>
      <c r="AY180" s="244" t="s">
        <v>150</v>
      </c>
    </row>
    <row r="181" s="14" customFormat="1">
      <c r="A181" s="14"/>
      <c r="B181" s="245"/>
      <c r="C181" s="246"/>
      <c r="D181" s="228" t="s">
        <v>163</v>
      </c>
      <c r="E181" s="247" t="s">
        <v>19</v>
      </c>
      <c r="F181" s="248" t="s">
        <v>1836</v>
      </c>
      <c r="G181" s="246"/>
      <c r="H181" s="249">
        <v>416.19999999999999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163</v>
      </c>
      <c r="AU181" s="255" t="s">
        <v>81</v>
      </c>
      <c r="AV181" s="14" t="s">
        <v>81</v>
      </c>
      <c r="AW181" s="14" t="s">
        <v>34</v>
      </c>
      <c r="AX181" s="14" t="s">
        <v>72</v>
      </c>
      <c r="AY181" s="255" t="s">
        <v>150</v>
      </c>
    </row>
    <row r="182" s="13" customFormat="1">
      <c r="A182" s="13"/>
      <c r="B182" s="235"/>
      <c r="C182" s="236"/>
      <c r="D182" s="228" t="s">
        <v>163</v>
      </c>
      <c r="E182" s="237" t="s">
        <v>19</v>
      </c>
      <c r="F182" s="238" t="s">
        <v>369</v>
      </c>
      <c r="G182" s="236"/>
      <c r="H182" s="237" t="s">
        <v>19</v>
      </c>
      <c r="I182" s="239"/>
      <c r="J182" s="236"/>
      <c r="K182" s="236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163</v>
      </c>
      <c r="AU182" s="244" t="s">
        <v>81</v>
      </c>
      <c r="AV182" s="13" t="s">
        <v>79</v>
      </c>
      <c r="AW182" s="13" t="s">
        <v>34</v>
      </c>
      <c r="AX182" s="13" t="s">
        <v>72</v>
      </c>
      <c r="AY182" s="244" t="s">
        <v>150</v>
      </c>
    </row>
    <row r="183" s="14" customFormat="1">
      <c r="A183" s="14"/>
      <c r="B183" s="245"/>
      <c r="C183" s="246"/>
      <c r="D183" s="228" t="s">
        <v>163</v>
      </c>
      <c r="E183" s="247" t="s">
        <v>19</v>
      </c>
      <c r="F183" s="248" t="s">
        <v>1837</v>
      </c>
      <c r="G183" s="246"/>
      <c r="H183" s="249">
        <v>94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163</v>
      </c>
      <c r="AU183" s="255" t="s">
        <v>81</v>
      </c>
      <c r="AV183" s="14" t="s">
        <v>81</v>
      </c>
      <c r="AW183" s="14" t="s">
        <v>34</v>
      </c>
      <c r="AX183" s="14" t="s">
        <v>72</v>
      </c>
      <c r="AY183" s="255" t="s">
        <v>150</v>
      </c>
    </row>
    <row r="184" s="13" customFormat="1">
      <c r="A184" s="13"/>
      <c r="B184" s="235"/>
      <c r="C184" s="236"/>
      <c r="D184" s="228" t="s">
        <v>163</v>
      </c>
      <c r="E184" s="237" t="s">
        <v>19</v>
      </c>
      <c r="F184" s="238" t="s">
        <v>370</v>
      </c>
      <c r="G184" s="236"/>
      <c r="H184" s="237" t="s">
        <v>19</v>
      </c>
      <c r="I184" s="239"/>
      <c r="J184" s="236"/>
      <c r="K184" s="236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163</v>
      </c>
      <c r="AU184" s="244" t="s">
        <v>81</v>
      </c>
      <c r="AV184" s="13" t="s">
        <v>79</v>
      </c>
      <c r="AW184" s="13" t="s">
        <v>34</v>
      </c>
      <c r="AX184" s="13" t="s">
        <v>72</v>
      </c>
      <c r="AY184" s="244" t="s">
        <v>150</v>
      </c>
    </row>
    <row r="185" s="14" customFormat="1">
      <c r="A185" s="14"/>
      <c r="B185" s="245"/>
      <c r="C185" s="246"/>
      <c r="D185" s="228" t="s">
        <v>163</v>
      </c>
      <c r="E185" s="247" t="s">
        <v>19</v>
      </c>
      <c r="F185" s="248" t="s">
        <v>1840</v>
      </c>
      <c r="G185" s="246"/>
      <c r="H185" s="249">
        <v>1564.5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163</v>
      </c>
      <c r="AU185" s="255" t="s">
        <v>81</v>
      </c>
      <c r="AV185" s="14" t="s">
        <v>81</v>
      </c>
      <c r="AW185" s="14" t="s">
        <v>34</v>
      </c>
      <c r="AX185" s="14" t="s">
        <v>72</v>
      </c>
      <c r="AY185" s="255" t="s">
        <v>150</v>
      </c>
    </row>
    <row r="186" s="15" customFormat="1">
      <c r="A186" s="15"/>
      <c r="B186" s="256"/>
      <c r="C186" s="257"/>
      <c r="D186" s="228" t="s">
        <v>163</v>
      </c>
      <c r="E186" s="258" t="s">
        <v>19</v>
      </c>
      <c r="F186" s="259" t="s">
        <v>167</v>
      </c>
      <c r="G186" s="257"/>
      <c r="H186" s="260">
        <v>2074.6999999999998</v>
      </c>
      <c r="I186" s="261"/>
      <c r="J186" s="257"/>
      <c r="K186" s="257"/>
      <c r="L186" s="262"/>
      <c r="M186" s="263"/>
      <c r="N186" s="264"/>
      <c r="O186" s="264"/>
      <c r="P186" s="264"/>
      <c r="Q186" s="264"/>
      <c r="R186" s="264"/>
      <c r="S186" s="264"/>
      <c r="T186" s="26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6" t="s">
        <v>163</v>
      </c>
      <c r="AU186" s="266" t="s">
        <v>81</v>
      </c>
      <c r="AV186" s="15" t="s">
        <v>157</v>
      </c>
      <c r="AW186" s="15" t="s">
        <v>34</v>
      </c>
      <c r="AX186" s="15" t="s">
        <v>79</v>
      </c>
      <c r="AY186" s="266" t="s">
        <v>150</v>
      </c>
    </row>
    <row r="187" s="2" customFormat="1" ht="33" customHeight="1">
      <c r="A187" s="40"/>
      <c r="B187" s="41"/>
      <c r="C187" s="215" t="s">
        <v>247</v>
      </c>
      <c r="D187" s="215" t="s">
        <v>152</v>
      </c>
      <c r="E187" s="216" t="s">
        <v>380</v>
      </c>
      <c r="F187" s="217" t="s">
        <v>381</v>
      </c>
      <c r="G187" s="218" t="s">
        <v>382</v>
      </c>
      <c r="H187" s="219">
        <v>2816.0999999999999</v>
      </c>
      <c r="I187" s="220"/>
      <c r="J187" s="221">
        <f>ROUND(I187*H187,2)</f>
        <v>0</v>
      </c>
      <c r="K187" s="217" t="s">
        <v>156</v>
      </c>
      <c r="L187" s="46"/>
      <c r="M187" s="222" t="s">
        <v>19</v>
      </c>
      <c r="N187" s="223" t="s">
        <v>43</v>
      </c>
      <c r="O187" s="86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6" t="s">
        <v>157</v>
      </c>
      <c r="AT187" s="226" t="s">
        <v>152</v>
      </c>
      <c r="AU187" s="226" t="s">
        <v>81</v>
      </c>
      <c r="AY187" s="19" t="s">
        <v>150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79</v>
      </c>
      <c r="BK187" s="227">
        <f>ROUND(I187*H187,2)</f>
        <v>0</v>
      </c>
      <c r="BL187" s="19" t="s">
        <v>157</v>
      </c>
      <c r="BM187" s="226" t="s">
        <v>1843</v>
      </c>
    </row>
    <row r="188" s="2" customFormat="1">
      <c r="A188" s="40"/>
      <c r="B188" s="41"/>
      <c r="C188" s="42"/>
      <c r="D188" s="228" t="s">
        <v>159</v>
      </c>
      <c r="E188" s="42"/>
      <c r="F188" s="229" t="s">
        <v>384</v>
      </c>
      <c r="G188" s="42"/>
      <c r="H188" s="42"/>
      <c r="I188" s="230"/>
      <c r="J188" s="42"/>
      <c r="K188" s="42"/>
      <c r="L188" s="46"/>
      <c r="M188" s="231"/>
      <c r="N188" s="23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159</v>
      </c>
      <c r="AU188" s="19" t="s">
        <v>81</v>
      </c>
    </row>
    <row r="189" s="2" customFormat="1">
      <c r="A189" s="40"/>
      <c r="B189" s="41"/>
      <c r="C189" s="42"/>
      <c r="D189" s="233" t="s">
        <v>161</v>
      </c>
      <c r="E189" s="42"/>
      <c r="F189" s="234" t="s">
        <v>385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161</v>
      </c>
      <c r="AU189" s="19" t="s">
        <v>81</v>
      </c>
    </row>
    <row r="190" s="13" customFormat="1">
      <c r="A190" s="13"/>
      <c r="B190" s="235"/>
      <c r="C190" s="236"/>
      <c r="D190" s="228" t="s">
        <v>163</v>
      </c>
      <c r="E190" s="237" t="s">
        <v>19</v>
      </c>
      <c r="F190" s="238" t="s">
        <v>1809</v>
      </c>
      <c r="G190" s="236"/>
      <c r="H190" s="237" t="s">
        <v>19</v>
      </c>
      <c r="I190" s="239"/>
      <c r="J190" s="236"/>
      <c r="K190" s="236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163</v>
      </c>
      <c r="AU190" s="244" t="s">
        <v>81</v>
      </c>
      <c r="AV190" s="13" t="s">
        <v>79</v>
      </c>
      <c r="AW190" s="13" t="s">
        <v>34</v>
      </c>
      <c r="AX190" s="13" t="s">
        <v>72</v>
      </c>
      <c r="AY190" s="244" t="s">
        <v>150</v>
      </c>
    </row>
    <row r="191" s="13" customFormat="1">
      <c r="A191" s="13"/>
      <c r="B191" s="235"/>
      <c r="C191" s="236"/>
      <c r="D191" s="228" t="s">
        <v>163</v>
      </c>
      <c r="E191" s="237" t="s">
        <v>19</v>
      </c>
      <c r="F191" s="238" t="s">
        <v>386</v>
      </c>
      <c r="G191" s="236"/>
      <c r="H191" s="237" t="s">
        <v>19</v>
      </c>
      <c r="I191" s="239"/>
      <c r="J191" s="236"/>
      <c r="K191" s="236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163</v>
      </c>
      <c r="AU191" s="244" t="s">
        <v>81</v>
      </c>
      <c r="AV191" s="13" t="s">
        <v>79</v>
      </c>
      <c r="AW191" s="13" t="s">
        <v>34</v>
      </c>
      <c r="AX191" s="13" t="s">
        <v>72</v>
      </c>
      <c r="AY191" s="244" t="s">
        <v>150</v>
      </c>
    </row>
    <row r="192" s="14" customFormat="1">
      <c r="A192" s="14"/>
      <c r="B192" s="245"/>
      <c r="C192" s="246"/>
      <c r="D192" s="228" t="s">
        <v>163</v>
      </c>
      <c r="E192" s="247" t="s">
        <v>19</v>
      </c>
      <c r="F192" s="248" t="s">
        <v>1844</v>
      </c>
      <c r="G192" s="246"/>
      <c r="H192" s="249">
        <v>2816.0999999999999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163</v>
      </c>
      <c r="AU192" s="255" t="s">
        <v>81</v>
      </c>
      <c r="AV192" s="14" t="s">
        <v>81</v>
      </c>
      <c r="AW192" s="14" t="s">
        <v>34</v>
      </c>
      <c r="AX192" s="14" t="s">
        <v>72</v>
      </c>
      <c r="AY192" s="255" t="s">
        <v>150</v>
      </c>
    </row>
    <row r="193" s="15" customFormat="1">
      <c r="A193" s="15"/>
      <c r="B193" s="256"/>
      <c r="C193" s="257"/>
      <c r="D193" s="228" t="s">
        <v>163</v>
      </c>
      <c r="E193" s="258" t="s">
        <v>19</v>
      </c>
      <c r="F193" s="259" t="s">
        <v>167</v>
      </c>
      <c r="G193" s="257"/>
      <c r="H193" s="260">
        <v>2816.0999999999999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6" t="s">
        <v>163</v>
      </c>
      <c r="AU193" s="266" t="s">
        <v>81</v>
      </c>
      <c r="AV193" s="15" t="s">
        <v>157</v>
      </c>
      <c r="AW193" s="15" t="s">
        <v>34</v>
      </c>
      <c r="AX193" s="15" t="s">
        <v>79</v>
      </c>
      <c r="AY193" s="266" t="s">
        <v>150</v>
      </c>
    </row>
    <row r="194" s="2" customFormat="1" ht="16.5" customHeight="1">
      <c r="A194" s="40"/>
      <c r="B194" s="41"/>
      <c r="C194" s="215" t="s">
        <v>256</v>
      </c>
      <c r="D194" s="215" t="s">
        <v>152</v>
      </c>
      <c r="E194" s="216" t="s">
        <v>389</v>
      </c>
      <c r="F194" s="217" t="s">
        <v>390</v>
      </c>
      <c r="G194" s="218" t="s">
        <v>218</v>
      </c>
      <c r="H194" s="219">
        <v>2074.6999999999998</v>
      </c>
      <c r="I194" s="220"/>
      <c r="J194" s="221">
        <f>ROUND(I194*H194,2)</f>
        <v>0</v>
      </c>
      <c r="K194" s="217" t="s">
        <v>156</v>
      </c>
      <c r="L194" s="46"/>
      <c r="M194" s="222" t="s">
        <v>19</v>
      </c>
      <c r="N194" s="223" t="s">
        <v>43</v>
      </c>
      <c r="O194" s="86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6" t="s">
        <v>157</v>
      </c>
      <c r="AT194" s="226" t="s">
        <v>152</v>
      </c>
      <c r="AU194" s="226" t="s">
        <v>81</v>
      </c>
      <c r="AY194" s="19" t="s">
        <v>150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9" t="s">
        <v>79</v>
      </c>
      <c r="BK194" s="227">
        <f>ROUND(I194*H194,2)</f>
        <v>0</v>
      </c>
      <c r="BL194" s="19" t="s">
        <v>157</v>
      </c>
      <c r="BM194" s="226" t="s">
        <v>1845</v>
      </c>
    </row>
    <row r="195" s="2" customFormat="1">
      <c r="A195" s="40"/>
      <c r="B195" s="41"/>
      <c r="C195" s="42"/>
      <c r="D195" s="228" t="s">
        <v>159</v>
      </c>
      <c r="E195" s="42"/>
      <c r="F195" s="229" t="s">
        <v>392</v>
      </c>
      <c r="G195" s="42"/>
      <c r="H195" s="42"/>
      <c r="I195" s="230"/>
      <c r="J195" s="42"/>
      <c r="K195" s="42"/>
      <c r="L195" s="46"/>
      <c r="M195" s="231"/>
      <c r="N195" s="23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159</v>
      </c>
      <c r="AU195" s="19" t="s">
        <v>81</v>
      </c>
    </row>
    <row r="196" s="2" customFormat="1">
      <c r="A196" s="40"/>
      <c r="B196" s="41"/>
      <c r="C196" s="42"/>
      <c r="D196" s="233" t="s">
        <v>161</v>
      </c>
      <c r="E196" s="42"/>
      <c r="F196" s="234" t="s">
        <v>393</v>
      </c>
      <c r="G196" s="42"/>
      <c r="H196" s="42"/>
      <c r="I196" s="230"/>
      <c r="J196" s="42"/>
      <c r="K196" s="42"/>
      <c r="L196" s="46"/>
      <c r="M196" s="231"/>
      <c r="N196" s="23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161</v>
      </c>
      <c r="AU196" s="19" t="s">
        <v>81</v>
      </c>
    </row>
    <row r="197" s="13" customFormat="1">
      <c r="A197" s="13"/>
      <c r="B197" s="235"/>
      <c r="C197" s="236"/>
      <c r="D197" s="228" t="s">
        <v>163</v>
      </c>
      <c r="E197" s="237" t="s">
        <v>19</v>
      </c>
      <c r="F197" s="238" t="s">
        <v>1833</v>
      </c>
      <c r="G197" s="236"/>
      <c r="H197" s="237" t="s">
        <v>19</v>
      </c>
      <c r="I197" s="239"/>
      <c r="J197" s="236"/>
      <c r="K197" s="236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163</v>
      </c>
      <c r="AU197" s="244" t="s">
        <v>81</v>
      </c>
      <c r="AV197" s="13" t="s">
        <v>79</v>
      </c>
      <c r="AW197" s="13" t="s">
        <v>34</v>
      </c>
      <c r="AX197" s="13" t="s">
        <v>72</v>
      </c>
      <c r="AY197" s="244" t="s">
        <v>150</v>
      </c>
    </row>
    <row r="198" s="13" customFormat="1">
      <c r="A198" s="13"/>
      <c r="B198" s="235"/>
      <c r="C198" s="236"/>
      <c r="D198" s="228" t="s">
        <v>163</v>
      </c>
      <c r="E198" s="237" t="s">
        <v>19</v>
      </c>
      <c r="F198" s="238" t="s">
        <v>394</v>
      </c>
      <c r="G198" s="236"/>
      <c r="H198" s="237" t="s">
        <v>19</v>
      </c>
      <c r="I198" s="239"/>
      <c r="J198" s="236"/>
      <c r="K198" s="236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163</v>
      </c>
      <c r="AU198" s="244" t="s">
        <v>81</v>
      </c>
      <c r="AV198" s="13" t="s">
        <v>79</v>
      </c>
      <c r="AW198" s="13" t="s">
        <v>34</v>
      </c>
      <c r="AX198" s="13" t="s">
        <v>72</v>
      </c>
      <c r="AY198" s="244" t="s">
        <v>150</v>
      </c>
    </row>
    <row r="199" s="14" customFormat="1">
      <c r="A199" s="14"/>
      <c r="B199" s="245"/>
      <c r="C199" s="246"/>
      <c r="D199" s="228" t="s">
        <v>163</v>
      </c>
      <c r="E199" s="247" t="s">
        <v>19</v>
      </c>
      <c r="F199" s="248" t="s">
        <v>1846</v>
      </c>
      <c r="G199" s="246"/>
      <c r="H199" s="249">
        <v>1658.5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163</v>
      </c>
      <c r="AU199" s="255" t="s">
        <v>81</v>
      </c>
      <c r="AV199" s="14" t="s">
        <v>81</v>
      </c>
      <c r="AW199" s="14" t="s">
        <v>34</v>
      </c>
      <c r="AX199" s="14" t="s">
        <v>72</v>
      </c>
      <c r="AY199" s="255" t="s">
        <v>150</v>
      </c>
    </row>
    <row r="200" s="13" customFormat="1">
      <c r="A200" s="13"/>
      <c r="B200" s="235"/>
      <c r="C200" s="236"/>
      <c r="D200" s="228" t="s">
        <v>163</v>
      </c>
      <c r="E200" s="237" t="s">
        <v>19</v>
      </c>
      <c r="F200" s="238" t="s">
        <v>396</v>
      </c>
      <c r="G200" s="236"/>
      <c r="H200" s="237" t="s">
        <v>19</v>
      </c>
      <c r="I200" s="239"/>
      <c r="J200" s="236"/>
      <c r="K200" s="236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163</v>
      </c>
      <c r="AU200" s="244" t="s">
        <v>81</v>
      </c>
      <c r="AV200" s="13" t="s">
        <v>79</v>
      </c>
      <c r="AW200" s="13" t="s">
        <v>34</v>
      </c>
      <c r="AX200" s="13" t="s">
        <v>72</v>
      </c>
      <c r="AY200" s="244" t="s">
        <v>150</v>
      </c>
    </row>
    <row r="201" s="14" customFormat="1">
      <c r="A201" s="14"/>
      <c r="B201" s="245"/>
      <c r="C201" s="246"/>
      <c r="D201" s="228" t="s">
        <v>163</v>
      </c>
      <c r="E201" s="247" t="s">
        <v>19</v>
      </c>
      <c r="F201" s="248" t="s">
        <v>1836</v>
      </c>
      <c r="G201" s="246"/>
      <c r="H201" s="249">
        <v>416.19999999999999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163</v>
      </c>
      <c r="AU201" s="255" t="s">
        <v>81</v>
      </c>
      <c r="AV201" s="14" t="s">
        <v>81</v>
      </c>
      <c r="AW201" s="14" t="s">
        <v>34</v>
      </c>
      <c r="AX201" s="14" t="s">
        <v>72</v>
      </c>
      <c r="AY201" s="255" t="s">
        <v>150</v>
      </c>
    </row>
    <row r="202" s="15" customFormat="1">
      <c r="A202" s="15"/>
      <c r="B202" s="256"/>
      <c r="C202" s="257"/>
      <c r="D202" s="228" t="s">
        <v>163</v>
      </c>
      <c r="E202" s="258" t="s">
        <v>19</v>
      </c>
      <c r="F202" s="259" t="s">
        <v>167</v>
      </c>
      <c r="G202" s="257"/>
      <c r="H202" s="260">
        <v>2074.6999999999998</v>
      </c>
      <c r="I202" s="261"/>
      <c r="J202" s="257"/>
      <c r="K202" s="257"/>
      <c r="L202" s="262"/>
      <c r="M202" s="263"/>
      <c r="N202" s="264"/>
      <c r="O202" s="264"/>
      <c r="P202" s="264"/>
      <c r="Q202" s="264"/>
      <c r="R202" s="264"/>
      <c r="S202" s="264"/>
      <c r="T202" s="26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6" t="s">
        <v>163</v>
      </c>
      <c r="AU202" s="266" t="s">
        <v>81</v>
      </c>
      <c r="AV202" s="15" t="s">
        <v>157</v>
      </c>
      <c r="AW202" s="15" t="s">
        <v>34</v>
      </c>
      <c r="AX202" s="15" t="s">
        <v>79</v>
      </c>
      <c r="AY202" s="266" t="s">
        <v>150</v>
      </c>
    </row>
    <row r="203" s="2" customFormat="1" ht="24.15" customHeight="1">
      <c r="A203" s="40"/>
      <c r="B203" s="41"/>
      <c r="C203" s="215" t="s">
        <v>264</v>
      </c>
      <c r="D203" s="215" t="s">
        <v>152</v>
      </c>
      <c r="E203" s="216" t="s">
        <v>398</v>
      </c>
      <c r="F203" s="217" t="s">
        <v>399</v>
      </c>
      <c r="G203" s="218" t="s">
        <v>218</v>
      </c>
      <c r="H203" s="219">
        <v>94</v>
      </c>
      <c r="I203" s="220"/>
      <c r="J203" s="221">
        <f>ROUND(I203*H203,2)</f>
        <v>0</v>
      </c>
      <c r="K203" s="217" t="s">
        <v>156</v>
      </c>
      <c r="L203" s="46"/>
      <c r="M203" s="222" t="s">
        <v>19</v>
      </c>
      <c r="N203" s="223" t="s">
        <v>43</v>
      </c>
      <c r="O203" s="86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6" t="s">
        <v>157</v>
      </c>
      <c r="AT203" s="226" t="s">
        <v>152</v>
      </c>
      <c r="AU203" s="226" t="s">
        <v>81</v>
      </c>
      <c r="AY203" s="19" t="s">
        <v>150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79</v>
      </c>
      <c r="BK203" s="227">
        <f>ROUND(I203*H203,2)</f>
        <v>0</v>
      </c>
      <c r="BL203" s="19" t="s">
        <v>157</v>
      </c>
      <c r="BM203" s="226" t="s">
        <v>1847</v>
      </c>
    </row>
    <row r="204" s="2" customFormat="1">
      <c r="A204" s="40"/>
      <c r="B204" s="41"/>
      <c r="C204" s="42"/>
      <c r="D204" s="228" t="s">
        <v>159</v>
      </c>
      <c r="E204" s="42"/>
      <c r="F204" s="229" t="s">
        <v>401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159</v>
      </c>
      <c r="AU204" s="19" t="s">
        <v>81</v>
      </c>
    </row>
    <row r="205" s="2" customFormat="1">
      <c r="A205" s="40"/>
      <c r="B205" s="41"/>
      <c r="C205" s="42"/>
      <c r="D205" s="233" t="s">
        <v>161</v>
      </c>
      <c r="E205" s="42"/>
      <c r="F205" s="234" t="s">
        <v>402</v>
      </c>
      <c r="G205" s="42"/>
      <c r="H205" s="42"/>
      <c r="I205" s="230"/>
      <c r="J205" s="42"/>
      <c r="K205" s="42"/>
      <c r="L205" s="46"/>
      <c r="M205" s="231"/>
      <c r="N205" s="232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161</v>
      </c>
      <c r="AU205" s="19" t="s">
        <v>81</v>
      </c>
    </row>
    <row r="206" s="13" customFormat="1">
      <c r="A206" s="13"/>
      <c r="B206" s="235"/>
      <c r="C206" s="236"/>
      <c r="D206" s="228" t="s">
        <v>163</v>
      </c>
      <c r="E206" s="237" t="s">
        <v>19</v>
      </c>
      <c r="F206" s="238" t="s">
        <v>1809</v>
      </c>
      <c r="G206" s="236"/>
      <c r="H206" s="237" t="s">
        <v>19</v>
      </c>
      <c r="I206" s="239"/>
      <c r="J206" s="236"/>
      <c r="K206" s="236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163</v>
      </c>
      <c r="AU206" s="244" t="s">
        <v>81</v>
      </c>
      <c r="AV206" s="13" t="s">
        <v>79</v>
      </c>
      <c r="AW206" s="13" t="s">
        <v>34</v>
      </c>
      <c r="AX206" s="13" t="s">
        <v>72</v>
      </c>
      <c r="AY206" s="244" t="s">
        <v>150</v>
      </c>
    </row>
    <row r="207" s="13" customFormat="1">
      <c r="A207" s="13"/>
      <c r="B207" s="235"/>
      <c r="C207" s="236"/>
      <c r="D207" s="228" t="s">
        <v>163</v>
      </c>
      <c r="E207" s="237" t="s">
        <v>19</v>
      </c>
      <c r="F207" s="238" t="s">
        <v>403</v>
      </c>
      <c r="G207" s="236"/>
      <c r="H207" s="237" t="s">
        <v>19</v>
      </c>
      <c r="I207" s="239"/>
      <c r="J207" s="236"/>
      <c r="K207" s="236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163</v>
      </c>
      <c r="AU207" s="244" t="s">
        <v>81</v>
      </c>
      <c r="AV207" s="13" t="s">
        <v>79</v>
      </c>
      <c r="AW207" s="13" t="s">
        <v>34</v>
      </c>
      <c r="AX207" s="13" t="s">
        <v>72</v>
      </c>
      <c r="AY207" s="244" t="s">
        <v>150</v>
      </c>
    </row>
    <row r="208" s="14" customFormat="1">
      <c r="A208" s="14"/>
      <c r="B208" s="245"/>
      <c r="C208" s="246"/>
      <c r="D208" s="228" t="s">
        <v>163</v>
      </c>
      <c r="E208" s="247" t="s">
        <v>19</v>
      </c>
      <c r="F208" s="248" t="s">
        <v>1837</v>
      </c>
      <c r="G208" s="246"/>
      <c r="H208" s="249">
        <v>94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163</v>
      </c>
      <c r="AU208" s="255" t="s">
        <v>81</v>
      </c>
      <c r="AV208" s="14" t="s">
        <v>81</v>
      </c>
      <c r="AW208" s="14" t="s">
        <v>34</v>
      </c>
      <c r="AX208" s="14" t="s">
        <v>72</v>
      </c>
      <c r="AY208" s="255" t="s">
        <v>150</v>
      </c>
    </row>
    <row r="209" s="15" customFormat="1">
      <c r="A209" s="15"/>
      <c r="B209" s="256"/>
      <c r="C209" s="257"/>
      <c r="D209" s="228" t="s">
        <v>163</v>
      </c>
      <c r="E209" s="258" t="s">
        <v>19</v>
      </c>
      <c r="F209" s="259" t="s">
        <v>167</v>
      </c>
      <c r="G209" s="257"/>
      <c r="H209" s="260">
        <v>94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6" t="s">
        <v>163</v>
      </c>
      <c r="AU209" s="266" t="s">
        <v>81</v>
      </c>
      <c r="AV209" s="15" t="s">
        <v>157</v>
      </c>
      <c r="AW209" s="15" t="s">
        <v>34</v>
      </c>
      <c r="AX209" s="15" t="s">
        <v>79</v>
      </c>
      <c r="AY209" s="266" t="s">
        <v>150</v>
      </c>
    </row>
    <row r="210" s="2" customFormat="1" ht="24.15" customHeight="1">
      <c r="A210" s="40"/>
      <c r="B210" s="41"/>
      <c r="C210" s="215" t="s">
        <v>8</v>
      </c>
      <c r="D210" s="215" t="s">
        <v>152</v>
      </c>
      <c r="E210" s="216" t="s">
        <v>405</v>
      </c>
      <c r="F210" s="217" t="s">
        <v>406</v>
      </c>
      <c r="G210" s="218" t="s">
        <v>155</v>
      </c>
      <c r="H210" s="219">
        <v>744</v>
      </c>
      <c r="I210" s="220"/>
      <c r="J210" s="221">
        <f>ROUND(I210*H210,2)</f>
        <v>0</v>
      </c>
      <c r="K210" s="217" t="s">
        <v>156</v>
      </c>
      <c r="L210" s="46"/>
      <c r="M210" s="222" t="s">
        <v>19</v>
      </c>
      <c r="N210" s="223" t="s">
        <v>43</v>
      </c>
      <c r="O210" s="86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157</v>
      </c>
      <c r="AT210" s="226" t="s">
        <v>152</v>
      </c>
      <c r="AU210" s="226" t="s">
        <v>81</v>
      </c>
      <c r="AY210" s="19" t="s">
        <v>150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79</v>
      </c>
      <c r="BK210" s="227">
        <f>ROUND(I210*H210,2)</f>
        <v>0</v>
      </c>
      <c r="BL210" s="19" t="s">
        <v>157</v>
      </c>
      <c r="BM210" s="226" t="s">
        <v>1848</v>
      </c>
    </row>
    <row r="211" s="2" customFormat="1">
      <c r="A211" s="40"/>
      <c r="B211" s="41"/>
      <c r="C211" s="42"/>
      <c r="D211" s="228" t="s">
        <v>159</v>
      </c>
      <c r="E211" s="42"/>
      <c r="F211" s="229" t="s">
        <v>408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159</v>
      </c>
      <c r="AU211" s="19" t="s">
        <v>81</v>
      </c>
    </row>
    <row r="212" s="2" customFormat="1">
      <c r="A212" s="40"/>
      <c r="B212" s="41"/>
      <c r="C212" s="42"/>
      <c r="D212" s="233" t="s">
        <v>161</v>
      </c>
      <c r="E212" s="42"/>
      <c r="F212" s="234" t="s">
        <v>409</v>
      </c>
      <c r="G212" s="42"/>
      <c r="H212" s="42"/>
      <c r="I212" s="230"/>
      <c r="J212" s="42"/>
      <c r="K212" s="42"/>
      <c r="L212" s="46"/>
      <c r="M212" s="231"/>
      <c r="N212" s="232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161</v>
      </c>
      <c r="AU212" s="19" t="s">
        <v>81</v>
      </c>
    </row>
    <row r="213" s="13" customFormat="1">
      <c r="A213" s="13"/>
      <c r="B213" s="235"/>
      <c r="C213" s="236"/>
      <c r="D213" s="228" t="s">
        <v>163</v>
      </c>
      <c r="E213" s="237" t="s">
        <v>19</v>
      </c>
      <c r="F213" s="238" t="s">
        <v>1809</v>
      </c>
      <c r="G213" s="236"/>
      <c r="H213" s="237" t="s">
        <v>19</v>
      </c>
      <c r="I213" s="239"/>
      <c r="J213" s="236"/>
      <c r="K213" s="236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163</v>
      </c>
      <c r="AU213" s="244" t="s">
        <v>81</v>
      </c>
      <c r="AV213" s="13" t="s">
        <v>79</v>
      </c>
      <c r="AW213" s="13" t="s">
        <v>34</v>
      </c>
      <c r="AX213" s="13" t="s">
        <v>72</v>
      </c>
      <c r="AY213" s="244" t="s">
        <v>150</v>
      </c>
    </row>
    <row r="214" s="14" customFormat="1">
      <c r="A214" s="14"/>
      <c r="B214" s="245"/>
      <c r="C214" s="246"/>
      <c r="D214" s="228" t="s">
        <v>163</v>
      </c>
      <c r="E214" s="247" t="s">
        <v>19</v>
      </c>
      <c r="F214" s="248" t="s">
        <v>1849</v>
      </c>
      <c r="G214" s="246"/>
      <c r="H214" s="249">
        <v>744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163</v>
      </c>
      <c r="AU214" s="255" t="s">
        <v>81</v>
      </c>
      <c r="AV214" s="14" t="s">
        <v>81</v>
      </c>
      <c r="AW214" s="14" t="s">
        <v>34</v>
      </c>
      <c r="AX214" s="14" t="s">
        <v>72</v>
      </c>
      <c r="AY214" s="255" t="s">
        <v>150</v>
      </c>
    </row>
    <row r="215" s="15" customFormat="1">
      <c r="A215" s="15"/>
      <c r="B215" s="256"/>
      <c r="C215" s="257"/>
      <c r="D215" s="228" t="s">
        <v>163</v>
      </c>
      <c r="E215" s="258" t="s">
        <v>19</v>
      </c>
      <c r="F215" s="259" t="s">
        <v>167</v>
      </c>
      <c r="G215" s="257"/>
      <c r="H215" s="260">
        <v>744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6" t="s">
        <v>163</v>
      </c>
      <c r="AU215" s="266" t="s">
        <v>81</v>
      </c>
      <c r="AV215" s="15" t="s">
        <v>157</v>
      </c>
      <c r="AW215" s="15" t="s">
        <v>34</v>
      </c>
      <c r="AX215" s="15" t="s">
        <v>79</v>
      </c>
      <c r="AY215" s="266" t="s">
        <v>150</v>
      </c>
    </row>
    <row r="216" s="2" customFormat="1" ht="16.5" customHeight="1">
      <c r="A216" s="40"/>
      <c r="B216" s="41"/>
      <c r="C216" s="267" t="s">
        <v>276</v>
      </c>
      <c r="D216" s="267" t="s">
        <v>412</v>
      </c>
      <c r="E216" s="268" t="s">
        <v>413</v>
      </c>
      <c r="F216" s="269" t="s">
        <v>414</v>
      </c>
      <c r="G216" s="270" t="s">
        <v>415</v>
      </c>
      <c r="H216" s="271">
        <v>22.989999999999998</v>
      </c>
      <c r="I216" s="272"/>
      <c r="J216" s="273">
        <f>ROUND(I216*H216,2)</f>
        <v>0</v>
      </c>
      <c r="K216" s="269" t="s">
        <v>156</v>
      </c>
      <c r="L216" s="274"/>
      <c r="M216" s="275" t="s">
        <v>19</v>
      </c>
      <c r="N216" s="276" t="s">
        <v>43</v>
      </c>
      <c r="O216" s="86"/>
      <c r="P216" s="224">
        <f>O216*H216</f>
        <v>0</v>
      </c>
      <c r="Q216" s="224">
        <v>0.001</v>
      </c>
      <c r="R216" s="224">
        <f>Q216*H216</f>
        <v>0.02299</v>
      </c>
      <c r="S216" s="224">
        <v>0</v>
      </c>
      <c r="T216" s="225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6" t="s">
        <v>208</v>
      </c>
      <c r="AT216" s="226" t="s">
        <v>412</v>
      </c>
      <c r="AU216" s="226" t="s">
        <v>81</v>
      </c>
      <c r="AY216" s="19" t="s">
        <v>150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9" t="s">
        <v>79</v>
      </c>
      <c r="BK216" s="227">
        <f>ROUND(I216*H216,2)</f>
        <v>0</v>
      </c>
      <c r="BL216" s="19" t="s">
        <v>157</v>
      </c>
      <c r="BM216" s="226" t="s">
        <v>1850</v>
      </c>
    </row>
    <row r="217" s="2" customFormat="1">
      <c r="A217" s="40"/>
      <c r="B217" s="41"/>
      <c r="C217" s="42"/>
      <c r="D217" s="228" t="s">
        <v>159</v>
      </c>
      <c r="E217" s="42"/>
      <c r="F217" s="229" t="s">
        <v>414</v>
      </c>
      <c r="G217" s="42"/>
      <c r="H217" s="42"/>
      <c r="I217" s="230"/>
      <c r="J217" s="42"/>
      <c r="K217" s="42"/>
      <c r="L217" s="46"/>
      <c r="M217" s="231"/>
      <c r="N217" s="23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159</v>
      </c>
      <c r="AU217" s="19" t="s">
        <v>81</v>
      </c>
    </row>
    <row r="218" s="13" customFormat="1">
      <c r="A218" s="13"/>
      <c r="B218" s="235"/>
      <c r="C218" s="236"/>
      <c r="D218" s="228" t="s">
        <v>163</v>
      </c>
      <c r="E218" s="237" t="s">
        <v>19</v>
      </c>
      <c r="F218" s="238" t="s">
        <v>417</v>
      </c>
      <c r="G218" s="236"/>
      <c r="H218" s="237" t="s">
        <v>19</v>
      </c>
      <c r="I218" s="239"/>
      <c r="J218" s="236"/>
      <c r="K218" s="236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163</v>
      </c>
      <c r="AU218" s="244" t="s">
        <v>81</v>
      </c>
      <c r="AV218" s="13" t="s">
        <v>79</v>
      </c>
      <c r="AW218" s="13" t="s">
        <v>34</v>
      </c>
      <c r="AX218" s="13" t="s">
        <v>72</v>
      </c>
      <c r="AY218" s="244" t="s">
        <v>150</v>
      </c>
    </row>
    <row r="219" s="14" customFormat="1">
      <c r="A219" s="14"/>
      <c r="B219" s="245"/>
      <c r="C219" s="246"/>
      <c r="D219" s="228" t="s">
        <v>163</v>
      </c>
      <c r="E219" s="247" t="s">
        <v>19</v>
      </c>
      <c r="F219" s="248" t="s">
        <v>1851</v>
      </c>
      <c r="G219" s="246"/>
      <c r="H219" s="249">
        <v>22.989999999999998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163</v>
      </c>
      <c r="AU219" s="255" t="s">
        <v>81</v>
      </c>
      <c r="AV219" s="14" t="s">
        <v>81</v>
      </c>
      <c r="AW219" s="14" t="s">
        <v>34</v>
      </c>
      <c r="AX219" s="14" t="s">
        <v>72</v>
      </c>
      <c r="AY219" s="255" t="s">
        <v>150</v>
      </c>
    </row>
    <row r="220" s="15" customFormat="1">
      <c r="A220" s="15"/>
      <c r="B220" s="256"/>
      <c r="C220" s="257"/>
      <c r="D220" s="228" t="s">
        <v>163</v>
      </c>
      <c r="E220" s="258" t="s">
        <v>19</v>
      </c>
      <c r="F220" s="259" t="s">
        <v>167</v>
      </c>
      <c r="G220" s="257"/>
      <c r="H220" s="260">
        <v>22.989999999999998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6" t="s">
        <v>163</v>
      </c>
      <c r="AU220" s="266" t="s">
        <v>81</v>
      </c>
      <c r="AV220" s="15" t="s">
        <v>157</v>
      </c>
      <c r="AW220" s="15" t="s">
        <v>34</v>
      </c>
      <c r="AX220" s="15" t="s">
        <v>79</v>
      </c>
      <c r="AY220" s="266" t="s">
        <v>150</v>
      </c>
    </row>
    <row r="221" s="2" customFormat="1" ht="24.15" customHeight="1">
      <c r="A221" s="40"/>
      <c r="B221" s="41"/>
      <c r="C221" s="215" t="s">
        <v>283</v>
      </c>
      <c r="D221" s="215" t="s">
        <v>152</v>
      </c>
      <c r="E221" s="216" t="s">
        <v>442</v>
      </c>
      <c r="F221" s="217" t="s">
        <v>443</v>
      </c>
      <c r="G221" s="218" t="s">
        <v>155</v>
      </c>
      <c r="H221" s="219">
        <v>3715</v>
      </c>
      <c r="I221" s="220"/>
      <c r="J221" s="221">
        <f>ROUND(I221*H221,2)</f>
        <v>0</v>
      </c>
      <c r="K221" s="217" t="s">
        <v>156</v>
      </c>
      <c r="L221" s="46"/>
      <c r="M221" s="222" t="s">
        <v>19</v>
      </c>
      <c r="N221" s="223" t="s">
        <v>43</v>
      </c>
      <c r="O221" s="86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6" t="s">
        <v>157</v>
      </c>
      <c r="AT221" s="226" t="s">
        <v>152</v>
      </c>
      <c r="AU221" s="226" t="s">
        <v>81</v>
      </c>
      <c r="AY221" s="19" t="s">
        <v>150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9" t="s">
        <v>79</v>
      </c>
      <c r="BK221" s="227">
        <f>ROUND(I221*H221,2)</f>
        <v>0</v>
      </c>
      <c r="BL221" s="19" t="s">
        <v>157</v>
      </c>
      <c r="BM221" s="226" t="s">
        <v>1852</v>
      </c>
    </row>
    <row r="222" s="2" customFormat="1">
      <c r="A222" s="40"/>
      <c r="B222" s="41"/>
      <c r="C222" s="42"/>
      <c r="D222" s="228" t="s">
        <v>159</v>
      </c>
      <c r="E222" s="42"/>
      <c r="F222" s="229" t="s">
        <v>445</v>
      </c>
      <c r="G222" s="42"/>
      <c r="H222" s="42"/>
      <c r="I222" s="230"/>
      <c r="J222" s="42"/>
      <c r="K222" s="42"/>
      <c r="L222" s="46"/>
      <c r="M222" s="231"/>
      <c r="N222" s="23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159</v>
      </c>
      <c r="AU222" s="19" t="s">
        <v>81</v>
      </c>
    </row>
    <row r="223" s="2" customFormat="1">
      <c r="A223" s="40"/>
      <c r="B223" s="41"/>
      <c r="C223" s="42"/>
      <c r="D223" s="233" t="s">
        <v>161</v>
      </c>
      <c r="E223" s="42"/>
      <c r="F223" s="234" t="s">
        <v>446</v>
      </c>
      <c r="G223" s="42"/>
      <c r="H223" s="42"/>
      <c r="I223" s="230"/>
      <c r="J223" s="42"/>
      <c r="K223" s="42"/>
      <c r="L223" s="46"/>
      <c r="M223" s="231"/>
      <c r="N223" s="23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161</v>
      </c>
      <c r="AU223" s="19" t="s">
        <v>81</v>
      </c>
    </row>
    <row r="224" s="13" customFormat="1">
      <c r="A224" s="13"/>
      <c r="B224" s="235"/>
      <c r="C224" s="236"/>
      <c r="D224" s="228" t="s">
        <v>163</v>
      </c>
      <c r="E224" s="237" t="s">
        <v>19</v>
      </c>
      <c r="F224" s="238" t="s">
        <v>1809</v>
      </c>
      <c r="G224" s="236"/>
      <c r="H224" s="237" t="s">
        <v>19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163</v>
      </c>
      <c r="AU224" s="244" t="s">
        <v>81</v>
      </c>
      <c r="AV224" s="13" t="s">
        <v>79</v>
      </c>
      <c r="AW224" s="13" t="s">
        <v>34</v>
      </c>
      <c r="AX224" s="13" t="s">
        <v>72</v>
      </c>
      <c r="AY224" s="244" t="s">
        <v>150</v>
      </c>
    </row>
    <row r="225" s="13" customFormat="1">
      <c r="A225" s="13"/>
      <c r="B225" s="235"/>
      <c r="C225" s="236"/>
      <c r="D225" s="228" t="s">
        <v>163</v>
      </c>
      <c r="E225" s="237" t="s">
        <v>19</v>
      </c>
      <c r="F225" s="238" t="s">
        <v>447</v>
      </c>
      <c r="G225" s="236"/>
      <c r="H225" s="237" t="s">
        <v>19</v>
      </c>
      <c r="I225" s="239"/>
      <c r="J225" s="236"/>
      <c r="K225" s="236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163</v>
      </c>
      <c r="AU225" s="244" t="s">
        <v>81</v>
      </c>
      <c r="AV225" s="13" t="s">
        <v>79</v>
      </c>
      <c r="AW225" s="13" t="s">
        <v>34</v>
      </c>
      <c r="AX225" s="13" t="s">
        <v>72</v>
      </c>
      <c r="AY225" s="244" t="s">
        <v>150</v>
      </c>
    </row>
    <row r="226" s="14" customFormat="1">
      <c r="A226" s="14"/>
      <c r="B226" s="245"/>
      <c r="C226" s="246"/>
      <c r="D226" s="228" t="s">
        <v>163</v>
      </c>
      <c r="E226" s="247" t="s">
        <v>19</v>
      </c>
      <c r="F226" s="248" t="s">
        <v>1853</v>
      </c>
      <c r="G226" s="246"/>
      <c r="H226" s="249">
        <v>3421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163</v>
      </c>
      <c r="AU226" s="255" t="s">
        <v>81</v>
      </c>
      <c r="AV226" s="14" t="s">
        <v>81</v>
      </c>
      <c r="AW226" s="14" t="s">
        <v>34</v>
      </c>
      <c r="AX226" s="14" t="s">
        <v>72</v>
      </c>
      <c r="AY226" s="255" t="s">
        <v>150</v>
      </c>
    </row>
    <row r="227" s="14" customFormat="1">
      <c r="A227" s="14"/>
      <c r="B227" s="245"/>
      <c r="C227" s="246"/>
      <c r="D227" s="228" t="s">
        <v>163</v>
      </c>
      <c r="E227" s="247" t="s">
        <v>19</v>
      </c>
      <c r="F227" s="248" t="s">
        <v>1854</v>
      </c>
      <c r="G227" s="246"/>
      <c r="H227" s="249">
        <v>294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163</v>
      </c>
      <c r="AU227" s="255" t="s">
        <v>81</v>
      </c>
      <c r="AV227" s="14" t="s">
        <v>81</v>
      </c>
      <c r="AW227" s="14" t="s">
        <v>34</v>
      </c>
      <c r="AX227" s="14" t="s">
        <v>72</v>
      </c>
      <c r="AY227" s="255" t="s">
        <v>150</v>
      </c>
    </row>
    <row r="228" s="15" customFormat="1">
      <c r="A228" s="15"/>
      <c r="B228" s="256"/>
      <c r="C228" s="257"/>
      <c r="D228" s="228" t="s">
        <v>163</v>
      </c>
      <c r="E228" s="258" t="s">
        <v>19</v>
      </c>
      <c r="F228" s="259" t="s">
        <v>167</v>
      </c>
      <c r="G228" s="257"/>
      <c r="H228" s="260">
        <v>3715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6" t="s">
        <v>163</v>
      </c>
      <c r="AU228" s="266" t="s">
        <v>81</v>
      </c>
      <c r="AV228" s="15" t="s">
        <v>157</v>
      </c>
      <c r="AW228" s="15" t="s">
        <v>34</v>
      </c>
      <c r="AX228" s="15" t="s">
        <v>79</v>
      </c>
      <c r="AY228" s="266" t="s">
        <v>150</v>
      </c>
    </row>
    <row r="229" s="2" customFormat="1" ht="24.15" customHeight="1">
      <c r="A229" s="40"/>
      <c r="B229" s="41"/>
      <c r="C229" s="215" t="s">
        <v>289</v>
      </c>
      <c r="D229" s="215" t="s">
        <v>152</v>
      </c>
      <c r="E229" s="216" t="s">
        <v>466</v>
      </c>
      <c r="F229" s="217" t="s">
        <v>467</v>
      </c>
      <c r="G229" s="218" t="s">
        <v>155</v>
      </c>
      <c r="H229" s="219">
        <v>744</v>
      </c>
      <c r="I229" s="220"/>
      <c r="J229" s="221">
        <f>ROUND(I229*H229,2)</f>
        <v>0</v>
      </c>
      <c r="K229" s="217" t="s">
        <v>156</v>
      </c>
      <c r="L229" s="46"/>
      <c r="M229" s="222" t="s">
        <v>19</v>
      </c>
      <c r="N229" s="223" t="s">
        <v>43</v>
      </c>
      <c r="O229" s="86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6" t="s">
        <v>157</v>
      </c>
      <c r="AT229" s="226" t="s">
        <v>152</v>
      </c>
      <c r="AU229" s="226" t="s">
        <v>81</v>
      </c>
      <c r="AY229" s="19" t="s">
        <v>150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9" t="s">
        <v>79</v>
      </c>
      <c r="BK229" s="227">
        <f>ROUND(I229*H229,2)</f>
        <v>0</v>
      </c>
      <c r="BL229" s="19" t="s">
        <v>157</v>
      </c>
      <c r="BM229" s="226" t="s">
        <v>1855</v>
      </c>
    </row>
    <row r="230" s="2" customFormat="1">
      <c r="A230" s="40"/>
      <c r="B230" s="41"/>
      <c r="C230" s="42"/>
      <c r="D230" s="228" t="s">
        <v>159</v>
      </c>
      <c r="E230" s="42"/>
      <c r="F230" s="229" t="s">
        <v>469</v>
      </c>
      <c r="G230" s="42"/>
      <c r="H230" s="42"/>
      <c r="I230" s="230"/>
      <c r="J230" s="42"/>
      <c r="K230" s="42"/>
      <c r="L230" s="46"/>
      <c r="M230" s="231"/>
      <c r="N230" s="232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159</v>
      </c>
      <c r="AU230" s="19" t="s">
        <v>81</v>
      </c>
    </row>
    <row r="231" s="2" customFormat="1">
      <c r="A231" s="40"/>
      <c r="B231" s="41"/>
      <c r="C231" s="42"/>
      <c r="D231" s="233" t="s">
        <v>161</v>
      </c>
      <c r="E231" s="42"/>
      <c r="F231" s="234" t="s">
        <v>470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161</v>
      </c>
      <c r="AU231" s="19" t="s">
        <v>81</v>
      </c>
    </row>
    <row r="232" s="13" customFormat="1">
      <c r="A232" s="13"/>
      <c r="B232" s="235"/>
      <c r="C232" s="236"/>
      <c r="D232" s="228" t="s">
        <v>163</v>
      </c>
      <c r="E232" s="237" t="s">
        <v>19</v>
      </c>
      <c r="F232" s="238" t="s">
        <v>1809</v>
      </c>
      <c r="G232" s="236"/>
      <c r="H232" s="237" t="s">
        <v>19</v>
      </c>
      <c r="I232" s="239"/>
      <c r="J232" s="236"/>
      <c r="K232" s="236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163</v>
      </c>
      <c r="AU232" s="244" t="s">
        <v>81</v>
      </c>
      <c r="AV232" s="13" t="s">
        <v>79</v>
      </c>
      <c r="AW232" s="13" t="s">
        <v>34</v>
      </c>
      <c r="AX232" s="13" t="s">
        <v>72</v>
      </c>
      <c r="AY232" s="244" t="s">
        <v>150</v>
      </c>
    </row>
    <row r="233" s="13" customFormat="1">
      <c r="A233" s="13"/>
      <c r="B233" s="235"/>
      <c r="C233" s="236"/>
      <c r="D233" s="228" t="s">
        <v>163</v>
      </c>
      <c r="E233" s="237" t="s">
        <v>19</v>
      </c>
      <c r="F233" s="238" t="s">
        <v>471</v>
      </c>
      <c r="G233" s="236"/>
      <c r="H233" s="237" t="s">
        <v>19</v>
      </c>
      <c r="I233" s="239"/>
      <c r="J233" s="236"/>
      <c r="K233" s="236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163</v>
      </c>
      <c r="AU233" s="244" t="s">
        <v>81</v>
      </c>
      <c r="AV233" s="13" t="s">
        <v>79</v>
      </c>
      <c r="AW233" s="13" t="s">
        <v>34</v>
      </c>
      <c r="AX233" s="13" t="s">
        <v>72</v>
      </c>
      <c r="AY233" s="244" t="s">
        <v>150</v>
      </c>
    </row>
    <row r="234" s="14" customFormat="1">
      <c r="A234" s="14"/>
      <c r="B234" s="245"/>
      <c r="C234" s="246"/>
      <c r="D234" s="228" t="s">
        <v>163</v>
      </c>
      <c r="E234" s="247" t="s">
        <v>19</v>
      </c>
      <c r="F234" s="248" t="s">
        <v>1856</v>
      </c>
      <c r="G234" s="246"/>
      <c r="H234" s="249">
        <v>607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163</v>
      </c>
      <c r="AU234" s="255" t="s">
        <v>81</v>
      </c>
      <c r="AV234" s="14" t="s">
        <v>81</v>
      </c>
      <c r="AW234" s="14" t="s">
        <v>34</v>
      </c>
      <c r="AX234" s="14" t="s">
        <v>72</v>
      </c>
      <c r="AY234" s="255" t="s">
        <v>150</v>
      </c>
    </row>
    <row r="235" s="14" customFormat="1">
      <c r="A235" s="14"/>
      <c r="B235" s="245"/>
      <c r="C235" s="246"/>
      <c r="D235" s="228" t="s">
        <v>163</v>
      </c>
      <c r="E235" s="247" t="s">
        <v>19</v>
      </c>
      <c r="F235" s="248" t="s">
        <v>1857</v>
      </c>
      <c r="G235" s="246"/>
      <c r="H235" s="249">
        <v>137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163</v>
      </c>
      <c r="AU235" s="255" t="s">
        <v>81</v>
      </c>
      <c r="AV235" s="14" t="s">
        <v>81</v>
      </c>
      <c r="AW235" s="14" t="s">
        <v>34</v>
      </c>
      <c r="AX235" s="14" t="s">
        <v>72</v>
      </c>
      <c r="AY235" s="255" t="s">
        <v>150</v>
      </c>
    </row>
    <row r="236" s="15" customFormat="1">
      <c r="A236" s="15"/>
      <c r="B236" s="256"/>
      <c r="C236" s="257"/>
      <c r="D236" s="228" t="s">
        <v>163</v>
      </c>
      <c r="E236" s="258" t="s">
        <v>19</v>
      </c>
      <c r="F236" s="259" t="s">
        <v>167</v>
      </c>
      <c r="G236" s="257"/>
      <c r="H236" s="260">
        <v>744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6" t="s">
        <v>163</v>
      </c>
      <c r="AU236" s="266" t="s">
        <v>81</v>
      </c>
      <c r="AV236" s="15" t="s">
        <v>157</v>
      </c>
      <c r="AW236" s="15" t="s">
        <v>34</v>
      </c>
      <c r="AX236" s="15" t="s">
        <v>79</v>
      </c>
      <c r="AY236" s="266" t="s">
        <v>150</v>
      </c>
    </row>
    <row r="237" s="12" customFormat="1" ht="22.8" customHeight="1">
      <c r="A237" s="12"/>
      <c r="B237" s="199"/>
      <c r="C237" s="200"/>
      <c r="D237" s="201" t="s">
        <v>71</v>
      </c>
      <c r="E237" s="213" t="s">
        <v>81</v>
      </c>
      <c r="F237" s="213" t="s">
        <v>472</v>
      </c>
      <c r="G237" s="200"/>
      <c r="H237" s="200"/>
      <c r="I237" s="203"/>
      <c r="J237" s="214">
        <f>BK237</f>
        <v>0</v>
      </c>
      <c r="K237" s="200"/>
      <c r="L237" s="205"/>
      <c r="M237" s="206"/>
      <c r="N237" s="207"/>
      <c r="O237" s="207"/>
      <c r="P237" s="208">
        <f>SUM(P238:P244)</f>
        <v>0</v>
      </c>
      <c r="Q237" s="207"/>
      <c r="R237" s="208">
        <f>SUM(R238:R244)</f>
        <v>173.76816600000004</v>
      </c>
      <c r="S237" s="207"/>
      <c r="T237" s="209">
        <f>SUM(T238:T244)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0" t="s">
        <v>79</v>
      </c>
      <c r="AT237" s="211" t="s">
        <v>71</v>
      </c>
      <c r="AU237" s="211" t="s">
        <v>79</v>
      </c>
      <c r="AY237" s="210" t="s">
        <v>150</v>
      </c>
      <c r="BK237" s="212">
        <f>SUM(BK238:BK244)</f>
        <v>0</v>
      </c>
    </row>
    <row r="238" s="2" customFormat="1" ht="37.8" customHeight="1">
      <c r="A238" s="40"/>
      <c r="B238" s="41"/>
      <c r="C238" s="215" t="s">
        <v>296</v>
      </c>
      <c r="D238" s="215" t="s">
        <v>152</v>
      </c>
      <c r="E238" s="216" t="s">
        <v>474</v>
      </c>
      <c r="F238" s="217" t="s">
        <v>475</v>
      </c>
      <c r="G238" s="218" t="s">
        <v>476</v>
      </c>
      <c r="H238" s="219">
        <v>634.70000000000005</v>
      </c>
      <c r="I238" s="220"/>
      <c r="J238" s="221">
        <f>ROUND(I238*H238,2)</f>
        <v>0</v>
      </c>
      <c r="K238" s="217" t="s">
        <v>156</v>
      </c>
      <c r="L238" s="46"/>
      <c r="M238" s="222" t="s">
        <v>19</v>
      </c>
      <c r="N238" s="223" t="s">
        <v>43</v>
      </c>
      <c r="O238" s="86"/>
      <c r="P238" s="224">
        <f>O238*H238</f>
        <v>0</v>
      </c>
      <c r="Q238" s="224">
        <v>0.27378000000000002</v>
      </c>
      <c r="R238" s="224">
        <f>Q238*H238</f>
        <v>173.76816600000004</v>
      </c>
      <c r="S238" s="224">
        <v>0</v>
      </c>
      <c r="T238" s="225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6" t="s">
        <v>157</v>
      </c>
      <c r="AT238" s="226" t="s">
        <v>152</v>
      </c>
      <c r="AU238" s="226" t="s">
        <v>81</v>
      </c>
      <c r="AY238" s="19" t="s">
        <v>150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9" t="s">
        <v>79</v>
      </c>
      <c r="BK238" s="227">
        <f>ROUND(I238*H238,2)</f>
        <v>0</v>
      </c>
      <c r="BL238" s="19" t="s">
        <v>157</v>
      </c>
      <c r="BM238" s="226" t="s">
        <v>1858</v>
      </c>
    </row>
    <row r="239" s="2" customFormat="1">
      <c r="A239" s="40"/>
      <c r="B239" s="41"/>
      <c r="C239" s="42"/>
      <c r="D239" s="228" t="s">
        <v>159</v>
      </c>
      <c r="E239" s="42"/>
      <c r="F239" s="229" t="s">
        <v>478</v>
      </c>
      <c r="G239" s="42"/>
      <c r="H239" s="42"/>
      <c r="I239" s="230"/>
      <c r="J239" s="42"/>
      <c r="K239" s="42"/>
      <c r="L239" s="46"/>
      <c r="M239" s="231"/>
      <c r="N239" s="232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159</v>
      </c>
      <c r="AU239" s="19" t="s">
        <v>81</v>
      </c>
    </row>
    <row r="240" s="2" customFormat="1">
      <c r="A240" s="40"/>
      <c r="B240" s="41"/>
      <c r="C240" s="42"/>
      <c r="D240" s="233" t="s">
        <v>161</v>
      </c>
      <c r="E240" s="42"/>
      <c r="F240" s="234" t="s">
        <v>479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161</v>
      </c>
      <c r="AU240" s="19" t="s">
        <v>81</v>
      </c>
    </row>
    <row r="241" s="13" customFormat="1">
      <c r="A241" s="13"/>
      <c r="B241" s="235"/>
      <c r="C241" s="236"/>
      <c r="D241" s="228" t="s">
        <v>163</v>
      </c>
      <c r="E241" s="237" t="s">
        <v>19</v>
      </c>
      <c r="F241" s="238" t="s">
        <v>1859</v>
      </c>
      <c r="G241" s="236"/>
      <c r="H241" s="237" t="s">
        <v>19</v>
      </c>
      <c r="I241" s="239"/>
      <c r="J241" s="236"/>
      <c r="K241" s="236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163</v>
      </c>
      <c r="AU241" s="244" t="s">
        <v>81</v>
      </c>
      <c r="AV241" s="13" t="s">
        <v>79</v>
      </c>
      <c r="AW241" s="13" t="s">
        <v>34</v>
      </c>
      <c r="AX241" s="13" t="s">
        <v>72</v>
      </c>
      <c r="AY241" s="244" t="s">
        <v>150</v>
      </c>
    </row>
    <row r="242" s="14" customFormat="1">
      <c r="A242" s="14"/>
      <c r="B242" s="245"/>
      <c r="C242" s="246"/>
      <c r="D242" s="228" t="s">
        <v>163</v>
      </c>
      <c r="E242" s="247" t="s">
        <v>19</v>
      </c>
      <c r="F242" s="248" t="s">
        <v>1860</v>
      </c>
      <c r="G242" s="246"/>
      <c r="H242" s="249">
        <v>592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163</v>
      </c>
      <c r="AU242" s="255" t="s">
        <v>81</v>
      </c>
      <c r="AV242" s="14" t="s">
        <v>81</v>
      </c>
      <c r="AW242" s="14" t="s">
        <v>34</v>
      </c>
      <c r="AX242" s="14" t="s">
        <v>72</v>
      </c>
      <c r="AY242" s="255" t="s">
        <v>150</v>
      </c>
    </row>
    <row r="243" s="14" customFormat="1">
      <c r="A243" s="14"/>
      <c r="B243" s="245"/>
      <c r="C243" s="246"/>
      <c r="D243" s="228" t="s">
        <v>163</v>
      </c>
      <c r="E243" s="247" t="s">
        <v>19</v>
      </c>
      <c r="F243" s="248" t="s">
        <v>1861</v>
      </c>
      <c r="G243" s="246"/>
      <c r="H243" s="249">
        <v>42.700000000000003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163</v>
      </c>
      <c r="AU243" s="255" t="s">
        <v>81</v>
      </c>
      <c r="AV243" s="14" t="s">
        <v>81</v>
      </c>
      <c r="AW243" s="14" t="s">
        <v>34</v>
      </c>
      <c r="AX243" s="14" t="s">
        <v>72</v>
      </c>
      <c r="AY243" s="255" t="s">
        <v>150</v>
      </c>
    </row>
    <row r="244" s="15" customFormat="1">
      <c r="A244" s="15"/>
      <c r="B244" s="256"/>
      <c r="C244" s="257"/>
      <c r="D244" s="228" t="s">
        <v>163</v>
      </c>
      <c r="E244" s="258" t="s">
        <v>19</v>
      </c>
      <c r="F244" s="259" t="s">
        <v>167</v>
      </c>
      <c r="G244" s="257"/>
      <c r="H244" s="260">
        <v>634.70000000000005</v>
      </c>
      <c r="I244" s="261"/>
      <c r="J244" s="257"/>
      <c r="K244" s="257"/>
      <c r="L244" s="262"/>
      <c r="M244" s="263"/>
      <c r="N244" s="264"/>
      <c r="O244" s="264"/>
      <c r="P244" s="264"/>
      <c r="Q244" s="264"/>
      <c r="R244" s="264"/>
      <c r="S244" s="264"/>
      <c r="T244" s="26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6" t="s">
        <v>163</v>
      </c>
      <c r="AU244" s="266" t="s">
        <v>81</v>
      </c>
      <c r="AV244" s="15" t="s">
        <v>157</v>
      </c>
      <c r="AW244" s="15" t="s">
        <v>34</v>
      </c>
      <c r="AX244" s="15" t="s">
        <v>79</v>
      </c>
      <c r="AY244" s="266" t="s">
        <v>150</v>
      </c>
    </row>
    <row r="245" s="12" customFormat="1" ht="22.8" customHeight="1">
      <c r="A245" s="12"/>
      <c r="B245" s="199"/>
      <c r="C245" s="200"/>
      <c r="D245" s="201" t="s">
        <v>71</v>
      </c>
      <c r="E245" s="213" t="s">
        <v>184</v>
      </c>
      <c r="F245" s="213" t="s">
        <v>482</v>
      </c>
      <c r="G245" s="200"/>
      <c r="H245" s="200"/>
      <c r="I245" s="203"/>
      <c r="J245" s="214">
        <f>BK245</f>
        <v>0</v>
      </c>
      <c r="K245" s="200"/>
      <c r="L245" s="205"/>
      <c r="M245" s="206"/>
      <c r="N245" s="207"/>
      <c r="O245" s="207"/>
      <c r="P245" s="208">
        <f>SUM(P246:P327)</f>
        <v>0</v>
      </c>
      <c r="Q245" s="207"/>
      <c r="R245" s="208">
        <f>SUM(R246:R327)</f>
        <v>109.39456</v>
      </c>
      <c r="S245" s="207"/>
      <c r="T245" s="209">
        <f>SUM(T246:T327)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0" t="s">
        <v>79</v>
      </c>
      <c r="AT245" s="211" t="s">
        <v>71</v>
      </c>
      <c r="AU245" s="211" t="s">
        <v>79</v>
      </c>
      <c r="AY245" s="210" t="s">
        <v>150</v>
      </c>
      <c r="BK245" s="212">
        <f>SUM(BK246:BK327)</f>
        <v>0</v>
      </c>
    </row>
    <row r="246" s="2" customFormat="1" ht="37.8" customHeight="1">
      <c r="A246" s="40"/>
      <c r="B246" s="41"/>
      <c r="C246" s="215" t="s">
        <v>302</v>
      </c>
      <c r="D246" s="215" t="s">
        <v>152</v>
      </c>
      <c r="E246" s="216" t="s">
        <v>484</v>
      </c>
      <c r="F246" s="217" t="s">
        <v>485</v>
      </c>
      <c r="G246" s="218" t="s">
        <v>155</v>
      </c>
      <c r="H246" s="219">
        <v>2450</v>
      </c>
      <c r="I246" s="220"/>
      <c r="J246" s="221">
        <f>ROUND(I246*H246,2)</f>
        <v>0</v>
      </c>
      <c r="K246" s="217" t="s">
        <v>156</v>
      </c>
      <c r="L246" s="46"/>
      <c r="M246" s="222" t="s">
        <v>19</v>
      </c>
      <c r="N246" s="223" t="s">
        <v>43</v>
      </c>
      <c r="O246" s="86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6" t="s">
        <v>157</v>
      </c>
      <c r="AT246" s="226" t="s">
        <v>152</v>
      </c>
      <c r="AU246" s="226" t="s">
        <v>81</v>
      </c>
      <c r="AY246" s="19" t="s">
        <v>150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79</v>
      </c>
      <c r="BK246" s="227">
        <f>ROUND(I246*H246,2)</f>
        <v>0</v>
      </c>
      <c r="BL246" s="19" t="s">
        <v>157</v>
      </c>
      <c r="BM246" s="226" t="s">
        <v>1862</v>
      </c>
    </row>
    <row r="247" s="2" customFormat="1">
      <c r="A247" s="40"/>
      <c r="B247" s="41"/>
      <c r="C247" s="42"/>
      <c r="D247" s="228" t="s">
        <v>159</v>
      </c>
      <c r="E247" s="42"/>
      <c r="F247" s="229" t="s">
        <v>487</v>
      </c>
      <c r="G247" s="42"/>
      <c r="H247" s="42"/>
      <c r="I247" s="230"/>
      <c r="J247" s="42"/>
      <c r="K247" s="42"/>
      <c r="L247" s="46"/>
      <c r="M247" s="231"/>
      <c r="N247" s="232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159</v>
      </c>
      <c r="AU247" s="19" t="s">
        <v>81</v>
      </c>
    </row>
    <row r="248" s="2" customFormat="1">
      <c r="A248" s="40"/>
      <c r="B248" s="41"/>
      <c r="C248" s="42"/>
      <c r="D248" s="233" t="s">
        <v>161</v>
      </c>
      <c r="E248" s="42"/>
      <c r="F248" s="234" t="s">
        <v>488</v>
      </c>
      <c r="G248" s="42"/>
      <c r="H248" s="42"/>
      <c r="I248" s="230"/>
      <c r="J248" s="42"/>
      <c r="K248" s="42"/>
      <c r="L248" s="46"/>
      <c r="M248" s="231"/>
      <c r="N248" s="232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161</v>
      </c>
      <c r="AU248" s="19" t="s">
        <v>81</v>
      </c>
    </row>
    <row r="249" s="13" customFormat="1">
      <c r="A249" s="13"/>
      <c r="B249" s="235"/>
      <c r="C249" s="236"/>
      <c r="D249" s="228" t="s">
        <v>163</v>
      </c>
      <c r="E249" s="237" t="s">
        <v>19</v>
      </c>
      <c r="F249" s="238" t="s">
        <v>1809</v>
      </c>
      <c r="G249" s="236"/>
      <c r="H249" s="237" t="s">
        <v>19</v>
      </c>
      <c r="I249" s="239"/>
      <c r="J249" s="236"/>
      <c r="K249" s="236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163</v>
      </c>
      <c r="AU249" s="244" t="s">
        <v>81</v>
      </c>
      <c r="AV249" s="13" t="s">
        <v>79</v>
      </c>
      <c r="AW249" s="13" t="s">
        <v>34</v>
      </c>
      <c r="AX249" s="13" t="s">
        <v>72</v>
      </c>
      <c r="AY249" s="244" t="s">
        <v>150</v>
      </c>
    </row>
    <row r="250" s="13" customFormat="1">
      <c r="A250" s="13"/>
      <c r="B250" s="235"/>
      <c r="C250" s="236"/>
      <c r="D250" s="228" t="s">
        <v>163</v>
      </c>
      <c r="E250" s="237" t="s">
        <v>19</v>
      </c>
      <c r="F250" s="238" t="s">
        <v>489</v>
      </c>
      <c r="G250" s="236"/>
      <c r="H250" s="237" t="s">
        <v>19</v>
      </c>
      <c r="I250" s="239"/>
      <c r="J250" s="236"/>
      <c r="K250" s="236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163</v>
      </c>
      <c r="AU250" s="244" t="s">
        <v>81</v>
      </c>
      <c r="AV250" s="13" t="s">
        <v>79</v>
      </c>
      <c r="AW250" s="13" t="s">
        <v>34</v>
      </c>
      <c r="AX250" s="13" t="s">
        <v>72</v>
      </c>
      <c r="AY250" s="244" t="s">
        <v>150</v>
      </c>
    </row>
    <row r="251" s="14" customFormat="1">
      <c r="A251" s="14"/>
      <c r="B251" s="245"/>
      <c r="C251" s="246"/>
      <c r="D251" s="228" t="s">
        <v>163</v>
      </c>
      <c r="E251" s="247" t="s">
        <v>19</v>
      </c>
      <c r="F251" s="248" t="s">
        <v>1863</v>
      </c>
      <c r="G251" s="246"/>
      <c r="H251" s="249">
        <v>2450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163</v>
      </c>
      <c r="AU251" s="255" t="s">
        <v>81</v>
      </c>
      <c r="AV251" s="14" t="s">
        <v>81</v>
      </c>
      <c r="AW251" s="14" t="s">
        <v>34</v>
      </c>
      <c r="AX251" s="14" t="s">
        <v>72</v>
      </c>
      <c r="AY251" s="255" t="s">
        <v>150</v>
      </c>
    </row>
    <row r="252" s="15" customFormat="1">
      <c r="A252" s="15"/>
      <c r="B252" s="256"/>
      <c r="C252" s="257"/>
      <c r="D252" s="228" t="s">
        <v>163</v>
      </c>
      <c r="E252" s="258" t="s">
        <v>19</v>
      </c>
      <c r="F252" s="259" t="s">
        <v>167</v>
      </c>
      <c r="G252" s="257"/>
      <c r="H252" s="260">
        <v>2450</v>
      </c>
      <c r="I252" s="261"/>
      <c r="J252" s="257"/>
      <c r="K252" s="257"/>
      <c r="L252" s="262"/>
      <c r="M252" s="263"/>
      <c r="N252" s="264"/>
      <c r="O252" s="264"/>
      <c r="P252" s="264"/>
      <c r="Q252" s="264"/>
      <c r="R252" s="264"/>
      <c r="S252" s="264"/>
      <c r="T252" s="26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6" t="s">
        <v>163</v>
      </c>
      <c r="AU252" s="266" t="s">
        <v>81</v>
      </c>
      <c r="AV252" s="15" t="s">
        <v>157</v>
      </c>
      <c r="AW252" s="15" t="s">
        <v>34</v>
      </c>
      <c r="AX252" s="15" t="s">
        <v>79</v>
      </c>
      <c r="AY252" s="266" t="s">
        <v>150</v>
      </c>
    </row>
    <row r="253" s="2" customFormat="1" ht="21.75" customHeight="1">
      <c r="A253" s="40"/>
      <c r="B253" s="41"/>
      <c r="C253" s="267" t="s">
        <v>7</v>
      </c>
      <c r="D253" s="267" t="s">
        <v>412</v>
      </c>
      <c r="E253" s="268" t="s">
        <v>492</v>
      </c>
      <c r="F253" s="269" t="s">
        <v>493</v>
      </c>
      <c r="G253" s="270" t="s">
        <v>382</v>
      </c>
      <c r="H253" s="271">
        <v>51.939999999999998</v>
      </c>
      <c r="I253" s="272"/>
      <c r="J253" s="273">
        <f>ROUND(I253*H253,2)</f>
        <v>0</v>
      </c>
      <c r="K253" s="269" t="s">
        <v>156</v>
      </c>
      <c r="L253" s="274"/>
      <c r="M253" s="275" t="s">
        <v>19</v>
      </c>
      <c r="N253" s="276" t="s">
        <v>43</v>
      </c>
      <c r="O253" s="86"/>
      <c r="P253" s="224">
        <f>O253*H253</f>
        <v>0</v>
      </c>
      <c r="Q253" s="224">
        <v>1</v>
      </c>
      <c r="R253" s="224">
        <f>Q253*H253</f>
        <v>51.939999999999998</v>
      </c>
      <c r="S253" s="224">
        <v>0</v>
      </c>
      <c r="T253" s="225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6" t="s">
        <v>208</v>
      </c>
      <c r="AT253" s="226" t="s">
        <v>412</v>
      </c>
      <c r="AU253" s="226" t="s">
        <v>81</v>
      </c>
      <c r="AY253" s="19" t="s">
        <v>150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9" t="s">
        <v>79</v>
      </c>
      <c r="BK253" s="227">
        <f>ROUND(I253*H253,2)</f>
        <v>0</v>
      </c>
      <c r="BL253" s="19" t="s">
        <v>157</v>
      </c>
      <c r="BM253" s="226" t="s">
        <v>1864</v>
      </c>
    </row>
    <row r="254" s="2" customFormat="1">
      <c r="A254" s="40"/>
      <c r="B254" s="41"/>
      <c r="C254" s="42"/>
      <c r="D254" s="228" t="s">
        <v>159</v>
      </c>
      <c r="E254" s="42"/>
      <c r="F254" s="229" t="s">
        <v>493</v>
      </c>
      <c r="G254" s="42"/>
      <c r="H254" s="42"/>
      <c r="I254" s="230"/>
      <c r="J254" s="42"/>
      <c r="K254" s="42"/>
      <c r="L254" s="46"/>
      <c r="M254" s="231"/>
      <c r="N254" s="232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159</v>
      </c>
      <c r="AU254" s="19" t="s">
        <v>81</v>
      </c>
    </row>
    <row r="255" s="2" customFormat="1">
      <c r="A255" s="40"/>
      <c r="B255" s="41"/>
      <c r="C255" s="42"/>
      <c r="D255" s="228" t="s">
        <v>495</v>
      </c>
      <c r="E255" s="42"/>
      <c r="F255" s="277" t="s">
        <v>496</v>
      </c>
      <c r="G255" s="42"/>
      <c r="H255" s="42"/>
      <c r="I255" s="230"/>
      <c r="J255" s="42"/>
      <c r="K255" s="42"/>
      <c r="L255" s="46"/>
      <c r="M255" s="231"/>
      <c r="N255" s="232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495</v>
      </c>
      <c r="AU255" s="19" t="s">
        <v>81</v>
      </c>
    </row>
    <row r="256" s="13" customFormat="1">
      <c r="A256" s="13"/>
      <c r="B256" s="235"/>
      <c r="C256" s="236"/>
      <c r="D256" s="228" t="s">
        <v>163</v>
      </c>
      <c r="E256" s="237" t="s">
        <v>19</v>
      </c>
      <c r="F256" s="238" t="s">
        <v>497</v>
      </c>
      <c r="G256" s="236"/>
      <c r="H256" s="237" t="s">
        <v>19</v>
      </c>
      <c r="I256" s="239"/>
      <c r="J256" s="236"/>
      <c r="K256" s="236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163</v>
      </c>
      <c r="AU256" s="244" t="s">
        <v>81</v>
      </c>
      <c r="AV256" s="13" t="s">
        <v>79</v>
      </c>
      <c r="AW256" s="13" t="s">
        <v>34</v>
      </c>
      <c r="AX256" s="13" t="s">
        <v>72</v>
      </c>
      <c r="AY256" s="244" t="s">
        <v>150</v>
      </c>
    </row>
    <row r="257" s="13" customFormat="1">
      <c r="A257" s="13"/>
      <c r="B257" s="235"/>
      <c r="C257" s="236"/>
      <c r="D257" s="228" t="s">
        <v>163</v>
      </c>
      <c r="E257" s="237" t="s">
        <v>19</v>
      </c>
      <c r="F257" s="238" t="s">
        <v>498</v>
      </c>
      <c r="G257" s="236"/>
      <c r="H257" s="237" t="s">
        <v>19</v>
      </c>
      <c r="I257" s="239"/>
      <c r="J257" s="236"/>
      <c r="K257" s="236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163</v>
      </c>
      <c r="AU257" s="244" t="s">
        <v>81</v>
      </c>
      <c r="AV257" s="13" t="s">
        <v>79</v>
      </c>
      <c r="AW257" s="13" t="s">
        <v>34</v>
      </c>
      <c r="AX257" s="13" t="s">
        <v>72</v>
      </c>
      <c r="AY257" s="244" t="s">
        <v>150</v>
      </c>
    </row>
    <row r="258" s="13" customFormat="1">
      <c r="A258" s="13"/>
      <c r="B258" s="235"/>
      <c r="C258" s="236"/>
      <c r="D258" s="228" t="s">
        <v>163</v>
      </c>
      <c r="E258" s="237" t="s">
        <v>19</v>
      </c>
      <c r="F258" s="238" t="s">
        <v>499</v>
      </c>
      <c r="G258" s="236"/>
      <c r="H258" s="237" t="s">
        <v>19</v>
      </c>
      <c r="I258" s="239"/>
      <c r="J258" s="236"/>
      <c r="K258" s="236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163</v>
      </c>
      <c r="AU258" s="244" t="s">
        <v>81</v>
      </c>
      <c r="AV258" s="13" t="s">
        <v>79</v>
      </c>
      <c r="AW258" s="13" t="s">
        <v>34</v>
      </c>
      <c r="AX258" s="13" t="s">
        <v>72</v>
      </c>
      <c r="AY258" s="244" t="s">
        <v>150</v>
      </c>
    </row>
    <row r="259" s="14" customFormat="1">
      <c r="A259" s="14"/>
      <c r="B259" s="245"/>
      <c r="C259" s="246"/>
      <c r="D259" s="228" t="s">
        <v>163</v>
      </c>
      <c r="E259" s="247" t="s">
        <v>19</v>
      </c>
      <c r="F259" s="248" t="s">
        <v>1865</v>
      </c>
      <c r="G259" s="246"/>
      <c r="H259" s="249">
        <v>51.939999999999998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163</v>
      </c>
      <c r="AU259" s="255" t="s">
        <v>81</v>
      </c>
      <c r="AV259" s="14" t="s">
        <v>81</v>
      </c>
      <c r="AW259" s="14" t="s">
        <v>34</v>
      </c>
      <c r="AX259" s="14" t="s">
        <v>72</v>
      </c>
      <c r="AY259" s="255" t="s">
        <v>150</v>
      </c>
    </row>
    <row r="260" s="15" customFormat="1">
      <c r="A260" s="15"/>
      <c r="B260" s="256"/>
      <c r="C260" s="257"/>
      <c r="D260" s="228" t="s">
        <v>163</v>
      </c>
      <c r="E260" s="258" t="s">
        <v>19</v>
      </c>
      <c r="F260" s="259" t="s">
        <v>167</v>
      </c>
      <c r="G260" s="257"/>
      <c r="H260" s="260">
        <v>51.939999999999998</v>
      </c>
      <c r="I260" s="261"/>
      <c r="J260" s="257"/>
      <c r="K260" s="257"/>
      <c r="L260" s="262"/>
      <c r="M260" s="263"/>
      <c r="N260" s="264"/>
      <c r="O260" s="264"/>
      <c r="P260" s="264"/>
      <c r="Q260" s="264"/>
      <c r="R260" s="264"/>
      <c r="S260" s="264"/>
      <c r="T260" s="26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6" t="s">
        <v>163</v>
      </c>
      <c r="AU260" s="266" t="s">
        <v>81</v>
      </c>
      <c r="AV260" s="15" t="s">
        <v>157</v>
      </c>
      <c r="AW260" s="15" t="s">
        <v>34</v>
      </c>
      <c r="AX260" s="15" t="s">
        <v>79</v>
      </c>
      <c r="AY260" s="266" t="s">
        <v>150</v>
      </c>
    </row>
    <row r="261" s="2" customFormat="1" ht="24.15" customHeight="1">
      <c r="A261" s="40"/>
      <c r="B261" s="41"/>
      <c r="C261" s="215" t="s">
        <v>318</v>
      </c>
      <c r="D261" s="215" t="s">
        <v>152</v>
      </c>
      <c r="E261" s="216" t="s">
        <v>502</v>
      </c>
      <c r="F261" s="217" t="s">
        <v>503</v>
      </c>
      <c r="G261" s="218" t="s">
        <v>155</v>
      </c>
      <c r="H261" s="219">
        <v>3056.0999999999999</v>
      </c>
      <c r="I261" s="220"/>
      <c r="J261" s="221">
        <f>ROUND(I261*H261,2)</f>
        <v>0</v>
      </c>
      <c r="K261" s="217" t="s">
        <v>156</v>
      </c>
      <c r="L261" s="46"/>
      <c r="M261" s="222" t="s">
        <v>19</v>
      </c>
      <c r="N261" s="223" t="s">
        <v>43</v>
      </c>
      <c r="O261" s="86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6" t="s">
        <v>157</v>
      </c>
      <c r="AT261" s="226" t="s">
        <v>152</v>
      </c>
      <c r="AU261" s="226" t="s">
        <v>81</v>
      </c>
      <c r="AY261" s="19" t="s">
        <v>150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9" t="s">
        <v>79</v>
      </c>
      <c r="BK261" s="227">
        <f>ROUND(I261*H261,2)</f>
        <v>0</v>
      </c>
      <c r="BL261" s="19" t="s">
        <v>157</v>
      </c>
      <c r="BM261" s="226" t="s">
        <v>1866</v>
      </c>
    </row>
    <row r="262" s="2" customFormat="1">
      <c r="A262" s="40"/>
      <c r="B262" s="41"/>
      <c r="C262" s="42"/>
      <c r="D262" s="228" t="s">
        <v>159</v>
      </c>
      <c r="E262" s="42"/>
      <c r="F262" s="229" t="s">
        <v>505</v>
      </c>
      <c r="G262" s="42"/>
      <c r="H262" s="42"/>
      <c r="I262" s="230"/>
      <c r="J262" s="42"/>
      <c r="K262" s="42"/>
      <c r="L262" s="46"/>
      <c r="M262" s="231"/>
      <c r="N262" s="232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159</v>
      </c>
      <c r="AU262" s="19" t="s">
        <v>81</v>
      </c>
    </row>
    <row r="263" s="2" customFormat="1">
      <c r="A263" s="40"/>
      <c r="B263" s="41"/>
      <c r="C263" s="42"/>
      <c r="D263" s="233" t="s">
        <v>161</v>
      </c>
      <c r="E263" s="42"/>
      <c r="F263" s="234" t="s">
        <v>506</v>
      </c>
      <c r="G263" s="42"/>
      <c r="H263" s="42"/>
      <c r="I263" s="230"/>
      <c r="J263" s="42"/>
      <c r="K263" s="42"/>
      <c r="L263" s="46"/>
      <c r="M263" s="231"/>
      <c r="N263" s="23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161</v>
      </c>
      <c r="AU263" s="19" t="s">
        <v>81</v>
      </c>
    </row>
    <row r="264" s="13" customFormat="1">
      <c r="A264" s="13"/>
      <c r="B264" s="235"/>
      <c r="C264" s="236"/>
      <c r="D264" s="228" t="s">
        <v>163</v>
      </c>
      <c r="E264" s="237" t="s">
        <v>19</v>
      </c>
      <c r="F264" s="238" t="s">
        <v>1867</v>
      </c>
      <c r="G264" s="236"/>
      <c r="H264" s="237" t="s">
        <v>19</v>
      </c>
      <c r="I264" s="239"/>
      <c r="J264" s="236"/>
      <c r="K264" s="236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163</v>
      </c>
      <c r="AU264" s="244" t="s">
        <v>81</v>
      </c>
      <c r="AV264" s="13" t="s">
        <v>79</v>
      </c>
      <c r="AW264" s="13" t="s">
        <v>34</v>
      </c>
      <c r="AX264" s="13" t="s">
        <v>72</v>
      </c>
      <c r="AY264" s="244" t="s">
        <v>150</v>
      </c>
    </row>
    <row r="265" s="13" customFormat="1">
      <c r="A265" s="13"/>
      <c r="B265" s="235"/>
      <c r="C265" s="236"/>
      <c r="D265" s="228" t="s">
        <v>163</v>
      </c>
      <c r="E265" s="237" t="s">
        <v>19</v>
      </c>
      <c r="F265" s="238" t="s">
        <v>507</v>
      </c>
      <c r="G265" s="236"/>
      <c r="H265" s="237" t="s">
        <v>19</v>
      </c>
      <c r="I265" s="239"/>
      <c r="J265" s="236"/>
      <c r="K265" s="236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163</v>
      </c>
      <c r="AU265" s="244" t="s">
        <v>81</v>
      </c>
      <c r="AV265" s="13" t="s">
        <v>79</v>
      </c>
      <c r="AW265" s="13" t="s">
        <v>34</v>
      </c>
      <c r="AX265" s="13" t="s">
        <v>72</v>
      </c>
      <c r="AY265" s="244" t="s">
        <v>150</v>
      </c>
    </row>
    <row r="266" s="13" customFormat="1">
      <c r="A266" s="13"/>
      <c r="B266" s="235"/>
      <c r="C266" s="236"/>
      <c r="D266" s="228" t="s">
        <v>163</v>
      </c>
      <c r="E266" s="237" t="s">
        <v>19</v>
      </c>
      <c r="F266" s="238" t="s">
        <v>1868</v>
      </c>
      <c r="G266" s="236"/>
      <c r="H266" s="237" t="s">
        <v>19</v>
      </c>
      <c r="I266" s="239"/>
      <c r="J266" s="236"/>
      <c r="K266" s="236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163</v>
      </c>
      <c r="AU266" s="244" t="s">
        <v>81</v>
      </c>
      <c r="AV266" s="13" t="s">
        <v>79</v>
      </c>
      <c r="AW266" s="13" t="s">
        <v>34</v>
      </c>
      <c r="AX266" s="13" t="s">
        <v>72</v>
      </c>
      <c r="AY266" s="244" t="s">
        <v>150</v>
      </c>
    </row>
    <row r="267" s="14" customFormat="1">
      <c r="A267" s="14"/>
      <c r="B267" s="245"/>
      <c r="C267" s="246"/>
      <c r="D267" s="228" t="s">
        <v>163</v>
      </c>
      <c r="E267" s="247" t="s">
        <v>19</v>
      </c>
      <c r="F267" s="248" t="s">
        <v>1869</v>
      </c>
      <c r="G267" s="246"/>
      <c r="H267" s="249">
        <v>1872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163</v>
      </c>
      <c r="AU267" s="255" t="s">
        <v>81</v>
      </c>
      <c r="AV267" s="14" t="s">
        <v>81</v>
      </c>
      <c r="AW267" s="14" t="s">
        <v>34</v>
      </c>
      <c r="AX267" s="14" t="s">
        <v>72</v>
      </c>
      <c r="AY267" s="255" t="s">
        <v>150</v>
      </c>
    </row>
    <row r="268" s="14" customFormat="1">
      <c r="A268" s="14"/>
      <c r="B268" s="245"/>
      <c r="C268" s="246"/>
      <c r="D268" s="228" t="s">
        <v>163</v>
      </c>
      <c r="E268" s="247" t="s">
        <v>19</v>
      </c>
      <c r="F268" s="248" t="s">
        <v>1870</v>
      </c>
      <c r="G268" s="246"/>
      <c r="H268" s="249">
        <v>381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163</v>
      </c>
      <c r="AU268" s="255" t="s">
        <v>81</v>
      </c>
      <c r="AV268" s="14" t="s">
        <v>81</v>
      </c>
      <c r="AW268" s="14" t="s">
        <v>34</v>
      </c>
      <c r="AX268" s="14" t="s">
        <v>72</v>
      </c>
      <c r="AY268" s="255" t="s">
        <v>150</v>
      </c>
    </row>
    <row r="269" s="13" customFormat="1">
      <c r="A269" s="13"/>
      <c r="B269" s="235"/>
      <c r="C269" s="236"/>
      <c r="D269" s="228" t="s">
        <v>163</v>
      </c>
      <c r="E269" s="237" t="s">
        <v>19</v>
      </c>
      <c r="F269" s="238" t="s">
        <v>1871</v>
      </c>
      <c r="G269" s="236"/>
      <c r="H269" s="237" t="s">
        <v>19</v>
      </c>
      <c r="I269" s="239"/>
      <c r="J269" s="236"/>
      <c r="K269" s="236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163</v>
      </c>
      <c r="AU269" s="244" t="s">
        <v>81</v>
      </c>
      <c r="AV269" s="13" t="s">
        <v>79</v>
      </c>
      <c r="AW269" s="13" t="s">
        <v>34</v>
      </c>
      <c r="AX269" s="13" t="s">
        <v>72</v>
      </c>
      <c r="AY269" s="244" t="s">
        <v>150</v>
      </c>
    </row>
    <row r="270" s="14" customFormat="1">
      <c r="A270" s="14"/>
      <c r="B270" s="245"/>
      <c r="C270" s="246"/>
      <c r="D270" s="228" t="s">
        <v>163</v>
      </c>
      <c r="E270" s="247" t="s">
        <v>19</v>
      </c>
      <c r="F270" s="248" t="s">
        <v>1872</v>
      </c>
      <c r="G270" s="246"/>
      <c r="H270" s="249">
        <v>503.10000000000002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163</v>
      </c>
      <c r="AU270" s="255" t="s">
        <v>81</v>
      </c>
      <c r="AV270" s="14" t="s">
        <v>81</v>
      </c>
      <c r="AW270" s="14" t="s">
        <v>34</v>
      </c>
      <c r="AX270" s="14" t="s">
        <v>72</v>
      </c>
      <c r="AY270" s="255" t="s">
        <v>150</v>
      </c>
    </row>
    <row r="271" s="14" customFormat="1">
      <c r="A271" s="14"/>
      <c r="B271" s="245"/>
      <c r="C271" s="246"/>
      <c r="D271" s="228" t="s">
        <v>163</v>
      </c>
      <c r="E271" s="247" t="s">
        <v>19</v>
      </c>
      <c r="F271" s="248" t="s">
        <v>1873</v>
      </c>
      <c r="G271" s="246"/>
      <c r="H271" s="249">
        <v>300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163</v>
      </c>
      <c r="AU271" s="255" t="s">
        <v>81</v>
      </c>
      <c r="AV271" s="14" t="s">
        <v>81</v>
      </c>
      <c r="AW271" s="14" t="s">
        <v>34</v>
      </c>
      <c r="AX271" s="14" t="s">
        <v>72</v>
      </c>
      <c r="AY271" s="255" t="s">
        <v>150</v>
      </c>
    </row>
    <row r="272" s="15" customFormat="1">
      <c r="A272" s="15"/>
      <c r="B272" s="256"/>
      <c r="C272" s="257"/>
      <c r="D272" s="228" t="s">
        <v>163</v>
      </c>
      <c r="E272" s="258" t="s">
        <v>19</v>
      </c>
      <c r="F272" s="259" t="s">
        <v>167</v>
      </c>
      <c r="G272" s="257"/>
      <c r="H272" s="260">
        <v>3056.0999999999999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6" t="s">
        <v>163</v>
      </c>
      <c r="AU272" s="266" t="s">
        <v>81</v>
      </c>
      <c r="AV272" s="15" t="s">
        <v>157</v>
      </c>
      <c r="AW272" s="15" t="s">
        <v>34</v>
      </c>
      <c r="AX272" s="15" t="s">
        <v>79</v>
      </c>
      <c r="AY272" s="266" t="s">
        <v>150</v>
      </c>
    </row>
    <row r="273" s="2" customFormat="1" ht="24.15" customHeight="1">
      <c r="A273" s="40"/>
      <c r="B273" s="41"/>
      <c r="C273" s="215" t="s">
        <v>325</v>
      </c>
      <c r="D273" s="215" t="s">
        <v>152</v>
      </c>
      <c r="E273" s="216" t="s">
        <v>511</v>
      </c>
      <c r="F273" s="217" t="s">
        <v>512</v>
      </c>
      <c r="G273" s="218" t="s">
        <v>155</v>
      </c>
      <c r="H273" s="219">
        <v>8031</v>
      </c>
      <c r="I273" s="220"/>
      <c r="J273" s="221">
        <f>ROUND(I273*H273,2)</f>
        <v>0</v>
      </c>
      <c r="K273" s="217" t="s">
        <v>156</v>
      </c>
      <c r="L273" s="46"/>
      <c r="M273" s="222" t="s">
        <v>19</v>
      </c>
      <c r="N273" s="223" t="s">
        <v>43</v>
      </c>
      <c r="O273" s="86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6" t="s">
        <v>157</v>
      </c>
      <c r="AT273" s="226" t="s">
        <v>152</v>
      </c>
      <c r="AU273" s="226" t="s">
        <v>81</v>
      </c>
      <c r="AY273" s="19" t="s">
        <v>150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9" t="s">
        <v>79</v>
      </c>
      <c r="BK273" s="227">
        <f>ROUND(I273*H273,2)</f>
        <v>0</v>
      </c>
      <c r="BL273" s="19" t="s">
        <v>157</v>
      </c>
      <c r="BM273" s="226" t="s">
        <v>1874</v>
      </c>
    </row>
    <row r="274" s="2" customFormat="1">
      <c r="A274" s="40"/>
      <c r="B274" s="41"/>
      <c r="C274" s="42"/>
      <c r="D274" s="228" t="s">
        <v>159</v>
      </c>
      <c r="E274" s="42"/>
      <c r="F274" s="229" t="s">
        <v>514</v>
      </c>
      <c r="G274" s="42"/>
      <c r="H274" s="42"/>
      <c r="I274" s="230"/>
      <c r="J274" s="42"/>
      <c r="K274" s="42"/>
      <c r="L274" s="46"/>
      <c r="M274" s="231"/>
      <c r="N274" s="232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159</v>
      </c>
      <c r="AU274" s="19" t="s">
        <v>81</v>
      </c>
    </row>
    <row r="275" s="2" customFormat="1">
      <c r="A275" s="40"/>
      <c r="B275" s="41"/>
      <c r="C275" s="42"/>
      <c r="D275" s="233" t="s">
        <v>161</v>
      </c>
      <c r="E275" s="42"/>
      <c r="F275" s="234" t="s">
        <v>515</v>
      </c>
      <c r="G275" s="42"/>
      <c r="H275" s="42"/>
      <c r="I275" s="230"/>
      <c r="J275" s="42"/>
      <c r="K275" s="42"/>
      <c r="L275" s="46"/>
      <c r="M275" s="231"/>
      <c r="N275" s="232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161</v>
      </c>
      <c r="AU275" s="19" t="s">
        <v>81</v>
      </c>
    </row>
    <row r="276" s="13" customFormat="1">
      <c r="A276" s="13"/>
      <c r="B276" s="235"/>
      <c r="C276" s="236"/>
      <c r="D276" s="228" t="s">
        <v>163</v>
      </c>
      <c r="E276" s="237" t="s">
        <v>19</v>
      </c>
      <c r="F276" s="238" t="s">
        <v>1875</v>
      </c>
      <c r="G276" s="236"/>
      <c r="H276" s="237" t="s">
        <v>19</v>
      </c>
      <c r="I276" s="239"/>
      <c r="J276" s="236"/>
      <c r="K276" s="236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163</v>
      </c>
      <c r="AU276" s="244" t="s">
        <v>81</v>
      </c>
      <c r="AV276" s="13" t="s">
        <v>79</v>
      </c>
      <c r="AW276" s="13" t="s">
        <v>34</v>
      </c>
      <c r="AX276" s="13" t="s">
        <v>72</v>
      </c>
      <c r="AY276" s="244" t="s">
        <v>150</v>
      </c>
    </row>
    <row r="277" s="13" customFormat="1">
      <c r="A277" s="13"/>
      <c r="B277" s="235"/>
      <c r="C277" s="236"/>
      <c r="D277" s="228" t="s">
        <v>163</v>
      </c>
      <c r="E277" s="237" t="s">
        <v>19</v>
      </c>
      <c r="F277" s="238" t="s">
        <v>516</v>
      </c>
      <c r="G277" s="236"/>
      <c r="H277" s="237" t="s">
        <v>19</v>
      </c>
      <c r="I277" s="239"/>
      <c r="J277" s="236"/>
      <c r="K277" s="236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163</v>
      </c>
      <c r="AU277" s="244" t="s">
        <v>81</v>
      </c>
      <c r="AV277" s="13" t="s">
        <v>79</v>
      </c>
      <c r="AW277" s="13" t="s">
        <v>34</v>
      </c>
      <c r="AX277" s="13" t="s">
        <v>72</v>
      </c>
      <c r="AY277" s="244" t="s">
        <v>150</v>
      </c>
    </row>
    <row r="278" s="13" customFormat="1">
      <c r="A278" s="13"/>
      <c r="B278" s="235"/>
      <c r="C278" s="236"/>
      <c r="D278" s="228" t="s">
        <v>163</v>
      </c>
      <c r="E278" s="237" t="s">
        <v>19</v>
      </c>
      <c r="F278" s="238" t="s">
        <v>517</v>
      </c>
      <c r="G278" s="236"/>
      <c r="H278" s="237" t="s">
        <v>19</v>
      </c>
      <c r="I278" s="239"/>
      <c r="J278" s="236"/>
      <c r="K278" s="236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163</v>
      </c>
      <c r="AU278" s="244" t="s">
        <v>81</v>
      </c>
      <c r="AV278" s="13" t="s">
        <v>79</v>
      </c>
      <c r="AW278" s="13" t="s">
        <v>34</v>
      </c>
      <c r="AX278" s="13" t="s">
        <v>72</v>
      </c>
      <c r="AY278" s="244" t="s">
        <v>150</v>
      </c>
    </row>
    <row r="279" s="14" customFormat="1">
      <c r="A279" s="14"/>
      <c r="B279" s="245"/>
      <c r="C279" s="246"/>
      <c r="D279" s="228" t="s">
        <v>163</v>
      </c>
      <c r="E279" s="247" t="s">
        <v>19</v>
      </c>
      <c r="F279" s="248" t="s">
        <v>1876</v>
      </c>
      <c r="G279" s="246"/>
      <c r="H279" s="249">
        <v>3777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163</v>
      </c>
      <c r="AU279" s="255" t="s">
        <v>81</v>
      </c>
      <c r="AV279" s="14" t="s">
        <v>81</v>
      </c>
      <c r="AW279" s="14" t="s">
        <v>34</v>
      </c>
      <c r="AX279" s="14" t="s">
        <v>72</v>
      </c>
      <c r="AY279" s="255" t="s">
        <v>150</v>
      </c>
    </row>
    <row r="280" s="14" customFormat="1">
      <c r="A280" s="14"/>
      <c r="B280" s="245"/>
      <c r="C280" s="246"/>
      <c r="D280" s="228" t="s">
        <v>163</v>
      </c>
      <c r="E280" s="247" t="s">
        <v>19</v>
      </c>
      <c r="F280" s="248" t="s">
        <v>1877</v>
      </c>
      <c r="G280" s="246"/>
      <c r="H280" s="249">
        <v>312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163</v>
      </c>
      <c r="AU280" s="255" t="s">
        <v>81</v>
      </c>
      <c r="AV280" s="14" t="s">
        <v>81</v>
      </c>
      <c r="AW280" s="14" t="s">
        <v>34</v>
      </c>
      <c r="AX280" s="14" t="s">
        <v>72</v>
      </c>
      <c r="AY280" s="255" t="s">
        <v>150</v>
      </c>
    </row>
    <row r="281" s="13" customFormat="1">
      <c r="A281" s="13"/>
      <c r="B281" s="235"/>
      <c r="C281" s="236"/>
      <c r="D281" s="228" t="s">
        <v>163</v>
      </c>
      <c r="E281" s="237" t="s">
        <v>19</v>
      </c>
      <c r="F281" s="238" t="s">
        <v>519</v>
      </c>
      <c r="G281" s="236"/>
      <c r="H281" s="237" t="s">
        <v>19</v>
      </c>
      <c r="I281" s="239"/>
      <c r="J281" s="236"/>
      <c r="K281" s="236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163</v>
      </c>
      <c r="AU281" s="244" t="s">
        <v>81</v>
      </c>
      <c r="AV281" s="13" t="s">
        <v>79</v>
      </c>
      <c r="AW281" s="13" t="s">
        <v>34</v>
      </c>
      <c r="AX281" s="13" t="s">
        <v>72</v>
      </c>
      <c r="AY281" s="244" t="s">
        <v>150</v>
      </c>
    </row>
    <row r="282" s="14" customFormat="1">
      <c r="A282" s="14"/>
      <c r="B282" s="245"/>
      <c r="C282" s="246"/>
      <c r="D282" s="228" t="s">
        <v>163</v>
      </c>
      <c r="E282" s="247" t="s">
        <v>19</v>
      </c>
      <c r="F282" s="248" t="s">
        <v>1878</v>
      </c>
      <c r="G282" s="246"/>
      <c r="H282" s="249">
        <v>3642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163</v>
      </c>
      <c r="AU282" s="255" t="s">
        <v>81</v>
      </c>
      <c r="AV282" s="14" t="s">
        <v>81</v>
      </c>
      <c r="AW282" s="14" t="s">
        <v>34</v>
      </c>
      <c r="AX282" s="14" t="s">
        <v>72</v>
      </c>
      <c r="AY282" s="255" t="s">
        <v>150</v>
      </c>
    </row>
    <row r="283" s="14" customFormat="1">
      <c r="A283" s="14"/>
      <c r="B283" s="245"/>
      <c r="C283" s="246"/>
      <c r="D283" s="228" t="s">
        <v>163</v>
      </c>
      <c r="E283" s="247" t="s">
        <v>19</v>
      </c>
      <c r="F283" s="248" t="s">
        <v>1879</v>
      </c>
      <c r="G283" s="246"/>
      <c r="H283" s="249">
        <v>300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163</v>
      </c>
      <c r="AU283" s="255" t="s">
        <v>81</v>
      </c>
      <c r="AV283" s="14" t="s">
        <v>81</v>
      </c>
      <c r="AW283" s="14" t="s">
        <v>34</v>
      </c>
      <c r="AX283" s="14" t="s">
        <v>72</v>
      </c>
      <c r="AY283" s="255" t="s">
        <v>150</v>
      </c>
    </row>
    <row r="284" s="15" customFormat="1">
      <c r="A284" s="15"/>
      <c r="B284" s="256"/>
      <c r="C284" s="257"/>
      <c r="D284" s="228" t="s">
        <v>163</v>
      </c>
      <c r="E284" s="258" t="s">
        <v>19</v>
      </c>
      <c r="F284" s="259" t="s">
        <v>167</v>
      </c>
      <c r="G284" s="257"/>
      <c r="H284" s="260">
        <v>8031</v>
      </c>
      <c r="I284" s="261"/>
      <c r="J284" s="257"/>
      <c r="K284" s="257"/>
      <c r="L284" s="262"/>
      <c r="M284" s="263"/>
      <c r="N284" s="264"/>
      <c r="O284" s="264"/>
      <c r="P284" s="264"/>
      <c r="Q284" s="264"/>
      <c r="R284" s="264"/>
      <c r="S284" s="264"/>
      <c r="T284" s="26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6" t="s">
        <v>163</v>
      </c>
      <c r="AU284" s="266" t="s">
        <v>81</v>
      </c>
      <c r="AV284" s="15" t="s">
        <v>157</v>
      </c>
      <c r="AW284" s="15" t="s">
        <v>34</v>
      </c>
      <c r="AX284" s="15" t="s">
        <v>79</v>
      </c>
      <c r="AY284" s="266" t="s">
        <v>150</v>
      </c>
    </row>
    <row r="285" s="2" customFormat="1" ht="16.5" customHeight="1">
      <c r="A285" s="40"/>
      <c r="B285" s="41"/>
      <c r="C285" s="215" t="s">
        <v>331</v>
      </c>
      <c r="D285" s="215" t="s">
        <v>152</v>
      </c>
      <c r="E285" s="216" t="s">
        <v>522</v>
      </c>
      <c r="F285" s="217" t="s">
        <v>523</v>
      </c>
      <c r="G285" s="218" t="s">
        <v>218</v>
      </c>
      <c r="H285" s="219">
        <v>68</v>
      </c>
      <c r="I285" s="220"/>
      <c r="J285" s="221">
        <f>ROUND(I285*H285,2)</f>
        <v>0</v>
      </c>
      <c r="K285" s="217" t="s">
        <v>19</v>
      </c>
      <c r="L285" s="46"/>
      <c r="M285" s="222" t="s">
        <v>19</v>
      </c>
      <c r="N285" s="223" t="s">
        <v>43</v>
      </c>
      <c r="O285" s="86"/>
      <c r="P285" s="224">
        <f>O285*H285</f>
        <v>0</v>
      </c>
      <c r="Q285" s="224">
        <v>0.18776000000000001</v>
      </c>
      <c r="R285" s="224">
        <f>Q285*H285</f>
        <v>12.76768</v>
      </c>
      <c r="S285" s="224">
        <v>0</v>
      </c>
      <c r="T285" s="225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6" t="s">
        <v>157</v>
      </c>
      <c r="AT285" s="226" t="s">
        <v>152</v>
      </c>
      <c r="AU285" s="226" t="s">
        <v>81</v>
      </c>
      <c r="AY285" s="19" t="s">
        <v>150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9" t="s">
        <v>79</v>
      </c>
      <c r="BK285" s="227">
        <f>ROUND(I285*H285,2)</f>
        <v>0</v>
      </c>
      <c r="BL285" s="19" t="s">
        <v>157</v>
      </c>
      <c r="BM285" s="226" t="s">
        <v>1880</v>
      </c>
    </row>
    <row r="286" s="2" customFormat="1">
      <c r="A286" s="40"/>
      <c r="B286" s="41"/>
      <c r="C286" s="42"/>
      <c r="D286" s="228" t="s">
        <v>159</v>
      </c>
      <c r="E286" s="42"/>
      <c r="F286" s="229" t="s">
        <v>525</v>
      </c>
      <c r="G286" s="42"/>
      <c r="H286" s="42"/>
      <c r="I286" s="230"/>
      <c r="J286" s="42"/>
      <c r="K286" s="42"/>
      <c r="L286" s="46"/>
      <c r="M286" s="231"/>
      <c r="N286" s="232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159</v>
      </c>
      <c r="AU286" s="19" t="s">
        <v>81</v>
      </c>
    </row>
    <row r="287" s="13" customFormat="1">
      <c r="A287" s="13"/>
      <c r="B287" s="235"/>
      <c r="C287" s="236"/>
      <c r="D287" s="228" t="s">
        <v>163</v>
      </c>
      <c r="E287" s="237" t="s">
        <v>19</v>
      </c>
      <c r="F287" s="238" t="s">
        <v>1809</v>
      </c>
      <c r="G287" s="236"/>
      <c r="H287" s="237" t="s">
        <v>19</v>
      </c>
      <c r="I287" s="239"/>
      <c r="J287" s="236"/>
      <c r="K287" s="236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163</v>
      </c>
      <c r="AU287" s="244" t="s">
        <v>81</v>
      </c>
      <c r="AV287" s="13" t="s">
        <v>79</v>
      </c>
      <c r="AW287" s="13" t="s">
        <v>34</v>
      </c>
      <c r="AX287" s="13" t="s">
        <v>72</v>
      </c>
      <c r="AY287" s="244" t="s">
        <v>150</v>
      </c>
    </row>
    <row r="288" s="13" customFormat="1">
      <c r="A288" s="13"/>
      <c r="B288" s="235"/>
      <c r="C288" s="236"/>
      <c r="D288" s="228" t="s">
        <v>163</v>
      </c>
      <c r="E288" s="237" t="s">
        <v>19</v>
      </c>
      <c r="F288" s="238" t="s">
        <v>526</v>
      </c>
      <c r="G288" s="236"/>
      <c r="H288" s="237" t="s">
        <v>19</v>
      </c>
      <c r="I288" s="239"/>
      <c r="J288" s="236"/>
      <c r="K288" s="236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163</v>
      </c>
      <c r="AU288" s="244" t="s">
        <v>81</v>
      </c>
      <c r="AV288" s="13" t="s">
        <v>79</v>
      </c>
      <c r="AW288" s="13" t="s">
        <v>34</v>
      </c>
      <c r="AX288" s="13" t="s">
        <v>72</v>
      </c>
      <c r="AY288" s="244" t="s">
        <v>150</v>
      </c>
    </row>
    <row r="289" s="14" customFormat="1">
      <c r="A289" s="14"/>
      <c r="B289" s="245"/>
      <c r="C289" s="246"/>
      <c r="D289" s="228" t="s">
        <v>163</v>
      </c>
      <c r="E289" s="247" t="s">
        <v>19</v>
      </c>
      <c r="F289" s="248" t="s">
        <v>1881</v>
      </c>
      <c r="G289" s="246"/>
      <c r="H289" s="249">
        <v>63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163</v>
      </c>
      <c r="AU289" s="255" t="s">
        <v>81</v>
      </c>
      <c r="AV289" s="14" t="s">
        <v>81</v>
      </c>
      <c r="AW289" s="14" t="s">
        <v>34</v>
      </c>
      <c r="AX289" s="14" t="s">
        <v>72</v>
      </c>
      <c r="AY289" s="255" t="s">
        <v>150</v>
      </c>
    </row>
    <row r="290" s="14" customFormat="1">
      <c r="A290" s="14"/>
      <c r="B290" s="245"/>
      <c r="C290" s="246"/>
      <c r="D290" s="228" t="s">
        <v>163</v>
      </c>
      <c r="E290" s="247" t="s">
        <v>19</v>
      </c>
      <c r="F290" s="248" t="s">
        <v>1882</v>
      </c>
      <c r="G290" s="246"/>
      <c r="H290" s="249">
        <v>5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163</v>
      </c>
      <c r="AU290" s="255" t="s">
        <v>81</v>
      </c>
      <c r="AV290" s="14" t="s">
        <v>81</v>
      </c>
      <c r="AW290" s="14" t="s">
        <v>34</v>
      </c>
      <c r="AX290" s="14" t="s">
        <v>72</v>
      </c>
      <c r="AY290" s="255" t="s">
        <v>150</v>
      </c>
    </row>
    <row r="291" s="15" customFormat="1">
      <c r="A291" s="15"/>
      <c r="B291" s="256"/>
      <c r="C291" s="257"/>
      <c r="D291" s="228" t="s">
        <v>163</v>
      </c>
      <c r="E291" s="258" t="s">
        <v>19</v>
      </c>
      <c r="F291" s="259" t="s">
        <v>167</v>
      </c>
      <c r="G291" s="257"/>
      <c r="H291" s="260">
        <v>68</v>
      </c>
      <c r="I291" s="261"/>
      <c r="J291" s="257"/>
      <c r="K291" s="257"/>
      <c r="L291" s="262"/>
      <c r="M291" s="263"/>
      <c r="N291" s="264"/>
      <c r="O291" s="264"/>
      <c r="P291" s="264"/>
      <c r="Q291" s="264"/>
      <c r="R291" s="264"/>
      <c r="S291" s="264"/>
      <c r="T291" s="26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6" t="s">
        <v>163</v>
      </c>
      <c r="AU291" s="266" t="s">
        <v>81</v>
      </c>
      <c r="AV291" s="15" t="s">
        <v>157</v>
      </c>
      <c r="AW291" s="15" t="s">
        <v>34</v>
      </c>
      <c r="AX291" s="15" t="s">
        <v>79</v>
      </c>
      <c r="AY291" s="266" t="s">
        <v>150</v>
      </c>
    </row>
    <row r="292" s="2" customFormat="1" ht="16.5" customHeight="1">
      <c r="A292" s="40"/>
      <c r="B292" s="41"/>
      <c r="C292" s="215" t="s">
        <v>337</v>
      </c>
      <c r="D292" s="215" t="s">
        <v>152</v>
      </c>
      <c r="E292" s="216" t="s">
        <v>529</v>
      </c>
      <c r="F292" s="217" t="s">
        <v>530</v>
      </c>
      <c r="G292" s="218" t="s">
        <v>218</v>
      </c>
      <c r="H292" s="219">
        <v>238</v>
      </c>
      <c r="I292" s="220"/>
      <c r="J292" s="221">
        <f>ROUND(I292*H292,2)</f>
        <v>0</v>
      </c>
      <c r="K292" s="217" t="s">
        <v>19</v>
      </c>
      <c r="L292" s="46"/>
      <c r="M292" s="222" t="s">
        <v>19</v>
      </c>
      <c r="N292" s="223" t="s">
        <v>43</v>
      </c>
      <c r="O292" s="86"/>
      <c r="P292" s="224">
        <f>O292*H292</f>
        <v>0</v>
      </c>
      <c r="Q292" s="224">
        <v>0.18776000000000001</v>
      </c>
      <c r="R292" s="224">
        <f>Q292*H292</f>
        <v>44.686880000000002</v>
      </c>
      <c r="S292" s="224">
        <v>0</v>
      </c>
      <c r="T292" s="225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6" t="s">
        <v>157</v>
      </c>
      <c r="AT292" s="226" t="s">
        <v>152</v>
      </c>
      <c r="AU292" s="226" t="s">
        <v>81</v>
      </c>
      <c r="AY292" s="19" t="s">
        <v>150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9" t="s">
        <v>79</v>
      </c>
      <c r="BK292" s="227">
        <f>ROUND(I292*H292,2)</f>
        <v>0</v>
      </c>
      <c r="BL292" s="19" t="s">
        <v>157</v>
      </c>
      <c r="BM292" s="226" t="s">
        <v>1883</v>
      </c>
    </row>
    <row r="293" s="2" customFormat="1">
      <c r="A293" s="40"/>
      <c r="B293" s="41"/>
      <c r="C293" s="42"/>
      <c r="D293" s="228" t="s">
        <v>159</v>
      </c>
      <c r="E293" s="42"/>
      <c r="F293" s="229" t="s">
        <v>532</v>
      </c>
      <c r="G293" s="42"/>
      <c r="H293" s="42"/>
      <c r="I293" s="230"/>
      <c r="J293" s="42"/>
      <c r="K293" s="42"/>
      <c r="L293" s="46"/>
      <c r="M293" s="231"/>
      <c r="N293" s="23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159</v>
      </c>
      <c r="AU293" s="19" t="s">
        <v>81</v>
      </c>
    </row>
    <row r="294" s="13" customFormat="1">
      <c r="A294" s="13"/>
      <c r="B294" s="235"/>
      <c r="C294" s="236"/>
      <c r="D294" s="228" t="s">
        <v>163</v>
      </c>
      <c r="E294" s="237" t="s">
        <v>19</v>
      </c>
      <c r="F294" s="238" t="s">
        <v>1809</v>
      </c>
      <c r="G294" s="236"/>
      <c r="H294" s="237" t="s">
        <v>19</v>
      </c>
      <c r="I294" s="239"/>
      <c r="J294" s="236"/>
      <c r="K294" s="236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163</v>
      </c>
      <c r="AU294" s="244" t="s">
        <v>81</v>
      </c>
      <c r="AV294" s="13" t="s">
        <v>79</v>
      </c>
      <c r="AW294" s="13" t="s">
        <v>34</v>
      </c>
      <c r="AX294" s="13" t="s">
        <v>72</v>
      </c>
      <c r="AY294" s="244" t="s">
        <v>150</v>
      </c>
    </row>
    <row r="295" s="13" customFormat="1">
      <c r="A295" s="13"/>
      <c r="B295" s="235"/>
      <c r="C295" s="236"/>
      <c r="D295" s="228" t="s">
        <v>163</v>
      </c>
      <c r="E295" s="237" t="s">
        <v>19</v>
      </c>
      <c r="F295" s="238" t="s">
        <v>533</v>
      </c>
      <c r="G295" s="236"/>
      <c r="H295" s="237" t="s">
        <v>19</v>
      </c>
      <c r="I295" s="239"/>
      <c r="J295" s="236"/>
      <c r="K295" s="236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163</v>
      </c>
      <c r="AU295" s="244" t="s">
        <v>81</v>
      </c>
      <c r="AV295" s="13" t="s">
        <v>79</v>
      </c>
      <c r="AW295" s="13" t="s">
        <v>34</v>
      </c>
      <c r="AX295" s="13" t="s">
        <v>72</v>
      </c>
      <c r="AY295" s="244" t="s">
        <v>150</v>
      </c>
    </row>
    <row r="296" s="14" customFormat="1">
      <c r="A296" s="14"/>
      <c r="B296" s="245"/>
      <c r="C296" s="246"/>
      <c r="D296" s="228" t="s">
        <v>163</v>
      </c>
      <c r="E296" s="247" t="s">
        <v>19</v>
      </c>
      <c r="F296" s="248" t="s">
        <v>1884</v>
      </c>
      <c r="G296" s="246"/>
      <c r="H296" s="249">
        <v>238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163</v>
      </c>
      <c r="AU296" s="255" t="s">
        <v>81</v>
      </c>
      <c r="AV296" s="14" t="s">
        <v>81</v>
      </c>
      <c r="AW296" s="14" t="s">
        <v>34</v>
      </c>
      <c r="AX296" s="14" t="s">
        <v>72</v>
      </c>
      <c r="AY296" s="255" t="s">
        <v>150</v>
      </c>
    </row>
    <row r="297" s="15" customFormat="1">
      <c r="A297" s="15"/>
      <c r="B297" s="256"/>
      <c r="C297" s="257"/>
      <c r="D297" s="228" t="s">
        <v>163</v>
      </c>
      <c r="E297" s="258" t="s">
        <v>19</v>
      </c>
      <c r="F297" s="259" t="s">
        <v>167</v>
      </c>
      <c r="G297" s="257"/>
      <c r="H297" s="260">
        <v>238</v>
      </c>
      <c r="I297" s="261"/>
      <c r="J297" s="257"/>
      <c r="K297" s="257"/>
      <c r="L297" s="262"/>
      <c r="M297" s="263"/>
      <c r="N297" s="264"/>
      <c r="O297" s="264"/>
      <c r="P297" s="264"/>
      <c r="Q297" s="264"/>
      <c r="R297" s="264"/>
      <c r="S297" s="264"/>
      <c r="T297" s="26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6" t="s">
        <v>163</v>
      </c>
      <c r="AU297" s="266" t="s">
        <v>81</v>
      </c>
      <c r="AV297" s="15" t="s">
        <v>157</v>
      </c>
      <c r="AW297" s="15" t="s">
        <v>34</v>
      </c>
      <c r="AX297" s="15" t="s">
        <v>79</v>
      </c>
      <c r="AY297" s="266" t="s">
        <v>150</v>
      </c>
    </row>
    <row r="298" s="2" customFormat="1" ht="24.15" customHeight="1">
      <c r="A298" s="40"/>
      <c r="B298" s="41"/>
      <c r="C298" s="215" t="s">
        <v>354</v>
      </c>
      <c r="D298" s="215" t="s">
        <v>152</v>
      </c>
      <c r="E298" s="216" t="s">
        <v>536</v>
      </c>
      <c r="F298" s="217" t="s">
        <v>537</v>
      </c>
      <c r="G298" s="218" t="s">
        <v>155</v>
      </c>
      <c r="H298" s="219">
        <v>2487</v>
      </c>
      <c r="I298" s="220"/>
      <c r="J298" s="221">
        <f>ROUND(I298*H298,2)</f>
        <v>0</v>
      </c>
      <c r="K298" s="217" t="s">
        <v>156</v>
      </c>
      <c r="L298" s="46"/>
      <c r="M298" s="222" t="s">
        <v>19</v>
      </c>
      <c r="N298" s="223" t="s">
        <v>43</v>
      </c>
      <c r="O298" s="86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6" t="s">
        <v>157</v>
      </c>
      <c r="AT298" s="226" t="s">
        <v>152</v>
      </c>
      <c r="AU298" s="226" t="s">
        <v>81</v>
      </c>
      <c r="AY298" s="19" t="s">
        <v>150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9" t="s">
        <v>79</v>
      </c>
      <c r="BK298" s="227">
        <f>ROUND(I298*H298,2)</f>
        <v>0</v>
      </c>
      <c r="BL298" s="19" t="s">
        <v>157</v>
      </c>
      <c r="BM298" s="226" t="s">
        <v>1885</v>
      </c>
    </row>
    <row r="299" s="2" customFormat="1">
      <c r="A299" s="40"/>
      <c r="B299" s="41"/>
      <c r="C299" s="42"/>
      <c r="D299" s="228" t="s">
        <v>159</v>
      </c>
      <c r="E299" s="42"/>
      <c r="F299" s="229" t="s">
        <v>539</v>
      </c>
      <c r="G299" s="42"/>
      <c r="H299" s="42"/>
      <c r="I299" s="230"/>
      <c r="J299" s="42"/>
      <c r="K299" s="42"/>
      <c r="L299" s="46"/>
      <c r="M299" s="231"/>
      <c r="N299" s="232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159</v>
      </c>
      <c r="AU299" s="19" t="s">
        <v>81</v>
      </c>
    </row>
    <row r="300" s="2" customFormat="1">
      <c r="A300" s="40"/>
      <c r="B300" s="41"/>
      <c r="C300" s="42"/>
      <c r="D300" s="233" t="s">
        <v>161</v>
      </c>
      <c r="E300" s="42"/>
      <c r="F300" s="234" t="s">
        <v>540</v>
      </c>
      <c r="G300" s="42"/>
      <c r="H300" s="42"/>
      <c r="I300" s="230"/>
      <c r="J300" s="42"/>
      <c r="K300" s="42"/>
      <c r="L300" s="46"/>
      <c r="M300" s="231"/>
      <c r="N300" s="232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161</v>
      </c>
      <c r="AU300" s="19" t="s">
        <v>81</v>
      </c>
    </row>
    <row r="301" s="13" customFormat="1">
      <c r="A301" s="13"/>
      <c r="B301" s="235"/>
      <c r="C301" s="236"/>
      <c r="D301" s="228" t="s">
        <v>163</v>
      </c>
      <c r="E301" s="237" t="s">
        <v>19</v>
      </c>
      <c r="F301" s="238" t="s">
        <v>1886</v>
      </c>
      <c r="G301" s="236"/>
      <c r="H301" s="237" t="s">
        <v>19</v>
      </c>
      <c r="I301" s="239"/>
      <c r="J301" s="236"/>
      <c r="K301" s="236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163</v>
      </c>
      <c r="AU301" s="244" t="s">
        <v>81</v>
      </c>
      <c r="AV301" s="13" t="s">
        <v>79</v>
      </c>
      <c r="AW301" s="13" t="s">
        <v>34</v>
      </c>
      <c r="AX301" s="13" t="s">
        <v>72</v>
      </c>
      <c r="AY301" s="244" t="s">
        <v>150</v>
      </c>
    </row>
    <row r="302" s="13" customFormat="1">
      <c r="A302" s="13"/>
      <c r="B302" s="235"/>
      <c r="C302" s="236"/>
      <c r="D302" s="228" t="s">
        <v>163</v>
      </c>
      <c r="E302" s="237" t="s">
        <v>19</v>
      </c>
      <c r="F302" s="238" t="s">
        <v>1868</v>
      </c>
      <c r="G302" s="236"/>
      <c r="H302" s="237" t="s">
        <v>19</v>
      </c>
      <c r="I302" s="239"/>
      <c r="J302" s="236"/>
      <c r="K302" s="236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163</v>
      </c>
      <c r="AU302" s="244" t="s">
        <v>81</v>
      </c>
      <c r="AV302" s="13" t="s">
        <v>79</v>
      </c>
      <c r="AW302" s="13" t="s">
        <v>34</v>
      </c>
      <c r="AX302" s="13" t="s">
        <v>72</v>
      </c>
      <c r="AY302" s="244" t="s">
        <v>150</v>
      </c>
    </row>
    <row r="303" s="14" customFormat="1">
      <c r="A303" s="14"/>
      <c r="B303" s="245"/>
      <c r="C303" s="246"/>
      <c r="D303" s="228" t="s">
        <v>163</v>
      </c>
      <c r="E303" s="247" t="s">
        <v>19</v>
      </c>
      <c r="F303" s="248" t="s">
        <v>1887</v>
      </c>
      <c r="G303" s="246"/>
      <c r="H303" s="249">
        <v>1929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163</v>
      </c>
      <c r="AU303" s="255" t="s">
        <v>81</v>
      </c>
      <c r="AV303" s="14" t="s">
        <v>81</v>
      </c>
      <c r="AW303" s="14" t="s">
        <v>34</v>
      </c>
      <c r="AX303" s="14" t="s">
        <v>72</v>
      </c>
      <c r="AY303" s="255" t="s">
        <v>150</v>
      </c>
    </row>
    <row r="304" s="14" customFormat="1">
      <c r="A304" s="14"/>
      <c r="B304" s="245"/>
      <c r="C304" s="246"/>
      <c r="D304" s="228" t="s">
        <v>163</v>
      </c>
      <c r="E304" s="247" t="s">
        <v>19</v>
      </c>
      <c r="F304" s="248" t="s">
        <v>1888</v>
      </c>
      <c r="G304" s="246"/>
      <c r="H304" s="249">
        <v>429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163</v>
      </c>
      <c r="AU304" s="255" t="s">
        <v>81</v>
      </c>
      <c r="AV304" s="14" t="s">
        <v>81</v>
      </c>
      <c r="AW304" s="14" t="s">
        <v>34</v>
      </c>
      <c r="AX304" s="14" t="s">
        <v>72</v>
      </c>
      <c r="AY304" s="255" t="s">
        <v>150</v>
      </c>
    </row>
    <row r="305" s="13" customFormat="1">
      <c r="A305" s="13"/>
      <c r="B305" s="235"/>
      <c r="C305" s="236"/>
      <c r="D305" s="228" t="s">
        <v>163</v>
      </c>
      <c r="E305" s="237" t="s">
        <v>19</v>
      </c>
      <c r="F305" s="238" t="s">
        <v>1871</v>
      </c>
      <c r="G305" s="236"/>
      <c r="H305" s="237" t="s">
        <v>19</v>
      </c>
      <c r="I305" s="239"/>
      <c r="J305" s="236"/>
      <c r="K305" s="236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163</v>
      </c>
      <c r="AU305" s="244" t="s">
        <v>81</v>
      </c>
      <c r="AV305" s="13" t="s">
        <v>79</v>
      </c>
      <c r="AW305" s="13" t="s">
        <v>34</v>
      </c>
      <c r="AX305" s="13" t="s">
        <v>72</v>
      </c>
      <c r="AY305" s="244" t="s">
        <v>150</v>
      </c>
    </row>
    <row r="306" s="14" customFormat="1">
      <c r="A306" s="14"/>
      <c r="B306" s="245"/>
      <c r="C306" s="246"/>
      <c r="D306" s="228" t="s">
        <v>163</v>
      </c>
      <c r="E306" s="247" t="s">
        <v>19</v>
      </c>
      <c r="F306" s="248" t="s">
        <v>1889</v>
      </c>
      <c r="G306" s="246"/>
      <c r="H306" s="249">
        <v>129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163</v>
      </c>
      <c r="AU306" s="255" t="s">
        <v>81</v>
      </c>
      <c r="AV306" s="14" t="s">
        <v>81</v>
      </c>
      <c r="AW306" s="14" t="s">
        <v>34</v>
      </c>
      <c r="AX306" s="14" t="s">
        <v>72</v>
      </c>
      <c r="AY306" s="255" t="s">
        <v>150</v>
      </c>
    </row>
    <row r="307" s="15" customFormat="1">
      <c r="A307" s="15"/>
      <c r="B307" s="256"/>
      <c r="C307" s="257"/>
      <c r="D307" s="228" t="s">
        <v>163</v>
      </c>
      <c r="E307" s="258" t="s">
        <v>19</v>
      </c>
      <c r="F307" s="259" t="s">
        <v>167</v>
      </c>
      <c r="G307" s="257"/>
      <c r="H307" s="260">
        <v>2487</v>
      </c>
      <c r="I307" s="261"/>
      <c r="J307" s="257"/>
      <c r="K307" s="257"/>
      <c r="L307" s="262"/>
      <c r="M307" s="263"/>
      <c r="N307" s="264"/>
      <c r="O307" s="264"/>
      <c r="P307" s="264"/>
      <c r="Q307" s="264"/>
      <c r="R307" s="264"/>
      <c r="S307" s="264"/>
      <c r="T307" s="26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6" t="s">
        <v>163</v>
      </c>
      <c r="AU307" s="266" t="s">
        <v>81</v>
      </c>
      <c r="AV307" s="15" t="s">
        <v>157</v>
      </c>
      <c r="AW307" s="15" t="s">
        <v>34</v>
      </c>
      <c r="AX307" s="15" t="s">
        <v>79</v>
      </c>
      <c r="AY307" s="266" t="s">
        <v>150</v>
      </c>
    </row>
    <row r="308" s="2" customFormat="1" ht="21.75" customHeight="1">
      <c r="A308" s="40"/>
      <c r="B308" s="41"/>
      <c r="C308" s="215" t="s">
        <v>363</v>
      </c>
      <c r="D308" s="215" t="s">
        <v>152</v>
      </c>
      <c r="E308" s="216" t="s">
        <v>544</v>
      </c>
      <c r="F308" s="217" t="s">
        <v>545</v>
      </c>
      <c r="G308" s="218" t="s">
        <v>155</v>
      </c>
      <c r="H308" s="219">
        <v>2487</v>
      </c>
      <c r="I308" s="220"/>
      <c r="J308" s="221">
        <f>ROUND(I308*H308,2)</f>
        <v>0</v>
      </c>
      <c r="K308" s="217" t="s">
        <v>156</v>
      </c>
      <c r="L308" s="46"/>
      <c r="M308" s="222" t="s">
        <v>19</v>
      </c>
      <c r="N308" s="223" t="s">
        <v>43</v>
      </c>
      <c r="O308" s="86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6" t="s">
        <v>157</v>
      </c>
      <c r="AT308" s="226" t="s">
        <v>152</v>
      </c>
      <c r="AU308" s="226" t="s">
        <v>81</v>
      </c>
      <c r="AY308" s="19" t="s">
        <v>150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9" t="s">
        <v>79</v>
      </c>
      <c r="BK308" s="227">
        <f>ROUND(I308*H308,2)</f>
        <v>0</v>
      </c>
      <c r="BL308" s="19" t="s">
        <v>157</v>
      </c>
      <c r="BM308" s="226" t="s">
        <v>1890</v>
      </c>
    </row>
    <row r="309" s="2" customFormat="1">
      <c r="A309" s="40"/>
      <c r="B309" s="41"/>
      <c r="C309" s="42"/>
      <c r="D309" s="228" t="s">
        <v>159</v>
      </c>
      <c r="E309" s="42"/>
      <c r="F309" s="229" t="s">
        <v>547</v>
      </c>
      <c r="G309" s="42"/>
      <c r="H309" s="42"/>
      <c r="I309" s="230"/>
      <c r="J309" s="42"/>
      <c r="K309" s="42"/>
      <c r="L309" s="46"/>
      <c r="M309" s="231"/>
      <c r="N309" s="232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159</v>
      </c>
      <c r="AU309" s="19" t="s">
        <v>81</v>
      </c>
    </row>
    <row r="310" s="2" customFormat="1">
      <c r="A310" s="40"/>
      <c r="B310" s="41"/>
      <c r="C310" s="42"/>
      <c r="D310" s="233" t="s">
        <v>161</v>
      </c>
      <c r="E310" s="42"/>
      <c r="F310" s="234" t="s">
        <v>548</v>
      </c>
      <c r="G310" s="42"/>
      <c r="H310" s="42"/>
      <c r="I310" s="230"/>
      <c r="J310" s="42"/>
      <c r="K310" s="42"/>
      <c r="L310" s="46"/>
      <c r="M310" s="231"/>
      <c r="N310" s="232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161</v>
      </c>
      <c r="AU310" s="19" t="s">
        <v>81</v>
      </c>
    </row>
    <row r="311" s="13" customFormat="1">
      <c r="A311" s="13"/>
      <c r="B311" s="235"/>
      <c r="C311" s="236"/>
      <c r="D311" s="228" t="s">
        <v>163</v>
      </c>
      <c r="E311" s="237" t="s">
        <v>19</v>
      </c>
      <c r="F311" s="238" t="s">
        <v>1886</v>
      </c>
      <c r="G311" s="236"/>
      <c r="H311" s="237" t="s">
        <v>19</v>
      </c>
      <c r="I311" s="239"/>
      <c r="J311" s="236"/>
      <c r="K311" s="236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163</v>
      </c>
      <c r="AU311" s="244" t="s">
        <v>81</v>
      </c>
      <c r="AV311" s="13" t="s">
        <v>79</v>
      </c>
      <c r="AW311" s="13" t="s">
        <v>34</v>
      </c>
      <c r="AX311" s="13" t="s">
        <v>72</v>
      </c>
      <c r="AY311" s="244" t="s">
        <v>150</v>
      </c>
    </row>
    <row r="312" s="13" customFormat="1">
      <c r="A312" s="13"/>
      <c r="B312" s="235"/>
      <c r="C312" s="236"/>
      <c r="D312" s="228" t="s">
        <v>163</v>
      </c>
      <c r="E312" s="237" t="s">
        <v>19</v>
      </c>
      <c r="F312" s="238" t="s">
        <v>1868</v>
      </c>
      <c r="G312" s="236"/>
      <c r="H312" s="237" t="s">
        <v>19</v>
      </c>
      <c r="I312" s="239"/>
      <c r="J312" s="236"/>
      <c r="K312" s="236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163</v>
      </c>
      <c r="AU312" s="244" t="s">
        <v>81</v>
      </c>
      <c r="AV312" s="13" t="s">
        <v>79</v>
      </c>
      <c r="AW312" s="13" t="s">
        <v>34</v>
      </c>
      <c r="AX312" s="13" t="s">
        <v>72</v>
      </c>
      <c r="AY312" s="244" t="s">
        <v>150</v>
      </c>
    </row>
    <row r="313" s="14" customFormat="1">
      <c r="A313" s="14"/>
      <c r="B313" s="245"/>
      <c r="C313" s="246"/>
      <c r="D313" s="228" t="s">
        <v>163</v>
      </c>
      <c r="E313" s="247" t="s">
        <v>19</v>
      </c>
      <c r="F313" s="248" t="s">
        <v>1887</v>
      </c>
      <c r="G313" s="246"/>
      <c r="H313" s="249">
        <v>1929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163</v>
      </c>
      <c r="AU313" s="255" t="s">
        <v>81</v>
      </c>
      <c r="AV313" s="14" t="s">
        <v>81</v>
      </c>
      <c r="AW313" s="14" t="s">
        <v>34</v>
      </c>
      <c r="AX313" s="14" t="s">
        <v>72</v>
      </c>
      <c r="AY313" s="255" t="s">
        <v>150</v>
      </c>
    </row>
    <row r="314" s="14" customFormat="1">
      <c r="A314" s="14"/>
      <c r="B314" s="245"/>
      <c r="C314" s="246"/>
      <c r="D314" s="228" t="s">
        <v>163</v>
      </c>
      <c r="E314" s="247" t="s">
        <v>19</v>
      </c>
      <c r="F314" s="248" t="s">
        <v>1888</v>
      </c>
      <c r="G314" s="246"/>
      <c r="H314" s="249">
        <v>429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163</v>
      </c>
      <c r="AU314" s="255" t="s">
        <v>81</v>
      </c>
      <c r="AV314" s="14" t="s">
        <v>81</v>
      </c>
      <c r="AW314" s="14" t="s">
        <v>34</v>
      </c>
      <c r="AX314" s="14" t="s">
        <v>72</v>
      </c>
      <c r="AY314" s="255" t="s">
        <v>150</v>
      </c>
    </row>
    <row r="315" s="13" customFormat="1">
      <c r="A315" s="13"/>
      <c r="B315" s="235"/>
      <c r="C315" s="236"/>
      <c r="D315" s="228" t="s">
        <v>163</v>
      </c>
      <c r="E315" s="237" t="s">
        <v>19</v>
      </c>
      <c r="F315" s="238" t="s">
        <v>1871</v>
      </c>
      <c r="G315" s="236"/>
      <c r="H315" s="237" t="s">
        <v>19</v>
      </c>
      <c r="I315" s="239"/>
      <c r="J315" s="236"/>
      <c r="K315" s="236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163</v>
      </c>
      <c r="AU315" s="244" t="s">
        <v>81</v>
      </c>
      <c r="AV315" s="13" t="s">
        <v>79</v>
      </c>
      <c r="AW315" s="13" t="s">
        <v>34</v>
      </c>
      <c r="AX315" s="13" t="s">
        <v>72</v>
      </c>
      <c r="AY315" s="244" t="s">
        <v>150</v>
      </c>
    </row>
    <row r="316" s="14" customFormat="1">
      <c r="A316" s="14"/>
      <c r="B316" s="245"/>
      <c r="C316" s="246"/>
      <c r="D316" s="228" t="s">
        <v>163</v>
      </c>
      <c r="E316" s="247" t="s">
        <v>19</v>
      </c>
      <c r="F316" s="248" t="s">
        <v>1889</v>
      </c>
      <c r="G316" s="246"/>
      <c r="H316" s="249">
        <v>129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163</v>
      </c>
      <c r="AU316" s="255" t="s">
        <v>81</v>
      </c>
      <c r="AV316" s="14" t="s">
        <v>81</v>
      </c>
      <c r="AW316" s="14" t="s">
        <v>34</v>
      </c>
      <c r="AX316" s="14" t="s">
        <v>72</v>
      </c>
      <c r="AY316" s="255" t="s">
        <v>150</v>
      </c>
    </row>
    <row r="317" s="15" customFormat="1">
      <c r="A317" s="15"/>
      <c r="B317" s="256"/>
      <c r="C317" s="257"/>
      <c r="D317" s="228" t="s">
        <v>163</v>
      </c>
      <c r="E317" s="258" t="s">
        <v>19</v>
      </c>
      <c r="F317" s="259" t="s">
        <v>167</v>
      </c>
      <c r="G317" s="257"/>
      <c r="H317" s="260">
        <v>2487</v>
      </c>
      <c r="I317" s="261"/>
      <c r="J317" s="257"/>
      <c r="K317" s="257"/>
      <c r="L317" s="262"/>
      <c r="M317" s="263"/>
      <c r="N317" s="264"/>
      <c r="O317" s="264"/>
      <c r="P317" s="264"/>
      <c r="Q317" s="264"/>
      <c r="R317" s="264"/>
      <c r="S317" s="264"/>
      <c r="T317" s="26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6" t="s">
        <v>163</v>
      </c>
      <c r="AU317" s="266" t="s">
        <v>81</v>
      </c>
      <c r="AV317" s="15" t="s">
        <v>157</v>
      </c>
      <c r="AW317" s="15" t="s">
        <v>34</v>
      </c>
      <c r="AX317" s="15" t="s">
        <v>79</v>
      </c>
      <c r="AY317" s="266" t="s">
        <v>150</v>
      </c>
    </row>
    <row r="318" s="2" customFormat="1" ht="16.5" customHeight="1">
      <c r="A318" s="40"/>
      <c r="B318" s="41"/>
      <c r="C318" s="215" t="s">
        <v>373</v>
      </c>
      <c r="D318" s="215" t="s">
        <v>152</v>
      </c>
      <c r="E318" s="216" t="s">
        <v>550</v>
      </c>
      <c r="F318" s="217" t="s">
        <v>551</v>
      </c>
      <c r="G318" s="218" t="s">
        <v>155</v>
      </c>
      <c r="H318" s="219">
        <v>2487</v>
      </c>
      <c r="I318" s="220"/>
      <c r="J318" s="221">
        <f>ROUND(I318*H318,2)</f>
        <v>0</v>
      </c>
      <c r="K318" s="217" t="s">
        <v>156</v>
      </c>
      <c r="L318" s="46"/>
      <c r="M318" s="222" t="s">
        <v>19</v>
      </c>
      <c r="N318" s="223" t="s">
        <v>43</v>
      </c>
      <c r="O318" s="86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6" t="s">
        <v>157</v>
      </c>
      <c r="AT318" s="226" t="s">
        <v>152</v>
      </c>
      <c r="AU318" s="226" t="s">
        <v>81</v>
      </c>
      <c r="AY318" s="19" t="s">
        <v>150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9" t="s">
        <v>79</v>
      </c>
      <c r="BK318" s="227">
        <f>ROUND(I318*H318,2)</f>
        <v>0</v>
      </c>
      <c r="BL318" s="19" t="s">
        <v>157</v>
      </c>
      <c r="BM318" s="226" t="s">
        <v>1891</v>
      </c>
    </row>
    <row r="319" s="2" customFormat="1">
      <c r="A319" s="40"/>
      <c r="B319" s="41"/>
      <c r="C319" s="42"/>
      <c r="D319" s="228" t="s">
        <v>159</v>
      </c>
      <c r="E319" s="42"/>
      <c r="F319" s="229" t="s">
        <v>553</v>
      </c>
      <c r="G319" s="42"/>
      <c r="H319" s="42"/>
      <c r="I319" s="230"/>
      <c r="J319" s="42"/>
      <c r="K319" s="42"/>
      <c r="L319" s="46"/>
      <c r="M319" s="231"/>
      <c r="N319" s="232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159</v>
      </c>
      <c r="AU319" s="19" t="s">
        <v>81</v>
      </c>
    </row>
    <row r="320" s="2" customFormat="1">
      <c r="A320" s="40"/>
      <c r="B320" s="41"/>
      <c r="C320" s="42"/>
      <c r="D320" s="233" t="s">
        <v>161</v>
      </c>
      <c r="E320" s="42"/>
      <c r="F320" s="234" t="s">
        <v>554</v>
      </c>
      <c r="G320" s="42"/>
      <c r="H320" s="42"/>
      <c r="I320" s="230"/>
      <c r="J320" s="42"/>
      <c r="K320" s="42"/>
      <c r="L320" s="46"/>
      <c r="M320" s="231"/>
      <c r="N320" s="232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161</v>
      </c>
      <c r="AU320" s="19" t="s">
        <v>81</v>
      </c>
    </row>
    <row r="321" s="13" customFormat="1">
      <c r="A321" s="13"/>
      <c r="B321" s="235"/>
      <c r="C321" s="236"/>
      <c r="D321" s="228" t="s">
        <v>163</v>
      </c>
      <c r="E321" s="237" t="s">
        <v>19</v>
      </c>
      <c r="F321" s="238" t="s">
        <v>1886</v>
      </c>
      <c r="G321" s="236"/>
      <c r="H321" s="237" t="s">
        <v>19</v>
      </c>
      <c r="I321" s="239"/>
      <c r="J321" s="236"/>
      <c r="K321" s="236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163</v>
      </c>
      <c r="AU321" s="244" t="s">
        <v>81</v>
      </c>
      <c r="AV321" s="13" t="s">
        <v>79</v>
      </c>
      <c r="AW321" s="13" t="s">
        <v>34</v>
      </c>
      <c r="AX321" s="13" t="s">
        <v>72</v>
      </c>
      <c r="AY321" s="244" t="s">
        <v>150</v>
      </c>
    </row>
    <row r="322" s="13" customFormat="1">
      <c r="A322" s="13"/>
      <c r="B322" s="235"/>
      <c r="C322" s="236"/>
      <c r="D322" s="228" t="s">
        <v>163</v>
      </c>
      <c r="E322" s="237" t="s">
        <v>19</v>
      </c>
      <c r="F322" s="238" t="s">
        <v>1868</v>
      </c>
      <c r="G322" s="236"/>
      <c r="H322" s="237" t="s">
        <v>19</v>
      </c>
      <c r="I322" s="239"/>
      <c r="J322" s="236"/>
      <c r="K322" s="236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163</v>
      </c>
      <c r="AU322" s="244" t="s">
        <v>81</v>
      </c>
      <c r="AV322" s="13" t="s">
        <v>79</v>
      </c>
      <c r="AW322" s="13" t="s">
        <v>34</v>
      </c>
      <c r="AX322" s="13" t="s">
        <v>72</v>
      </c>
      <c r="AY322" s="244" t="s">
        <v>150</v>
      </c>
    </row>
    <row r="323" s="14" customFormat="1">
      <c r="A323" s="14"/>
      <c r="B323" s="245"/>
      <c r="C323" s="246"/>
      <c r="D323" s="228" t="s">
        <v>163</v>
      </c>
      <c r="E323" s="247" t="s">
        <v>19</v>
      </c>
      <c r="F323" s="248" t="s">
        <v>1887</v>
      </c>
      <c r="G323" s="246"/>
      <c r="H323" s="249">
        <v>1929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163</v>
      </c>
      <c r="AU323" s="255" t="s">
        <v>81</v>
      </c>
      <c r="AV323" s="14" t="s">
        <v>81</v>
      </c>
      <c r="AW323" s="14" t="s">
        <v>34</v>
      </c>
      <c r="AX323" s="14" t="s">
        <v>72</v>
      </c>
      <c r="AY323" s="255" t="s">
        <v>150</v>
      </c>
    </row>
    <row r="324" s="14" customFormat="1">
      <c r="A324" s="14"/>
      <c r="B324" s="245"/>
      <c r="C324" s="246"/>
      <c r="D324" s="228" t="s">
        <v>163</v>
      </c>
      <c r="E324" s="247" t="s">
        <v>19</v>
      </c>
      <c r="F324" s="248" t="s">
        <v>1888</v>
      </c>
      <c r="G324" s="246"/>
      <c r="H324" s="249">
        <v>429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163</v>
      </c>
      <c r="AU324" s="255" t="s">
        <v>81</v>
      </c>
      <c r="AV324" s="14" t="s">
        <v>81</v>
      </c>
      <c r="AW324" s="14" t="s">
        <v>34</v>
      </c>
      <c r="AX324" s="14" t="s">
        <v>72</v>
      </c>
      <c r="AY324" s="255" t="s">
        <v>150</v>
      </c>
    </row>
    <row r="325" s="13" customFormat="1">
      <c r="A325" s="13"/>
      <c r="B325" s="235"/>
      <c r="C325" s="236"/>
      <c r="D325" s="228" t="s">
        <v>163</v>
      </c>
      <c r="E325" s="237" t="s">
        <v>19</v>
      </c>
      <c r="F325" s="238" t="s">
        <v>1871</v>
      </c>
      <c r="G325" s="236"/>
      <c r="H325" s="237" t="s">
        <v>19</v>
      </c>
      <c r="I325" s="239"/>
      <c r="J325" s="236"/>
      <c r="K325" s="236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163</v>
      </c>
      <c r="AU325" s="244" t="s">
        <v>81</v>
      </c>
      <c r="AV325" s="13" t="s">
        <v>79</v>
      </c>
      <c r="AW325" s="13" t="s">
        <v>34</v>
      </c>
      <c r="AX325" s="13" t="s">
        <v>72</v>
      </c>
      <c r="AY325" s="244" t="s">
        <v>150</v>
      </c>
    </row>
    <row r="326" s="14" customFormat="1">
      <c r="A326" s="14"/>
      <c r="B326" s="245"/>
      <c r="C326" s="246"/>
      <c r="D326" s="228" t="s">
        <v>163</v>
      </c>
      <c r="E326" s="247" t="s">
        <v>19</v>
      </c>
      <c r="F326" s="248" t="s">
        <v>1889</v>
      </c>
      <c r="G326" s="246"/>
      <c r="H326" s="249">
        <v>129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163</v>
      </c>
      <c r="AU326" s="255" t="s">
        <v>81</v>
      </c>
      <c r="AV326" s="14" t="s">
        <v>81</v>
      </c>
      <c r="AW326" s="14" t="s">
        <v>34</v>
      </c>
      <c r="AX326" s="14" t="s">
        <v>72</v>
      </c>
      <c r="AY326" s="255" t="s">
        <v>150</v>
      </c>
    </row>
    <row r="327" s="15" customFormat="1">
      <c r="A327" s="15"/>
      <c r="B327" s="256"/>
      <c r="C327" s="257"/>
      <c r="D327" s="228" t="s">
        <v>163</v>
      </c>
      <c r="E327" s="258" t="s">
        <v>19</v>
      </c>
      <c r="F327" s="259" t="s">
        <v>167</v>
      </c>
      <c r="G327" s="257"/>
      <c r="H327" s="260">
        <v>2487</v>
      </c>
      <c r="I327" s="261"/>
      <c r="J327" s="257"/>
      <c r="K327" s="257"/>
      <c r="L327" s="262"/>
      <c r="M327" s="263"/>
      <c r="N327" s="264"/>
      <c r="O327" s="264"/>
      <c r="P327" s="264"/>
      <c r="Q327" s="264"/>
      <c r="R327" s="264"/>
      <c r="S327" s="264"/>
      <c r="T327" s="26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6" t="s">
        <v>163</v>
      </c>
      <c r="AU327" s="266" t="s">
        <v>81</v>
      </c>
      <c r="AV327" s="15" t="s">
        <v>157</v>
      </c>
      <c r="AW327" s="15" t="s">
        <v>34</v>
      </c>
      <c r="AX327" s="15" t="s">
        <v>79</v>
      </c>
      <c r="AY327" s="266" t="s">
        <v>150</v>
      </c>
    </row>
    <row r="328" s="12" customFormat="1" ht="22.8" customHeight="1">
      <c r="A328" s="12"/>
      <c r="B328" s="199"/>
      <c r="C328" s="200"/>
      <c r="D328" s="201" t="s">
        <v>71</v>
      </c>
      <c r="E328" s="213" t="s">
        <v>215</v>
      </c>
      <c r="F328" s="213" t="s">
        <v>555</v>
      </c>
      <c r="G328" s="200"/>
      <c r="H328" s="200"/>
      <c r="I328" s="203"/>
      <c r="J328" s="214">
        <f>BK328</f>
        <v>0</v>
      </c>
      <c r="K328" s="200"/>
      <c r="L328" s="205"/>
      <c r="M328" s="206"/>
      <c r="N328" s="207"/>
      <c r="O328" s="207"/>
      <c r="P328" s="208">
        <f>SUM(P329:P369)</f>
        <v>0</v>
      </c>
      <c r="Q328" s="207"/>
      <c r="R328" s="208">
        <f>SUM(R329:R369)</f>
        <v>0.35965999999999998</v>
      </c>
      <c r="S328" s="207"/>
      <c r="T328" s="209">
        <f>SUM(T329:T369)</f>
        <v>0.16400000000000001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0" t="s">
        <v>79</v>
      </c>
      <c r="AT328" s="211" t="s">
        <v>71</v>
      </c>
      <c r="AU328" s="211" t="s">
        <v>79</v>
      </c>
      <c r="AY328" s="210" t="s">
        <v>150</v>
      </c>
      <c r="BK328" s="212">
        <f>SUM(BK329:BK369)</f>
        <v>0</v>
      </c>
    </row>
    <row r="329" s="2" customFormat="1" ht="24.15" customHeight="1">
      <c r="A329" s="40"/>
      <c r="B329" s="41"/>
      <c r="C329" s="215" t="s">
        <v>379</v>
      </c>
      <c r="D329" s="215" t="s">
        <v>152</v>
      </c>
      <c r="E329" s="216" t="s">
        <v>1676</v>
      </c>
      <c r="F329" s="217" t="s">
        <v>1677</v>
      </c>
      <c r="G329" s="218" t="s">
        <v>170</v>
      </c>
      <c r="H329" s="219">
        <v>4</v>
      </c>
      <c r="I329" s="220"/>
      <c r="J329" s="221">
        <f>ROUND(I329*H329,2)</f>
        <v>0</v>
      </c>
      <c r="K329" s="217" t="s">
        <v>156</v>
      </c>
      <c r="L329" s="46"/>
      <c r="M329" s="222" t="s">
        <v>19</v>
      </c>
      <c r="N329" s="223" t="s">
        <v>43</v>
      </c>
      <c r="O329" s="86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6" t="s">
        <v>157</v>
      </c>
      <c r="AT329" s="226" t="s">
        <v>152</v>
      </c>
      <c r="AU329" s="226" t="s">
        <v>81</v>
      </c>
      <c r="AY329" s="19" t="s">
        <v>150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9" t="s">
        <v>79</v>
      </c>
      <c r="BK329" s="227">
        <f>ROUND(I329*H329,2)</f>
        <v>0</v>
      </c>
      <c r="BL329" s="19" t="s">
        <v>157</v>
      </c>
      <c r="BM329" s="226" t="s">
        <v>1892</v>
      </c>
    </row>
    <row r="330" s="2" customFormat="1">
      <c r="A330" s="40"/>
      <c r="B330" s="41"/>
      <c r="C330" s="42"/>
      <c r="D330" s="228" t="s">
        <v>159</v>
      </c>
      <c r="E330" s="42"/>
      <c r="F330" s="229" t="s">
        <v>1679</v>
      </c>
      <c r="G330" s="42"/>
      <c r="H330" s="42"/>
      <c r="I330" s="230"/>
      <c r="J330" s="42"/>
      <c r="K330" s="42"/>
      <c r="L330" s="46"/>
      <c r="M330" s="231"/>
      <c r="N330" s="232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159</v>
      </c>
      <c r="AU330" s="19" t="s">
        <v>81</v>
      </c>
    </row>
    <row r="331" s="2" customFormat="1">
      <c r="A331" s="40"/>
      <c r="B331" s="41"/>
      <c r="C331" s="42"/>
      <c r="D331" s="233" t="s">
        <v>161</v>
      </c>
      <c r="E331" s="42"/>
      <c r="F331" s="234" t="s">
        <v>1680</v>
      </c>
      <c r="G331" s="42"/>
      <c r="H331" s="42"/>
      <c r="I331" s="230"/>
      <c r="J331" s="42"/>
      <c r="K331" s="42"/>
      <c r="L331" s="46"/>
      <c r="M331" s="231"/>
      <c r="N331" s="232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161</v>
      </c>
      <c r="AU331" s="19" t="s">
        <v>81</v>
      </c>
    </row>
    <row r="332" s="13" customFormat="1">
      <c r="A332" s="13"/>
      <c r="B332" s="235"/>
      <c r="C332" s="236"/>
      <c r="D332" s="228" t="s">
        <v>163</v>
      </c>
      <c r="E332" s="237" t="s">
        <v>19</v>
      </c>
      <c r="F332" s="238" t="s">
        <v>1893</v>
      </c>
      <c r="G332" s="236"/>
      <c r="H332" s="237" t="s">
        <v>19</v>
      </c>
      <c r="I332" s="239"/>
      <c r="J332" s="236"/>
      <c r="K332" s="236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163</v>
      </c>
      <c r="AU332" s="244" t="s">
        <v>81</v>
      </c>
      <c r="AV332" s="13" t="s">
        <v>79</v>
      </c>
      <c r="AW332" s="13" t="s">
        <v>34</v>
      </c>
      <c r="AX332" s="13" t="s">
        <v>72</v>
      </c>
      <c r="AY332" s="244" t="s">
        <v>150</v>
      </c>
    </row>
    <row r="333" s="13" customFormat="1">
      <c r="A333" s="13"/>
      <c r="B333" s="235"/>
      <c r="C333" s="236"/>
      <c r="D333" s="228" t="s">
        <v>163</v>
      </c>
      <c r="E333" s="237" t="s">
        <v>19</v>
      </c>
      <c r="F333" s="238" t="s">
        <v>1682</v>
      </c>
      <c r="G333" s="236"/>
      <c r="H333" s="237" t="s">
        <v>19</v>
      </c>
      <c r="I333" s="239"/>
      <c r="J333" s="236"/>
      <c r="K333" s="236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163</v>
      </c>
      <c r="AU333" s="244" t="s">
        <v>81</v>
      </c>
      <c r="AV333" s="13" t="s">
        <v>79</v>
      </c>
      <c r="AW333" s="13" t="s">
        <v>34</v>
      </c>
      <c r="AX333" s="13" t="s">
        <v>72</v>
      </c>
      <c r="AY333" s="244" t="s">
        <v>150</v>
      </c>
    </row>
    <row r="334" s="14" customFormat="1">
      <c r="A334" s="14"/>
      <c r="B334" s="245"/>
      <c r="C334" s="246"/>
      <c r="D334" s="228" t="s">
        <v>163</v>
      </c>
      <c r="E334" s="247" t="s">
        <v>19</v>
      </c>
      <c r="F334" s="248" t="s">
        <v>157</v>
      </c>
      <c r="G334" s="246"/>
      <c r="H334" s="249">
        <v>4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163</v>
      </c>
      <c r="AU334" s="255" t="s">
        <v>81</v>
      </c>
      <c r="AV334" s="14" t="s">
        <v>81</v>
      </c>
      <c r="AW334" s="14" t="s">
        <v>34</v>
      </c>
      <c r="AX334" s="14" t="s">
        <v>72</v>
      </c>
      <c r="AY334" s="255" t="s">
        <v>150</v>
      </c>
    </row>
    <row r="335" s="15" customFormat="1">
      <c r="A335" s="15"/>
      <c r="B335" s="256"/>
      <c r="C335" s="257"/>
      <c r="D335" s="228" t="s">
        <v>163</v>
      </c>
      <c r="E335" s="258" t="s">
        <v>19</v>
      </c>
      <c r="F335" s="259" t="s">
        <v>167</v>
      </c>
      <c r="G335" s="257"/>
      <c r="H335" s="260">
        <v>4</v>
      </c>
      <c r="I335" s="261"/>
      <c r="J335" s="257"/>
      <c r="K335" s="257"/>
      <c r="L335" s="262"/>
      <c r="M335" s="263"/>
      <c r="N335" s="264"/>
      <c r="O335" s="264"/>
      <c r="P335" s="264"/>
      <c r="Q335" s="264"/>
      <c r="R335" s="264"/>
      <c r="S335" s="264"/>
      <c r="T335" s="26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6" t="s">
        <v>163</v>
      </c>
      <c r="AU335" s="266" t="s">
        <v>81</v>
      </c>
      <c r="AV335" s="15" t="s">
        <v>157</v>
      </c>
      <c r="AW335" s="15" t="s">
        <v>34</v>
      </c>
      <c r="AX335" s="15" t="s">
        <v>79</v>
      </c>
      <c r="AY335" s="266" t="s">
        <v>150</v>
      </c>
    </row>
    <row r="336" s="2" customFormat="1" ht="16.5" customHeight="1">
      <c r="A336" s="40"/>
      <c r="B336" s="41"/>
      <c r="C336" s="267" t="s">
        <v>388</v>
      </c>
      <c r="D336" s="267" t="s">
        <v>412</v>
      </c>
      <c r="E336" s="268" t="s">
        <v>1683</v>
      </c>
      <c r="F336" s="269" t="s">
        <v>1684</v>
      </c>
      <c r="G336" s="270" t="s">
        <v>170</v>
      </c>
      <c r="H336" s="271">
        <v>4</v>
      </c>
      <c r="I336" s="272"/>
      <c r="J336" s="273">
        <f>ROUND(I336*H336,2)</f>
        <v>0</v>
      </c>
      <c r="K336" s="269" t="s">
        <v>156</v>
      </c>
      <c r="L336" s="274"/>
      <c r="M336" s="275" t="s">
        <v>19</v>
      </c>
      <c r="N336" s="276" t="s">
        <v>43</v>
      </c>
      <c r="O336" s="86"/>
      <c r="P336" s="224">
        <f>O336*H336</f>
        <v>0</v>
      </c>
      <c r="Q336" s="224">
        <v>0.0020999999999999999</v>
      </c>
      <c r="R336" s="224">
        <f>Q336*H336</f>
        <v>0.0083999999999999995</v>
      </c>
      <c r="S336" s="224">
        <v>0</v>
      </c>
      <c r="T336" s="225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6" t="s">
        <v>208</v>
      </c>
      <c r="AT336" s="226" t="s">
        <v>412</v>
      </c>
      <c r="AU336" s="226" t="s">
        <v>81</v>
      </c>
      <c r="AY336" s="19" t="s">
        <v>150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9" t="s">
        <v>79</v>
      </c>
      <c r="BK336" s="227">
        <f>ROUND(I336*H336,2)</f>
        <v>0</v>
      </c>
      <c r="BL336" s="19" t="s">
        <v>157</v>
      </c>
      <c r="BM336" s="226" t="s">
        <v>1894</v>
      </c>
    </row>
    <row r="337" s="2" customFormat="1">
      <c r="A337" s="40"/>
      <c r="B337" s="41"/>
      <c r="C337" s="42"/>
      <c r="D337" s="228" t="s">
        <v>159</v>
      </c>
      <c r="E337" s="42"/>
      <c r="F337" s="229" t="s">
        <v>1684</v>
      </c>
      <c r="G337" s="42"/>
      <c r="H337" s="42"/>
      <c r="I337" s="230"/>
      <c r="J337" s="42"/>
      <c r="K337" s="42"/>
      <c r="L337" s="46"/>
      <c r="M337" s="231"/>
      <c r="N337" s="232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159</v>
      </c>
      <c r="AU337" s="19" t="s">
        <v>81</v>
      </c>
    </row>
    <row r="338" s="13" customFormat="1">
      <c r="A338" s="13"/>
      <c r="B338" s="235"/>
      <c r="C338" s="236"/>
      <c r="D338" s="228" t="s">
        <v>163</v>
      </c>
      <c r="E338" s="237" t="s">
        <v>19</v>
      </c>
      <c r="F338" s="238" t="s">
        <v>1686</v>
      </c>
      <c r="G338" s="236"/>
      <c r="H338" s="237" t="s">
        <v>19</v>
      </c>
      <c r="I338" s="239"/>
      <c r="J338" s="236"/>
      <c r="K338" s="236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163</v>
      </c>
      <c r="AU338" s="244" t="s">
        <v>81</v>
      </c>
      <c r="AV338" s="13" t="s">
        <v>79</v>
      </c>
      <c r="AW338" s="13" t="s">
        <v>34</v>
      </c>
      <c r="AX338" s="13" t="s">
        <v>72</v>
      </c>
      <c r="AY338" s="244" t="s">
        <v>150</v>
      </c>
    </row>
    <row r="339" s="13" customFormat="1">
      <c r="A339" s="13"/>
      <c r="B339" s="235"/>
      <c r="C339" s="236"/>
      <c r="D339" s="228" t="s">
        <v>163</v>
      </c>
      <c r="E339" s="237" t="s">
        <v>19</v>
      </c>
      <c r="F339" s="238" t="s">
        <v>1687</v>
      </c>
      <c r="G339" s="236"/>
      <c r="H339" s="237" t="s">
        <v>19</v>
      </c>
      <c r="I339" s="239"/>
      <c r="J339" s="236"/>
      <c r="K339" s="236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163</v>
      </c>
      <c r="AU339" s="244" t="s">
        <v>81</v>
      </c>
      <c r="AV339" s="13" t="s">
        <v>79</v>
      </c>
      <c r="AW339" s="13" t="s">
        <v>34</v>
      </c>
      <c r="AX339" s="13" t="s">
        <v>72</v>
      </c>
      <c r="AY339" s="244" t="s">
        <v>150</v>
      </c>
    </row>
    <row r="340" s="14" customFormat="1">
      <c r="A340" s="14"/>
      <c r="B340" s="245"/>
      <c r="C340" s="246"/>
      <c r="D340" s="228" t="s">
        <v>163</v>
      </c>
      <c r="E340" s="247" t="s">
        <v>19</v>
      </c>
      <c r="F340" s="248" t="s">
        <v>157</v>
      </c>
      <c r="G340" s="246"/>
      <c r="H340" s="249">
        <v>4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5" t="s">
        <v>163</v>
      </c>
      <c r="AU340" s="255" t="s">
        <v>81</v>
      </c>
      <c r="AV340" s="14" t="s">
        <v>81</v>
      </c>
      <c r="AW340" s="14" t="s">
        <v>34</v>
      </c>
      <c r="AX340" s="14" t="s">
        <v>72</v>
      </c>
      <c r="AY340" s="255" t="s">
        <v>150</v>
      </c>
    </row>
    <row r="341" s="15" customFormat="1">
      <c r="A341" s="15"/>
      <c r="B341" s="256"/>
      <c r="C341" s="257"/>
      <c r="D341" s="228" t="s">
        <v>163</v>
      </c>
      <c r="E341" s="258" t="s">
        <v>19</v>
      </c>
      <c r="F341" s="259" t="s">
        <v>167</v>
      </c>
      <c r="G341" s="257"/>
      <c r="H341" s="260">
        <v>4</v>
      </c>
      <c r="I341" s="261"/>
      <c r="J341" s="257"/>
      <c r="K341" s="257"/>
      <c r="L341" s="262"/>
      <c r="M341" s="263"/>
      <c r="N341" s="264"/>
      <c r="O341" s="264"/>
      <c r="P341" s="264"/>
      <c r="Q341" s="264"/>
      <c r="R341" s="264"/>
      <c r="S341" s="264"/>
      <c r="T341" s="26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6" t="s">
        <v>163</v>
      </c>
      <c r="AU341" s="266" t="s">
        <v>81</v>
      </c>
      <c r="AV341" s="15" t="s">
        <v>157</v>
      </c>
      <c r="AW341" s="15" t="s">
        <v>34</v>
      </c>
      <c r="AX341" s="15" t="s">
        <v>79</v>
      </c>
      <c r="AY341" s="266" t="s">
        <v>150</v>
      </c>
    </row>
    <row r="342" s="2" customFormat="1" ht="24.15" customHeight="1">
      <c r="A342" s="40"/>
      <c r="B342" s="41"/>
      <c r="C342" s="215" t="s">
        <v>397</v>
      </c>
      <c r="D342" s="215" t="s">
        <v>152</v>
      </c>
      <c r="E342" s="216" t="s">
        <v>1704</v>
      </c>
      <c r="F342" s="217" t="s">
        <v>1705</v>
      </c>
      <c r="G342" s="218" t="s">
        <v>170</v>
      </c>
      <c r="H342" s="219">
        <v>2</v>
      </c>
      <c r="I342" s="220"/>
      <c r="J342" s="221">
        <f>ROUND(I342*H342,2)</f>
        <v>0</v>
      </c>
      <c r="K342" s="217" t="s">
        <v>156</v>
      </c>
      <c r="L342" s="46"/>
      <c r="M342" s="222" t="s">
        <v>19</v>
      </c>
      <c r="N342" s="223" t="s">
        <v>43</v>
      </c>
      <c r="O342" s="86"/>
      <c r="P342" s="224">
        <f>O342*H342</f>
        <v>0</v>
      </c>
      <c r="Q342" s="224">
        <v>0.10940999999999999</v>
      </c>
      <c r="R342" s="224">
        <f>Q342*H342</f>
        <v>0.21881999999999999</v>
      </c>
      <c r="S342" s="224">
        <v>0</v>
      </c>
      <c r="T342" s="225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6" t="s">
        <v>157</v>
      </c>
      <c r="AT342" s="226" t="s">
        <v>152</v>
      </c>
      <c r="AU342" s="226" t="s">
        <v>81</v>
      </c>
      <c r="AY342" s="19" t="s">
        <v>150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9" t="s">
        <v>79</v>
      </c>
      <c r="BK342" s="227">
        <f>ROUND(I342*H342,2)</f>
        <v>0</v>
      </c>
      <c r="BL342" s="19" t="s">
        <v>157</v>
      </c>
      <c r="BM342" s="226" t="s">
        <v>1895</v>
      </c>
    </row>
    <row r="343" s="2" customFormat="1">
      <c r="A343" s="40"/>
      <c r="B343" s="41"/>
      <c r="C343" s="42"/>
      <c r="D343" s="228" t="s">
        <v>159</v>
      </c>
      <c r="E343" s="42"/>
      <c r="F343" s="229" t="s">
        <v>1707</v>
      </c>
      <c r="G343" s="42"/>
      <c r="H343" s="42"/>
      <c r="I343" s="230"/>
      <c r="J343" s="42"/>
      <c r="K343" s="42"/>
      <c r="L343" s="46"/>
      <c r="M343" s="231"/>
      <c r="N343" s="232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159</v>
      </c>
      <c r="AU343" s="19" t="s">
        <v>81</v>
      </c>
    </row>
    <row r="344" s="2" customFormat="1">
      <c r="A344" s="40"/>
      <c r="B344" s="41"/>
      <c r="C344" s="42"/>
      <c r="D344" s="233" t="s">
        <v>161</v>
      </c>
      <c r="E344" s="42"/>
      <c r="F344" s="234" t="s">
        <v>1708</v>
      </c>
      <c r="G344" s="42"/>
      <c r="H344" s="42"/>
      <c r="I344" s="230"/>
      <c r="J344" s="42"/>
      <c r="K344" s="42"/>
      <c r="L344" s="46"/>
      <c r="M344" s="231"/>
      <c r="N344" s="232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161</v>
      </c>
      <c r="AU344" s="19" t="s">
        <v>81</v>
      </c>
    </row>
    <row r="345" s="13" customFormat="1">
      <c r="A345" s="13"/>
      <c r="B345" s="235"/>
      <c r="C345" s="236"/>
      <c r="D345" s="228" t="s">
        <v>163</v>
      </c>
      <c r="E345" s="237" t="s">
        <v>19</v>
      </c>
      <c r="F345" s="238" t="s">
        <v>1896</v>
      </c>
      <c r="G345" s="236"/>
      <c r="H345" s="237" t="s">
        <v>19</v>
      </c>
      <c r="I345" s="239"/>
      <c r="J345" s="236"/>
      <c r="K345" s="236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163</v>
      </c>
      <c r="AU345" s="244" t="s">
        <v>81</v>
      </c>
      <c r="AV345" s="13" t="s">
        <v>79</v>
      </c>
      <c r="AW345" s="13" t="s">
        <v>34</v>
      </c>
      <c r="AX345" s="13" t="s">
        <v>72</v>
      </c>
      <c r="AY345" s="244" t="s">
        <v>150</v>
      </c>
    </row>
    <row r="346" s="13" customFormat="1">
      <c r="A346" s="13"/>
      <c r="B346" s="235"/>
      <c r="C346" s="236"/>
      <c r="D346" s="228" t="s">
        <v>163</v>
      </c>
      <c r="E346" s="237" t="s">
        <v>19</v>
      </c>
      <c r="F346" s="238" t="s">
        <v>1709</v>
      </c>
      <c r="G346" s="236"/>
      <c r="H346" s="237" t="s">
        <v>19</v>
      </c>
      <c r="I346" s="239"/>
      <c r="J346" s="236"/>
      <c r="K346" s="236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163</v>
      </c>
      <c r="AU346" s="244" t="s">
        <v>81</v>
      </c>
      <c r="AV346" s="13" t="s">
        <v>79</v>
      </c>
      <c r="AW346" s="13" t="s">
        <v>34</v>
      </c>
      <c r="AX346" s="13" t="s">
        <v>72</v>
      </c>
      <c r="AY346" s="244" t="s">
        <v>150</v>
      </c>
    </row>
    <row r="347" s="14" customFormat="1">
      <c r="A347" s="14"/>
      <c r="B347" s="245"/>
      <c r="C347" s="246"/>
      <c r="D347" s="228" t="s">
        <v>163</v>
      </c>
      <c r="E347" s="247" t="s">
        <v>19</v>
      </c>
      <c r="F347" s="248" t="s">
        <v>81</v>
      </c>
      <c r="G347" s="246"/>
      <c r="H347" s="249">
        <v>2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163</v>
      </c>
      <c r="AU347" s="255" t="s">
        <v>81</v>
      </c>
      <c r="AV347" s="14" t="s">
        <v>81</v>
      </c>
      <c r="AW347" s="14" t="s">
        <v>34</v>
      </c>
      <c r="AX347" s="14" t="s">
        <v>72</v>
      </c>
      <c r="AY347" s="255" t="s">
        <v>150</v>
      </c>
    </row>
    <row r="348" s="15" customFormat="1">
      <c r="A348" s="15"/>
      <c r="B348" s="256"/>
      <c r="C348" s="257"/>
      <c r="D348" s="228" t="s">
        <v>163</v>
      </c>
      <c r="E348" s="258" t="s">
        <v>19</v>
      </c>
      <c r="F348" s="259" t="s">
        <v>167</v>
      </c>
      <c r="G348" s="257"/>
      <c r="H348" s="260">
        <v>2</v>
      </c>
      <c r="I348" s="261"/>
      <c r="J348" s="257"/>
      <c r="K348" s="257"/>
      <c r="L348" s="262"/>
      <c r="M348" s="263"/>
      <c r="N348" s="264"/>
      <c r="O348" s="264"/>
      <c r="P348" s="264"/>
      <c r="Q348" s="264"/>
      <c r="R348" s="264"/>
      <c r="S348" s="264"/>
      <c r="T348" s="26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6" t="s">
        <v>163</v>
      </c>
      <c r="AU348" s="266" t="s">
        <v>81</v>
      </c>
      <c r="AV348" s="15" t="s">
        <v>157</v>
      </c>
      <c r="AW348" s="15" t="s">
        <v>34</v>
      </c>
      <c r="AX348" s="15" t="s">
        <v>79</v>
      </c>
      <c r="AY348" s="266" t="s">
        <v>150</v>
      </c>
    </row>
    <row r="349" s="2" customFormat="1" ht="24.15" customHeight="1">
      <c r="A349" s="40"/>
      <c r="B349" s="41"/>
      <c r="C349" s="215" t="s">
        <v>404</v>
      </c>
      <c r="D349" s="215" t="s">
        <v>152</v>
      </c>
      <c r="E349" s="216" t="s">
        <v>557</v>
      </c>
      <c r="F349" s="217" t="s">
        <v>558</v>
      </c>
      <c r="G349" s="218" t="s">
        <v>155</v>
      </c>
      <c r="H349" s="219">
        <v>334</v>
      </c>
      <c r="I349" s="220"/>
      <c r="J349" s="221">
        <f>ROUND(I349*H349,2)</f>
        <v>0</v>
      </c>
      <c r="K349" s="217" t="s">
        <v>156</v>
      </c>
      <c r="L349" s="46"/>
      <c r="M349" s="222" t="s">
        <v>19</v>
      </c>
      <c r="N349" s="223" t="s">
        <v>43</v>
      </c>
      <c r="O349" s="86"/>
      <c r="P349" s="224">
        <f>O349*H349</f>
        <v>0</v>
      </c>
      <c r="Q349" s="224">
        <v>0.00036000000000000002</v>
      </c>
      <c r="R349" s="224">
        <f>Q349*H349</f>
        <v>0.12024000000000001</v>
      </c>
      <c r="S349" s="224">
        <v>0</v>
      </c>
      <c r="T349" s="225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6" t="s">
        <v>157</v>
      </c>
      <c r="AT349" s="226" t="s">
        <v>152</v>
      </c>
      <c r="AU349" s="226" t="s">
        <v>81</v>
      </c>
      <c r="AY349" s="19" t="s">
        <v>150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9" t="s">
        <v>79</v>
      </c>
      <c r="BK349" s="227">
        <f>ROUND(I349*H349,2)</f>
        <v>0</v>
      </c>
      <c r="BL349" s="19" t="s">
        <v>157</v>
      </c>
      <c r="BM349" s="226" t="s">
        <v>1897</v>
      </c>
    </row>
    <row r="350" s="2" customFormat="1">
      <c r="A350" s="40"/>
      <c r="B350" s="41"/>
      <c r="C350" s="42"/>
      <c r="D350" s="228" t="s">
        <v>159</v>
      </c>
      <c r="E350" s="42"/>
      <c r="F350" s="229" t="s">
        <v>560</v>
      </c>
      <c r="G350" s="42"/>
      <c r="H350" s="42"/>
      <c r="I350" s="230"/>
      <c r="J350" s="42"/>
      <c r="K350" s="42"/>
      <c r="L350" s="46"/>
      <c r="M350" s="231"/>
      <c r="N350" s="232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159</v>
      </c>
      <c r="AU350" s="19" t="s">
        <v>81</v>
      </c>
    </row>
    <row r="351" s="2" customFormat="1">
      <c r="A351" s="40"/>
      <c r="B351" s="41"/>
      <c r="C351" s="42"/>
      <c r="D351" s="233" t="s">
        <v>161</v>
      </c>
      <c r="E351" s="42"/>
      <c r="F351" s="234" t="s">
        <v>561</v>
      </c>
      <c r="G351" s="42"/>
      <c r="H351" s="42"/>
      <c r="I351" s="230"/>
      <c r="J351" s="42"/>
      <c r="K351" s="42"/>
      <c r="L351" s="46"/>
      <c r="M351" s="231"/>
      <c r="N351" s="232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161</v>
      </c>
      <c r="AU351" s="19" t="s">
        <v>81</v>
      </c>
    </row>
    <row r="352" s="13" customFormat="1">
      <c r="A352" s="13"/>
      <c r="B352" s="235"/>
      <c r="C352" s="236"/>
      <c r="D352" s="228" t="s">
        <v>163</v>
      </c>
      <c r="E352" s="237" t="s">
        <v>19</v>
      </c>
      <c r="F352" s="238" t="s">
        <v>1809</v>
      </c>
      <c r="G352" s="236"/>
      <c r="H352" s="237" t="s">
        <v>19</v>
      </c>
      <c r="I352" s="239"/>
      <c r="J352" s="236"/>
      <c r="K352" s="236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163</v>
      </c>
      <c r="AU352" s="244" t="s">
        <v>81</v>
      </c>
      <c r="AV352" s="13" t="s">
        <v>79</v>
      </c>
      <c r="AW352" s="13" t="s">
        <v>34</v>
      </c>
      <c r="AX352" s="13" t="s">
        <v>72</v>
      </c>
      <c r="AY352" s="244" t="s">
        <v>150</v>
      </c>
    </row>
    <row r="353" s="13" customFormat="1">
      <c r="A353" s="13"/>
      <c r="B353" s="235"/>
      <c r="C353" s="236"/>
      <c r="D353" s="228" t="s">
        <v>163</v>
      </c>
      <c r="E353" s="237" t="s">
        <v>19</v>
      </c>
      <c r="F353" s="238" t="s">
        <v>562</v>
      </c>
      <c r="G353" s="236"/>
      <c r="H353" s="237" t="s">
        <v>19</v>
      </c>
      <c r="I353" s="239"/>
      <c r="J353" s="236"/>
      <c r="K353" s="236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163</v>
      </c>
      <c r="AU353" s="244" t="s">
        <v>81</v>
      </c>
      <c r="AV353" s="13" t="s">
        <v>79</v>
      </c>
      <c r="AW353" s="13" t="s">
        <v>34</v>
      </c>
      <c r="AX353" s="13" t="s">
        <v>72</v>
      </c>
      <c r="AY353" s="244" t="s">
        <v>150</v>
      </c>
    </row>
    <row r="354" s="14" customFormat="1">
      <c r="A354" s="14"/>
      <c r="B354" s="245"/>
      <c r="C354" s="246"/>
      <c r="D354" s="228" t="s">
        <v>163</v>
      </c>
      <c r="E354" s="247" t="s">
        <v>19</v>
      </c>
      <c r="F354" s="248" t="s">
        <v>1898</v>
      </c>
      <c r="G354" s="246"/>
      <c r="H354" s="249">
        <v>311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163</v>
      </c>
      <c r="AU354" s="255" t="s">
        <v>81</v>
      </c>
      <c r="AV354" s="14" t="s">
        <v>81</v>
      </c>
      <c r="AW354" s="14" t="s">
        <v>34</v>
      </c>
      <c r="AX354" s="14" t="s">
        <v>72</v>
      </c>
      <c r="AY354" s="255" t="s">
        <v>150</v>
      </c>
    </row>
    <row r="355" s="14" customFormat="1">
      <c r="A355" s="14"/>
      <c r="B355" s="245"/>
      <c r="C355" s="246"/>
      <c r="D355" s="228" t="s">
        <v>163</v>
      </c>
      <c r="E355" s="247" t="s">
        <v>19</v>
      </c>
      <c r="F355" s="248" t="s">
        <v>1899</v>
      </c>
      <c r="G355" s="246"/>
      <c r="H355" s="249">
        <v>23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163</v>
      </c>
      <c r="AU355" s="255" t="s">
        <v>81</v>
      </c>
      <c r="AV355" s="14" t="s">
        <v>81</v>
      </c>
      <c r="AW355" s="14" t="s">
        <v>34</v>
      </c>
      <c r="AX355" s="14" t="s">
        <v>72</v>
      </c>
      <c r="AY355" s="255" t="s">
        <v>150</v>
      </c>
    </row>
    <row r="356" s="15" customFormat="1">
      <c r="A356" s="15"/>
      <c r="B356" s="256"/>
      <c r="C356" s="257"/>
      <c r="D356" s="228" t="s">
        <v>163</v>
      </c>
      <c r="E356" s="258" t="s">
        <v>19</v>
      </c>
      <c r="F356" s="259" t="s">
        <v>167</v>
      </c>
      <c r="G356" s="257"/>
      <c r="H356" s="260">
        <v>334</v>
      </c>
      <c r="I356" s="261"/>
      <c r="J356" s="257"/>
      <c r="K356" s="257"/>
      <c r="L356" s="262"/>
      <c r="M356" s="263"/>
      <c r="N356" s="264"/>
      <c r="O356" s="264"/>
      <c r="P356" s="264"/>
      <c r="Q356" s="264"/>
      <c r="R356" s="264"/>
      <c r="S356" s="264"/>
      <c r="T356" s="26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6" t="s">
        <v>163</v>
      </c>
      <c r="AU356" s="266" t="s">
        <v>81</v>
      </c>
      <c r="AV356" s="15" t="s">
        <v>157</v>
      </c>
      <c r="AW356" s="15" t="s">
        <v>34</v>
      </c>
      <c r="AX356" s="15" t="s">
        <v>79</v>
      </c>
      <c r="AY356" s="266" t="s">
        <v>150</v>
      </c>
    </row>
    <row r="357" s="2" customFormat="1" ht="33" customHeight="1">
      <c r="A357" s="40"/>
      <c r="B357" s="41"/>
      <c r="C357" s="215" t="s">
        <v>411</v>
      </c>
      <c r="D357" s="215" t="s">
        <v>152</v>
      </c>
      <c r="E357" s="216" t="s">
        <v>1716</v>
      </c>
      <c r="F357" s="217" t="s">
        <v>1717</v>
      </c>
      <c r="G357" s="218" t="s">
        <v>476</v>
      </c>
      <c r="H357" s="219">
        <v>20</v>
      </c>
      <c r="I357" s="220"/>
      <c r="J357" s="221">
        <f>ROUND(I357*H357,2)</f>
        <v>0</v>
      </c>
      <c r="K357" s="217" t="s">
        <v>156</v>
      </c>
      <c r="L357" s="46"/>
      <c r="M357" s="222" t="s">
        <v>19</v>
      </c>
      <c r="N357" s="223" t="s">
        <v>43</v>
      </c>
      <c r="O357" s="86"/>
      <c r="P357" s="224">
        <f>O357*H357</f>
        <v>0</v>
      </c>
      <c r="Q357" s="224">
        <v>0.00060999999999999997</v>
      </c>
      <c r="R357" s="224">
        <f>Q357*H357</f>
        <v>0.012199999999999999</v>
      </c>
      <c r="S357" s="224">
        <v>0</v>
      </c>
      <c r="T357" s="225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6" t="s">
        <v>157</v>
      </c>
      <c r="AT357" s="226" t="s">
        <v>152</v>
      </c>
      <c r="AU357" s="226" t="s">
        <v>81</v>
      </c>
      <c r="AY357" s="19" t="s">
        <v>150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9" t="s">
        <v>79</v>
      </c>
      <c r="BK357" s="227">
        <f>ROUND(I357*H357,2)</f>
        <v>0</v>
      </c>
      <c r="BL357" s="19" t="s">
        <v>157</v>
      </c>
      <c r="BM357" s="226" t="s">
        <v>1900</v>
      </c>
    </row>
    <row r="358" s="2" customFormat="1">
      <c r="A358" s="40"/>
      <c r="B358" s="41"/>
      <c r="C358" s="42"/>
      <c r="D358" s="228" t="s">
        <v>159</v>
      </c>
      <c r="E358" s="42"/>
      <c r="F358" s="229" t="s">
        <v>1719</v>
      </c>
      <c r="G358" s="42"/>
      <c r="H358" s="42"/>
      <c r="I358" s="230"/>
      <c r="J358" s="42"/>
      <c r="K358" s="42"/>
      <c r="L358" s="46"/>
      <c r="M358" s="231"/>
      <c r="N358" s="232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159</v>
      </c>
      <c r="AU358" s="19" t="s">
        <v>81</v>
      </c>
    </row>
    <row r="359" s="2" customFormat="1">
      <c r="A359" s="40"/>
      <c r="B359" s="41"/>
      <c r="C359" s="42"/>
      <c r="D359" s="233" t="s">
        <v>161</v>
      </c>
      <c r="E359" s="42"/>
      <c r="F359" s="234" t="s">
        <v>1720</v>
      </c>
      <c r="G359" s="42"/>
      <c r="H359" s="42"/>
      <c r="I359" s="230"/>
      <c r="J359" s="42"/>
      <c r="K359" s="42"/>
      <c r="L359" s="46"/>
      <c r="M359" s="231"/>
      <c r="N359" s="232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161</v>
      </c>
      <c r="AU359" s="19" t="s">
        <v>81</v>
      </c>
    </row>
    <row r="360" s="13" customFormat="1">
      <c r="A360" s="13"/>
      <c r="B360" s="235"/>
      <c r="C360" s="236"/>
      <c r="D360" s="228" t="s">
        <v>163</v>
      </c>
      <c r="E360" s="237" t="s">
        <v>19</v>
      </c>
      <c r="F360" s="238" t="s">
        <v>1893</v>
      </c>
      <c r="G360" s="236"/>
      <c r="H360" s="237" t="s">
        <v>19</v>
      </c>
      <c r="I360" s="239"/>
      <c r="J360" s="236"/>
      <c r="K360" s="236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163</v>
      </c>
      <c r="AU360" s="244" t="s">
        <v>81</v>
      </c>
      <c r="AV360" s="13" t="s">
        <v>79</v>
      </c>
      <c r="AW360" s="13" t="s">
        <v>34</v>
      </c>
      <c r="AX360" s="13" t="s">
        <v>72</v>
      </c>
      <c r="AY360" s="244" t="s">
        <v>150</v>
      </c>
    </row>
    <row r="361" s="14" customFormat="1">
      <c r="A361" s="14"/>
      <c r="B361" s="245"/>
      <c r="C361" s="246"/>
      <c r="D361" s="228" t="s">
        <v>163</v>
      </c>
      <c r="E361" s="247" t="s">
        <v>19</v>
      </c>
      <c r="F361" s="248" t="s">
        <v>302</v>
      </c>
      <c r="G361" s="246"/>
      <c r="H361" s="249">
        <v>20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163</v>
      </c>
      <c r="AU361" s="255" t="s">
        <v>81</v>
      </c>
      <c r="AV361" s="14" t="s">
        <v>81</v>
      </c>
      <c r="AW361" s="14" t="s">
        <v>34</v>
      </c>
      <c r="AX361" s="14" t="s">
        <v>72</v>
      </c>
      <c r="AY361" s="255" t="s">
        <v>150</v>
      </c>
    </row>
    <row r="362" s="15" customFormat="1">
      <c r="A362" s="15"/>
      <c r="B362" s="256"/>
      <c r="C362" s="257"/>
      <c r="D362" s="228" t="s">
        <v>163</v>
      </c>
      <c r="E362" s="258" t="s">
        <v>19</v>
      </c>
      <c r="F362" s="259" t="s">
        <v>167</v>
      </c>
      <c r="G362" s="257"/>
      <c r="H362" s="260">
        <v>20</v>
      </c>
      <c r="I362" s="261"/>
      <c r="J362" s="257"/>
      <c r="K362" s="257"/>
      <c r="L362" s="262"/>
      <c r="M362" s="263"/>
      <c r="N362" s="264"/>
      <c r="O362" s="264"/>
      <c r="P362" s="264"/>
      <c r="Q362" s="264"/>
      <c r="R362" s="264"/>
      <c r="S362" s="264"/>
      <c r="T362" s="26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6" t="s">
        <v>163</v>
      </c>
      <c r="AU362" s="266" t="s">
        <v>81</v>
      </c>
      <c r="AV362" s="15" t="s">
        <v>157</v>
      </c>
      <c r="AW362" s="15" t="s">
        <v>34</v>
      </c>
      <c r="AX362" s="15" t="s">
        <v>79</v>
      </c>
      <c r="AY362" s="266" t="s">
        <v>150</v>
      </c>
    </row>
    <row r="363" s="2" customFormat="1" ht="24.15" customHeight="1">
      <c r="A363" s="40"/>
      <c r="B363" s="41"/>
      <c r="C363" s="215" t="s">
        <v>419</v>
      </c>
      <c r="D363" s="215" t="s">
        <v>152</v>
      </c>
      <c r="E363" s="216" t="s">
        <v>1740</v>
      </c>
      <c r="F363" s="217" t="s">
        <v>1741</v>
      </c>
      <c r="G363" s="218" t="s">
        <v>170</v>
      </c>
      <c r="H363" s="219">
        <v>2</v>
      </c>
      <c r="I363" s="220"/>
      <c r="J363" s="221">
        <f>ROUND(I363*H363,2)</f>
        <v>0</v>
      </c>
      <c r="K363" s="217" t="s">
        <v>156</v>
      </c>
      <c r="L363" s="46"/>
      <c r="M363" s="222" t="s">
        <v>19</v>
      </c>
      <c r="N363" s="223" t="s">
        <v>43</v>
      </c>
      <c r="O363" s="86"/>
      <c r="P363" s="224">
        <f>O363*H363</f>
        <v>0</v>
      </c>
      <c r="Q363" s="224">
        <v>0</v>
      </c>
      <c r="R363" s="224">
        <f>Q363*H363</f>
        <v>0</v>
      </c>
      <c r="S363" s="224">
        <v>0.082000000000000003</v>
      </c>
      <c r="T363" s="225">
        <f>S363*H363</f>
        <v>0.16400000000000001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6" t="s">
        <v>157</v>
      </c>
      <c r="AT363" s="226" t="s">
        <v>152</v>
      </c>
      <c r="AU363" s="226" t="s">
        <v>81</v>
      </c>
      <c r="AY363" s="19" t="s">
        <v>150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9" t="s">
        <v>79</v>
      </c>
      <c r="BK363" s="227">
        <f>ROUND(I363*H363,2)</f>
        <v>0</v>
      </c>
      <c r="BL363" s="19" t="s">
        <v>157</v>
      </c>
      <c r="BM363" s="226" t="s">
        <v>1901</v>
      </c>
    </row>
    <row r="364" s="2" customFormat="1">
      <c r="A364" s="40"/>
      <c r="B364" s="41"/>
      <c r="C364" s="42"/>
      <c r="D364" s="228" t="s">
        <v>159</v>
      </c>
      <c r="E364" s="42"/>
      <c r="F364" s="229" t="s">
        <v>1743</v>
      </c>
      <c r="G364" s="42"/>
      <c r="H364" s="42"/>
      <c r="I364" s="230"/>
      <c r="J364" s="42"/>
      <c r="K364" s="42"/>
      <c r="L364" s="46"/>
      <c r="M364" s="231"/>
      <c r="N364" s="232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159</v>
      </c>
      <c r="AU364" s="19" t="s">
        <v>81</v>
      </c>
    </row>
    <row r="365" s="2" customFormat="1">
      <c r="A365" s="40"/>
      <c r="B365" s="41"/>
      <c r="C365" s="42"/>
      <c r="D365" s="233" t="s">
        <v>161</v>
      </c>
      <c r="E365" s="42"/>
      <c r="F365" s="234" t="s">
        <v>1744</v>
      </c>
      <c r="G365" s="42"/>
      <c r="H365" s="42"/>
      <c r="I365" s="230"/>
      <c r="J365" s="42"/>
      <c r="K365" s="42"/>
      <c r="L365" s="46"/>
      <c r="M365" s="231"/>
      <c r="N365" s="232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161</v>
      </c>
      <c r="AU365" s="19" t="s">
        <v>81</v>
      </c>
    </row>
    <row r="366" s="13" customFormat="1">
      <c r="A366" s="13"/>
      <c r="B366" s="235"/>
      <c r="C366" s="236"/>
      <c r="D366" s="228" t="s">
        <v>163</v>
      </c>
      <c r="E366" s="237" t="s">
        <v>19</v>
      </c>
      <c r="F366" s="238" t="s">
        <v>1896</v>
      </c>
      <c r="G366" s="236"/>
      <c r="H366" s="237" t="s">
        <v>19</v>
      </c>
      <c r="I366" s="239"/>
      <c r="J366" s="236"/>
      <c r="K366" s="236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163</v>
      </c>
      <c r="AU366" s="244" t="s">
        <v>81</v>
      </c>
      <c r="AV366" s="13" t="s">
        <v>79</v>
      </c>
      <c r="AW366" s="13" t="s">
        <v>34</v>
      </c>
      <c r="AX366" s="13" t="s">
        <v>72</v>
      </c>
      <c r="AY366" s="244" t="s">
        <v>150</v>
      </c>
    </row>
    <row r="367" s="13" customFormat="1">
      <c r="A367" s="13"/>
      <c r="B367" s="235"/>
      <c r="C367" s="236"/>
      <c r="D367" s="228" t="s">
        <v>163</v>
      </c>
      <c r="E367" s="237" t="s">
        <v>19</v>
      </c>
      <c r="F367" s="238" t="s">
        <v>1709</v>
      </c>
      <c r="G367" s="236"/>
      <c r="H367" s="237" t="s">
        <v>19</v>
      </c>
      <c r="I367" s="239"/>
      <c r="J367" s="236"/>
      <c r="K367" s="236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163</v>
      </c>
      <c r="AU367" s="244" t="s">
        <v>81</v>
      </c>
      <c r="AV367" s="13" t="s">
        <v>79</v>
      </c>
      <c r="AW367" s="13" t="s">
        <v>34</v>
      </c>
      <c r="AX367" s="13" t="s">
        <v>72</v>
      </c>
      <c r="AY367" s="244" t="s">
        <v>150</v>
      </c>
    </row>
    <row r="368" s="14" customFormat="1">
      <c r="A368" s="14"/>
      <c r="B368" s="245"/>
      <c r="C368" s="246"/>
      <c r="D368" s="228" t="s">
        <v>163</v>
      </c>
      <c r="E368" s="247" t="s">
        <v>19</v>
      </c>
      <c r="F368" s="248" t="s">
        <v>81</v>
      </c>
      <c r="G368" s="246"/>
      <c r="H368" s="249">
        <v>2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163</v>
      </c>
      <c r="AU368" s="255" t="s">
        <v>81</v>
      </c>
      <c r="AV368" s="14" t="s">
        <v>81</v>
      </c>
      <c r="AW368" s="14" t="s">
        <v>34</v>
      </c>
      <c r="AX368" s="14" t="s">
        <v>72</v>
      </c>
      <c r="AY368" s="255" t="s">
        <v>150</v>
      </c>
    </row>
    <row r="369" s="15" customFormat="1">
      <c r="A369" s="15"/>
      <c r="B369" s="256"/>
      <c r="C369" s="257"/>
      <c r="D369" s="228" t="s">
        <v>163</v>
      </c>
      <c r="E369" s="258" t="s">
        <v>19</v>
      </c>
      <c r="F369" s="259" t="s">
        <v>167</v>
      </c>
      <c r="G369" s="257"/>
      <c r="H369" s="260">
        <v>2</v>
      </c>
      <c r="I369" s="261"/>
      <c r="J369" s="257"/>
      <c r="K369" s="257"/>
      <c r="L369" s="262"/>
      <c r="M369" s="263"/>
      <c r="N369" s="264"/>
      <c r="O369" s="264"/>
      <c r="P369" s="264"/>
      <c r="Q369" s="264"/>
      <c r="R369" s="264"/>
      <c r="S369" s="264"/>
      <c r="T369" s="26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6" t="s">
        <v>163</v>
      </c>
      <c r="AU369" s="266" t="s">
        <v>81</v>
      </c>
      <c r="AV369" s="15" t="s">
        <v>157</v>
      </c>
      <c r="AW369" s="15" t="s">
        <v>34</v>
      </c>
      <c r="AX369" s="15" t="s">
        <v>79</v>
      </c>
      <c r="AY369" s="266" t="s">
        <v>150</v>
      </c>
    </row>
    <row r="370" s="12" customFormat="1" ht="22.8" customHeight="1">
      <c r="A370" s="12"/>
      <c r="B370" s="199"/>
      <c r="C370" s="200"/>
      <c r="D370" s="201" t="s">
        <v>71</v>
      </c>
      <c r="E370" s="213" t="s">
        <v>564</v>
      </c>
      <c r="F370" s="213" t="s">
        <v>565</v>
      </c>
      <c r="G370" s="200"/>
      <c r="H370" s="200"/>
      <c r="I370" s="203"/>
      <c r="J370" s="214">
        <f>BK370</f>
        <v>0</v>
      </c>
      <c r="K370" s="200"/>
      <c r="L370" s="205"/>
      <c r="M370" s="206"/>
      <c r="N370" s="207"/>
      <c r="O370" s="207"/>
      <c r="P370" s="208">
        <f>SUM(P371:P390)</f>
        <v>0</v>
      </c>
      <c r="Q370" s="207"/>
      <c r="R370" s="208">
        <f>SUM(R371:R390)</f>
        <v>0</v>
      </c>
      <c r="S370" s="207"/>
      <c r="T370" s="209">
        <f>SUM(T371:T390)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0" t="s">
        <v>79</v>
      </c>
      <c r="AT370" s="211" t="s">
        <v>71</v>
      </c>
      <c r="AU370" s="211" t="s">
        <v>79</v>
      </c>
      <c r="AY370" s="210" t="s">
        <v>150</v>
      </c>
      <c r="BK370" s="212">
        <f>SUM(BK371:BK390)</f>
        <v>0</v>
      </c>
    </row>
    <row r="371" s="2" customFormat="1" ht="16.5" customHeight="1">
      <c r="A371" s="40"/>
      <c r="B371" s="41"/>
      <c r="C371" s="215" t="s">
        <v>427</v>
      </c>
      <c r="D371" s="215" t="s">
        <v>152</v>
      </c>
      <c r="E371" s="216" t="s">
        <v>1487</v>
      </c>
      <c r="F371" s="217" t="s">
        <v>1488</v>
      </c>
      <c r="G371" s="218" t="s">
        <v>382</v>
      </c>
      <c r="H371" s="219">
        <v>168.30000000000001</v>
      </c>
      <c r="I371" s="220"/>
      <c r="J371" s="221">
        <f>ROUND(I371*H371,2)</f>
        <v>0</v>
      </c>
      <c r="K371" s="217" t="s">
        <v>156</v>
      </c>
      <c r="L371" s="46"/>
      <c r="M371" s="222" t="s">
        <v>19</v>
      </c>
      <c r="N371" s="223" t="s">
        <v>43</v>
      </c>
      <c r="O371" s="86"/>
      <c r="P371" s="224">
        <f>O371*H371</f>
        <v>0</v>
      </c>
      <c r="Q371" s="224">
        <v>0</v>
      </c>
      <c r="R371" s="224">
        <f>Q371*H371</f>
        <v>0</v>
      </c>
      <c r="S371" s="224">
        <v>0</v>
      </c>
      <c r="T371" s="225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6" t="s">
        <v>157</v>
      </c>
      <c r="AT371" s="226" t="s">
        <v>152</v>
      </c>
      <c r="AU371" s="226" t="s">
        <v>81</v>
      </c>
      <c r="AY371" s="19" t="s">
        <v>150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9" t="s">
        <v>79</v>
      </c>
      <c r="BK371" s="227">
        <f>ROUND(I371*H371,2)</f>
        <v>0</v>
      </c>
      <c r="BL371" s="19" t="s">
        <v>157</v>
      </c>
      <c r="BM371" s="226" t="s">
        <v>1902</v>
      </c>
    </row>
    <row r="372" s="2" customFormat="1">
      <c r="A372" s="40"/>
      <c r="B372" s="41"/>
      <c r="C372" s="42"/>
      <c r="D372" s="228" t="s">
        <v>159</v>
      </c>
      <c r="E372" s="42"/>
      <c r="F372" s="229" t="s">
        <v>1490</v>
      </c>
      <c r="G372" s="42"/>
      <c r="H372" s="42"/>
      <c r="I372" s="230"/>
      <c r="J372" s="42"/>
      <c r="K372" s="42"/>
      <c r="L372" s="46"/>
      <c r="M372" s="231"/>
      <c r="N372" s="232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159</v>
      </c>
      <c r="AU372" s="19" t="s">
        <v>81</v>
      </c>
    </row>
    <row r="373" s="2" customFormat="1">
      <c r="A373" s="40"/>
      <c r="B373" s="41"/>
      <c r="C373" s="42"/>
      <c r="D373" s="233" t="s">
        <v>161</v>
      </c>
      <c r="E373" s="42"/>
      <c r="F373" s="234" t="s">
        <v>1491</v>
      </c>
      <c r="G373" s="42"/>
      <c r="H373" s="42"/>
      <c r="I373" s="230"/>
      <c r="J373" s="42"/>
      <c r="K373" s="42"/>
      <c r="L373" s="46"/>
      <c r="M373" s="231"/>
      <c r="N373" s="232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161</v>
      </c>
      <c r="AU373" s="19" t="s">
        <v>81</v>
      </c>
    </row>
    <row r="374" s="13" customFormat="1">
      <c r="A374" s="13"/>
      <c r="B374" s="235"/>
      <c r="C374" s="236"/>
      <c r="D374" s="228" t="s">
        <v>163</v>
      </c>
      <c r="E374" s="237" t="s">
        <v>19</v>
      </c>
      <c r="F374" s="238" t="s">
        <v>1806</v>
      </c>
      <c r="G374" s="236"/>
      <c r="H374" s="237" t="s">
        <v>19</v>
      </c>
      <c r="I374" s="239"/>
      <c r="J374" s="236"/>
      <c r="K374" s="236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163</v>
      </c>
      <c r="AU374" s="244" t="s">
        <v>81</v>
      </c>
      <c r="AV374" s="13" t="s">
        <v>79</v>
      </c>
      <c r="AW374" s="13" t="s">
        <v>34</v>
      </c>
      <c r="AX374" s="13" t="s">
        <v>72</v>
      </c>
      <c r="AY374" s="244" t="s">
        <v>150</v>
      </c>
    </row>
    <row r="375" s="13" customFormat="1">
      <c r="A375" s="13"/>
      <c r="B375" s="235"/>
      <c r="C375" s="236"/>
      <c r="D375" s="228" t="s">
        <v>163</v>
      </c>
      <c r="E375" s="237" t="s">
        <v>19</v>
      </c>
      <c r="F375" s="238" t="s">
        <v>1903</v>
      </c>
      <c r="G375" s="236"/>
      <c r="H375" s="237" t="s">
        <v>19</v>
      </c>
      <c r="I375" s="239"/>
      <c r="J375" s="236"/>
      <c r="K375" s="236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163</v>
      </c>
      <c r="AU375" s="244" t="s">
        <v>81</v>
      </c>
      <c r="AV375" s="13" t="s">
        <v>79</v>
      </c>
      <c r="AW375" s="13" t="s">
        <v>34</v>
      </c>
      <c r="AX375" s="13" t="s">
        <v>72</v>
      </c>
      <c r="AY375" s="244" t="s">
        <v>150</v>
      </c>
    </row>
    <row r="376" s="14" customFormat="1">
      <c r="A376" s="14"/>
      <c r="B376" s="245"/>
      <c r="C376" s="246"/>
      <c r="D376" s="228" t="s">
        <v>163</v>
      </c>
      <c r="E376" s="247" t="s">
        <v>19</v>
      </c>
      <c r="F376" s="248" t="s">
        <v>1904</v>
      </c>
      <c r="G376" s="246"/>
      <c r="H376" s="249">
        <v>168.30000000000001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163</v>
      </c>
      <c r="AU376" s="255" t="s">
        <v>81</v>
      </c>
      <c r="AV376" s="14" t="s">
        <v>81</v>
      </c>
      <c r="AW376" s="14" t="s">
        <v>34</v>
      </c>
      <c r="AX376" s="14" t="s">
        <v>72</v>
      </c>
      <c r="AY376" s="255" t="s">
        <v>150</v>
      </c>
    </row>
    <row r="377" s="15" customFormat="1">
      <c r="A377" s="15"/>
      <c r="B377" s="256"/>
      <c r="C377" s="257"/>
      <c r="D377" s="228" t="s">
        <v>163</v>
      </c>
      <c r="E377" s="258" t="s">
        <v>19</v>
      </c>
      <c r="F377" s="259" t="s">
        <v>167</v>
      </c>
      <c r="G377" s="257"/>
      <c r="H377" s="260">
        <v>168.30000000000001</v>
      </c>
      <c r="I377" s="261"/>
      <c r="J377" s="257"/>
      <c r="K377" s="257"/>
      <c r="L377" s="262"/>
      <c r="M377" s="263"/>
      <c r="N377" s="264"/>
      <c r="O377" s="264"/>
      <c r="P377" s="264"/>
      <c r="Q377" s="264"/>
      <c r="R377" s="264"/>
      <c r="S377" s="264"/>
      <c r="T377" s="26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6" t="s">
        <v>163</v>
      </c>
      <c r="AU377" s="266" t="s">
        <v>81</v>
      </c>
      <c r="AV377" s="15" t="s">
        <v>157</v>
      </c>
      <c r="AW377" s="15" t="s">
        <v>34</v>
      </c>
      <c r="AX377" s="15" t="s">
        <v>79</v>
      </c>
      <c r="AY377" s="266" t="s">
        <v>150</v>
      </c>
    </row>
    <row r="378" s="2" customFormat="1" ht="24.15" customHeight="1">
      <c r="A378" s="40"/>
      <c r="B378" s="41"/>
      <c r="C378" s="215" t="s">
        <v>433</v>
      </c>
      <c r="D378" s="215" t="s">
        <v>152</v>
      </c>
      <c r="E378" s="216" t="s">
        <v>1494</v>
      </c>
      <c r="F378" s="217" t="s">
        <v>1495</v>
      </c>
      <c r="G378" s="218" t="s">
        <v>382</v>
      </c>
      <c r="H378" s="219">
        <v>1514.7000000000001</v>
      </c>
      <c r="I378" s="220"/>
      <c r="J378" s="221">
        <f>ROUND(I378*H378,2)</f>
        <v>0</v>
      </c>
      <c r="K378" s="217" t="s">
        <v>156</v>
      </c>
      <c r="L378" s="46"/>
      <c r="M378" s="222" t="s">
        <v>19</v>
      </c>
      <c r="N378" s="223" t="s">
        <v>43</v>
      </c>
      <c r="O378" s="86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6" t="s">
        <v>157</v>
      </c>
      <c r="AT378" s="226" t="s">
        <v>152</v>
      </c>
      <c r="AU378" s="226" t="s">
        <v>81</v>
      </c>
      <c r="AY378" s="19" t="s">
        <v>150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9" t="s">
        <v>79</v>
      </c>
      <c r="BK378" s="227">
        <f>ROUND(I378*H378,2)</f>
        <v>0</v>
      </c>
      <c r="BL378" s="19" t="s">
        <v>157</v>
      </c>
      <c r="BM378" s="226" t="s">
        <v>1905</v>
      </c>
    </row>
    <row r="379" s="2" customFormat="1">
      <c r="A379" s="40"/>
      <c r="B379" s="41"/>
      <c r="C379" s="42"/>
      <c r="D379" s="228" t="s">
        <v>159</v>
      </c>
      <c r="E379" s="42"/>
      <c r="F379" s="229" t="s">
        <v>1497</v>
      </c>
      <c r="G379" s="42"/>
      <c r="H379" s="42"/>
      <c r="I379" s="230"/>
      <c r="J379" s="42"/>
      <c r="K379" s="42"/>
      <c r="L379" s="46"/>
      <c r="M379" s="231"/>
      <c r="N379" s="232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159</v>
      </c>
      <c r="AU379" s="19" t="s">
        <v>81</v>
      </c>
    </row>
    <row r="380" s="2" customFormat="1">
      <c r="A380" s="40"/>
      <c r="B380" s="41"/>
      <c r="C380" s="42"/>
      <c r="D380" s="233" t="s">
        <v>161</v>
      </c>
      <c r="E380" s="42"/>
      <c r="F380" s="234" t="s">
        <v>1498</v>
      </c>
      <c r="G380" s="42"/>
      <c r="H380" s="42"/>
      <c r="I380" s="230"/>
      <c r="J380" s="42"/>
      <c r="K380" s="42"/>
      <c r="L380" s="46"/>
      <c r="M380" s="231"/>
      <c r="N380" s="232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161</v>
      </c>
      <c r="AU380" s="19" t="s">
        <v>81</v>
      </c>
    </row>
    <row r="381" s="13" customFormat="1">
      <c r="A381" s="13"/>
      <c r="B381" s="235"/>
      <c r="C381" s="236"/>
      <c r="D381" s="228" t="s">
        <v>163</v>
      </c>
      <c r="E381" s="237" t="s">
        <v>19</v>
      </c>
      <c r="F381" s="238" t="s">
        <v>1806</v>
      </c>
      <c r="G381" s="236"/>
      <c r="H381" s="237" t="s">
        <v>19</v>
      </c>
      <c r="I381" s="239"/>
      <c r="J381" s="236"/>
      <c r="K381" s="236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163</v>
      </c>
      <c r="AU381" s="244" t="s">
        <v>81</v>
      </c>
      <c r="AV381" s="13" t="s">
        <v>79</v>
      </c>
      <c r="AW381" s="13" t="s">
        <v>34</v>
      </c>
      <c r="AX381" s="13" t="s">
        <v>72</v>
      </c>
      <c r="AY381" s="244" t="s">
        <v>150</v>
      </c>
    </row>
    <row r="382" s="13" customFormat="1">
      <c r="A382" s="13"/>
      <c r="B382" s="235"/>
      <c r="C382" s="236"/>
      <c r="D382" s="228" t="s">
        <v>163</v>
      </c>
      <c r="E382" s="237" t="s">
        <v>19</v>
      </c>
      <c r="F382" s="238" t="s">
        <v>316</v>
      </c>
      <c r="G382" s="236"/>
      <c r="H382" s="237" t="s">
        <v>19</v>
      </c>
      <c r="I382" s="239"/>
      <c r="J382" s="236"/>
      <c r="K382" s="236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163</v>
      </c>
      <c r="AU382" s="244" t="s">
        <v>81</v>
      </c>
      <c r="AV382" s="13" t="s">
        <v>79</v>
      </c>
      <c r="AW382" s="13" t="s">
        <v>34</v>
      </c>
      <c r="AX382" s="13" t="s">
        <v>72</v>
      </c>
      <c r="AY382" s="244" t="s">
        <v>150</v>
      </c>
    </row>
    <row r="383" s="14" customFormat="1">
      <c r="A383" s="14"/>
      <c r="B383" s="245"/>
      <c r="C383" s="246"/>
      <c r="D383" s="228" t="s">
        <v>163</v>
      </c>
      <c r="E383" s="247" t="s">
        <v>19</v>
      </c>
      <c r="F383" s="248" t="s">
        <v>1906</v>
      </c>
      <c r="G383" s="246"/>
      <c r="H383" s="249">
        <v>1514.7000000000001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163</v>
      </c>
      <c r="AU383" s="255" t="s">
        <v>81</v>
      </c>
      <c r="AV383" s="14" t="s">
        <v>81</v>
      </c>
      <c r="AW383" s="14" t="s">
        <v>34</v>
      </c>
      <c r="AX383" s="14" t="s">
        <v>72</v>
      </c>
      <c r="AY383" s="255" t="s">
        <v>150</v>
      </c>
    </row>
    <row r="384" s="15" customFormat="1">
      <c r="A384" s="15"/>
      <c r="B384" s="256"/>
      <c r="C384" s="257"/>
      <c r="D384" s="228" t="s">
        <v>163</v>
      </c>
      <c r="E384" s="258" t="s">
        <v>19</v>
      </c>
      <c r="F384" s="259" t="s">
        <v>167</v>
      </c>
      <c r="G384" s="257"/>
      <c r="H384" s="260">
        <v>1514.7000000000001</v>
      </c>
      <c r="I384" s="261"/>
      <c r="J384" s="257"/>
      <c r="K384" s="257"/>
      <c r="L384" s="262"/>
      <c r="M384" s="263"/>
      <c r="N384" s="264"/>
      <c r="O384" s="264"/>
      <c r="P384" s="264"/>
      <c r="Q384" s="264"/>
      <c r="R384" s="264"/>
      <c r="S384" s="264"/>
      <c r="T384" s="26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6" t="s">
        <v>163</v>
      </c>
      <c r="AU384" s="266" t="s">
        <v>81</v>
      </c>
      <c r="AV384" s="15" t="s">
        <v>157</v>
      </c>
      <c r="AW384" s="15" t="s">
        <v>34</v>
      </c>
      <c r="AX384" s="15" t="s">
        <v>79</v>
      </c>
      <c r="AY384" s="266" t="s">
        <v>150</v>
      </c>
    </row>
    <row r="385" s="2" customFormat="1" ht="37.8" customHeight="1">
      <c r="A385" s="40"/>
      <c r="B385" s="41"/>
      <c r="C385" s="215" t="s">
        <v>441</v>
      </c>
      <c r="D385" s="215" t="s">
        <v>152</v>
      </c>
      <c r="E385" s="216" t="s">
        <v>1500</v>
      </c>
      <c r="F385" s="217" t="s">
        <v>1501</v>
      </c>
      <c r="G385" s="218" t="s">
        <v>382</v>
      </c>
      <c r="H385" s="219">
        <v>168.30000000000001</v>
      </c>
      <c r="I385" s="220"/>
      <c r="J385" s="221">
        <f>ROUND(I385*H385,2)</f>
        <v>0</v>
      </c>
      <c r="K385" s="217" t="s">
        <v>156</v>
      </c>
      <c r="L385" s="46"/>
      <c r="M385" s="222" t="s">
        <v>19</v>
      </c>
      <c r="N385" s="223" t="s">
        <v>43</v>
      </c>
      <c r="O385" s="86"/>
      <c r="P385" s="224">
        <f>O385*H385</f>
        <v>0</v>
      </c>
      <c r="Q385" s="224">
        <v>0</v>
      </c>
      <c r="R385" s="224">
        <f>Q385*H385</f>
        <v>0</v>
      </c>
      <c r="S385" s="224">
        <v>0</v>
      </c>
      <c r="T385" s="225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26" t="s">
        <v>157</v>
      </c>
      <c r="AT385" s="226" t="s">
        <v>152</v>
      </c>
      <c r="AU385" s="226" t="s">
        <v>81</v>
      </c>
      <c r="AY385" s="19" t="s">
        <v>150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19" t="s">
        <v>79</v>
      </c>
      <c r="BK385" s="227">
        <f>ROUND(I385*H385,2)</f>
        <v>0</v>
      </c>
      <c r="BL385" s="19" t="s">
        <v>157</v>
      </c>
      <c r="BM385" s="226" t="s">
        <v>1907</v>
      </c>
    </row>
    <row r="386" s="2" customFormat="1">
      <c r="A386" s="40"/>
      <c r="B386" s="41"/>
      <c r="C386" s="42"/>
      <c r="D386" s="228" t="s">
        <v>159</v>
      </c>
      <c r="E386" s="42"/>
      <c r="F386" s="229" t="s">
        <v>1503</v>
      </c>
      <c r="G386" s="42"/>
      <c r="H386" s="42"/>
      <c r="I386" s="230"/>
      <c r="J386" s="42"/>
      <c r="K386" s="42"/>
      <c r="L386" s="46"/>
      <c r="M386" s="231"/>
      <c r="N386" s="232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159</v>
      </c>
      <c r="AU386" s="19" t="s">
        <v>81</v>
      </c>
    </row>
    <row r="387" s="2" customFormat="1">
      <c r="A387" s="40"/>
      <c r="B387" s="41"/>
      <c r="C387" s="42"/>
      <c r="D387" s="233" t="s">
        <v>161</v>
      </c>
      <c r="E387" s="42"/>
      <c r="F387" s="234" t="s">
        <v>1504</v>
      </c>
      <c r="G387" s="42"/>
      <c r="H387" s="42"/>
      <c r="I387" s="230"/>
      <c r="J387" s="42"/>
      <c r="K387" s="42"/>
      <c r="L387" s="46"/>
      <c r="M387" s="231"/>
      <c r="N387" s="232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161</v>
      </c>
      <c r="AU387" s="19" t="s">
        <v>81</v>
      </c>
    </row>
    <row r="388" s="13" customFormat="1">
      <c r="A388" s="13"/>
      <c r="B388" s="235"/>
      <c r="C388" s="236"/>
      <c r="D388" s="228" t="s">
        <v>163</v>
      </c>
      <c r="E388" s="237" t="s">
        <v>19</v>
      </c>
      <c r="F388" s="238" t="s">
        <v>1806</v>
      </c>
      <c r="G388" s="236"/>
      <c r="H388" s="237" t="s">
        <v>19</v>
      </c>
      <c r="I388" s="239"/>
      <c r="J388" s="236"/>
      <c r="K388" s="236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163</v>
      </c>
      <c r="AU388" s="244" t="s">
        <v>81</v>
      </c>
      <c r="AV388" s="13" t="s">
        <v>79</v>
      </c>
      <c r="AW388" s="13" t="s">
        <v>34</v>
      </c>
      <c r="AX388" s="13" t="s">
        <v>72</v>
      </c>
      <c r="AY388" s="244" t="s">
        <v>150</v>
      </c>
    </row>
    <row r="389" s="14" customFormat="1">
      <c r="A389" s="14"/>
      <c r="B389" s="245"/>
      <c r="C389" s="246"/>
      <c r="D389" s="228" t="s">
        <v>163</v>
      </c>
      <c r="E389" s="247" t="s">
        <v>19</v>
      </c>
      <c r="F389" s="248" t="s">
        <v>1908</v>
      </c>
      <c r="G389" s="246"/>
      <c r="H389" s="249">
        <v>168.30000000000001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163</v>
      </c>
      <c r="AU389" s="255" t="s">
        <v>81</v>
      </c>
      <c r="AV389" s="14" t="s">
        <v>81</v>
      </c>
      <c r="AW389" s="14" t="s">
        <v>34</v>
      </c>
      <c r="AX389" s="14" t="s">
        <v>72</v>
      </c>
      <c r="AY389" s="255" t="s">
        <v>150</v>
      </c>
    </row>
    <row r="390" s="15" customFormat="1">
      <c r="A390" s="15"/>
      <c r="B390" s="256"/>
      <c r="C390" s="257"/>
      <c r="D390" s="228" t="s">
        <v>163</v>
      </c>
      <c r="E390" s="258" t="s">
        <v>19</v>
      </c>
      <c r="F390" s="259" t="s">
        <v>167</v>
      </c>
      <c r="G390" s="257"/>
      <c r="H390" s="260">
        <v>168.30000000000001</v>
      </c>
      <c r="I390" s="261"/>
      <c r="J390" s="257"/>
      <c r="K390" s="257"/>
      <c r="L390" s="262"/>
      <c r="M390" s="263"/>
      <c r="N390" s="264"/>
      <c r="O390" s="264"/>
      <c r="P390" s="264"/>
      <c r="Q390" s="264"/>
      <c r="R390" s="264"/>
      <c r="S390" s="264"/>
      <c r="T390" s="26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6" t="s">
        <v>163</v>
      </c>
      <c r="AU390" s="266" t="s">
        <v>81</v>
      </c>
      <c r="AV390" s="15" t="s">
        <v>157</v>
      </c>
      <c r="AW390" s="15" t="s">
        <v>34</v>
      </c>
      <c r="AX390" s="15" t="s">
        <v>79</v>
      </c>
      <c r="AY390" s="266" t="s">
        <v>150</v>
      </c>
    </row>
    <row r="391" s="12" customFormat="1" ht="22.8" customHeight="1">
      <c r="A391" s="12"/>
      <c r="B391" s="199"/>
      <c r="C391" s="200"/>
      <c r="D391" s="201" t="s">
        <v>71</v>
      </c>
      <c r="E391" s="213" t="s">
        <v>599</v>
      </c>
      <c r="F391" s="213" t="s">
        <v>600</v>
      </c>
      <c r="G391" s="200"/>
      <c r="H391" s="200"/>
      <c r="I391" s="203"/>
      <c r="J391" s="214">
        <f>BK391</f>
        <v>0</v>
      </c>
      <c r="K391" s="200"/>
      <c r="L391" s="205"/>
      <c r="M391" s="206"/>
      <c r="N391" s="207"/>
      <c r="O391" s="207"/>
      <c r="P391" s="208">
        <f>SUM(P392:P394)</f>
        <v>0</v>
      </c>
      <c r="Q391" s="207"/>
      <c r="R391" s="208">
        <f>SUM(R392:R394)</f>
        <v>0</v>
      </c>
      <c r="S391" s="207"/>
      <c r="T391" s="209">
        <f>SUM(T392:T394)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0" t="s">
        <v>79</v>
      </c>
      <c r="AT391" s="211" t="s">
        <v>71</v>
      </c>
      <c r="AU391" s="211" t="s">
        <v>79</v>
      </c>
      <c r="AY391" s="210" t="s">
        <v>150</v>
      </c>
      <c r="BK391" s="212">
        <f>SUM(BK392:BK394)</f>
        <v>0</v>
      </c>
    </row>
    <row r="392" s="2" customFormat="1" ht="33" customHeight="1">
      <c r="A392" s="40"/>
      <c r="B392" s="41"/>
      <c r="C392" s="215" t="s">
        <v>449</v>
      </c>
      <c r="D392" s="215" t="s">
        <v>152</v>
      </c>
      <c r="E392" s="216" t="s">
        <v>602</v>
      </c>
      <c r="F392" s="217" t="s">
        <v>603</v>
      </c>
      <c r="G392" s="218" t="s">
        <v>382</v>
      </c>
      <c r="H392" s="219">
        <v>283.54500000000002</v>
      </c>
      <c r="I392" s="220"/>
      <c r="J392" s="221">
        <f>ROUND(I392*H392,2)</f>
        <v>0</v>
      </c>
      <c r="K392" s="217" t="s">
        <v>156</v>
      </c>
      <c r="L392" s="46"/>
      <c r="M392" s="222" t="s">
        <v>19</v>
      </c>
      <c r="N392" s="223" t="s">
        <v>43</v>
      </c>
      <c r="O392" s="86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6" t="s">
        <v>157</v>
      </c>
      <c r="AT392" s="226" t="s">
        <v>152</v>
      </c>
      <c r="AU392" s="226" t="s">
        <v>81</v>
      </c>
      <c r="AY392" s="19" t="s">
        <v>150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9" t="s">
        <v>79</v>
      </c>
      <c r="BK392" s="227">
        <f>ROUND(I392*H392,2)</f>
        <v>0</v>
      </c>
      <c r="BL392" s="19" t="s">
        <v>157</v>
      </c>
      <c r="BM392" s="226" t="s">
        <v>1909</v>
      </c>
    </row>
    <row r="393" s="2" customFormat="1">
      <c r="A393" s="40"/>
      <c r="B393" s="41"/>
      <c r="C393" s="42"/>
      <c r="D393" s="228" t="s">
        <v>159</v>
      </c>
      <c r="E393" s="42"/>
      <c r="F393" s="229" t="s">
        <v>605</v>
      </c>
      <c r="G393" s="42"/>
      <c r="H393" s="42"/>
      <c r="I393" s="230"/>
      <c r="J393" s="42"/>
      <c r="K393" s="42"/>
      <c r="L393" s="46"/>
      <c r="M393" s="231"/>
      <c r="N393" s="232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159</v>
      </c>
      <c r="AU393" s="19" t="s">
        <v>81</v>
      </c>
    </row>
    <row r="394" s="2" customFormat="1">
      <c r="A394" s="40"/>
      <c r="B394" s="41"/>
      <c r="C394" s="42"/>
      <c r="D394" s="233" t="s">
        <v>161</v>
      </c>
      <c r="E394" s="42"/>
      <c r="F394" s="234" t="s">
        <v>606</v>
      </c>
      <c r="G394" s="42"/>
      <c r="H394" s="42"/>
      <c r="I394" s="230"/>
      <c r="J394" s="42"/>
      <c r="K394" s="42"/>
      <c r="L394" s="46"/>
      <c r="M394" s="278"/>
      <c r="N394" s="279"/>
      <c r="O394" s="280"/>
      <c r="P394" s="280"/>
      <c r="Q394" s="280"/>
      <c r="R394" s="280"/>
      <c r="S394" s="280"/>
      <c r="T394" s="281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161</v>
      </c>
      <c r="AU394" s="19" t="s">
        <v>81</v>
      </c>
    </row>
    <row r="395" s="2" customFormat="1" ht="6.96" customHeight="1">
      <c r="A395" s="40"/>
      <c r="B395" s="61"/>
      <c r="C395" s="62"/>
      <c r="D395" s="62"/>
      <c r="E395" s="62"/>
      <c r="F395" s="62"/>
      <c r="G395" s="62"/>
      <c r="H395" s="62"/>
      <c r="I395" s="62"/>
      <c r="J395" s="62"/>
      <c r="K395" s="62"/>
      <c r="L395" s="46"/>
      <c r="M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</row>
  </sheetData>
  <sheetProtection sheet="1" autoFilter="0" formatColumns="0" formatRows="0" objects="1" scenarios="1" spinCount="100000" saltValue="NMRcp9E9WBQBIqEdUehIVn3ru4YBI6t2V3W0picmMc4+CHrSe/YZ8c+/VEfq4t6yH3LbdcDYGts4B94zbu28KQ==" hashValue="aR+Z7EOV+ANbCP34mhGvwdtbnV2gnJVMGTVb7Sf1AjYa5fLDJXC0ai4dbH4JQo6LC0o9gdwJbFbgfbTELLh2LA==" algorithmName="SHA-512" password="CC35"/>
  <autoFilter ref="C85:K39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3_01/113106242"/>
    <hyperlink ref="F97" r:id="rId2" display="https://podminky.urs.cz/item/CS_URS_2023_01/121151123"/>
    <hyperlink ref="F103" r:id="rId3" display="https://podminky.urs.cz/item/CS_URS_2023_01/122251104"/>
    <hyperlink ref="F111" r:id="rId4" display="https://podminky.urs.cz/item/CS_URS_2023_01/122252206"/>
    <hyperlink ref="F126" r:id="rId5" display="https://podminky.urs.cz/item/CS_URS_2023_01/122452206"/>
    <hyperlink ref="F133" r:id="rId6" display="https://podminky.urs.cz/item/CS_URS_2023_01/130001101"/>
    <hyperlink ref="F140" r:id="rId7" display="https://podminky.urs.cz/item/CS_URS_2023_01/132251104"/>
    <hyperlink ref="F149" r:id="rId8" display="https://podminky.urs.cz/item/CS_URS_2023_01/132351104"/>
    <hyperlink ref="F157" r:id="rId9" display="https://podminky.urs.cz/item/CS_URS_2023_01/162451105"/>
    <hyperlink ref="F170" r:id="rId10" display="https://podminky.urs.cz/item/CS_URS_2023_01/162751117"/>
    <hyperlink ref="F178" r:id="rId11" display="https://podminky.urs.cz/item/CS_URS_2023_01/167151111"/>
    <hyperlink ref="F189" r:id="rId12" display="https://podminky.urs.cz/item/CS_URS_2023_01/171201231"/>
    <hyperlink ref="F196" r:id="rId13" display="https://podminky.urs.cz/item/CS_URS_2023_01/171251201"/>
    <hyperlink ref="F205" r:id="rId14" display="https://podminky.urs.cz/item/CS_URS_2023_01/174151101"/>
    <hyperlink ref="F212" r:id="rId15" display="https://podminky.urs.cz/item/CS_URS_2023_01/181411122"/>
    <hyperlink ref="F223" r:id="rId16" display="https://podminky.urs.cz/item/CS_URS_2023_01/181951112"/>
    <hyperlink ref="F231" r:id="rId17" display="https://podminky.urs.cz/item/CS_URS_2023_01/182351133"/>
    <hyperlink ref="F240" r:id="rId18" display="https://podminky.urs.cz/item/CS_URS_2023_01/212752112"/>
    <hyperlink ref="F248" r:id="rId19" display="https://podminky.urs.cz/item/CS_URS_2023_01/561061121"/>
    <hyperlink ref="F263" r:id="rId20" display="https://podminky.urs.cz/item/CS_URS_2023_01/564751111"/>
    <hyperlink ref="F275" r:id="rId21" display="https://podminky.urs.cz/item/CS_URS_2023_01/564851111"/>
    <hyperlink ref="F300" r:id="rId22" display="https://podminky.urs.cz/item/CS_URS_2023_01/571904111"/>
    <hyperlink ref="F310" r:id="rId23" display="https://podminky.urs.cz/item/CS_URS_2023_01/573451113"/>
    <hyperlink ref="F320" r:id="rId24" display="https://podminky.urs.cz/item/CS_URS_2023_01/574381112"/>
    <hyperlink ref="F331" r:id="rId25" display="https://podminky.urs.cz/item/CS_URS_2023_01/912211111"/>
    <hyperlink ref="F344" r:id="rId26" display="https://podminky.urs.cz/item/CS_URS_2023_01/914511111"/>
    <hyperlink ref="F351" r:id="rId27" display="https://podminky.urs.cz/item/CS_URS_2023_01/919726121"/>
    <hyperlink ref="F359" r:id="rId28" display="https://podminky.urs.cz/item/CS_URS_2023_01/919732211"/>
    <hyperlink ref="F365" r:id="rId29" display="https://podminky.urs.cz/item/CS_URS_2023_01/966006132"/>
    <hyperlink ref="F373" r:id="rId30" display="https://podminky.urs.cz/item/CS_URS_2023_01/997221571"/>
    <hyperlink ref="F380" r:id="rId31" display="https://podminky.urs.cz/item/CS_URS_2023_01/997221579"/>
    <hyperlink ref="F387" r:id="rId32" display="https://podminky.urs.cz/item/CS_URS_2023_01/997221625"/>
    <hyperlink ref="F394" r:id="rId33" display="https://podminky.urs.cz/item/CS_URS_2023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121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Realizace souboru staveb společných zařízení v k. ú. Vetřkovice u Vítkova II.etapa</v>
      </c>
      <c r="F7" s="145"/>
      <c r="G7" s="145"/>
      <c r="H7" s="145"/>
      <c r="L7" s="22"/>
    </row>
    <row r="8" s="1" customFormat="1" ht="12" customHeight="1">
      <c r="B8" s="22"/>
      <c r="D8" s="145" t="s">
        <v>122</v>
      </c>
      <c r="L8" s="22"/>
    </row>
    <row r="9" s="2" customFormat="1" ht="16.5" customHeight="1">
      <c r="A9" s="40"/>
      <c r="B9" s="46"/>
      <c r="C9" s="40"/>
      <c r="D9" s="40"/>
      <c r="E9" s="146" t="s">
        <v>1800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607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1910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8. 3. 2023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tr">
        <f>IF('Rekapitulace stavby'!AN10="","",'Rekapitulace stavby'!AN10)</f>
        <v/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5" t="s">
        <v>28</v>
      </c>
      <c r="J17" s="135" t="str">
        <f>IF('Rekapitulace stavby'!AN11="","",'Rekapitulace stavby'!AN11)</f>
        <v/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32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35</v>
      </c>
      <c r="E25" s="40"/>
      <c r="F25" s="40"/>
      <c r="G25" s="40"/>
      <c r="H25" s="40"/>
      <c r="I25" s="145" t="s">
        <v>26</v>
      </c>
      <c r="J25" s="135" t="s">
        <v>32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33</v>
      </c>
      <c r="F26" s="40"/>
      <c r="G26" s="40"/>
      <c r="H26" s="40"/>
      <c r="I26" s="145" t="s">
        <v>28</v>
      </c>
      <c r="J26" s="135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38</v>
      </c>
      <c r="E32" s="40"/>
      <c r="F32" s="40"/>
      <c r="G32" s="40"/>
      <c r="H32" s="40"/>
      <c r="I32" s="40"/>
      <c r="J32" s="156">
        <f>ROUND(J89,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40</v>
      </c>
      <c r="G34" s="40"/>
      <c r="H34" s="40"/>
      <c r="I34" s="157" t="s">
        <v>39</v>
      </c>
      <c r="J34" s="157" t="s">
        <v>41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42</v>
      </c>
      <c r="E35" s="145" t="s">
        <v>43</v>
      </c>
      <c r="F35" s="159">
        <f>ROUND((SUM(BE89:BE202)),  2)</f>
        <v>0</v>
      </c>
      <c r="G35" s="40"/>
      <c r="H35" s="40"/>
      <c r="I35" s="160">
        <v>0.20999999999999999</v>
      </c>
      <c r="J35" s="159">
        <f>ROUND(((SUM(BE89:BE202))*I35),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ROUND((SUM(BF89:BF202)),  2)</f>
        <v>0</v>
      </c>
      <c r="G36" s="40"/>
      <c r="H36" s="40"/>
      <c r="I36" s="160">
        <v>0.14999999999999999</v>
      </c>
      <c r="J36" s="159">
        <f>ROUND(((SUM(BF89:BF202))*I36),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ROUND((SUM(BG89:BG202)),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ROUND((SUM(BH89:BH202)),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ROUND((SUM(BI89:BI202)),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124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2" t="str">
        <f>E7</f>
        <v>Realizace souboru staveb společných zařízení v k. ú. Vetřkovice u Vítkova II.etapa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1800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607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04.3 - Cestní příkop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k.ú. Vetřkovice u Vítkova</v>
      </c>
      <c r="G56" s="42"/>
      <c r="H56" s="42"/>
      <c r="I56" s="34" t="s">
        <v>23</v>
      </c>
      <c r="J56" s="74" t="str">
        <f>IF(J14="","",J14)</f>
        <v>8. 3. 2023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AGPOL s.r.o., Jungmannova 153/12, 77900 Olomouc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40.0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AGPOL s.r.o., Jungmannova 153/12, 77900 Olomouc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125</v>
      </c>
      <c r="D61" s="174"/>
      <c r="E61" s="174"/>
      <c r="F61" s="174"/>
      <c r="G61" s="174"/>
      <c r="H61" s="174"/>
      <c r="I61" s="174"/>
      <c r="J61" s="175" t="s">
        <v>126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70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127</v>
      </c>
    </row>
    <row r="64" s="9" customFormat="1" ht="24.96" customHeight="1">
      <c r="A64" s="9"/>
      <c r="B64" s="177"/>
      <c r="C64" s="178"/>
      <c r="D64" s="179" t="s">
        <v>128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129</v>
      </c>
      <c r="E65" s="185"/>
      <c r="F65" s="185"/>
      <c r="G65" s="185"/>
      <c r="H65" s="185"/>
      <c r="I65" s="185"/>
      <c r="J65" s="186">
        <f>J91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647</v>
      </c>
      <c r="E66" s="185"/>
      <c r="F66" s="185"/>
      <c r="G66" s="185"/>
      <c r="H66" s="185"/>
      <c r="I66" s="185"/>
      <c r="J66" s="186">
        <f>J186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134</v>
      </c>
      <c r="E67" s="185"/>
      <c r="F67" s="185"/>
      <c r="G67" s="185"/>
      <c r="H67" s="185"/>
      <c r="I67" s="185"/>
      <c r="J67" s="186">
        <f>J199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135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6.25" customHeight="1">
      <c r="A77" s="40"/>
      <c r="B77" s="41"/>
      <c r="C77" s="42"/>
      <c r="D77" s="42"/>
      <c r="E77" s="172" t="str">
        <f>E7</f>
        <v>Realizace souboru staveb společných zařízení v k. ú. Vetřkovice u Vítkova II.etapa</v>
      </c>
      <c r="F77" s="34"/>
      <c r="G77" s="34"/>
      <c r="H77" s="34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122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2" t="s">
        <v>1800</v>
      </c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607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SO 04.3 - Cestní příkop</v>
      </c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k.ú. Vetřkovice u Vítkova</v>
      </c>
      <c r="G83" s="42"/>
      <c r="H83" s="42"/>
      <c r="I83" s="34" t="s">
        <v>23</v>
      </c>
      <c r="J83" s="74" t="str">
        <f>IF(J14="","",J14)</f>
        <v>8. 3. 2023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4" t="s">
        <v>25</v>
      </c>
      <c r="D85" s="42"/>
      <c r="E85" s="42"/>
      <c r="F85" s="29" t="str">
        <f>E17</f>
        <v xml:space="preserve"> </v>
      </c>
      <c r="G85" s="42"/>
      <c r="H85" s="42"/>
      <c r="I85" s="34" t="s">
        <v>31</v>
      </c>
      <c r="J85" s="38" t="str">
        <f>E23</f>
        <v>AGPOL s.r.o., Jungmannova 153/12, 77900 Olomouc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40.0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35</v>
      </c>
      <c r="J86" s="38" t="str">
        <f>E26</f>
        <v>AGPOL s.r.o., Jungmannova 153/12, 77900 Olomouc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8"/>
      <c r="B88" s="189"/>
      <c r="C88" s="190" t="s">
        <v>136</v>
      </c>
      <c r="D88" s="191" t="s">
        <v>57</v>
      </c>
      <c r="E88" s="191" t="s">
        <v>53</v>
      </c>
      <c r="F88" s="191" t="s">
        <v>54</v>
      </c>
      <c r="G88" s="191" t="s">
        <v>137</v>
      </c>
      <c r="H88" s="191" t="s">
        <v>138</v>
      </c>
      <c r="I88" s="191" t="s">
        <v>139</v>
      </c>
      <c r="J88" s="191" t="s">
        <v>126</v>
      </c>
      <c r="K88" s="192" t="s">
        <v>140</v>
      </c>
      <c r="L88" s="193"/>
      <c r="M88" s="94" t="s">
        <v>19</v>
      </c>
      <c r="N88" s="95" t="s">
        <v>42</v>
      </c>
      <c r="O88" s="95" t="s">
        <v>141</v>
      </c>
      <c r="P88" s="95" t="s">
        <v>142</v>
      </c>
      <c r="Q88" s="95" t="s">
        <v>143</v>
      </c>
      <c r="R88" s="95" t="s">
        <v>144</v>
      </c>
      <c r="S88" s="95" t="s">
        <v>145</v>
      </c>
      <c r="T88" s="96" t="s">
        <v>146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0"/>
      <c r="B89" s="41"/>
      <c r="C89" s="101" t="s">
        <v>147</v>
      </c>
      <c r="D89" s="42"/>
      <c r="E89" s="42"/>
      <c r="F89" s="42"/>
      <c r="G89" s="42"/>
      <c r="H89" s="42"/>
      <c r="I89" s="42"/>
      <c r="J89" s="194">
        <f>BK89</f>
        <v>0</v>
      </c>
      <c r="K89" s="42"/>
      <c r="L89" s="46"/>
      <c r="M89" s="97"/>
      <c r="N89" s="195"/>
      <c r="O89" s="98"/>
      <c r="P89" s="196">
        <f>P90</f>
        <v>0</v>
      </c>
      <c r="Q89" s="98"/>
      <c r="R89" s="196">
        <f>R90</f>
        <v>62.291813999999995</v>
      </c>
      <c r="S89" s="98"/>
      <c r="T89" s="197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127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71</v>
      </c>
      <c r="E90" s="202" t="s">
        <v>148</v>
      </c>
      <c r="F90" s="202" t="s">
        <v>149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P91+P186+P199</f>
        <v>0</v>
      </c>
      <c r="Q90" s="207"/>
      <c r="R90" s="208">
        <f>R91+R186+R199</f>
        <v>62.291813999999995</v>
      </c>
      <c r="S90" s="207"/>
      <c r="T90" s="209">
        <f>T91+T186+T199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72</v>
      </c>
      <c r="AY90" s="210" t="s">
        <v>150</v>
      </c>
      <c r="BK90" s="212">
        <f>BK91+BK186+BK199</f>
        <v>0</v>
      </c>
    </row>
    <row r="91" s="12" customFormat="1" ht="22.8" customHeight="1">
      <c r="A91" s="12"/>
      <c r="B91" s="199"/>
      <c r="C91" s="200"/>
      <c r="D91" s="201" t="s">
        <v>71</v>
      </c>
      <c r="E91" s="213" t="s">
        <v>79</v>
      </c>
      <c r="F91" s="213" t="s">
        <v>151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SUM(P92:P185)</f>
        <v>0</v>
      </c>
      <c r="Q91" s="207"/>
      <c r="R91" s="208">
        <f>SUM(R92:R185)</f>
        <v>0.0028740000000000003</v>
      </c>
      <c r="S91" s="207"/>
      <c r="T91" s="209">
        <f>SUM(T92:T185)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79</v>
      </c>
      <c r="AT91" s="211" t="s">
        <v>71</v>
      </c>
      <c r="AU91" s="211" t="s">
        <v>79</v>
      </c>
      <c r="AY91" s="210" t="s">
        <v>150</v>
      </c>
      <c r="BK91" s="212">
        <f>SUM(BK92:BK185)</f>
        <v>0</v>
      </c>
    </row>
    <row r="92" s="2" customFormat="1" ht="33" customHeight="1">
      <c r="A92" s="40"/>
      <c r="B92" s="41"/>
      <c r="C92" s="215" t="s">
        <v>79</v>
      </c>
      <c r="D92" s="215" t="s">
        <v>152</v>
      </c>
      <c r="E92" s="216" t="s">
        <v>216</v>
      </c>
      <c r="F92" s="217" t="s">
        <v>217</v>
      </c>
      <c r="G92" s="218" t="s">
        <v>218</v>
      </c>
      <c r="H92" s="219">
        <v>9.3000000000000007</v>
      </c>
      <c r="I92" s="220"/>
      <c r="J92" s="221">
        <f>ROUND(I92*H92,2)</f>
        <v>0</v>
      </c>
      <c r="K92" s="217" t="s">
        <v>156</v>
      </c>
      <c r="L92" s="46"/>
      <c r="M92" s="222" t="s">
        <v>19</v>
      </c>
      <c r="N92" s="223" t="s">
        <v>43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157</v>
      </c>
      <c r="AT92" s="226" t="s">
        <v>152</v>
      </c>
      <c r="AU92" s="226" t="s">
        <v>81</v>
      </c>
      <c r="AY92" s="19" t="s">
        <v>150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79</v>
      </c>
      <c r="BK92" s="227">
        <f>ROUND(I92*H92,2)</f>
        <v>0</v>
      </c>
      <c r="BL92" s="19" t="s">
        <v>157</v>
      </c>
      <c r="BM92" s="226" t="s">
        <v>1911</v>
      </c>
    </row>
    <row r="93" s="2" customFormat="1">
      <c r="A93" s="40"/>
      <c r="B93" s="41"/>
      <c r="C93" s="42"/>
      <c r="D93" s="228" t="s">
        <v>159</v>
      </c>
      <c r="E93" s="42"/>
      <c r="F93" s="229" t="s">
        <v>220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159</v>
      </c>
      <c r="AU93" s="19" t="s">
        <v>81</v>
      </c>
    </row>
    <row r="94" s="2" customFormat="1">
      <c r="A94" s="40"/>
      <c r="B94" s="41"/>
      <c r="C94" s="42"/>
      <c r="D94" s="233" t="s">
        <v>161</v>
      </c>
      <c r="E94" s="42"/>
      <c r="F94" s="234" t="s">
        <v>221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161</v>
      </c>
      <c r="AU94" s="19" t="s">
        <v>81</v>
      </c>
    </row>
    <row r="95" s="13" customFormat="1">
      <c r="A95" s="13"/>
      <c r="B95" s="235"/>
      <c r="C95" s="236"/>
      <c r="D95" s="228" t="s">
        <v>163</v>
      </c>
      <c r="E95" s="237" t="s">
        <v>19</v>
      </c>
      <c r="F95" s="238" t="s">
        <v>1809</v>
      </c>
      <c r="G95" s="236"/>
      <c r="H95" s="237" t="s">
        <v>19</v>
      </c>
      <c r="I95" s="239"/>
      <c r="J95" s="236"/>
      <c r="K95" s="236"/>
      <c r="L95" s="240"/>
      <c r="M95" s="241"/>
      <c r="N95" s="242"/>
      <c r="O95" s="242"/>
      <c r="P95" s="242"/>
      <c r="Q95" s="242"/>
      <c r="R95" s="242"/>
      <c r="S95" s="242"/>
      <c r="T95" s="24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4" t="s">
        <v>163</v>
      </c>
      <c r="AU95" s="244" t="s">
        <v>81</v>
      </c>
      <c r="AV95" s="13" t="s">
        <v>79</v>
      </c>
      <c r="AW95" s="13" t="s">
        <v>34</v>
      </c>
      <c r="AX95" s="13" t="s">
        <v>72</v>
      </c>
      <c r="AY95" s="244" t="s">
        <v>150</v>
      </c>
    </row>
    <row r="96" s="13" customFormat="1">
      <c r="A96" s="13"/>
      <c r="B96" s="235"/>
      <c r="C96" s="236"/>
      <c r="D96" s="228" t="s">
        <v>163</v>
      </c>
      <c r="E96" s="237" t="s">
        <v>19</v>
      </c>
      <c r="F96" s="238" t="s">
        <v>352</v>
      </c>
      <c r="G96" s="236"/>
      <c r="H96" s="237" t="s">
        <v>19</v>
      </c>
      <c r="I96" s="239"/>
      <c r="J96" s="236"/>
      <c r="K96" s="236"/>
      <c r="L96" s="240"/>
      <c r="M96" s="241"/>
      <c r="N96" s="242"/>
      <c r="O96" s="242"/>
      <c r="P96" s="242"/>
      <c r="Q96" s="242"/>
      <c r="R96" s="242"/>
      <c r="S96" s="242"/>
      <c r="T96" s="24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4" t="s">
        <v>163</v>
      </c>
      <c r="AU96" s="244" t="s">
        <v>81</v>
      </c>
      <c r="AV96" s="13" t="s">
        <v>79</v>
      </c>
      <c r="AW96" s="13" t="s">
        <v>34</v>
      </c>
      <c r="AX96" s="13" t="s">
        <v>72</v>
      </c>
      <c r="AY96" s="244" t="s">
        <v>150</v>
      </c>
    </row>
    <row r="97" s="14" customFormat="1">
      <c r="A97" s="14"/>
      <c r="B97" s="245"/>
      <c r="C97" s="246"/>
      <c r="D97" s="228" t="s">
        <v>163</v>
      </c>
      <c r="E97" s="247" t="s">
        <v>19</v>
      </c>
      <c r="F97" s="248" t="s">
        <v>1912</v>
      </c>
      <c r="G97" s="246"/>
      <c r="H97" s="249">
        <v>9.3000000000000007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5" t="s">
        <v>163</v>
      </c>
      <c r="AU97" s="255" t="s">
        <v>81</v>
      </c>
      <c r="AV97" s="14" t="s">
        <v>81</v>
      </c>
      <c r="AW97" s="14" t="s">
        <v>34</v>
      </c>
      <c r="AX97" s="14" t="s">
        <v>72</v>
      </c>
      <c r="AY97" s="255" t="s">
        <v>150</v>
      </c>
    </row>
    <row r="98" s="15" customFormat="1">
      <c r="A98" s="15"/>
      <c r="B98" s="256"/>
      <c r="C98" s="257"/>
      <c r="D98" s="228" t="s">
        <v>163</v>
      </c>
      <c r="E98" s="258" t="s">
        <v>19</v>
      </c>
      <c r="F98" s="259" t="s">
        <v>167</v>
      </c>
      <c r="G98" s="257"/>
      <c r="H98" s="260">
        <v>9.3000000000000007</v>
      </c>
      <c r="I98" s="261"/>
      <c r="J98" s="257"/>
      <c r="K98" s="257"/>
      <c r="L98" s="262"/>
      <c r="M98" s="263"/>
      <c r="N98" s="264"/>
      <c r="O98" s="264"/>
      <c r="P98" s="264"/>
      <c r="Q98" s="264"/>
      <c r="R98" s="264"/>
      <c r="S98" s="264"/>
      <c r="T98" s="26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6" t="s">
        <v>163</v>
      </c>
      <c r="AU98" s="266" t="s">
        <v>81</v>
      </c>
      <c r="AV98" s="15" t="s">
        <v>157</v>
      </c>
      <c r="AW98" s="15" t="s">
        <v>34</v>
      </c>
      <c r="AX98" s="15" t="s">
        <v>79</v>
      </c>
      <c r="AY98" s="266" t="s">
        <v>150</v>
      </c>
    </row>
    <row r="99" s="2" customFormat="1" ht="37.8" customHeight="1">
      <c r="A99" s="40"/>
      <c r="B99" s="41"/>
      <c r="C99" s="215" t="s">
        <v>81</v>
      </c>
      <c r="D99" s="215" t="s">
        <v>152</v>
      </c>
      <c r="E99" s="216" t="s">
        <v>226</v>
      </c>
      <c r="F99" s="217" t="s">
        <v>227</v>
      </c>
      <c r="G99" s="218" t="s">
        <v>218</v>
      </c>
      <c r="H99" s="219">
        <v>20.699999999999999</v>
      </c>
      <c r="I99" s="220"/>
      <c r="J99" s="221">
        <f>ROUND(I99*H99,2)</f>
        <v>0</v>
      </c>
      <c r="K99" s="217" t="s">
        <v>156</v>
      </c>
      <c r="L99" s="46"/>
      <c r="M99" s="222" t="s">
        <v>19</v>
      </c>
      <c r="N99" s="223" t="s">
        <v>43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157</v>
      </c>
      <c r="AT99" s="226" t="s">
        <v>152</v>
      </c>
      <c r="AU99" s="226" t="s">
        <v>81</v>
      </c>
      <c r="AY99" s="19" t="s">
        <v>150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79</v>
      </c>
      <c r="BK99" s="227">
        <f>ROUND(I99*H99,2)</f>
        <v>0</v>
      </c>
      <c r="BL99" s="19" t="s">
        <v>157</v>
      </c>
      <c r="BM99" s="226" t="s">
        <v>1913</v>
      </c>
    </row>
    <row r="100" s="2" customFormat="1">
      <c r="A100" s="40"/>
      <c r="B100" s="41"/>
      <c r="C100" s="42"/>
      <c r="D100" s="228" t="s">
        <v>159</v>
      </c>
      <c r="E100" s="42"/>
      <c r="F100" s="229" t="s">
        <v>229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159</v>
      </c>
      <c r="AU100" s="19" t="s">
        <v>81</v>
      </c>
    </row>
    <row r="101" s="2" customFormat="1">
      <c r="A101" s="40"/>
      <c r="B101" s="41"/>
      <c r="C101" s="42"/>
      <c r="D101" s="233" t="s">
        <v>161</v>
      </c>
      <c r="E101" s="42"/>
      <c r="F101" s="234" t="s">
        <v>230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161</v>
      </c>
      <c r="AU101" s="19" t="s">
        <v>81</v>
      </c>
    </row>
    <row r="102" s="13" customFormat="1">
      <c r="A102" s="13"/>
      <c r="B102" s="235"/>
      <c r="C102" s="236"/>
      <c r="D102" s="228" t="s">
        <v>163</v>
      </c>
      <c r="E102" s="237" t="s">
        <v>19</v>
      </c>
      <c r="F102" s="238" t="s">
        <v>1809</v>
      </c>
      <c r="G102" s="236"/>
      <c r="H102" s="237" t="s">
        <v>19</v>
      </c>
      <c r="I102" s="239"/>
      <c r="J102" s="236"/>
      <c r="K102" s="236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163</v>
      </c>
      <c r="AU102" s="244" t="s">
        <v>81</v>
      </c>
      <c r="AV102" s="13" t="s">
        <v>79</v>
      </c>
      <c r="AW102" s="13" t="s">
        <v>34</v>
      </c>
      <c r="AX102" s="13" t="s">
        <v>72</v>
      </c>
      <c r="AY102" s="244" t="s">
        <v>150</v>
      </c>
    </row>
    <row r="103" s="13" customFormat="1">
      <c r="A103" s="13"/>
      <c r="B103" s="235"/>
      <c r="C103" s="236"/>
      <c r="D103" s="228" t="s">
        <v>163</v>
      </c>
      <c r="E103" s="237" t="s">
        <v>19</v>
      </c>
      <c r="F103" s="238" t="s">
        <v>610</v>
      </c>
      <c r="G103" s="236"/>
      <c r="H103" s="237" t="s">
        <v>19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163</v>
      </c>
      <c r="AU103" s="244" t="s">
        <v>81</v>
      </c>
      <c r="AV103" s="13" t="s">
        <v>79</v>
      </c>
      <c r="AW103" s="13" t="s">
        <v>34</v>
      </c>
      <c r="AX103" s="13" t="s">
        <v>72</v>
      </c>
      <c r="AY103" s="244" t="s">
        <v>150</v>
      </c>
    </row>
    <row r="104" s="14" customFormat="1">
      <c r="A104" s="14"/>
      <c r="B104" s="245"/>
      <c r="C104" s="246"/>
      <c r="D104" s="228" t="s">
        <v>163</v>
      </c>
      <c r="E104" s="247" t="s">
        <v>19</v>
      </c>
      <c r="F104" s="248" t="s">
        <v>325</v>
      </c>
      <c r="G104" s="246"/>
      <c r="H104" s="249">
        <v>23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163</v>
      </c>
      <c r="AU104" s="255" t="s">
        <v>81</v>
      </c>
      <c r="AV104" s="14" t="s">
        <v>81</v>
      </c>
      <c r="AW104" s="14" t="s">
        <v>34</v>
      </c>
      <c r="AX104" s="14" t="s">
        <v>72</v>
      </c>
      <c r="AY104" s="255" t="s">
        <v>150</v>
      </c>
    </row>
    <row r="105" s="13" customFormat="1">
      <c r="A105" s="13"/>
      <c r="B105" s="235"/>
      <c r="C105" s="236"/>
      <c r="D105" s="228" t="s">
        <v>163</v>
      </c>
      <c r="E105" s="237" t="s">
        <v>19</v>
      </c>
      <c r="F105" s="238" t="s">
        <v>237</v>
      </c>
      <c r="G105" s="236"/>
      <c r="H105" s="237" t="s">
        <v>19</v>
      </c>
      <c r="I105" s="239"/>
      <c r="J105" s="236"/>
      <c r="K105" s="236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163</v>
      </c>
      <c r="AU105" s="244" t="s">
        <v>81</v>
      </c>
      <c r="AV105" s="13" t="s">
        <v>79</v>
      </c>
      <c r="AW105" s="13" t="s">
        <v>34</v>
      </c>
      <c r="AX105" s="13" t="s">
        <v>72</v>
      </c>
      <c r="AY105" s="244" t="s">
        <v>150</v>
      </c>
    </row>
    <row r="106" s="14" customFormat="1">
      <c r="A106" s="14"/>
      <c r="B106" s="245"/>
      <c r="C106" s="246"/>
      <c r="D106" s="228" t="s">
        <v>163</v>
      </c>
      <c r="E106" s="247" t="s">
        <v>19</v>
      </c>
      <c r="F106" s="248" t="s">
        <v>1914</v>
      </c>
      <c r="G106" s="246"/>
      <c r="H106" s="249">
        <v>-2.2999999999999998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163</v>
      </c>
      <c r="AU106" s="255" t="s">
        <v>81</v>
      </c>
      <c r="AV106" s="14" t="s">
        <v>81</v>
      </c>
      <c r="AW106" s="14" t="s">
        <v>34</v>
      </c>
      <c r="AX106" s="14" t="s">
        <v>72</v>
      </c>
      <c r="AY106" s="255" t="s">
        <v>150</v>
      </c>
    </row>
    <row r="107" s="15" customFormat="1">
      <c r="A107" s="15"/>
      <c r="B107" s="256"/>
      <c r="C107" s="257"/>
      <c r="D107" s="228" t="s">
        <v>163</v>
      </c>
      <c r="E107" s="258" t="s">
        <v>19</v>
      </c>
      <c r="F107" s="259" t="s">
        <v>167</v>
      </c>
      <c r="G107" s="257"/>
      <c r="H107" s="260">
        <v>20.699999999999999</v>
      </c>
      <c r="I107" s="261"/>
      <c r="J107" s="257"/>
      <c r="K107" s="257"/>
      <c r="L107" s="262"/>
      <c r="M107" s="263"/>
      <c r="N107" s="264"/>
      <c r="O107" s="264"/>
      <c r="P107" s="264"/>
      <c r="Q107" s="264"/>
      <c r="R107" s="264"/>
      <c r="S107" s="264"/>
      <c r="T107" s="26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6" t="s">
        <v>163</v>
      </c>
      <c r="AU107" s="266" t="s">
        <v>81</v>
      </c>
      <c r="AV107" s="15" t="s">
        <v>157</v>
      </c>
      <c r="AW107" s="15" t="s">
        <v>34</v>
      </c>
      <c r="AX107" s="15" t="s">
        <v>79</v>
      </c>
      <c r="AY107" s="266" t="s">
        <v>150</v>
      </c>
    </row>
    <row r="108" s="2" customFormat="1" ht="37.8" customHeight="1">
      <c r="A108" s="40"/>
      <c r="B108" s="41"/>
      <c r="C108" s="215" t="s">
        <v>91</v>
      </c>
      <c r="D108" s="215" t="s">
        <v>152</v>
      </c>
      <c r="E108" s="216" t="s">
        <v>240</v>
      </c>
      <c r="F108" s="217" t="s">
        <v>241</v>
      </c>
      <c r="G108" s="218" t="s">
        <v>218</v>
      </c>
      <c r="H108" s="219">
        <v>2.2999999999999998</v>
      </c>
      <c r="I108" s="220"/>
      <c r="J108" s="221">
        <f>ROUND(I108*H108,2)</f>
        <v>0</v>
      </c>
      <c r="K108" s="217" t="s">
        <v>156</v>
      </c>
      <c r="L108" s="46"/>
      <c r="M108" s="222" t="s">
        <v>19</v>
      </c>
      <c r="N108" s="223" t="s">
        <v>43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157</v>
      </c>
      <c r="AT108" s="226" t="s">
        <v>152</v>
      </c>
      <c r="AU108" s="226" t="s">
        <v>81</v>
      </c>
      <c r="AY108" s="19" t="s">
        <v>150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79</v>
      </c>
      <c r="BK108" s="227">
        <f>ROUND(I108*H108,2)</f>
        <v>0</v>
      </c>
      <c r="BL108" s="19" t="s">
        <v>157</v>
      </c>
      <c r="BM108" s="226" t="s">
        <v>1915</v>
      </c>
    </row>
    <row r="109" s="2" customFormat="1">
      <c r="A109" s="40"/>
      <c r="B109" s="41"/>
      <c r="C109" s="42"/>
      <c r="D109" s="228" t="s">
        <v>159</v>
      </c>
      <c r="E109" s="42"/>
      <c r="F109" s="229" t="s">
        <v>243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159</v>
      </c>
      <c r="AU109" s="19" t="s">
        <v>81</v>
      </c>
    </row>
    <row r="110" s="2" customFormat="1">
      <c r="A110" s="40"/>
      <c r="B110" s="41"/>
      <c r="C110" s="42"/>
      <c r="D110" s="233" t="s">
        <v>161</v>
      </c>
      <c r="E110" s="42"/>
      <c r="F110" s="234" t="s">
        <v>244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161</v>
      </c>
      <c r="AU110" s="19" t="s">
        <v>81</v>
      </c>
    </row>
    <row r="111" s="13" customFormat="1">
      <c r="A111" s="13"/>
      <c r="B111" s="235"/>
      <c r="C111" s="236"/>
      <c r="D111" s="228" t="s">
        <v>163</v>
      </c>
      <c r="E111" s="237" t="s">
        <v>19</v>
      </c>
      <c r="F111" s="238" t="s">
        <v>1809</v>
      </c>
      <c r="G111" s="236"/>
      <c r="H111" s="237" t="s">
        <v>19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163</v>
      </c>
      <c r="AU111" s="244" t="s">
        <v>81</v>
      </c>
      <c r="AV111" s="13" t="s">
        <v>79</v>
      </c>
      <c r="AW111" s="13" t="s">
        <v>34</v>
      </c>
      <c r="AX111" s="13" t="s">
        <v>72</v>
      </c>
      <c r="AY111" s="244" t="s">
        <v>150</v>
      </c>
    </row>
    <row r="112" s="13" customFormat="1">
      <c r="A112" s="13"/>
      <c r="B112" s="235"/>
      <c r="C112" s="236"/>
      <c r="D112" s="228" t="s">
        <v>163</v>
      </c>
      <c r="E112" s="237" t="s">
        <v>19</v>
      </c>
      <c r="F112" s="238" t="s">
        <v>245</v>
      </c>
      <c r="G112" s="236"/>
      <c r="H112" s="237" t="s">
        <v>19</v>
      </c>
      <c r="I112" s="239"/>
      <c r="J112" s="236"/>
      <c r="K112" s="236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163</v>
      </c>
      <c r="AU112" s="244" t="s">
        <v>81</v>
      </c>
      <c r="AV112" s="13" t="s">
        <v>79</v>
      </c>
      <c r="AW112" s="13" t="s">
        <v>34</v>
      </c>
      <c r="AX112" s="13" t="s">
        <v>72</v>
      </c>
      <c r="AY112" s="244" t="s">
        <v>150</v>
      </c>
    </row>
    <row r="113" s="14" customFormat="1">
      <c r="A113" s="14"/>
      <c r="B113" s="245"/>
      <c r="C113" s="246"/>
      <c r="D113" s="228" t="s">
        <v>163</v>
      </c>
      <c r="E113" s="247" t="s">
        <v>19</v>
      </c>
      <c r="F113" s="248" t="s">
        <v>1916</v>
      </c>
      <c r="G113" s="246"/>
      <c r="H113" s="249">
        <v>2.2999999999999998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163</v>
      </c>
      <c r="AU113" s="255" t="s">
        <v>81</v>
      </c>
      <c r="AV113" s="14" t="s">
        <v>81</v>
      </c>
      <c r="AW113" s="14" t="s">
        <v>34</v>
      </c>
      <c r="AX113" s="14" t="s">
        <v>72</v>
      </c>
      <c r="AY113" s="255" t="s">
        <v>150</v>
      </c>
    </row>
    <row r="114" s="15" customFormat="1">
      <c r="A114" s="15"/>
      <c r="B114" s="256"/>
      <c r="C114" s="257"/>
      <c r="D114" s="228" t="s">
        <v>163</v>
      </c>
      <c r="E114" s="258" t="s">
        <v>19</v>
      </c>
      <c r="F114" s="259" t="s">
        <v>167</v>
      </c>
      <c r="G114" s="257"/>
      <c r="H114" s="260">
        <v>2.2999999999999998</v>
      </c>
      <c r="I114" s="261"/>
      <c r="J114" s="257"/>
      <c r="K114" s="257"/>
      <c r="L114" s="262"/>
      <c r="M114" s="263"/>
      <c r="N114" s="264"/>
      <c r="O114" s="264"/>
      <c r="P114" s="264"/>
      <c r="Q114" s="264"/>
      <c r="R114" s="264"/>
      <c r="S114" s="264"/>
      <c r="T114" s="26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6" t="s">
        <v>163</v>
      </c>
      <c r="AU114" s="266" t="s">
        <v>81</v>
      </c>
      <c r="AV114" s="15" t="s">
        <v>157</v>
      </c>
      <c r="AW114" s="15" t="s">
        <v>34</v>
      </c>
      <c r="AX114" s="15" t="s">
        <v>79</v>
      </c>
      <c r="AY114" s="266" t="s">
        <v>150</v>
      </c>
    </row>
    <row r="115" s="2" customFormat="1" ht="37.8" customHeight="1">
      <c r="A115" s="40"/>
      <c r="B115" s="41"/>
      <c r="C115" s="215" t="s">
        <v>157</v>
      </c>
      <c r="D115" s="215" t="s">
        <v>152</v>
      </c>
      <c r="E115" s="216" t="s">
        <v>338</v>
      </c>
      <c r="F115" s="217" t="s">
        <v>339</v>
      </c>
      <c r="G115" s="218" t="s">
        <v>218</v>
      </c>
      <c r="H115" s="219">
        <v>32.299999999999997</v>
      </c>
      <c r="I115" s="220"/>
      <c r="J115" s="221">
        <f>ROUND(I115*H115,2)</f>
        <v>0</v>
      </c>
      <c r="K115" s="217" t="s">
        <v>156</v>
      </c>
      <c r="L115" s="46"/>
      <c r="M115" s="222" t="s">
        <v>19</v>
      </c>
      <c r="N115" s="223" t="s">
        <v>43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157</v>
      </c>
      <c r="AT115" s="226" t="s">
        <v>152</v>
      </c>
      <c r="AU115" s="226" t="s">
        <v>81</v>
      </c>
      <c r="AY115" s="19" t="s">
        <v>150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79</v>
      </c>
      <c r="BK115" s="227">
        <f>ROUND(I115*H115,2)</f>
        <v>0</v>
      </c>
      <c r="BL115" s="19" t="s">
        <v>157</v>
      </c>
      <c r="BM115" s="226" t="s">
        <v>1917</v>
      </c>
    </row>
    <row r="116" s="2" customFormat="1">
      <c r="A116" s="40"/>
      <c r="B116" s="41"/>
      <c r="C116" s="42"/>
      <c r="D116" s="228" t="s">
        <v>159</v>
      </c>
      <c r="E116" s="42"/>
      <c r="F116" s="229" t="s">
        <v>341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159</v>
      </c>
      <c r="AU116" s="19" t="s">
        <v>81</v>
      </c>
    </row>
    <row r="117" s="2" customFormat="1">
      <c r="A117" s="40"/>
      <c r="B117" s="41"/>
      <c r="C117" s="42"/>
      <c r="D117" s="233" t="s">
        <v>161</v>
      </c>
      <c r="E117" s="42"/>
      <c r="F117" s="234" t="s">
        <v>342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161</v>
      </c>
      <c r="AU117" s="19" t="s">
        <v>81</v>
      </c>
    </row>
    <row r="118" s="13" customFormat="1">
      <c r="A118" s="13"/>
      <c r="B118" s="235"/>
      <c r="C118" s="236"/>
      <c r="D118" s="228" t="s">
        <v>163</v>
      </c>
      <c r="E118" s="237" t="s">
        <v>19</v>
      </c>
      <c r="F118" s="238" t="s">
        <v>1833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163</v>
      </c>
      <c r="AU118" s="244" t="s">
        <v>81</v>
      </c>
      <c r="AV118" s="13" t="s">
        <v>79</v>
      </c>
      <c r="AW118" s="13" t="s">
        <v>34</v>
      </c>
      <c r="AX118" s="13" t="s">
        <v>72</v>
      </c>
      <c r="AY118" s="244" t="s">
        <v>150</v>
      </c>
    </row>
    <row r="119" s="13" customFormat="1">
      <c r="A119" s="13"/>
      <c r="B119" s="235"/>
      <c r="C119" s="236"/>
      <c r="D119" s="228" t="s">
        <v>163</v>
      </c>
      <c r="E119" s="237" t="s">
        <v>19</v>
      </c>
      <c r="F119" s="238" t="s">
        <v>344</v>
      </c>
      <c r="G119" s="236"/>
      <c r="H119" s="237" t="s">
        <v>19</v>
      </c>
      <c r="I119" s="239"/>
      <c r="J119" s="236"/>
      <c r="K119" s="236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163</v>
      </c>
      <c r="AU119" s="244" t="s">
        <v>81</v>
      </c>
      <c r="AV119" s="13" t="s">
        <v>79</v>
      </c>
      <c r="AW119" s="13" t="s">
        <v>34</v>
      </c>
      <c r="AX119" s="13" t="s">
        <v>72</v>
      </c>
      <c r="AY119" s="244" t="s">
        <v>150</v>
      </c>
    </row>
    <row r="120" s="14" customFormat="1">
      <c r="A120" s="14"/>
      <c r="B120" s="245"/>
      <c r="C120" s="246"/>
      <c r="D120" s="228" t="s">
        <v>163</v>
      </c>
      <c r="E120" s="247" t="s">
        <v>19</v>
      </c>
      <c r="F120" s="248" t="s">
        <v>325</v>
      </c>
      <c r="G120" s="246"/>
      <c r="H120" s="249">
        <v>23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163</v>
      </c>
      <c r="AU120" s="255" t="s">
        <v>81</v>
      </c>
      <c r="AV120" s="14" t="s">
        <v>81</v>
      </c>
      <c r="AW120" s="14" t="s">
        <v>34</v>
      </c>
      <c r="AX120" s="14" t="s">
        <v>72</v>
      </c>
      <c r="AY120" s="255" t="s">
        <v>150</v>
      </c>
    </row>
    <row r="121" s="13" customFormat="1">
      <c r="A121" s="13"/>
      <c r="B121" s="235"/>
      <c r="C121" s="236"/>
      <c r="D121" s="228" t="s">
        <v>163</v>
      </c>
      <c r="E121" s="237" t="s">
        <v>19</v>
      </c>
      <c r="F121" s="238" t="s">
        <v>352</v>
      </c>
      <c r="G121" s="236"/>
      <c r="H121" s="237" t="s">
        <v>19</v>
      </c>
      <c r="I121" s="239"/>
      <c r="J121" s="236"/>
      <c r="K121" s="236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163</v>
      </c>
      <c r="AU121" s="244" t="s">
        <v>81</v>
      </c>
      <c r="AV121" s="13" t="s">
        <v>79</v>
      </c>
      <c r="AW121" s="13" t="s">
        <v>34</v>
      </c>
      <c r="AX121" s="13" t="s">
        <v>72</v>
      </c>
      <c r="AY121" s="244" t="s">
        <v>150</v>
      </c>
    </row>
    <row r="122" s="14" customFormat="1">
      <c r="A122" s="14"/>
      <c r="B122" s="245"/>
      <c r="C122" s="246"/>
      <c r="D122" s="228" t="s">
        <v>163</v>
      </c>
      <c r="E122" s="247" t="s">
        <v>19</v>
      </c>
      <c r="F122" s="248" t="s">
        <v>1918</v>
      </c>
      <c r="G122" s="246"/>
      <c r="H122" s="249">
        <v>9.3000000000000007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163</v>
      </c>
      <c r="AU122" s="255" t="s">
        <v>81</v>
      </c>
      <c r="AV122" s="14" t="s">
        <v>81</v>
      </c>
      <c r="AW122" s="14" t="s">
        <v>34</v>
      </c>
      <c r="AX122" s="14" t="s">
        <v>72</v>
      </c>
      <c r="AY122" s="255" t="s">
        <v>150</v>
      </c>
    </row>
    <row r="123" s="15" customFormat="1">
      <c r="A123" s="15"/>
      <c r="B123" s="256"/>
      <c r="C123" s="257"/>
      <c r="D123" s="228" t="s">
        <v>163</v>
      </c>
      <c r="E123" s="258" t="s">
        <v>19</v>
      </c>
      <c r="F123" s="259" t="s">
        <v>167</v>
      </c>
      <c r="G123" s="257"/>
      <c r="H123" s="260">
        <v>32.299999999999997</v>
      </c>
      <c r="I123" s="261"/>
      <c r="J123" s="257"/>
      <c r="K123" s="257"/>
      <c r="L123" s="262"/>
      <c r="M123" s="263"/>
      <c r="N123" s="264"/>
      <c r="O123" s="264"/>
      <c r="P123" s="264"/>
      <c r="Q123" s="264"/>
      <c r="R123" s="264"/>
      <c r="S123" s="264"/>
      <c r="T123" s="26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6" t="s">
        <v>163</v>
      </c>
      <c r="AU123" s="266" t="s">
        <v>81</v>
      </c>
      <c r="AV123" s="15" t="s">
        <v>157</v>
      </c>
      <c r="AW123" s="15" t="s">
        <v>34</v>
      </c>
      <c r="AX123" s="15" t="s">
        <v>79</v>
      </c>
      <c r="AY123" s="266" t="s">
        <v>150</v>
      </c>
    </row>
    <row r="124" s="2" customFormat="1" ht="37.8" customHeight="1">
      <c r="A124" s="40"/>
      <c r="B124" s="41"/>
      <c r="C124" s="215" t="s">
        <v>184</v>
      </c>
      <c r="D124" s="215" t="s">
        <v>152</v>
      </c>
      <c r="E124" s="216" t="s">
        <v>355</v>
      </c>
      <c r="F124" s="217" t="s">
        <v>356</v>
      </c>
      <c r="G124" s="218" t="s">
        <v>218</v>
      </c>
      <c r="H124" s="219">
        <v>23</v>
      </c>
      <c r="I124" s="220"/>
      <c r="J124" s="221">
        <f>ROUND(I124*H124,2)</f>
        <v>0</v>
      </c>
      <c r="K124" s="217" t="s">
        <v>156</v>
      </c>
      <c r="L124" s="46"/>
      <c r="M124" s="222" t="s">
        <v>19</v>
      </c>
      <c r="N124" s="223" t="s">
        <v>43</v>
      </c>
      <c r="O124" s="86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157</v>
      </c>
      <c r="AT124" s="226" t="s">
        <v>152</v>
      </c>
      <c r="AU124" s="226" t="s">
        <v>81</v>
      </c>
      <c r="AY124" s="19" t="s">
        <v>150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79</v>
      </c>
      <c r="BK124" s="227">
        <f>ROUND(I124*H124,2)</f>
        <v>0</v>
      </c>
      <c r="BL124" s="19" t="s">
        <v>157</v>
      </c>
      <c r="BM124" s="226" t="s">
        <v>1919</v>
      </c>
    </row>
    <row r="125" s="2" customFormat="1">
      <c r="A125" s="40"/>
      <c r="B125" s="41"/>
      <c r="C125" s="42"/>
      <c r="D125" s="228" t="s">
        <v>159</v>
      </c>
      <c r="E125" s="42"/>
      <c r="F125" s="229" t="s">
        <v>358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159</v>
      </c>
      <c r="AU125" s="19" t="s">
        <v>81</v>
      </c>
    </row>
    <row r="126" s="2" customFormat="1">
      <c r="A126" s="40"/>
      <c r="B126" s="41"/>
      <c r="C126" s="42"/>
      <c r="D126" s="233" t="s">
        <v>161</v>
      </c>
      <c r="E126" s="42"/>
      <c r="F126" s="234" t="s">
        <v>359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161</v>
      </c>
      <c r="AU126" s="19" t="s">
        <v>81</v>
      </c>
    </row>
    <row r="127" s="13" customFormat="1">
      <c r="A127" s="13"/>
      <c r="B127" s="235"/>
      <c r="C127" s="236"/>
      <c r="D127" s="228" t="s">
        <v>163</v>
      </c>
      <c r="E127" s="237" t="s">
        <v>19</v>
      </c>
      <c r="F127" s="238" t="s">
        <v>1809</v>
      </c>
      <c r="G127" s="236"/>
      <c r="H127" s="237" t="s">
        <v>19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163</v>
      </c>
      <c r="AU127" s="244" t="s">
        <v>81</v>
      </c>
      <c r="AV127" s="13" t="s">
        <v>79</v>
      </c>
      <c r="AW127" s="13" t="s">
        <v>34</v>
      </c>
      <c r="AX127" s="13" t="s">
        <v>72</v>
      </c>
      <c r="AY127" s="244" t="s">
        <v>150</v>
      </c>
    </row>
    <row r="128" s="13" customFormat="1">
      <c r="A128" s="13"/>
      <c r="B128" s="235"/>
      <c r="C128" s="236"/>
      <c r="D128" s="228" t="s">
        <v>163</v>
      </c>
      <c r="E128" s="237" t="s">
        <v>19</v>
      </c>
      <c r="F128" s="238" t="s">
        <v>360</v>
      </c>
      <c r="G128" s="236"/>
      <c r="H128" s="237" t="s">
        <v>19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163</v>
      </c>
      <c r="AU128" s="244" t="s">
        <v>81</v>
      </c>
      <c r="AV128" s="13" t="s">
        <v>79</v>
      </c>
      <c r="AW128" s="13" t="s">
        <v>34</v>
      </c>
      <c r="AX128" s="13" t="s">
        <v>72</v>
      </c>
      <c r="AY128" s="244" t="s">
        <v>150</v>
      </c>
    </row>
    <row r="129" s="13" customFormat="1">
      <c r="A129" s="13"/>
      <c r="B129" s="235"/>
      <c r="C129" s="236"/>
      <c r="D129" s="228" t="s">
        <v>163</v>
      </c>
      <c r="E129" s="237" t="s">
        <v>19</v>
      </c>
      <c r="F129" s="238" t="s">
        <v>620</v>
      </c>
      <c r="G129" s="236"/>
      <c r="H129" s="237" t="s">
        <v>19</v>
      </c>
      <c r="I129" s="239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163</v>
      </c>
      <c r="AU129" s="244" t="s">
        <v>81</v>
      </c>
      <c r="AV129" s="13" t="s">
        <v>79</v>
      </c>
      <c r="AW129" s="13" t="s">
        <v>34</v>
      </c>
      <c r="AX129" s="13" t="s">
        <v>72</v>
      </c>
      <c r="AY129" s="244" t="s">
        <v>150</v>
      </c>
    </row>
    <row r="130" s="14" customFormat="1">
      <c r="A130" s="14"/>
      <c r="B130" s="245"/>
      <c r="C130" s="246"/>
      <c r="D130" s="228" t="s">
        <v>163</v>
      </c>
      <c r="E130" s="247" t="s">
        <v>19</v>
      </c>
      <c r="F130" s="248" t="s">
        <v>325</v>
      </c>
      <c r="G130" s="246"/>
      <c r="H130" s="249">
        <v>23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163</v>
      </c>
      <c r="AU130" s="255" t="s">
        <v>81</v>
      </c>
      <c r="AV130" s="14" t="s">
        <v>81</v>
      </c>
      <c r="AW130" s="14" t="s">
        <v>34</v>
      </c>
      <c r="AX130" s="14" t="s">
        <v>72</v>
      </c>
      <c r="AY130" s="255" t="s">
        <v>150</v>
      </c>
    </row>
    <row r="131" s="15" customFormat="1">
      <c r="A131" s="15"/>
      <c r="B131" s="256"/>
      <c r="C131" s="257"/>
      <c r="D131" s="228" t="s">
        <v>163</v>
      </c>
      <c r="E131" s="258" t="s">
        <v>19</v>
      </c>
      <c r="F131" s="259" t="s">
        <v>167</v>
      </c>
      <c r="G131" s="257"/>
      <c r="H131" s="260">
        <v>23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163</v>
      </c>
      <c r="AU131" s="266" t="s">
        <v>81</v>
      </c>
      <c r="AV131" s="15" t="s">
        <v>157</v>
      </c>
      <c r="AW131" s="15" t="s">
        <v>34</v>
      </c>
      <c r="AX131" s="15" t="s">
        <v>79</v>
      </c>
      <c r="AY131" s="266" t="s">
        <v>150</v>
      </c>
    </row>
    <row r="132" s="2" customFormat="1" ht="24.15" customHeight="1">
      <c r="A132" s="40"/>
      <c r="B132" s="41"/>
      <c r="C132" s="215" t="s">
        <v>190</v>
      </c>
      <c r="D132" s="215" t="s">
        <v>152</v>
      </c>
      <c r="E132" s="216" t="s">
        <v>364</v>
      </c>
      <c r="F132" s="217" t="s">
        <v>365</v>
      </c>
      <c r="G132" s="218" t="s">
        <v>218</v>
      </c>
      <c r="H132" s="219">
        <v>23</v>
      </c>
      <c r="I132" s="220"/>
      <c r="J132" s="221">
        <f>ROUND(I132*H132,2)</f>
        <v>0</v>
      </c>
      <c r="K132" s="217" t="s">
        <v>156</v>
      </c>
      <c r="L132" s="46"/>
      <c r="M132" s="222" t="s">
        <v>19</v>
      </c>
      <c r="N132" s="223" t="s">
        <v>43</v>
      </c>
      <c r="O132" s="86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157</v>
      </c>
      <c r="AT132" s="226" t="s">
        <v>152</v>
      </c>
      <c r="AU132" s="226" t="s">
        <v>81</v>
      </c>
      <c r="AY132" s="19" t="s">
        <v>150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79</v>
      </c>
      <c r="BK132" s="227">
        <f>ROUND(I132*H132,2)</f>
        <v>0</v>
      </c>
      <c r="BL132" s="19" t="s">
        <v>157</v>
      </c>
      <c r="BM132" s="226" t="s">
        <v>1920</v>
      </c>
    </row>
    <row r="133" s="2" customFormat="1">
      <c r="A133" s="40"/>
      <c r="B133" s="41"/>
      <c r="C133" s="42"/>
      <c r="D133" s="228" t="s">
        <v>159</v>
      </c>
      <c r="E133" s="42"/>
      <c r="F133" s="229" t="s">
        <v>367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159</v>
      </c>
      <c r="AU133" s="19" t="s">
        <v>81</v>
      </c>
    </row>
    <row r="134" s="2" customFormat="1">
      <c r="A134" s="40"/>
      <c r="B134" s="41"/>
      <c r="C134" s="42"/>
      <c r="D134" s="233" t="s">
        <v>161</v>
      </c>
      <c r="E134" s="42"/>
      <c r="F134" s="234" t="s">
        <v>368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161</v>
      </c>
      <c r="AU134" s="19" t="s">
        <v>81</v>
      </c>
    </row>
    <row r="135" s="13" customFormat="1">
      <c r="A135" s="13"/>
      <c r="B135" s="235"/>
      <c r="C135" s="236"/>
      <c r="D135" s="228" t="s">
        <v>163</v>
      </c>
      <c r="E135" s="237" t="s">
        <v>19</v>
      </c>
      <c r="F135" s="238" t="s">
        <v>1809</v>
      </c>
      <c r="G135" s="236"/>
      <c r="H135" s="237" t="s">
        <v>19</v>
      </c>
      <c r="I135" s="239"/>
      <c r="J135" s="236"/>
      <c r="K135" s="236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163</v>
      </c>
      <c r="AU135" s="244" t="s">
        <v>81</v>
      </c>
      <c r="AV135" s="13" t="s">
        <v>79</v>
      </c>
      <c r="AW135" s="13" t="s">
        <v>34</v>
      </c>
      <c r="AX135" s="13" t="s">
        <v>72</v>
      </c>
      <c r="AY135" s="244" t="s">
        <v>150</v>
      </c>
    </row>
    <row r="136" s="13" customFormat="1">
      <c r="A136" s="13"/>
      <c r="B136" s="235"/>
      <c r="C136" s="236"/>
      <c r="D136" s="228" t="s">
        <v>163</v>
      </c>
      <c r="E136" s="237" t="s">
        <v>19</v>
      </c>
      <c r="F136" s="238" t="s">
        <v>370</v>
      </c>
      <c r="G136" s="236"/>
      <c r="H136" s="237" t="s">
        <v>19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163</v>
      </c>
      <c r="AU136" s="244" t="s">
        <v>81</v>
      </c>
      <c r="AV136" s="13" t="s">
        <v>79</v>
      </c>
      <c r="AW136" s="13" t="s">
        <v>34</v>
      </c>
      <c r="AX136" s="13" t="s">
        <v>72</v>
      </c>
      <c r="AY136" s="244" t="s">
        <v>150</v>
      </c>
    </row>
    <row r="137" s="14" customFormat="1">
      <c r="A137" s="14"/>
      <c r="B137" s="245"/>
      <c r="C137" s="246"/>
      <c r="D137" s="228" t="s">
        <v>163</v>
      </c>
      <c r="E137" s="247" t="s">
        <v>19</v>
      </c>
      <c r="F137" s="248" t="s">
        <v>325</v>
      </c>
      <c r="G137" s="246"/>
      <c r="H137" s="249">
        <v>23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163</v>
      </c>
      <c r="AU137" s="255" t="s">
        <v>81</v>
      </c>
      <c r="AV137" s="14" t="s">
        <v>81</v>
      </c>
      <c r="AW137" s="14" t="s">
        <v>34</v>
      </c>
      <c r="AX137" s="14" t="s">
        <v>72</v>
      </c>
      <c r="AY137" s="255" t="s">
        <v>150</v>
      </c>
    </row>
    <row r="138" s="15" customFormat="1">
      <c r="A138" s="15"/>
      <c r="B138" s="256"/>
      <c r="C138" s="257"/>
      <c r="D138" s="228" t="s">
        <v>163</v>
      </c>
      <c r="E138" s="258" t="s">
        <v>19</v>
      </c>
      <c r="F138" s="259" t="s">
        <v>167</v>
      </c>
      <c r="G138" s="257"/>
      <c r="H138" s="260">
        <v>23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6" t="s">
        <v>163</v>
      </c>
      <c r="AU138" s="266" t="s">
        <v>81</v>
      </c>
      <c r="AV138" s="15" t="s">
        <v>157</v>
      </c>
      <c r="AW138" s="15" t="s">
        <v>34</v>
      </c>
      <c r="AX138" s="15" t="s">
        <v>79</v>
      </c>
      <c r="AY138" s="266" t="s">
        <v>150</v>
      </c>
    </row>
    <row r="139" s="2" customFormat="1" ht="33" customHeight="1">
      <c r="A139" s="40"/>
      <c r="B139" s="41"/>
      <c r="C139" s="215" t="s">
        <v>199</v>
      </c>
      <c r="D139" s="215" t="s">
        <v>152</v>
      </c>
      <c r="E139" s="216" t="s">
        <v>380</v>
      </c>
      <c r="F139" s="217" t="s">
        <v>381</v>
      </c>
      <c r="G139" s="218" t="s">
        <v>382</v>
      </c>
      <c r="H139" s="219">
        <v>41.399999999999999</v>
      </c>
      <c r="I139" s="220"/>
      <c r="J139" s="221">
        <f>ROUND(I139*H139,2)</f>
        <v>0</v>
      </c>
      <c r="K139" s="217" t="s">
        <v>156</v>
      </c>
      <c r="L139" s="46"/>
      <c r="M139" s="222" t="s">
        <v>19</v>
      </c>
      <c r="N139" s="223" t="s">
        <v>43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157</v>
      </c>
      <c r="AT139" s="226" t="s">
        <v>152</v>
      </c>
      <c r="AU139" s="226" t="s">
        <v>81</v>
      </c>
      <c r="AY139" s="19" t="s">
        <v>150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79</v>
      </c>
      <c r="BK139" s="227">
        <f>ROUND(I139*H139,2)</f>
        <v>0</v>
      </c>
      <c r="BL139" s="19" t="s">
        <v>157</v>
      </c>
      <c r="BM139" s="226" t="s">
        <v>1921</v>
      </c>
    </row>
    <row r="140" s="2" customFormat="1">
      <c r="A140" s="40"/>
      <c r="B140" s="41"/>
      <c r="C140" s="42"/>
      <c r="D140" s="228" t="s">
        <v>159</v>
      </c>
      <c r="E140" s="42"/>
      <c r="F140" s="229" t="s">
        <v>384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159</v>
      </c>
      <c r="AU140" s="19" t="s">
        <v>81</v>
      </c>
    </row>
    <row r="141" s="2" customFormat="1">
      <c r="A141" s="40"/>
      <c r="B141" s="41"/>
      <c r="C141" s="42"/>
      <c r="D141" s="233" t="s">
        <v>161</v>
      </c>
      <c r="E141" s="42"/>
      <c r="F141" s="234" t="s">
        <v>385</v>
      </c>
      <c r="G141" s="42"/>
      <c r="H141" s="42"/>
      <c r="I141" s="230"/>
      <c r="J141" s="42"/>
      <c r="K141" s="42"/>
      <c r="L141" s="46"/>
      <c r="M141" s="231"/>
      <c r="N141" s="23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161</v>
      </c>
      <c r="AU141" s="19" t="s">
        <v>81</v>
      </c>
    </row>
    <row r="142" s="13" customFormat="1">
      <c r="A142" s="13"/>
      <c r="B142" s="235"/>
      <c r="C142" s="236"/>
      <c r="D142" s="228" t="s">
        <v>163</v>
      </c>
      <c r="E142" s="237" t="s">
        <v>19</v>
      </c>
      <c r="F142" s="238" t="s">
        <v>1809</v>
      </c>
      <c r="G142" s="236"/>
      <c r="H142" s="237" t="s">
        <v>19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163</v>
      </c>
      <c r="AU142" s="244" t="s">
        <v>81</v>
      </c>
      <c r="AV142" s="13" t="s">
        <v>79</v>
      </c>
      <c r="AW142" s="13" t="s">
        <v>34</v>
      </c>
      <c r="AX142" s="13" t="s">
        <v>72</v>
      </c>
      <c r="AY142" s="244" t="s">
        <v>150</v>
      </c>
    </row>
    <row r="143" s="13" customFormat="1">
      <c r="A143" s="13"/>
      <c r="B143" s="235"/>
      <c r="C143" s="236"/>
      <c r="D143" s="228" t="s">
        <v>163</v>
      </c>
      <c r="E143" s="237" t="s">
        <v>19</v>
      </c>
      <c r="F143" s="238" t="s">
        <v>386</v>
      </c>
      <c r="G143" s="236"/>
      <c r="H143" s="237" t="s">
        <v>19</v>
      </c>
      <c r="I143" s="239"/>
      <c r="J143" s="236"/>
      <c r="K143" s="236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163</v>
      </c>
      <c r="AU143" s="244" t="s">
        <v>81</v>
      </c>
      <c r="AV143" s="13" t="s">
        <v>79</v>
      </c>
      <c r="AW143" s="13" t="s">
        <v>34</v>
      </c>
      <c r="AX143" s="13" t="s">
        <v>72</v>
      </c>
      <c r="AY143" s="244" t="s">
        <v>150</v>
      </c>
    </row>
    <row r="144" s="14" customFormat="1">
      <c r="A144" s="14"/>
      <c r="B144" s="245"/>
      <c r="C144" s="246"/>
      <c r="D144" s="228" t="s">
        <v>163</v>
      </c>
      <c r="E144" s="247" t="s">
        <v>19</v>
      </c>
      <c r="F144" s="248" t="s">
        <v>1922</v>
      </c>
      <c r="G144" s="246"/>
      <c r="H144" s="249">
        <v>41.399999999999999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163</v>
      </c>
      <c r="AU144" s="255" t="s">
        <v>81</v>
      </c>
      <c r="AV144" s="14" t="s">
        <v>81</v>
      </c>
      <c r="AW144" s="14" t="s">
        <v>34</v>
      </c>
      <c r="AX144" s="14" t="s">
        <v>72</v>
      </c>
      <c r="AY144" s="255" t="s">
        <v>150</v>
      </c>
    </row>
    <row r="145" s="15" customFormat="1">
      <c r="A145" s="15"/>
      <c r="B145" s="256"/>
      <c r="C145" s="257"/>
      <c r="D145" s="228" t="s">
        <v>163</v>
      </c>
      <c r="E145" s="258" t="s">
        <v>19</v>
      </c>
      <c r="F145" s="259" t="s">
        <v>167</v>
      </c>
      <c r="G145" s="257"/>
      <c r="H145" s="260">
        <v>41.399999999999999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6" t="s">
        <v>163</v>
      </c>
      <c r="AU145" s="266" t="s">
        <v>81</v>
      </c>
      <c r="AV145" s="15" t="s">
        <v>157</v>
      </c>
      <c r="AW145" s="15" t="s">
        <v>34</v>
      </c>
      <c r="AX145" s="15" t="s">
        <v>79</v>
      </c>
      <c r="AY145" s="266" t="s">
        <v>150</v>
      </c>
    </row>
    <row r="146" s="2" customFormat="1" ht="16.5" customHeight="1">
      <c r="A146" s="40"/>
      <c r="B146" s="41"/>
      <c r="C146" s="215" t="s">
        <v>208</v>
      </c>
      <c r="D146" s="215" t="s">
        <v>152</v>
      </c>
      <c r="E146" s="216" t="s">
        <v>389</v>
      </c>
      <c r="F146" s="217" t="s">
        <v>390</v>
      </c>
      <c r="G146" s="218" t="s">
        <v>218</v>
      </c>
      <c r="H146" s="219">
        <v>23</v>
      </c>
      <c r="I146" s="220"/>
      <c r="J146" s="221">
        <f>ROUND(I146*H146,2)</f>
        <v>0</v>
      </c>
      <c r="K146" s="217" t="s">
        <v>156</v>
      </c>
      <c r="L146" s="46"/>
      <c r="M146" s="222" t="s">
        <v>19</v>
      </c>
      <c r="N146" s="223" t="s">
        <v>43</v>
      </c>
      <c r="O146" s="86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157</v>
      </c>
      <c r="AT146" s="226" t="s">
        <v>152</v>
      </c>
      <c r="AU146" s="226" t="s">
        <v>81</v>
      </c>
      <c r="AY146" s="19" t="s">
        <v>150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79</v>
      </c>
      <c r="BK146" s="227">
        <f>ROUND(I146*H146,2)</f>
        <v>0</v>
      </c>
      <c r="BL146" s="19" t="s">
        <v>157</v>
      </c>
      <c r="BM146" s="226" t="s">
        <v>1923</v>
      </c>
    </row>
    <row r="147" s="2" customFormat="1">
      <c r="A147" s="40"/>
      <c r="B147" s="41"/>
      <c r="C147" s="42"/>
      <c r="D147" s="228" t="s">
        <v>159</v>
      </c>
      <c r="E147" s="42"/>
      <c r="F147" s="229" t="s">
        <v>392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159</v>
      </c>
      <c r="AU147" s="19" t="s">
        <v>81</v>
      </c>
    </row>
    <row r="148" s="2" customFormat="1">
      <c r="A148" s="40"/>
      <c r="B148" s="41"/>
      <c r="C148" s="42"/>
      <c r="D148" s="233" t="s">
        <v>161</v>
      </c>
      <c r="E148" s="42"/>
      <c r="F148" s="234" t="s">
        <v>393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161</v>
      </c>
      <c r="AU148" s="19" t="s">
        <v>81</v>
      </c>
    </row>
    <row r="149" s="13" customFormat="1">
      <c r="A149" s="13"/>
      <c r="B149" s="235"/>
      <c r="C149" s="236"/>
      <c r="D149" s="228" t="s">
        <v>163</v>
      </c>
      <c r="E149" s="237" t="s">
        <v>19</v>
      </c>
      <c r="F149" s="238" t="s">
        <v>1833</v>
      </c>
      <c r="G149" s="236"/>
      <c r="H149" s="237" t="s">
        <v>19</v>
      </c>
      <c r="I149" s="239"/>
      <c r="J149" s="236"/>
      <c r="K149" s="236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163</v>
      </c>
      <c r="AU149" s="244" t="s">
        <v>81</v>
      </c>
      <c r="AV149" s="13" t="s">
        <v>79</v>
      </c>
      <c r="AW149" s="13" t="s">
        <v>34</v>
      </c>
      <c r="AX149" s="13" t="s">
        <v>72</v>
      </c>
      <c r="AY149" s="244" t="s">
        <v>150</v>
      </c>
    </row>
    <row r="150" s="13" customFormat="1">
      <c r="A150" s="13"/>
      <c r="B150" s="235"/>
      <c r="C150" s="236"/>
      <c r="D150" s="228" t="s">
        <v>163</v>
      </c>
      <c r="E150" s="237" t="s">
        <v>19</v>
      </c>
      <c r="F150" s="238" t="s">
        <v>394</v>
      </c>
      <c r="G150" s="236"/>
      <c r="H150" s="237" t="s">
        <v>19</v>
      </c>
      <c r="I150" s="239"/>
      <c r="J150" s="236"/>
      <c r="K150" s="236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163</v>
      </c>
      <c r="AU150" s="244" t="s">
        <v>81</v>
      </c>
      <c r="AV150" s="13" t="s">
        <v>79</v>
      </c>
      <c r="AW150" s="13" t="s">
        <v>34</v>
      </c>
      <c r="AX150" s="13" t="s">
        <v>72</v>
      </c>
      <c r="AY150" s="244" t="s">
        <v>150</v>
      </c>
    </row>
    <row r="151" s="14" customFormat="1">
      <c r="A151" s="14"/>
      <c r="B151" s="245"/>
      <c r="C151" s="246"/>
      <c r="D151" s="228" t="s">
        <v>163</v>
      </c>
      <c r="E151" s="247" t="s">
        <v>19</v>
      </c>
      <c r="F151" s="248" t="s">
        <v>325</v>
      </c>
      <c r="G151" s="246"/>
      <c r="H151" s="249">
        <v>23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163</v>
      </c>
      <c r="AU151" s="255" t="s">
        <v>81</v>
      </c>
      <c r="AV151" s="14" t="s">
        <v>81</v>
      </c>
      <c r="AW151" s="14" t="s">
        <v>34</v>
      </c>
      <c r="AX151" s="14" t="s">
        <v>72</v>
      </c>
      <c r="AY151" s="255" t="s">
        <v>150</v>
      </c>
    </row>
    <row r="152" s="15" customFormat="1">
      <c r="A152" s="15"/>
      <c r="B152" s="256"/>
      <c r="C152" s="257"/>
      <c r="D152" s="228" t="s">
        <v>163</v>
      </c>
      <c r="E152" s="258" t="s">
        <v>19</v>
      </c>
      <c r="F152" s="259" t="s">
        <v>167</v>
      </c>
      <c r="G152" s="257"/>
      <c r="H152" s="260">
        <v>23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6" t="s">
        <v>163</v>
      </c>
      <c r="AU152" s="266" t="s">
        <v>81</v>
      </c>
      <c r="AV152" s="15" t="s">
        <v>157</v>
      </c>
      <c r="AW152" s="15" t="s">
        <v>34</v>
      </c>
      <c r="AX152" s="15" t="s">
        <v>79</v>
      </c>
      <c r="AY152" s="266" t="s">
        <v>150</v>
      </c>
    </row>
    <row r="153" s="2" customFormat="1" ht="24.15" customHeight="1">
      <c r="A153" s="40"/>
      <c r="B153" s="41"/>
      <c r="C153" s="215" t="s">
        <v>215</v>
      </c>
      <c r="D153" s="215" t="s">
        <v>152</v>
      </c>
      <c r="E153" s="216" t="s">
        <v>405</v>
      </c>
      <c r="F153" s="217" t="s">
        <v>406</v>
      </c>
      <c r="G153" s="218" t="s">
        <v>155</v>
      </c>
      <c r="H153" s="219">
        <v>93</v>
      </c>
      <c r="I153" s="220"/>
      <c r="J153" s="221">
        <f>ROUND(I153*H153,2)</f>
        <v>0</v>
      </c>
      <c r="K153" s="217" t="s">
        <v>156</v>
      </c>
      <c r="L153" s="46"/>
      <c r="M153" s="222" t="s">
        <v>19</v>
      </c>
      <c r="N153" s="223" t="s">
        <v>43</v>
      </c>
      <c r="O153" s="86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157</v>
      </c>
      <c r="AT153" s="226" t="s">
        <v>152</v>
      </c>
      <c r="AU153" s="226" t="s">
        <v>81</v>
      </c>
      <c r="AY153" s="19" t="s">
        <v>150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79</v>
      </c>
      <c r="BK153" s="227">
        <f>ROUND(I153*H153,2)</f>
        <v>0</v>
      </c>
      <c r="BL153" s="19" t="s">
        <v>157</v>
      </c>
      <c r="BM153" s="226" t="s">
        <v>1924</v>
      </c>
    </row>
    <row r="154" s="2" customFormat="1">
      <c r="A154" s="40"/>
      <c r="B154" s="41"/>
      <c r="C154" s="42"/>
      <c r="D154" s="228" t="s">
        <v>159</v>
      </c>
      <c r="E154" s="42"/>
      <c r="F154" s="229" t="s">
        <v>408</v>
      </c>
      <c r="G154" s="42"/>
      <c r="H154" s="42"/>
      <c r="I154" s="230"/>
      <c r="J154" s="42"/>
      <c r="K154" s="42"/>
      <c r="L154" s="46"/>
      <c r="M154" s="231"/>
      <c r="N154" s="23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159</v>
      </c>
      <c r="AU154" s="19" t="s">
        <v>81</v>
      </c>
    </row>
    <row r="155" s="2" customFormat="1">
      <c r="A155" s="40"/>
      <c r="B155" s="41"/>
      <c r="C155" s="42"/>
      <c r="D155" s="233" t="s">
        <v>161</v>
      </c>
      <c r="E155" s="42"/>
      <c r="F155" s="234" t="s">
        <v>409</v>
      </c>
      <c r="G155" s="42"/>
      <c r="H155" s="42"/>
      <c r="I155" s="230"/>
      <c r="J155" s="42"/>
      <c r="K155" s="42"/>
      <c r="L155" s="46"/>
      <c r="M155" s="231"/>
      <c r="N155" s="23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161</v>
      </c>
      <c r="AU155" s="19" t="s">
        <v>81</v>
      </c>
    </row>
    <row r="156" s="13" customFormat="1">
      <c r="A156" s="13"/>
      <c r="B156" s="235"/>
      <c r="C156" s="236"/>
      <c r="D156" s="228" t="s">
        <v>163</v>
      </c>
      <c r="E156" s="237" t="s">
        <v>19</v>
      </c>
      <c r="F156" s="238" t="s">
        <v>1809</v>
      </c>
      <c r="G156" s="236"/>
      <c r="H156" s="237" t="s">
        <v>19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163</v>
      </c>
      <c r="AU156" s="244" t="s">
        <v>81</v>
      </c>
      <c r="AV156" s="13" t="s">
        <v>79</v>
      </c>
      <c r="AW156" s="13" t="s">
        <v>34</v>
      </c>
      <c r="AX156" s="13" t="s">
        <v>72</v>
      </c>
      <c r="AY156" s="244" t="s">
        <v>150</v>
      </c>
    </row>
    <row r="157" s="13" customFormat="1">
      <c r="A157" s="13"/>
      <c r="B157" s="235"/>
      <c r="C157" s="236"/>
      <c r="D157" s="228" t="s">
        <v>163</v>
      </c>
      <c r="E157" s="237" t="s">
        <v>19</v>
      </c>
      <c r="F157" s="238" t="s">
        <v>626</v>
      </c>
      <c r="G157" s="236"/>
      <c r="H157" s="237" t="s">
        <v>19</v>
      </c>
      <c r="I157" s="239"/>
      <c r="J157" s="236"/>
      <c r="K157" s="236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163</v>
      </c>
      <c r="AU157" s="244" t="s">
        <v>81</v>
      </c>
      <c r="AV157" s="13" t="s">
        <v>79</v>
      </c>
      <c r="AW157" s="13" t="s">
        <v>34</v>
      </c>
      <c r="AX157" s="13" t="s">
        <v>72</v>
      </c>
      <c r="AY157" s="244" t="s">
        <v>150</v>
      </c>
    </row>
    <row r="158" s="14" customFormat="1">
      <c r="A158" s="14"/>
      <c r="B158" s="245"/>
      <c r="C158" s="246"/>
      <c r="D158" s="228" t="s">
        <v>163</v>
      </c>
      <c r="E158" s="247" t="s">
        <v>19</v>
      </c>
      <c r="F158" s="248" t="s">
        <v>1925</v>
      </c>
      <c r="G158" s="246"/>
      <c r="H158" s="249">
        <v>93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163</v>
      </c>
      <c r="AU158" s="255" t="s">
        <v>81</v>
      </c>
      <c r="AV158" s="14" t="s">
        <v>81</v>
      </c>
      <c r="AW158" s="14" t="s">
        <v>34</v>
      </c>
      <c r="AX158" s="14" t="s">
        <v>72</v>
      </c>
      <c r="AY158" s="255" t="s">
        <v>150</v>
      </c>
    </row>
    <row r="159" s="15" customFormat="1">
      <c r="A159" s="15"/>
      <c r="B159" s="256"/>
      <c r="C159" s="257"/>
      <c r="D159" s="228" t="s">
        <v>163</v>
      </c>
      <c r="E159" s="258" t="s">
        <v>19</v>
      </c>
      <c r="F159" s="259" t="s">
        <v>167</v>
      </c>
      <c r="G159" s="257"/>
      <c r="H159" s="260">
        <v>93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6" t="s">
        <v>163</v>
      </c>
      <c r="AU159" s="266" t="s">
        <v>81</v>
      </c>
      <c r="AV159" s="15" t="s">
        <v>157</v>
      </c>
      <c r="AW159" s="15" t="s">
        <v>34</v>
      </c>
      <c r="AX159" s="15" t="s">
        <v>79</v>
      </c>
      <c r="AY159" s="266" t="s">
        <v>150</v>
      </c>
    </row>
    <row r="160" s="2" customFormat="1" ht="16.5" customHeight="1">
      <c r="A160" s="40"/>
      <c r="B160" s="41"/>
      <c r="C160" s="267" t="s">
        <v>225</v>
      </c>
      <c r="D160" s="267" t="s">
        <v>412</v>
      </c>
      <c r="E160" s="268" t="s">
        <v>413</v>
      </c>
      <c r="F160" s="269" t="s">
        <v>414</v>
      </c>
      <c r="G160" s="270" t="s">
        <v>415</v>
      </c>
      <c r="H160" s="271">
        <v>2.8740000000000001</v>
      </c>
      <c r="I160" s="272"/>
      <c r="J160" s="273">
        <f>ROUND(I160*H160,2)</f>
        <v>0</v>
      </c>
      <c r="K160" s="269" t="s">
        <v>156</v>
      </c>
      <c r="L160" s="274"/>
      <c r="M160" s="275" t="s">
        <v>19</v>
      </c>
      <c r="N160" s="276" t="s">
        <v>43</v>
      </c>
      <c r="O160" s="86"/>
      <c r="P160" s="224">
        <f>O160*H160</f>
        <v>0</v>
      </c>
      <c r="Q160" s="224">
        <v>0.001</v>
      </c>
      <c r="R160" s="224">
        <f>Q160*H160</f>
        <v>0.0028740000000000003</v>
      </c>
      <c r="S160" s="224">
        <v>0</v>
      </c>
      <c r="T160" s="225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6" t="s">
        <v>208</v>
      </c>
      <c r="AT160" s="226" t="s">
        <v>412</v>
      </c>
      <c r="AU160" s="226" t="s">
        <v>81</v>
      </c>
      <c r="AY160" s="19" t="s">
        <v>150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79</v>
      </c>
      <c r="BK160" s="227">
        <f>ROUND(I160*H160,2)</f>
        <v>0</v>
      </c>
      <c r="BL160" s="19" t="s">
        <v>157</v>
      </c>
      <c r="BM160" s="226" t="s">
        <v>1926</v>
      </c>
    </row>
    <row r="161" s="2" customFormat="1">
      <c r="A161" s="40"/>
      <c r="B161" s="41"/>
      <c r="C161" s="42"/>
      <c r="D161" s="228" t="s">
        <v>159</v>
      </c>
      <c r="E161" s="42"/>
      <c r="F161" s="229" t="s">
        <v>414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159</v>
      </c>
      <c r="AU161" s="19" t="s">
        <v>81</v>
      </c>
    </row>
    <row r="162" s="13" customFormat="1">
      <c r="A162" s="13"/>
      <c r="B162" s="235"/>
      <c r="C162" s="236"/>
      <c r="D162" s="228" t="s">
        <v>163</v>
      </c>
      <c r="E162" s="237" t="s">
        <v>19</v>
      </c>
      <c r="F162" s="238" t="s">
        <v>417</v>
      </c>
      <c r="G162" s="236"/>
      <c r="H162" s="237" t="s">
        <v>19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163</v>
      </c>
      <c r="AU162" s="244" t="s">
        <v>81</v>
      </c>
      <c r="AV162" s="13" t="s">
        <v>79</v>
      </c>
      <c r="AW162" s="13" t="s">
        <v>34</v>
      </c>
      <c r="AX162" s="13" t="s">
        <v>72</v>
      </c>
      <c r="AY162" s="244" t="s">
        <v>150</v>
      </c>
    </row>
    <row r="163" s="14" customFormat="1">
      <c r="A163" s="14"/>
      <c r="B163" s="245"/>
      <c r="C163" s="246"/>
      <c r="D163" s="228" t="s">
        <v>163</v>
      </c>
      <c r="E163" s="247" t="s">
        <v>19</v>
      </c>
      <c r="F163" s="248" t="s">
        <v>1927</v>
      </c>
      <c r="G163" s="246"/>
      <c r="H163" s="249">
        <v>2.8740000000000001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163</v>
      </c>
      <c r="AU163" s="255" t="s">
        <v>81</v>
      </c>
      <c r="AV163" s="14" t="s">
        <v>81</v>
      </c>
      <c r="AW163" s="14" t="s">
        <v>34</v>
      </c>
      <c r="AX163" s="14" t="s">
        <v>72</v>
      </c>
      <c r="AY163" s="255" t="s">
        <v>150</v>
      </c>
    </row>
    <row r="164" s="15" customFormat="1">
      <c r="A164" s="15"/>
      <c r="B164" s="256"/>
      <c r="C164" s="257"/>
      <c r="D164" s="228" t="s">
        <v>163</v>
      </c>
      <c r="E164" s="258" t="s">
        <v>19</v>
      </c>
      <c r="F164" s="259" t="s">
        <v>167</v>
      </c>
      <c r="G164" s="257"/>
      <c r="H164" s="260">
        <v>2.8740000000000001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6" t="s">
        <v>163</v>
      </c>
      <c r="AU164" s="266" t="s">
        <v>81</v>
      </c>
      <c r="AV164" s="15" t="s">
        <v>157</v>
      </c>
      <c r="AW164" s="15" t="s">
        <v>34</v>
      </c>
      <c r="AX164" s="15" t="s">
        <v>79</v>
      </c>
      <c r="AY164" s="266" t="s">
        <v>150</v>
      </c>
    </row>
    <row r="165" s="2" customFormat="1" ht="24.15" customHeight="1">
      <c r="A165" s="40"/>
      <c r="B165" s="41"/>
      <c r="C165" s="215" t="s">
        <v>239</v>
      </c>
      <c r="D165" s="215" t="s">
        <v>152</v>
      </c>
      <c r="E165" s="216" t="s">
        <v>434</v>
      </c>
      <c r="F165" s="217" t="s">
        <v>435</v>
      </c>
      <c r="G165" s="218" t="s">
        <v>155</v>
      </c>
      <c r="H165" s="219">
        <v>40</v>
      </c>
      <c r="I165" s="220"/>
      <c r="J165" s="221">
        <f>ROUND(I165*H165,2)</f>
        <v>0</v>
      </c>
      <c r="K165" s="217" t="s">
        <v>156</v>
      </c>
      <c r="L165" s="46"/>
      <c r="M165" s="222" t="s">
        <v>19</v>
      </c>
      <c r="N165" s="223" t="s">
        <v>43</v>
      </c>
      <c r="O165" s="86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157</v>
      </c>
      <c r="AT165" s="226" t="s">
        <v>152</v>
      </c>
      <c r="AU165" s="226" t="s">
        <v>81</v>
      </c>
      <c r="AY165" s="19" t="s">
        <v>150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79</v>
      </c>
      <c r="BK165" s="227">
        <f>ROUND(I165*H165,2)</f>
        <v>0</v>
      </c>
      <c r="BL165" s="19" t="s">
        <v>157</v>
      </c>
      <c r="BM165" s="226" t="s">
        <v>1928</v>
      </c>
    </row>
    <row r="166" s="2" customFormat="1">
      <c r="A166" s="40"/>
      <c r="B166" s="41"/>
      <c r="C166" s="42"/>
      <c r="D166" s="228" t="s">
        <v>159</v>
      </c>
      <c r="E166" s="42"/>
      <c r="F166" s="229" t="s">
        <v>437</v>
      </c>
      <c r="G166" s="42"/>
      <c r="H166" s="42"/>
      <c r="I166" s="230"/>
      <c r="J166" s="42"/>
      <c r="K166" s="42"/>
      <c r="L166" s="46"/>
      <c r="M166" s="231"/>
      <c r="N166" s="23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159</v>
      </c>
      <c r="AU166" s="19" t="s">
        <v>81</v>
      </c>
    </row>
    <row r="167" s="2" customFormat="1">
      <c r="A167" s="40"/>
      <c r="B167" s="41"/>
      <c r="C167" s="42"/>
      <c r="D167" s="233" t="s">
        <v>161</v>
      </c>
      <c r="E167" s="42"/>
      <c r="F167" s="234" t="s">
        <v>438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161</v>
      </c>
      <c r="AU167" s="19" t="s">
        <v>81</v>
      </c>
    </row>
    <row r="168" s="13" customFormat="1">
      <c r="A168" s="13"/>
      <c r="B168" s="235"/>
      <c r="C168" s="236"/>
      <c r="D168" s="228" t="s">
        <v>163</v>
      </c>
      <c r="E168" s="237" t="s">
        <v>19</v>
      </c>
      <c r="F168" s="238" t="s">
        <v>1929</v>
      </c>
      <c r="G168" s="236"/>
      <c r="H168" s="237" t="s">
        <v>19</v>
      </c>
      <c r="I168" s="239"/>
      <c r="J168" s="236"/>
      <c r="K168" s="236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163</v>
      </c>
      <c r="AU168" s="244" t="s">
        <v>81</v>
      </c>
      <c r="AV168" s="13" t="s">
        <v>79</v>
      </c>
      <c r="AW168" s="13" t="s">
        <v>34</v>
      </c>
      <c r="AX168" s="13" t="s">
        <v>72</v>
      </c>
      <c r="AY168" s="244" t="s">
        <v>150</v>
      </c>
    </row>
    <row r="169" s="13" customFormat="1">
      <c r="A169" s="13"/>
      <c r="B169" s="235"/>
      <c r="C169" s="236"/>
      <c r="D169" s="228" t="s">
        <v>163</v>
      </c>
      <c r="E169" s="237" t="s">
        <v>19</v>
      </c>
      <c r="F169" s="238" t="s">
        <v>631</v>
      </c>
      <c r="G169" s="236"/>
      <c r="H169" s="237" t="s">
        <v>19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163</v>
      </c>
      <c r="AU169" s="244" t="s">
        <v>81</v>
      </c>
      <c r="AV169" s="13" t="s">
        <v>79</v>
      </c>
      <c r="AW169" s="13" t="s">
        <v>34</v>
      </c>
      <c r="AX169" s="13" t="s">
        <v>72</v>
      </c>
      <c r="AY169" s="244" t="s">
        <v>150</v>
      </c>
    </row>
    <row r="170" s="14" customFormat="1">
      <c r="A170" s="14"/>
      <c r="B170" s="245"/>
      <c r="C170" s="246"/>
      <c r="D170" s="228" t="s">
        <v>163</v>
      </c>
      <c r="E170" s="247" t="s">
        <v>19</v>
      </c>
      <c r="F170" s="248" t="s">
        <v>1930</v>
      </c>
      <c r="G170" s="246"/>
      <c r="H170" s="249">
        <v>40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163</v>
      </c>
      <c r="AU170" s="255" t="s">
        <v>81</v>
      </c>
      <c r="AV170" s="14" t="s">
        <v>81</v>
      </c>
      <c r="AW170" s="14" t="s">
        <v>34</v>
      </c>
      <c r="AX170" s="14" t="s">
        <v>72</v>
      </c>
      <c r="AY170" s="255" t="s">
        <v>150</v>
      </c>
    </row>
    <row r="171" s="15" customFormat="1">
      <c r="A171" s="15"/>
      <c r="B171" s="256"/>
      <c r="C171" s="257"/>
      <c r="D171" s="228" t="s">
        <v>163</v>
      </c>
      <c r="E171" s="258" t="s">
        <v>19</v>
      </c>
      <c r="F171" s="259" t="s">
        <v>167</v>
      </c>
      <c r="G171" s="257"/>
      <c r="H171" s="260">
        <v>40</v>
      </c>
      <c r="I171" s="261"/>
      <c r="J171" s="257"/>
      <c r="K171" s="257"/>
      <c r="L171" s="262"/>
      <c r="M171" s="263"/>
      <c r="N171" s="264"/>
      <c r="O171" s="264"/>
      <c r="P171" s="264"/>
      <c r="Q171" s="264"/>
      <c r="R171" s="264"/>
      <c r="S171" s="264"/>
      <c r="T171" s="26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6" t="s">
        <v>163</v>
      </c>
      <c r="AU171" s="266" t="s">
        <v>81</v>
      </c>
      <c r="AV171" s="15" t="s">
        <v>157</v>
      </c>
      <c r="AW171" s="15" t="s">
        <v>34</v>
      </c>
      <c r="AX171" s="15" t="s">
        <v>79</v>
      </c>
      <c r="AY171" s="266" t="s">
        <v>150</v>
      </c>
    </row>
    <row r="172" s="2" customFormat="1" ht="24.15" customHeight="1">
      <c r="A172" s="40"/>
      <c r="B172" s="41"/>
      <c r="C172" s="215" t="s">
        <v>247</v>
      </c>
      <c r="D172" s="215" t="s">
        <v>152</v>
      </c>
      <c r="E172" s="216" t="s">
        <v>633</v>
      </c>
      <c r="F172" s="217" t="s">
        <v>634</v>
      </c>
      <c r="G172" s="218" t="s">
        <v>155</v>
      </c>
      <c r="H172" s="219">
        <v>53</v>
      </c>
      <c r="I172" s="220"/>
      <c r="J172" s="221">
        <f>ROUND(I172*H172,2)</f>
        <v>0</v>
      </c>
      <c r="K172" s="217" t="s">
        <v>156</v>
      </c>
      <c r="L172" s="46"/>
      <c r="M172" s="222" t="s">
        <v>19</v>
      </c>
      <c r="N172" s="223" t="s">
        <v>43</v>
      </c>
      <c r="O172" s="86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6" t="s">
        <v>157</v>
      </c>
      <c r="AT172" s="226" t="s">
        <v>152</v>
      </c>
      <c r="AU172" s="226" t="s">
        <v>81</v>
      </c>
      <c r="AY172" s="19" t="s">
        <v>150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9" t="s">
        <v>79</v>
      </c>
      <c r="BK172" s="227">
        <f>ROUND(I172*H172,2)</f>
        <v>0</v>
      </c>
      <c r="BL172" s="19" t="s">
        <v>157</v>
      </c>
      <c r="BM172" s="226" t="s">
        <v>1931</v>
      </c>
    </row>
    <row r="173" s="2" customFormat="1">
      <c r="A173" s="40"/>
      <c r="B173" s="41"/>
      <c r="C173" s="42"/>
      <c r="D173" s="228" t="s">
        <v>159</v>
      </c>
      <c r="E173" s="42"/>
      <c r="F173" s="229" t="s">
        <v>636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159</v>
      </c>
      <c r="AU173" s="19" t="s">
        <v>81</v>
      </c>
    </row>
    <row r="174" s="2" customFormat="1">
      <c r="A174" s="40"/>
      <c r="B174" s="41"/>
      <c r="C174" s="42"/>
      <c r="D174" s="233" t="s">
        <v>161</v>
      </c>
      <c r="E174" s="42"/>
      <c r="F174" s="234" t="s">
        <v>637</v>
      </c>
      <c r="G174" s="42"/>
      <c r="H174" s="42"/>
      <c r="I174" s="230"/>
      <c r="J174" s="42"/>
      <c r="K174" s="42"/>
      <c r="L174" s="46"/>
      <c r="M174" s="231"/>
      <c r="N174" s="23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161</v>
      </c>
      <c r="AU174" s="19" t="s">
        <v>81</v>
      </c>
    </row>
    <row r="175" s="13" customFormat="1">
      <c r="A175" s="13"/>
      <c r="B175" s="235"/>
      <c r="C175" s="236"/>
      <c r="D175" s="228" t="s">
        <v>163</v>
      </c>
      <c r="E175" s="237" t="s">
        <v>19</v>
      </c>
      <c r="F175" s="238" t="s">
        <v>1929</v>
      </c>
      <c r="G175" s="236"/>
      <c r="H175" s="237" t="s">
        <v>19</v>
      </c>
      <c r="I175" s="239"/>
      <c r="J175" s="236"/>
      <c r="K175" s="236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163</v>
      </c>
      <c r="AU175" s="244" t="s">
        <v>81</v>
      </c>
      <c r="AV175" s="13" t="s">
        <v>79</v>
      </c>
      <c r="AW175" s="13" t="s">
        <v>34</v>
      </c>
      <c r="AX175" s="13" t="s">
        <v>72</v>
      </c>
      <c r="AY175" s="244" t="s">
        <v>150</v>
      </c>
    </row>
    <row r="176" s="13" customFormat="1">
      <c r="A176" s="13"/>
      <c r="B176" s="235"/>
      <c r="C176" s="236"/>
      <c r="D176" s="228" t="s">
        <v>163</v>
      </c>
      <c r="E176" s="237" t="s">
        <v>19</v>
      </c>
      <c r="F176" s="238" t="s">
        <v>638</v>
      </c>
      <c r="G176" s="236"/>
      <c r="H176" s="237" t="s">
        <v>19</v>
      </c>
      <c r="I176" s="239"/>
      <c r="J176" s="236"/>
      <c r="K176" s="236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163</v>
      </c>
      <c r="AU176" s="244" t="s">
        <v>81</v>
      </c>
      <c r="AV176" s="13" t="s">
        <v>79</v>
      </c>
      <c r="AW176" s="13" t="s">
        <v>34</v>
      </c>
      <c r="AX176" s="13" t="s">
        <v>72</v>
      </c>
      <c r="AY176" s="244" t="s">
        <v>150</v>
      </c>
    </row>
    <row r="177" s="14" customFormat="1">
      <c r="A177" s="14"/>
      <c r="B177" s="245"/>
      <c r="C177" s="246"/>
      <c r="D177" s="228" t="s">
        <v>163</v>
      </c>
      <c r="E177" s="247" t="s">
        <v>19</v>
      </c>
      <c r="F177" s="248" t="s">
        <v>578</v>
      </c>
      <c r="G177" s="246"/>
      <c r="H177" s="249">
        <v>53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163</v>
      </c>
      <c r="AU177" s="255" t="s">
        <v>81</v>
      </c>
      <c r="AV177" s="14" t="s">
        <v>81</v>
      </c>
      <c r="AW177" s="14" t="s">
        <v>34</v>
      </c>
      <c r="AX177" s="14" t="s">
        <v>72</v>
      </c>
      <c r="AY177" s="255" t="s">
        <v>150</v>
      </c>
    </row>
    <row r="178" s="15" customFormat="1">
      <c r="A178" s="15"/>
      <c r="B178" s="256"/>
      <c r="C178" s="257"/>
      <c r="D178" s="228" t="s">
        <v>163</v>
      </c>
      <c r="E178" s="258" t="s">
        <v>19</v>
      </c>
      <c r="F178" s="259" t="s">
        <v>167</v>
      </c>
      <c r="G178" s="257"/>
      <c r="H178" s="260">
        <v>53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6" t="s">
        <v>163</v>
      </c>
      <c r="AU178" s="266" t="s">
        <v>81</v>
      </c>
      <c r="AV178" s="15" t="s">
        <v>157</v>
      </c>
      <c r="AW178" s="15" t="s">
        <v>34</v>
      </c>
      <c r="AX178" s="15" t="s">
        <v>79</v>
      </c>
      <c r="AY178" s="266" t="s">
        <v>150</v>
      </c>
    </row>
    <row r="179" s="2" customFormat="1" ht="24.15" customHeight="1">
      <c r="A179" s="40"/>
      <c r="B179" s="41"/>
      <c r="C179" s="215" t="s">
        <v>256</v>
      </c>
      <c r="D179" s="215" t="s">
        <v>152</v>
      </c>
      <c r="E179" s="216" t="s">
        <v>466</v>
      </c>
      <c r="F179" s="217" t="s">
        <v>467</v>
      </c>
      <c r="G179" s="218" t="s">
        <v>155</v>
      </c>
      <c r="H179" s="219">
        <v>93</v>
      </c>
      <c r="I179" s="220"/>
      <c r="J179" s="221">
        <f>ROUND(I179*H179,2)</f>
        <v>0</v>
      </c>
      <c r="K179" s="217" t="s">
        <v>156</v>
      </c>
      <c r="L179" s="46"/>
      <c r="M179" s="222" t="s">
        <v>19</v>
      </c>
      <c r="N179" s="223" t="s">
        <v>43</v>
      </c>
      <c r="O179" s="86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6" t="s">
        <v>157</v>
      </c>
      <c r="AT179" s="226" t="s">
        <v>152</v>
      </c>
      <c r="AU179" s="226" t="s">
        <v>81</v>
      </c>
      <c r="AY179" s="19" t="s">
        <v>150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9" t="s">
        <v>79</v>
      </c>
      <c r="BK179" s="227">
        <f>ROUND(I179*H179,2)</f>
        <v>0</v>
      </c>
      <c r="BL179" s="19" t="s">
        <v>157</v>
      </c>
      <c r="BM179" s="226" t="s">
        <v>1932</v>
      </c>
    </row>
    <row r="180" s="2" customFormat="1">
      <c r="A180" s="40"/>
      <c r="B180" s="41"/>
      <c r="C180" s="42"/>
      <c r="D180" s="228" t="s">
        <v>159</v>
      </c>
      <c r="E180" s="42"/>
      <c r="F180" s="229" t="s">
        <v>469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159</v>
      </c>
      <c r="AU180" s="19" t="s">
        <v>81</v>
      </c>
    </row>
    <row r="181" s="2" customFormat="1">
      <c r="A181" s="40"/>
      <c r="B181" s="41"/>
      <c r="C181" s="42"/>
      <c r="D181" s="233" t="s">
        <v>161</v>
      </c>
      <c r="E181" s="42"/>
      <c r="F181" s="234" t="s">
        <v>470</v>
      </c>
      <c r="G181" s="42"/>
      <c r="H181" s="42"/>
      <c r="I181" s="230"/>
      <c r="J181" s="42"/>
      <c r="K181" s="42"/>
      <c r="L181" s="46"/>
      <c r="M181" s="231"/>
      <c r="N181" s="232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161</v>
      </c>
      <c r="AU181" s="19" t="s">
        <v>81</v>
      </c>
    </row>
    <row r="182" s="13" customFormat="1">
      <c r="A182" s="13"/>
      <c r="B182" s="235"/>
      <c r="C182" s="236"/>
      <c r="D182" s="228" t="s">
        <v>163</v>
      </c>
      <c r="E182" s="237" t="s">
        <v>19</v>
      </c>
      <c r="F182" s="238" t="s">
        <v>1809</v>
      </c>
      <c r="G182" s="236"/>
      <c r="H182" s="237" t="s">
        <v>19</v>
      </c>
      <c r="I182" s="239"/>
      <c r="J182" s="236"/>
      <c r="K182" s="236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163</v>
      </c>
      <c r="AU182" s="244" t="s">
        <v>81</v>
      </c>
      <c r="AV182" s="13" t="s">
        <v>79</v>
      </c>
      <c r="AW182" s="13" t="s">
        <v>34</v>
      </c>
      <c r="AX182" s="13" t="s">
        <v>72</v>
      </c>
      <c r="AY182" s="244" t="s">
        <v>150</v>
      </c>
    </row>
    <row r="183" s="13" customFormat="1">
      <c r="A183" s="13"/>
      <c r="B183" s="235"/>
      <c r="C183" s="236"/>
      <c r="D183" s="228" t="s">
        <v>163</v>
      </c>
      <c r="E183" s="237" t="s">
        <v>19</v>
      </c>
      <c r="F183" s="238" t="s">
        <v>641</v>
      </c>
      <c r="G183" s="236"/>
      <c r="H183" s="237" t="s">
        <v>19</v>
      </c>
      <c r="I183" s="239"/>
      <c r="J183" s="236"/>
      <c r="K183" s="236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163</v>
      </c>
      <c r="AU183" s="244" t="s">
        <v>81</v>
      </c>
      <c r="AV183" s="13" t="s">
        <v>79</v>
      </c>
      <c r="AW183" s="13" t="s">
        <v>34</v>
      </c>
      <c r="AX183" s="13" t="s">
        <v>72</v>
      </c>
      <c r="AY183" s="244" t="s">
        <v>150</v>
      </c>
    </row>
    <row r="184" s="14" customFormat="1">
      <c r="A184" s="14"/>
      <c r="B184" s="245"/>
      <c r="C184" s="246"/>
      <c r="D184" s="228" t="s">
        <v>163</v>
      </c>
      <c r="E184" s="247" t="s">
        <v>19</v>
      </c>
      <c r="F184" s="248" t="s">
        <v>1925</v>
      </c>
      <c r="G184" s="246"/>
      <c r="H184" s="249">
        <v>93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163</v>
      </c>
      <c r="AU184" s="255" t="s">
        <v>81</v>
      </c>
      <c r="AV184" s="14" t="s">
        <v>81</v>
      </c>
      <c r="AW184" s="14" t="s">
        <v>34</v>
      </c>
      <c r="AX184" s="14" t="s">
        <v>72</v>
      </c>
      <c r="AY184" s="255" t="s">
        <v>150</v>
      </c>
    </row>
    <row r="185" s="15" customFormat="1">
      <c r="A185" s="15"/>
      <c r="B185" s="256"/>
      <c r="C185" s="257"/>
      <c r="D185" s="228" t="s">
        <v>163</v>
      </c>
      <c r="E185" s="258" t="s">
        <v>19</v>
      </c>
      <c r="F185" s="259" t="s">
        <v>167</v>
      </c>
      <c r="G185" s="257"/>
      <c r="H185" s="260">
        <v>93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6" t="s">
        <v>163</v>
      </c>
      <c r="AU185" s="266" t="s">
        <v>81</v>
      </c>
      <c r="AV185" s="15" t="s">
        <v>157</v>
      </c>
      <c r="AW185" s="15" t="s">
        <v>34</v>
      </c>
      <c r="AX185" s="15" t="s">
        <v>79</v>
      </c>
      <c r="AY185" s="266" t="s">
        <v>150</v>
      </c>
    </row>
    <row r="186" s="12" customFormat="1" ht="22.8" customHeight="1">
      <c r="A186" s="12"/>
      <c r="B186" s="199"/>
      <c r="C186" s="200"/>
      <c r="D186" s="201" t="s">
        <v>71</v>
      </c>
      <c r="E186" s="213" t="s">
        <v>157</v>
      </c>
      <c r="F186" s="213" t="s">
        <v>881</v>
      </c>
      <c r="G186" s="200"/>
      <c r="H186" s="200"/>
      <c r="I186" s="203"/>
      <c r="J186" s="214">
        <f>BK186</f>
        <v>0</v>
      </c>
      <c r="K186" s="200"/>
      <c r="L186" s="205"/>
      <c r="M186" s="206"/>
      <c r="N186" s="207"/>
      <c r="O186" s="207"/>
      <c r="P186" s="208">
        <f>SUM(P187:P198)</f>
        <v>0</v>
      </c>
      <c r="Q186" s="207"/>
      <c r="R186" s="208">
        <f>SUM(R187:R198)</f>
        <v>62.288939999999997</v>
      </c>
      <c r="S186" s="207"/>
      <c r="T186" s="209">
        <f>SUM(T187:T198)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0" t="s">
        <v>79</v>
      </c>
      <c r="AT186" s="211" t="s">
        <v>71</v>
      </c>
      <c r="AU186" s="211" t="s">
        <v>79</v>
      </c>
      <c r="AY186" s="210" t="s">
        <v>150</v>
      </c>
      <c r="BK186" s="212">
        <f>SUM(BK187:BK198)</f>
        <v>0</v>
      </c>
    </row>
    <row r="187" s="2" customFormat="1" ht="24.15" customHeight="1">
      <c r="A187" s="40"/>
      <c r="B187" s="41"/>
      <c r="C187" s="215" t="s">
        <v>264</v>
      </c>
      <c r="D187" s="215" t="s">
        <v>152</v>
      </c>
      <c r="E187" s="216" t="s">
        <v>1933</v>
      </c>
      <c r="F187" s="217" t="s">
        <v>1934</v>
      </c>
      <c r="G187" s="218" t="s">
        <v>218</v>
      </c>
      <c r="H187" s="219">
        <v>25.800000000000001</v>
      </c>
      <c r="I187" s="220"/>
      <c r="J187" s="221">
        <f>ROUND(I187*H187,2)</f>
        <v>0</v>
      </c>
      <c r="K187" s="217" t="s">
        <v>156</v>
      </c>
      <c r="L187" s="46"/>
      <c r="M187" s="222" t="s">
        <v>19</v>
      </c>
      <c r="N187" s="223" t="s">
        <v>43</v>
      </c>
      <c r="O187" s="86"/>
      <c r="P187" s="224">
        <f>O187*H187</f>
        <v>0</v>
      </c>
      <c r="Q187" s="224">
        <v>2.4142999999999999</v>
      </c>
      <c r="R187" s="224">
        <f>Q187*H187</f>
        <v>62.288939999999997</v>
      </c>
      <c r="S187" s="224">
        <v>0</v>
      </c>
      <c r="T187" s="22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6" t="s">
        <v>157</v>
      </c>
      <c r="AT187" s="226" t="s">
        <v>152</v>
      </c>
      <c r="AU187" s="226" t="s">
        <v>81</v>
      </c>
      <c r="AY187" s="19" t="s">
        <v>150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79</v>
      </c>
      <c r="BK187" s="227">
        <f>ROUND(I187*H187,2)</f>
        <v>0</v>
      </c>
      <c r="BL187" s="19" t="s">
        <v>157</v>
      </c>
      <c r="BM187" s="226" t="s">
        <v>1935</v>
      </c>
    </row>
    <row r="188" s="2" customFormat="1">
      <c r="A188" s="40"/>
      <c r="B188" s="41"/>
      <c r="C188" s="42"/>
      <c r="D188" s="228" t="s">
        <v>159</v>
      </c>
      <c r="E188" s="42"/>
      <c r="F188" s="229" t="s">
        <v>1936</v>
      </c>
      <c r="G188" s="42"/>
      <c r="H188" s="42"/>
      <c r="I188" s="230"/>
      <c r="J188" s="42"/>
      <c r="K188" s="42"/>
      <c r="L188" s="46"/>
      <c r="M188" s="231"/>
      <c r="N188" s="23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159</v>
      </c>
      <c r="AU188" s="19" t="s">
        <v>81</v>
      </c>
    </row>
    <row r="189" s="2" customFormat="1">
      <c r="A189" s="40"/>
      <c r="B189" s="41"/>
      <c r="C189" s="42"/>
      <c r="D189" s="233" t="s">
        <v>161</v>
      </c>
      <c r="E189" s="42"/>
      <c r="F189" s="234" t="s">
        <v>1937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161</v>
      </c>
      <c r="AU189" s="19" t="s">
        <v>81</v>
      </c>
    </row>
    <row r="190" s="13" customFormat="1">
      <c r="A190" s="13"/>
      <c r="B190" s="235"/>
      <c r="C190" s="236"/>
      <c r="D190" s="228" t="s">
        <v>163</v>
      </c>
      <c r="E190" s="237" t="s">
        <v>19</v>
      </c>
      <c r="F190" s="238" t="s">
        <v>1938</v>
      </c>
      <c r="G190" s="236"/>
      <c r="H190" s="237" t="s">
        <v>19</v>
      </c>
      <c r="I190" s="239"/>
      <c r="J190" s="236"/>
      <c r="K190" s="236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163</v>
      </c>
      <c r="AU190" s="244" t="s">
        <v>81</v>
      </c>
      <c r="AV190" s="13" t="s">
        <v>79</v>
      </c>
      <c r="AW190" s="13" t="s">
        <v>34</v>
      </c>
      <c r="AX190" s="13" t="s">
        <v>72</v>
      </c>
      <c r="AY190" s="244" t="s">
        <v>150</v>
      </c>
    </row>
    <row r="191" s="14" customFormat="1">
      <c r="A191" s="14"/>
      <c r="B191" s="245"/>
      <c r="C191" s="246"/>
      <c r="D191" s="228" t="s">
        <v>163</v>
      </c>
      <c r="E191" s="247" t="s">
        <v>19</v>
      </c>
      <c r="F191" s="248" t="s">
        <v>1939</v>
      </c>
      <c r="G191" s="246"/>
      <c r="H191" s="249">
        <v>25.800000000000001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163</v>
      </c>
      <c r="AU191" s="255" t="s">
        <v>81</v>
      </c>
      <c r="AV191" s="14" t="s">
        <v>81</v>
      </c>
      <c r="AW191" s="14" t="s">
        <v>34</v>
      </c>
      <c r="AX191" s="14" t="s">
        <v>72</v>
      </c>
      <c r="AY191" s="255" t="s">
        <v>150</v>
      </c>
    </row>
    <row r="192" s="15" customFormat="1">
      <c r="A192" s="15"/>
      <c r="B192" s="256"/>
      <c r="C192" s="257"/>
      <c r="D192" s="228" t="s">
        <v>163</v>
      </c>
      <c r="E192" s="258" t="s">
        <v>19</v>
      </c>
      <c r="F192" s="259" t="s">
        <v>167</v>
      </c>
      <c r="G192" s="257"/>
      <c r="H192" s="260">
        <v>25.800000000000001</v>
      </c>
      <c r="I192" s="261"/>
      <c r="J192" s="257"/>
      <c r="K192" s="257"/>
      <c r="L192" s="262"/>
      <c r="M192" s="263"/>
      <c r="N192" s="264"/>
      <c r="O192" s="264"/>
      <c r="P192" s="264"/>
      <c r="Q192" s="264"/>
      <c r="R192" s="264"/>
      <c r="S192" s="264"/>
      <c r="T192" s="26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6" t="s">
        <v>163</v>
      </c>
      <c r="AU192" s="266" t="s">
        <v>81</v>
      </c>
      <c r="AV192" s="15" t="s">
        <v>157</v>
      </c>
      <c r="AW192" s="15" t="s">
        <v>34</v>
      </c>
      <c r="AX192" s="15" t="s">
        <v>79</v>
      </c>
      <c r="AY192" s="266" t="s">
        <v>150</v>
      </c>
    </row>
    <row r="193" s="2" customFormat="1" ht="16.5" customHeight="1">
      <c r="A193" s="40"/>
      <c r="B193" s="41"/>
      <c r="C193" s="215" t="s">
        <v>8</v>
      </c>
      <c r="D193" s="215" t="s">
        <v>152</v>
      </c>
      <c r="E193" s="216" t="s">
        <v>1940</v>
      </c>
      <c r="F193" s="217" t="s">
        <v>1941</v>
      </c>
      <c r="G193" s="218" t="s">
        <v>155</v>
      </c>
      <c r="H193" s="219">
        <v>86</v>
      </c>
      <c r="I193" s="220"/>
      <c r="J193" s="221">
        <f>ROUND(I193*H193,2)</f>
        <v>0</v>
      </c>
      <c r="K193" s="217" t="s">
        <v>156</v>
      </c>
      <c r="L193" s="46"/>
      <c r="M193" s="222" t="s">
        <v>19</v>
      </c>
      <c r="N193" s="223" t="s">
        <v>43</v>
      </c>
      <c r="O193" s="86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157</v>
      </c>
      <c r="AT193" s="226" t="s">
        <v>152</v>
      </c>
      <c r="AU193" s="226" t="s">
        <v>81</v>
      </c>
      <c r="AY193" s="19" t="s">
        <v>150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79</v>
      </c>
      <c r="BK193" s="227">
        <f>ROUND(I193*H193,2)</f>
        <v>0</v>
      </c>
      <c r="BL193" s="19" t="s">
        <v>157</v>
      </c>
      <c r="BM193" s="226" t="s">
        <v>1942</v>
      </c>
    </row>
    <row r="194" s="2" customFormat="1">
      <c r="A194" s="40"/>
      <c r="B194" s="41"/>
      <c r="C194" s="42"/>
      <c r="D194" s="228" t="s">
        <v>159</v>
      </c>
      <c r="E194" s="42"/>
      <c r="F194" s="229" t="s">
        <v>1943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159</v>
      </c>
      <c r="AU194" s="19" t="s">
        <v>81</v>
      </c>
    </row>
    <row r="195" s="2" customFormat="1">
      <c r="A195" s="40"/>
      <c r="B195" s="41"/>
      <c r="C195" s="42"/>
      <c r="D195" s="233" t="s">
        <v>161</v>
      </c>
      <c r="E195" s="42"/>
      <c r="F195" s="234" t="s">
        <v>1944</v>
      </c>
      <c r="G195" s="42"/>
      <c r="H195" s="42"/>
      <c r="I195" s="230"/>
      <c r="J195" s="42"/>
      <c r="K195" s="42"/>
      <c r="L195" s="46"/>
      <c r="M195" s="231"/>
      <c r="N195" s="23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161</v>
      </c>
      <c r="AU195" s="19" t="s">
        <v>81</v>
      </c>
    </row>
    <row r="196" s="13" customFormat="1">
      <c r="A196" s="13"/>
      <c r="B196" s="235"/>
      <c r="C196" s="236"/>
      <c r="D196" s="228" t="s">
        <v>163</v>
      </c>
      <c r="E196" s="237" t="s">
        <v>19</v>
      </c>
      <c r="F196" s="238" t="s">
        <v>1938</v>
      </c>
      <c r="G196" s="236"/>
      <c r="H196" s="237" t="s">
        <v>19</v>
      </c>
      <c r="I196" s="239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163</v>
      </c>
      <c r="AU196" s="244" t="s">
        <v>81</v>
      </c>
      <c r="AV196" s="13" t="s">
        <v>79</v>
      </c>
      <c r="AW196" s="13" t="s">
        <v>34</v>
      </c>
      <c r="AX196" s="13" t="s">
        <v>72</v>
      </c>
      <c r="AY196" s="244" t="s">
        <v>150</v>
      </c>
    </row>
    <row r="197" s="14" customFormat="1">
      <c r="A197" s="14"/>
      <c r="B197" s="245"/>
      <c r="C197" s="246"/>
      <c r="D197" s="228" t="s">
        <v>163</v>
      </c>
      <c r="E197" s="247" t="s">
        <v>19</v>
      </c>
      <c r="F197" s="248" t="s">
        <v>1945</v>
      </c>
      <c r="G197" s="246"/>
      <c r="H197" s="249">
        <v>86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163</v>
      </c>
      <c r="AU197" s="255" t="s">
        <v>81</v>
      </c>
      <c r="AV197" s="14" t="s">
        <v>81</v>
      </c>
      <c r="AW197" s="14" t="s">
        <v>34</v>
      </c>
      <c r="AX197" s="14" t="s">
        <v>72</v>
      </c>
      <c r="AY197" s="255" t="s">
        <v>150</v>
      </c>
    </row>
    <row r="198" s="15" customFormat="1">
      <c r="A198" s="15"/>
      <c r="B198" s="256"/>
      <c r="C198" s="257"/>
      <c r="D198" s="228" t="s">
        <v>163</v>
      </c>
      <c r="E198" s="258" t="s">
        <v>19</v>
      </c>
      <c r="F198" s="259" t="s">
        <v>167</v>
      </c>
      <c r="G198" s="257"/>
      <c r="H198" s="260">
        <v>86</v>
      </c>
      <c r="I198" s="261"/>
      <c r="J198" s="257"/>
      <c r="K198" s="257"/>
      <c r="L198" s="262"/>
      <c r="M198" s="263"/>
      <c r="N198" s="264"/>
      <c r="O198" s="264"/>
      <c r="P198" s="264"/>
      <c r="Q198" s="264"/>
      <c r="R198" s="264"/>
      <c r="S198" s="264"/>
      <c r="T198" s="26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6" t="s">
        <v>163</v>
      </c>
      <c r="AU198" s="266" t="s">
        <v>81</v>
      </c>
      <c r="AV198" s="15" t="s">
        <v>157</v>
      </c>
      <c r="AW198" s="15" t="s">
        <v>34</v>
      </c>
      <c r="AX198" s="15" t="s">
        <v>79</v>
      </c>
      <c r="AY198" s="266" t="s">
        <v>150</v>
      </c>
    </row>
    <row r="199" s="12" customFormat="1" ht="22.8" customHeight="1">
      <c r="A199" s="12"/>
      <c r="B199" s="199"/>
      <c r="C199" s="200"/>
      <c r="D199" s="201" t="s">
        <v>71</v>
      </c>
      <c r="E199" s="213" t="s">
        <v>599</v>
      </c>
      <c r="F199" s="213" t="s">
        <v>600</v>
      </c>
      <c r="G199" s="200"/>
      <c r="H199" s="200"/>
      <c r="I199" s="203"/>
      <c r="J199" s="214">
        <f>BK199</f>
        <v>0</v>
      </c>
      <c r="K199" s="200"/>
      <c r="L199" s="205"/>
      <c r="M199" s="206"/>
      <c r="N199" s="207"/>
      <c r="O199" s="207"/>
      <c r="P199" s="208">
        <f>SUM(P200:P202)</f>
        <v>0</v>
      </c>
      <c r="Q199" s="207"/>
      <c r="R199" s="208">
        <f>SUM(R200:R202)</f>
        <v>0</v>
      </c>
      <c r="S199" s="207"/>
      <c r="T199" s="209">
        <f>SUM(T200:T202)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0" t="s">
        <v>79</v>
      </c>
      <c r="AT199" s="211" t="s">
        <v>71</v>
      </c>
      <c r="AU199" s="211" t="s">
        <v>79</v>
      </c>
      <c r="AY199" s="210" t="s">
        <v>150</v>
      </c>
      <c r="BK199" s="212">
        <f>SUM(BK200:BK202)</f>
        <v>0</v>
      </c>
    </row>
    <row r="200" s="2" customFormat="1" ht="33" customHeight="1">
      <c r="A200" s="40"/>
      <c r="B200" s="41"/>
      <c r="C200" s="215" t="s">
        <v>276</v>
      </c>
      <c r="D200" s="215" t="s">
        <v>152</v>
      </c>
      <c r="E200" s="216" t="s">
        <v>602</v>
      </c>
      <c r="F200" s="217" t="s">
        <v>603</v>
      </c>
      <c r="G200" s="218" t="s">
        <v>382</v>
      </c>
      <c r="H200" s="219">
        <v>62.292000000000002</v>
      </c>
      <c r="I200" s="220"/>
      <c r="J200" s="221">
        <f>ROUND(I200*H200,2)</f>
        <v>0</v>
      </c>
      <c r="K200" s="217" t="s">
        <v>156</v>
      </c>
      <c r="L200" s="46"/>
      <c r="M200" s="222" t="s">
        <v>19</v>
      </c>
      <c r="N200" s="223" t="s">
        <v>43</v>
      </c>
      <c r="O200" s="86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6" t="s">
        <v>157</v>
      </c>
      <c r="AT200" s="226" t="s">
        <v>152</v>
      </c>
      <c r="AU200" s="226" t="s">
        <v>81</v>
      </c>
      <c r="AY200" s="19" t="s">
        <v>150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79</v>
      </c>
      <c r="BK200" s="227">
        <f>ROUND(I200*H200,2)</f>
        <v>0</v>
      </c>
      <c r="BL200" s="19" t="s">
        <v>157</v>
      </c>
      <c r="BM200" s="226" t="s">
        <v>1946</v>
      </c>
    </row>
    <row r="201" s="2" customFormat="1">
      <c r="A201" s="40"/>
      <c r="B201" s="41"/>
      <c r="C201" s="42"/>
      <c r="D201" s="228" t="s">
        <v>159</v>
      </c>
      <c r="E201" s="42"/>
      <c r="F201" s="229" t="s">
        <v>605</v>
      </c>
      <c r="G201" s="42"/>
      <c r="H201" s="42"/>
      <c r="I201" s="230"/>
      <c r="J201" s="42"/>
      <c r="K201" s="42"/>
      <c r="L201" s="46"/>
      <c r="M201" s="231"/>
      <c r="N201" s="23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159</v>
      </c>
      <c r="AU201" s="19" t="s">
        <v>81</v>
      </c>
    </row>
    <row r="202" s="2" customFormat="1">
      <c r="A202" s="40"/>
      <c r="B202" s="41"/>
      <c r="C202" s="42"/>
      <c r="D202" s="233" t="s">
        <v>161</v>
      </c>
      <c r="E202" s="42"/>
      <c r="F202" s="234" t="s">
        <v>606</v>
      </c>
      <c r="G202" s="42"/>
      <c r="H202" s="42"/>
      <c r="I202" s="230"/>
      <c r="J202" s="42"/>
      <c r="K202" s="42"/>
      <c r="L202" s="46"/>
      <c r="M202" s="278"/>
      <c r="N202" s="279"/>
      <c r="O202" s="280"/>
      <c r="P202" s="280"/>
      <c r="Q202" s="280"/>
      <c r="R202" s="280"/>
      <c r="S202" s="280"/>
      <c r="T202" s="281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161</v>
      </c>
      <c r="AU202" s="19" t="s">
        <v>81</v>
      </c>
    </row>
    <row r="203" s="2" customFormat="1" ht="6.96" customHeight="1">
      <c r="A203" s="40"/>
      <c r="B203" s="61"/>
      <c r="C203" s="62"/>
      <c r="D203" s="62"/>
      <c r="E203" s="62"/>
      <c r="F203" s="62"/>
      <c r="G203" s="62"/>
      <c r="H203" s="62"/>
      <c r="I203" s="62"/>
      <c r="J203" s="62"/>
      <c r="K203" s="62"/>
      <c r="L203" s="46"/>
      <c r="M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</row>
  </sheetData>
  <sheetProtection sheet="1" autoFilter="0" formatColumns="0" formatRows="0" objects="1" scenarios="1" spinCount="100000" saltValue="RqoHuTtpWm/1DoOPgM3V8tET2HESoA+et+8gnl6EfH3EOgTnTQWLWjXSSKyyVjvtGSkuDoIrmSqdwndBr1NJ6g==" hashValue="63zu5XuOInd7VAyAppVmRrtsQCtUJTprEJxfosIw0ok0n73T6NizEqM3zLnTjczNa+Q6hMTpv1HJL7HcBQXXoA==" algorithmName="SHA-512" password="CC35"/>
  <autoFilter ref="C88:K2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3_01/122251104"/>
    <hyperlink ref="F101" r:id="rId2" display="https://podminky.urs.cz/item/CS_URS_2023_01/122252206"/>
    <hyperlink ref="F110" r:id="rId3" display="https://podminky.urs.cz/item/CS_URS_2023_01/122452206"/>
    <hyperlink ref="F117" r:id="rId4" display="https://podminky.urs.cz/item/CS_URS_2023_01/162451105"/>
    <hyperlink ref="F126" r:id="rId5" display="https://podminky.urs.cz/item/CS_URS_2023_01/162751117"/>
    <hyperlink ref="F134" r:id="rId6" display="https://podminky.urs.cz/item/CS_URS_2023_01/167151111"/>
    <hyperlink ref="F141" r:id="rId7" display="https://podminky.urs.cz/item/CS_URS_2023_01/171201231"/>
    <hyperlink ref="F148" r:id="rId8" display="https://podminky.urs.cz/item/CS_URS_2023_01/171251201"/>
    <hyperlink ref="F155" r:id="rId9" display="https://podminky.urs.cz/item/CS_URS_2023_01/181411122"/>
    <hyperlink ref="F167" r:id="rId10" display="https://podminky.urs.cz/item/CS_URS_2023_01/181951111"/>
    <hyperlink ref="F174" r:id="rId11" display="https://podminky.urs.cz/item/CS_URS_2023_01/182151111"/>
    <hyperlink ref="F181" r:id="rId12" display="https://podminky.urs.cz/item/CS_URS_2023_01/182351133"/>
    <hyperlink ref="F189" r:id="rId13" display="https://podminky.urs.cz/item/CS_URS_2023_01/463212121"/>
    <hyperlink ref="F195" r:id="rId14" display="https://podminky.urs.cz/item/CS_URS_2023_01/463212191"/>
    <hyperlink ref="F202" r:id="rId15" display="https://podminky.urs.cz/item/CS_URS_2023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121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Realizace souboru staveb společných zařízení v k. ú. Vetřkovice u Vítkova II.etapa</v>
      </c>
      <c r="F7" s="145"/>
      <c r="G7" s="145"/>
      <c r="H7" s="145"/>
      <c r="L7" s="22"/>
    </row>
    <row r="8" s="1" customFormat="1" ht="12" customHeight="1">
      <c r="B8" s="22"/>
      <c r="D8" s="145" t="s">
        <v>122</v>
      </c>
      <c r="L8" s="22"/>
    </row>
    <row r="9" s="2" customFormat="1" ht="16.5" customHeight="1">
      <c r="A9" s="40"/>
      <c r="B9" s="46"/>
      <c r="C9" s="40"/>
      <c r="D9" s="40"/>
      <c r="E9" s="146" t="s">
        <v>1800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607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1947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8. 3. 2023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tr">
        <f>IF('Rekapitulace stavby'!AN10="","",'Rekapitulace stavby'!AN10)</f>
        <v/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5" t="s">
        <v>28</v>
      </c>
      <c r="J17" s="135" t="str">
        <f>IF('Rekapitulace stavby'!AN11="","",'Rekapitulace stavby'!AN11)</f>
        <v/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32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35</v>
      </c>
      <c r="E25" s="40"/>
      <c r="F25" s="40"/>
      <c r="G25" s="40"/>
      <c r="H25" s="40"/>
      <c r="I25" s="145" t="s">
        <v>26</v>
      </c>
      <c r="J25" s="135" t="s">
        <v>32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33</v>
      </c>
      <c r="F26" s="40"/>
      <c r="G26" s="40"/>
      <c r="H26" s="40"/>
      <c r="I26" s="145" t="s">
        <v>28</v>
      </c>
      <c r="J26" s="135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38</v>
      </c>
      <c r="E32" s="40"/>
      <c r="F32" s="40"/>
      <c r="G32" s="40"/>
      <c r="H32" s="40"/>
      <c r="I32" s="40"/>
      <c r="J32" s="156">
        <f>ROUND(J96,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40</v>
      </c>
      <c r="G34" s="40"/>
      <c r="H34" s="40"/>
      <c r="I34" s="157" t="s">
        <v>39</v>
      </c>
      <c r="J34" s="157" t="s">
        <v>41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42</v>
      </c>
      <c r="E35" s="145" t="s">
        <v>43</v>
      </c>
      <c r="F35" s="159">
        <f>ROUND((SUM(BE96:BE394)),  2)</f>
        <v>0</v>
      </c>
      <c r="G35" s="40"/>
      <c r="H35" s="40"/>
      <c r="I35" s="160">
        <v>0.20999999999999999</v>
      </c>
      <c r="J35" s="159">
        <f>ROUND(((SUM(BE96:BE394))*I35),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ROUND((SUM(BF96:BF394)),  2)</f>
        <v>0</v>
      </c>
      <c r="G36" s="40"/>
      <c r="H36" s="40"/>
      <c r="I36" s="160">
        <v>0.14999999999999999</v>
      </c>
      <c r="J36" s="159">
        <f>ROUND(((SUM(BF96:BF394))*I36),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ROUND((SUM(BG96:BG394)),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ROUND((SUM(BH96:BH394)),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ROUND((SUM(BI96:BI394)),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124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2" t="str">
        <f>E7</f>
        <v>Realizace souboru staveb společných zařízení v k. ú. Vetřkovice u Vítkova II.etapa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1800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607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04.2 - Propustek P6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k.ú. Vetřkovice u Vítkova</v>
      </c>
      <c r="G56" s="42"/>
      <c r="H56" s="42"/>
      <c r="I56" s="34" t="s">
        <v>23</v>
      </c>
      <c r="J56" s="74" t="str">
        <f>IF(J14="","",J14)</f>
        <v>8. 3. 2023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AGPOL s.r.o., Jungmannova 153/12, 77900 Olomouc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40.0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AGPOL s.r.o., Jungmannova 153/12, 77900 Olomouc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125</v>
      </c>
      <c r="D61" s="174"/>
      <c r="E61" s="174"/>
      <c r="F61" s="174"/>
      <c r="G61" s="174"/>
      <c r="H61" s="174"/>
      <c r="I61" s="174"/>
      <c r="J61" s="175" t="s">
        <v>126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70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127</v>
      </c>
    </row>
    <row r="64" s="9" customFormat="1" ht="24.96" customHeight="1">
      <c r="A64" s="9"/>
      <c r="B64" s="177"/>
      <c r="C64" s="178"/>
      <c r="D64" s="179" t="s">
        <v>128</v>
      </c>
      <c r="E64" s="180"/>
      <c r="F64" s="180"/>
      <c r="G64" s="180"/>
      <c r="H64" s="180"/>
      <c r="I64" s="180"/>
      <c r="J64" s="181">
        <f>J97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129</v>
      </c>
      <c r="E65" s="185"/>
      <c r="F65" s="185"/>
      <c r="G65" s="185"/>
      <c r="H65" s="185"/>
      <c r="I65" s="185"/>
      <c r="J65" s="186">
        <f>J98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646</v>
      </c>
      <c r="E66" s="185"/>
      <c r="F66" s="185"/>
      <c r="G66" s="185"/>
      <c r="H66" s="185"/>
      <c r="I66" s="185"/>
      <c r="J66" s="186">
        <f>J160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647</v>
      </c>
      <c r="E67" s="185"/>
      <c r="F67" s="185"/>
      <c r="G67" s="185"/>
      <c r="H67" s="185"/>
      <c r="I67" s="185"/>
      <c r="J67" s="186">
        <f>J237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1109</v>
      </c>
      <c r="E68" s="185"/>
      <c r="F68" s="185"/>
      <c r="G68" s="185"/>
      <c r="H68" s="185"/>
      <c r="I68" s="185"/>
      <c r="J68" s="186">
        <f>J270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132</v>
      </c>
      <c r="E69" s="185"/>
      <c r="F69" s="185"/>
      <c r="G69" s="185"/>
      <c r="H69" s="185"/>
      <c r="I69" s="185"/>
      <c r="J69" s="186">
        <f>J285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134</v>
      </c>
      <c r="E70" s="185"/>
      <c r="F70" s="185"/>
      <c r="G70" s="185"/>
      <c r="H70" s="185"/>
      <c r="I70" s="185"/>
      <c r="J70" s="186">
        <f>J354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1110</v>
      </c>
      <c r="E71" s="180"/>
      <c r="F71" s="180"/>
      <c r="G71" s="180"/>
      <c r="H71" s="180"/>
      <c r="I71" s="180"/>
      <c r="J71" s="181">
        <f>J358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7"/>
      <c r="D72" s="184" t="s">
        <v>1111</v>
      </c>
      <c r="E72" s="185"/>
      <c r="F72" s="185"/>
      <c r="G72" s="185"/>
      <c r="H72" s="185"/>
      <c r="I72" s="185"/>
      <c r="J72" s="186">
        <f>J359</f>
        <v>0</v>
      </c>
      <c r="K72" s="127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7"/>
      <c r="D73" s="184" t="s">
        <v>1948</v>
      </c>
      <c r="E73" s="185"/>
      <c r="F73" s="185"/>
      <c r="G73" s="185"/>
      <c r="H73" s="185"/>
      <c r="I73" s="185"/>
      <c r="J73" s="186">
        <f>J378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7"/>
      <c r="D74" s="184" t="s">
        <v>1112</v>
      </c>
      <c r="E74" s="185"/>
      <c r="F74" s="185"/>
      <c r="G74" s="185"/>
      <c r="H74" s="185"/>
      <c r="I74" s="185"/>
      <c r="J74" s="186">
        <f>J386</f>
        <v>0</v>
      </c>
      <c r="K74" s="127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135</v>
      </c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6.25" customHeight="1">
      <c r="A84" s="40"/>
      <c r="B84" s="41"/>
      <c r="C84" s="42"/>
      <c r="D84" s="42"/>
      <c r="E84" s="172" t="str">
        <f>E7</f>
        <v>Realizace souboru staveb společných zařízení v k. ú. Vetřkovice u Vítkova II.etapa</v>
      </c>
      <c r="F84" s="34"/>
      <c r="G84" s="34"/>
      <c r="H84" s="34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122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2" t="s">
        <v>1800</v>
      </c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607</v>
      </c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SO 04.2 - Propustek P6</v>
      </c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F14</f>
        <v>k.ú. Vetřkovice u Vítkova</v>
      </c>
      <c r="G90" s="42"/>
      <c r="H90" s="42"/>
      <c r="I90" s="34" t="s">
        <v>23</v>
      </c>
      <c r="J90" s="74" t="str">
        <f>IF(J14="","",J14)</f>
        <v>8. 3. 2023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40.05" customHeight="1">
      <c r="A92" s="40"/>
      <c r="B92" s="41"/>
      <c r="C92" s="34" t="s">
        <v>25</v>
      </c>
      <c r="D92" s="42"/>
      <c r="E92" s="42"/>
      <c r="F92" s="29" t="str">
        <f>E17</f>
        <v xml:space="preserve"> </v>
      </c>
      <c r="G92" s="42"/>
      <c r="H92" s="42"/>
      <c r="I92" s="34" t="s">
        <v>31</v>
      </c>
      <c r="J92" s="38" t="str">
        <f>E23</f>
        <v>AGPOL s.r.o., Jungmannova 153/12, 77900 Olomouc</v>
      </c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40.05" customHeight="1">
      <c r="A93" s="40"/>
      <c r="B93" s="41"/>
      <c r="C93" s="34" t="s">
        <v>29</v>
      </c>
      <c r="D93" s="42"/>
      <c r="E93" s="42"/>
      <c r="F93" s="29" t="str">
        <f>IF(E20="","",E20)</f>
        <v>Vyplň údaj</v>
      </c>
      <c r="G93" s="42"/>
      <c r="H93" s="42"/>
      <c r="I93" s="34" t="s">
        <v>35</v>
      </c>
      <c r="J93" s="38" t="str">
        <f>E26</f>
        <v>AGPOL s.r.o., Jungmannova 153/12, 77900 Olomouc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8"/>
      <c r="B95" s="189"/>
      <c r="C95" s="190" t="s">
        <v>136</v>
      </c>
      <c r="D95" s="191" t="s">
        <v>57</v>
      </c>
      <c r="E95" s="191" t="s">
        <v>53</v>
      </c>
      <c r="F95" s="191" t="s">
        <v>54</v>
      </c>
      <c r="G95" s="191" t="s">
        <v>137</v>
      </c>
      <c r="H95" s="191" t="s">
        <v>138</v>
      </c>
      <c r="I95" s="191" t="s">
        <v>139</v>
      </c>
      <c r="J95" s="191" t="s">
        <v>126</v>
      </c>
      <c r="K95" s="192" t="s">
        <v>140</v>
      </c>
      <c r="L95" s="193"/>
      <c r="M95" s="94" t="s">
        <v>19</v>
      </c>
      <c r="N95" s="95" t="s">
        <v>42</v>
      </c>
      <c r="O95" s="95" t="s">
        <v>141</v>
      </c>
      <c r="P95" s="95" t="s">
        <v>142</v>
      </c>
      <c r="Q95" s="95" t="s">
        <v>143</v>
      </c>
      <c r="R95" s="95" t="s">
        <v>144</v>
      </c>
      <c r="S95" s="95" t="s">
        <v>145</v>
      </c>
      <c r="T95" s="96" t="s">
        <v>146</v>
      </c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</row>
    <row r="96" s="2" customFormat="1" ht="22.8" customHeight="1">
      <c r="A96" s="40"/>
      <c r="B96" s="41"/>
      <c r="C96" s="101" t="s">
        <v>147</v>
      </c>
      <c r="D96" s="42"/>
      <c r="E96" s="42"/>
      <c r="F96" s="42"/>
      <c r="G96" s="42"/>
      <c r="H96" s="42"/>
      <c r="I96" s="42"/>
      <c r="J96" s="194">
        <f>BK96</f>
        <v>0</v>
      </c>
      <c r="K96" s="42"/>
      <c r="L96" s="46"/>
      <c r="M96" s="97"/>
      <c r="N96" s="195"/>
      <c r="O96" s="98"/>
      <c r="P96" s="196">
        <f>P97+P358</f>
        <v>0</v>
      </c>
      <c r="Q96" s="98"/>
      <c r="R96" s="196">
        <f>R97+R358</f>
        <v>18.764732309999999</v>
      </c>
      <c r="S96" s="98"/>
      <c r="T96" s="197">
        <f>T97+T358</f>
        <v>1.8810000000000002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71</v>
      </c>
      <c r="AU96" s="19" t="s">
        <v>127</v>
      </c>
      <c r="BK96" s="198">
        <f>BK97+BK358</f>
        <v>0</v>
      </c>
    </row>
    <row r="97" s="12" customFormat="1" ht="25.92" customHeight="1">
      <c r="A97" s="12"/>
      <c r="B97" s="199"/>
      <c r="C97" s="200"/>
      <c r="D97" s="201" t="s">
        <v>71</v>
      </c>
      <c r="E97" s="202" t="s">
        <v>148</v>
      </c>
      <c r="F97" s="202" t="s">
        <v>149</v>
      </c>
      <c r="G97" s="200"/>
      <c r="H97" s="200"/>
      <c r="I97" s="203"/>
      <c r="J97" s="204">
        <f>BK97</f>
        <v>0</v>
      </c>
      <c r="K97" s="200"/>
      <c r="L97" s="205"/>
      <c r="M97" s="206"/>
      <c r="N97" s="207"/>
      <c r="O97" s="207"/>
      <c r="P97" s="208">
        <f>P98+P160+P237+P270+P285+P354</f>
        <v>0</v>
      </c>
      <c r="Q97" s="207"/>
      <c r="R97" s="208">
        <f>R98+R160+R237+R270+R285+R354</f>
        <v>18.34952951</v>
      </c>
      <c r="S97" s="207"/>
      <c r="T97" s="209">
        <f>T98+T160+T237+T270+T285+T354</f>
        <v>1.8810000000000002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72</v>
      </c>
      <c r="AY97" s="210" t="s">
        <v>150</v>
      </c>
      <c r="BK97" s="212">
        <f>BK98+BK160+BK237+BK270+BK285+BK354</f>
        <v>0</v>
      </c>
    </row>
    <row r="98" s="12" customFormat="1" ht="22.8" customHeight="1">
      <c r="A98" s="12"/>
      <c r="B98" s="199"/>
      <c r="C98" s="200"/>
      <c r="D98" s="201" t="s">
        <v>71</v>
      </c>
      <c r="E98" s="213" t="s">
        <v>79</v>
      </c>
      <c r="F98" s="213" t="s">
        <v>151</v>
      </c>
      <c r="G98" s="200"/>
      <c r="H98" s="200"/>
      <c r="I98" s="203"/>
      <c r="J98" s="214">
        <f>BK98</f>
        <v>0</v>
      </c>
      <c r="K98" s="200"/>
      <c r="L98" s="205"/>
      <c r="M98" s="206"/>
      <c r="N98" s="207"/>
      <c r="O98" s="207"/>
      <c r="P98" s="208">
        <f>SUM(P99:P159)</f>
        <v>0</v>
      </c>
      <c r="Q98" s="207"/>
      <c r="R98" s="208">
        <f>SUM(R99:R159)</f>
        <v>0</v>
      </c>
      <c r="S98" s="207"/>
      <c r="T98" s="209">
        <f>SUM(T99:T159)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79</v>
      </c>
      <c r="AT98" s="211" t="s">
        <v>71</v>
      </c>
      <c r="AU98" s="211" t="s">
        <v>79</v>
      </c>
      <c r="AY98" s="210" t="s">
        <v>150</v>
      </c>
      <c r="BK98" s="212">
        <f>SUM(BK99:BK159)</f>
        <v>0</v>
      </c>
    </row>
    <row r="99" s="2" customFormat="1" ht="33" customHeight="1">
      <c r="A99" s="40"/>
      <c r="B99" s="41"/>
      <c r="C99" s="215" t="s">
        <v>79</v>
      </c>
      <c r="D99" s="215" t="s">
        <v>152</v>
      </c>
      <c r="E99" s="216" t="s">
        <v>1113</v>
      </c>
      <c r="F99" s="217" t="s">
        <v>1114</v>
      </c>
      <c r="G99" s="218" t="s">
        <v>218</v>
      </c>
      <c r="H99" s="219">
        <v>25.937999999999999</v>
      </c>
      <c r="I99" s="220"/>
      <c r="J99" s="221">
        <f>ROUND(I99*H99,2)</f>
        <v>0</v>
      </c>
      <c r="K99" s="217" t="s">
        <v>156</v>
      </c>
      <c r="L99" s="46"/>
      <c r="M99" s="222" t="s">
        <v>19</v>
      </c>
      <c r="N99" s="223" t="s">
        <v>43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157</v>
      </c>
      <c r="AT99" s="226" t="s">
        <v>152</v>
      </c>
      <c r="AU99" s="226" t="s">
        <v>81</v>
      </c>
      <c r="AY99" s="19" t="s">
        <v>150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79</v>
      </c>
      <c r="BK99" s="227">
        <f>ROUND(I99*H99,2)</f>
        <v>0</v>
      </c>
      <c r="BL99" s="19" t="s">
        <v>157</v>
      </c>
      <c r="BM99" s="226" t="s">
        <v>1949</v>
      </c>
    </row>
    <row r="100" s="2" customFormat="1">
      <c r="A100" s="40"/>
      <c r="B100" s="41"/>
      <c r="C100" s="42"/>
      <c r="D100" s="228" t="s">
        <v>159</v>
      </c>
      <c r="E100" s="42"/>
      <c r="F100" s="229" t="s">
        <v>1116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159</v>
      </c>
      <c r="AU100" s="19" t="s">
        <v>81</v>
      </c>
    </row>
    <row r="101" s="2" customFormat="1">
      <c r="A101" s="40"/>
      <c r="B101" s="41"/>
      <c r="C101" s="42"/>
      <c r="D101" s="233" t="s">
        <v>161</v>
      </c>
      <c r="E101" s="42"/>
      <c r="F101" s="234" t="s">
        <v>1117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161</v>
      </c>
      <c r="AU101" s="19" t="s">
        <v>81</v>
      </c>
    </row>
    <row r="102" s="13" customFormat="1">
      <c r="A102" s="13"/>
      <c r="B102" s="235"/>
      <c r="C102" s="236"/>
      <c r="D102" s="228" t="s">
        <v>163</v>
      </c>
      <c r="E102" s="237" t="s">
        <v>19</v>
      </c>
      <c r="F102" s="238" t="s">
        <v>1297</v>
      </c>
      <c r="G102" s="236"/>
      <c r="H102" s="237" t="s">
        <v>19</v>
      </c>
      <c r="I102" s="239"/>
      <c r="J102" s="236"/>
      <c r="K102" s="236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163</v>
      </c>
      <c r="AU102" s="244" t="s">
        <v>81</v>
      </c>
      <c r="AV102" s="13" t="s">
        <v>79</v>
      </c>
      <c r="AW102" s="13" t="s">
        <v>34</v>
      </c>
      <c r="AX102" s="13" t="s">
        <v>72</v>
      </c>
      <c r="AY102" s="244" t="s">
        <v>150</v>
      </c>
    </row>
    <row r="103" s="13" customFormat="1">
      <c r="A103" s="13"/>
      <c r="B103" s="235"/>
      <c r="C103" s="236"/>
      <c r="D103" s="228" t="s">
        <v>163</v>
      </c>
      <c r="E103" s="237" t="s">
        <v>19</v>
      </c>
      <c r="F103" s="238" t="s">
        <v>1120</v>
      </c>
      <c r="G103" s="236"/>
      <c r="H103" s="237" t="s">
        <v>19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163</v>
      </c>
      <c r="AU103" s="244" t="s">
        <v>81</v>
      </c>
      <c r="AV103" s="13" t="s">
        <v>79</v>
      </c>
      <c r="AW103" s="13" t="s">
        <v>34</v>
      </c>
      <c r="AX103" s="13" t="s">
        <v>72</v>
      </c>
      <c r="AY103" s="244" t="s">
        <v>150</v>
      </c>
    </row>
    <row r="104" s="14" customFormat="1">
      <c r="A104" s="14"/>
      <c r="B104" s="245"/>
      <c r="C104" s="246"/>
      <c r="D104" s="228" t="s">
        <v>163</v>
      </c>
      <c r="E104" s="247" t="s">
        <v>19</v>
      </c>
      <c r="F104" s="248" t="s">
        <v>1950</v>
      </c>
      <c r="G104" s="246"/>
      <c r="H104" s="249">
        <v>16.82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163</v>
      </c>
      <c r="AU104" s="255" t="s">
        <v>81</v>
      </c>
      <c r="AV104" s="14" t="s">
        <v>81</v>
      </c>
      <c r="AW104" s="14" t="s">
        <v>34</v>
      </c>
      <c r="AX104" s="14" t="s">
        <v>72</v>
      </c>
      <c r="AY104" s="255" t="s">
        <v>150</v>
      </c>
    </row>
    <row r="105" s="13" customFormat="1">
      <c r="A105" s="13"/>
      <c r="B105" s="235"/>
      <c r="C105" s="236"/>
      <c r="D105" s="228" t="s">
        <v>163</v>
      </c>
      <c r="E105" s="237" t="s">
        <v>19</v>
      </c>
      <c r="F105" s="238" t="s">
        <v>1251</v>
      </c>
      <c r="G105" s="236"/>
      <c r="H105" s="237" t="s">
        <v>19</v>
      </c>
      <c r="I105" s="239"/>
      <c r="J105" s="236"/>
      <c r="K105" s="236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163</v>
      </c>
      <c r="AU105" s="244" t="s">
        <v>81</v>
      </c>
      <c r="AV105" s="13" t="s">
        <v>79</v>
      </c>
      <c r="AW105" s="13" t="s">
        <v>34</v>
      </c>
      <c r="AX105" s="13" t="s">
        <v>72</v>
      </c>
      <c r="AY105" s="244" t="s">
        <v>150</v>
      </c>
    </row>
    <row r="106" s="14" customFormat="1">
      <c r="A106" s="14"/>
      <c r="B106" s="245"/>
      <c r="C106" s="246"/>
      <c r="D106" s="228" t="s">
        <v>163</v>
      </c>
      <c r="E106" s="247" t="s">
        <v>19</v>
      </c>
      <c r="F106" s="248" t="s">
        <v>1951</v>
      </c>
      <c r="G106" s="246"/>
      <c r="H106" s="249">
        <v>12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163</v>
      </c>
      <c r="AU106" s="255" t="s">
        <v>81</v>
      </c>
      <c r="AV106" s="14" t="s">
        <v>81</v>
      </c>
      <c r="AW106" s="14" t="s">
        <v>34</v>
      </c>
      <c r="AX106" s="14" t="s">
        <v>72</v>
      </c>
      <c r="AY106" s="255" t="s">
        <v>150</v>
      </c>
    </row>
    <row r="107" s="13" customFormat="1">
      <c r="A107" s="13"/>
      <c r="B107" s="235"/>
      <c r="C107" s="236"/>
      <c r="D107" s="228" t="s">
        <v>163</v>
      </c>
      <c r="E107" s="237" t="s">
        <v>19</v>
      </c>
      <c r="F107" s="238" t="s">
        <v>237</v>
      </c>
      <c r="G107" s="236"/>
      <c r="H107" s="237" t="s">
        <v>19</v>
      </c>
      <c r="I107" s="239"/>
      <c r="J107" s="236"/>
      <c r="K107" s="236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163</v>
      </c>
      <c r="AU107" s="244" t="s">
        <v>81</v>
      </c>
      <c r="AV107" s="13" t="s">
        <v>79</v>
      </c>
      <c r="AW107" s="13" t="s">
        <v>34</v>
      </c>
      <c r="AX107" s="13" t="s">
        <v>72</v>
      </c>
      <c r="AY107" s="244" t="s">
        <v>150</v>
      </c>
    </row>
    <row r="108" s="14" customFormat="1">
      <c r="A108" s="14"/>
      <c r="B108" s="245"/>
      <c r="C108" s="246"/>
      <c r="D108" s="228" t="s">
        <v>163</v>
      </c>
      <c r="E108" s="247" t="s">
        <v>19</v>
      </c>
      <c r="F108" s="248" t="s">
        <v>1952</v>
      </c>
      <c r="G108" s="246"/>
      <c r="H108" s="249">
        <v>-2.8820000000000001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163</v>
      </c>
      <c r="AU108" s="255" t="s">
        <v>81</v>
      </c>
      <c r="AV108" s="14" t="s">
        <v>81</v>
      </c>
      <c r="AW108" s="14" t="s">
        <v>34</v>
      </c>
      <c r="AX108" s="14" t="s">
        <v>72</v>
      </c>
      <c r="AY108" s="255" t="s">
        <v>150</v>
      </c>
    </row>
    <row r="109" s="15" customFormat="1">
      <c r="A109" s="15"/>
      <c r="B109" s="256"/>
      <c r="C109" s="257"/>
      <c r="D109" s="228" t="s">
        <v>163</v>
      </c>
      <c r="E109" s="258" t="s">
        <v>19</v>
      </c>
      <c r="F109" s="259" t="s">
        <v>167</v>
      </c>
      <c r="G109" s="257"/>
      <c r="H109" s="260">
        <v>25.937999999999999</v>
      </c>
      <c r="I109" s="261"/>
      <c r="J109" s="257"/>
      <c r="K109" s="257"/>
      <c r="L109" s="262"/>
      <c r="M109" s="263"/>
      <c r="N109" s="264"/>
      <c r="O109" s="264"/>
      <c r="P109" s="264"/>
      <c r="Q109" s="264"/>
      <c r="R109" s="264"/>
      <c r="S109" s="264"/>
      <c r="T109" s="26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6" t="s">
        <v>163</v>
      </c>
      <c r="AU109" s="266" t="s">
        <v>81</v>
      </c>
      <c r="AV109" s="15" t="s">
        <v>157</v>
      </c>
      <c r="AW109" s="15" t="s">
        <v>34</v>
      </c>
      <c r="AX109" s="15" t="s">
        <v>79</v>
      </c>
      <c r="AY109" s="266" t="s">
        <v>150</v>
      </c>
    </row>
    <row r="110" s="2" customFormat="1" ht="33" customHeight="1">
      <c r="A110" s="40"/>
      <c r="B110" s="41"/>
      <c r="C110" s="215" t="s">
        <v>81</v>
      </c>
      <c r="D110" s="215" t="s">
        <v>152</v>
      </c>
      <c r="E110" s="216" t="s">
        <v>1136</v>
      </c>
      <c r="F110" s="217" t="s">
        <v>1137</v>
      </c>
      <c r="G110" s="218" t="s">
        <v>218</v>
      </c>
      <c r="H110" s="219">
        <v>2.8820000000000001</v>
      </c>
      <c r="I110" s="220"/>
      <c r="J110" s="221">
        <f>ROUND(I110*H110,2)</f>
        <v>0</v>
      </c>
      <c r="K110" s="217" t="s">
        <v>156</v>
      </c>
      <c r="L110" s="46"/>
      <c r="M110" s="222" t="s">
        <v>19</v>
      </c>
      <c r="N110" s="223" t="s">
        <v>43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157</v>
      </c>
      <c r="AT110" s="226" t="s">
        <v>152</v>
      </c>
      <c r="AU110" s="226" t="s">
        <v>81</v>
      </c>
      <c r="AY110" s="19" t="s">
        <v>150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79</v>
      </c>
      <c r="BK110" s="227">
        <f>ROUND(I110*H110,2)</f>
        <v>0</v>
      </c>
      <c r="BL110" s="19" t="s">
        <v>157</v>
      </c>
      <c r="BM110" s="226" t="s">
        <v>1953</v>
      </c>
    </row>
    <row r="111" s="2" customFormat="1">
      <c r="A111" s="40"/>
      <c r="B111" s="41"/>
      <c r="C111" s="42"/>
      <c r="D111" s="228" t="s">
        <v>159</v>
      </c>
      <c r="E111" s="42"/>
      <c r="F111" s="229" t="s">
        <v>1139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159</v>
      </c>
      <c r="AU111" s="19" t="s">
        <v>81</v>
      </c>
    </row>
    <row r="112" s="2" customFormat="1">
      <c r="A112" s="40"/>
      <c r="B112" s="41"/>
      <c r="C112" s="42"/>
      <c r="D112" s="233" t="s">
        <v>161</v>
      </c>
      <c r="E112" s="42"/>
      <c r="F112" s="234" t="s">
        <v>1140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161</v>
      </c>
      <c r="AU112" s="19" t="s">
        <v>81</v>
      </c>
    </row>
    <row r="113" s="13" customFormat="1">
      <c r="A113" s="13"/>
      <c r="B113" s="235"/>
      <c r="C113" s="236"/>
      <c r="D113" s="228" t="s">
        <v>163</v>
      </c>
      <c r="E113" s="237" t="s">
        <v>19</v>
      </c>
      <c r="F113" s="238" t="s">
        <v>1297</v>
      </c>
      <c r="G113" s="236"/>
      <c r="H113" s="237" t="s">
        <v>19</v>
      </c>
      <c r="I113" s="239"/>
      <c r="J113" s="236"/>
      <c r="K113" s="236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163</v>
      </c>
      <c r="AU113" s="244" t="s">
        <v>81</v>
      </c>
      <c r="AV113" s="13" t="s">
        <v>79</v>
      </c>
      <c r="AW113" s="13" t="s">
        <v>34</v>
      </c>
      <c r="AX113" s="13" t="s">
        <v>72</v>
      </c>
      <c r="AY113" s="244" t="s">
        <v>150</v>
      </c>
    </row>
    <row r="114" s="13" customFormat="1">
      <c r="A114" s="13"/>
      <c r="B114" s="235"/>
      <c r="C114" s="236"/>
      <c r="D114" s="228" t="s">
        <v>163</v>
      </c>
      <c r="E114" s="237" t="s">
        <v>19</v>
      </c>
      <c r="F114" s="238" t="s">
        <v>245</v>
      </c>
      <c r="G114" s="236"/>
      <c r="H114" s="237" t="s">
        <v>19</v>
      </c>
      <c r="I114" s="239"/>
      <c r="J114" s="236"/>
      <c r="K114" s="236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163</v>
      </c>
      <c r="AU114" s="244" t="s">
        <v>81</v>
      </c>
      <c r="AV114" s="13" t="s">
        <v>79</v>
      </c>
      <c r="AW114" s="13" t="s">
        <v>34</v>
      </c>
      <c r="AX114" s="13" t="s">
        <v>72</v>
      </c>
      <c r="AY114" s="244" t="s">
        <v>150</v>
      </c>
    </row>
    <row r="115" s="14" customFormat="1">
      <c r="A115" s="14"/>
      <c r="B115" s="245"/>
      <c r="C115" s="246"/>
      <c r="D115" s="228" t="s">
        <v>163</v>
      </c>
      <c r="E115" s="247" t="s">
        <v>19</v>
      </c>
      <c r="F115" s="248" t="s">
        <v>1954</v>
      </c>
      <c r="G115" s="246"/>
      <c r="H115" s="249">
        <v>2.8820000000000001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163</v>
      </c>
      <c r="AU115" s="255" t="s">
        <v>81</v>
      </c>
      <c r="AV115" s="14" t="s">
        <v>81</v>
      </c>
      <c r="AW115" s="14" t="s">
        <v>34</v>
      </c>
      <c r="AX115" s="14" t="s">
        <v>72</v>
      </c>
      <c r="AY115" s="255" t="s">
        <v>150</v>
      </c>
    </row>
    <row r="116" s="15" customFormat="1">
      <c r="A116" s="15"/>
      <c r="B116" s="256"/>
      <c r="C116" s="257"/>
      <c r="D116" s="228" t="s">
        <v>163</v>
      </c>
      <c r="E116" s="258" t="s">
        <v>19</v>
      </c>
      <c r="F116" s="259" t="s">
        <v>167</v>
      </c>
      <c r="G116" s="257"/>
      <c r="H116" s="260">
        <v>2.8820000000000001</v>
      </c>
      <c r="I116" s="261"/>
      <c r="J116" s="257"/>
      <c r="K116" s="257"/>
      <c r="L116" s="262"/>
      <c r="M116" s="263"/>
      <c r="N116" s="264"/>
      <c r="O116" s="264"/>
      <c r="P116" s="264"/>
      <c r="Q116" s="264"/>
      <c r="R116" s="264"/>
      <c r="S116" s="264"/>
      <c r="T116" s="26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6" t="s">
        <v>163</v>
      </c>
      <c r="AU116" s="266" t="s">
        <v>81</v>
      </c>
      <c r="AV116" s="15" t="s">
        <v>157</v>
      </c>
      <c r="AW116" s="15" t="s">
        <v>34</v>
      </c>
      <c r="AX116" s="15" t="s">
        <v>79</v>
      </c>
      <c r="AY116" s="266" t="s">
        <v>150</v>
      </c>
    </row>
    <row r="117" s="2" customFormat="1" ht="37.8" customHeight="1">
      <c r="A117" s="40"/>
      <c r="B117" s="41"/>
      <c r="C117" s="215" t="s">
        <v>91</v>
      </c>
      <c r="D117" s="215" t="s">
        <v>152</v>
      </c>
      <c r="E117" s="216" t="s">
        <v>355</v>
      </c>
      <c r="F117" s="217" t="s">
        <v>356</v>
      </c>
      <c r="G117" s="218" t="s">
        <v>218</v>
      </c>
      <c r="H117" s="219">
        <v>14.619999999999999</v>
      </c>
      <c r="I117" s="220"/>
      <c r="J117" s="221">
        <f>ROUND(I117*H117,2)</f>
        <v>0</v>
      </c>
      <c r="K117" s="217" t="s">
        <v>156</v>
      </c>
      <c r="L117" s="46"/>
      <c r="M117" s="222" t="s">
        <v>19</v>
      </c>
      <c r="N117" s="223" t="s">
        <v>43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157</v>
      </c>
      <c r="AT117" s="226" t="s">
        <v>152</v>
      </c>
      <c r="AU117" s="226" t="s">
        <v>81</v>
      </c>
      <c r="AY117" s="19" t="s">
        <v>150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79</v>
      </c>
      <c r="BK117" s="227">
        <f>ROUND(I117*H117,2)</f>
        <v>0</v>
      </c>
      <c r="BL117" s="19" t="s">
        <v>157</v>
      </c>
      <c r="BM117" s="226" t="s">
        <v>1955</v>
      </c>
    </row>
    <row r="118" s="2" customFormat="1">
      <c r="A118" s="40"/>
      <c r="B118" s="41"/>
      <c r="C118" s="42"/>
      <c r="D118" s="228" t="s">
        <v>159</v>
      </c>
      <c r="E118" s="42"/>
      <c r="F118" s="229" t="s">
        <v>358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159</v>
      </c>
      <c r="AU118" s="19" t="s">
        <v>81</v>
      </c>
    </row>
    <row r="119" s="2" customFormat="1">
      <c r="A119" s="40"/>
      <c r="B119" s="41"/>
      <c r="C119" s="42"/>
      <c r="D119" s="233" t="s">
        <v>161</v>
      </c>
      <c r="E119" s="42"/>
      <c r="F119" s="234" t="s">
        <v>359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161</v>
      </c>
      <c r="AU119" s="19" t="s">
        <v>81</v>
      </c>
    </row>
    <row r="120" s="13" customFormat="1">
      <c r="A120" s="13"/>
      <c r="B120" s="235"/>
      <c r="C120" s="236"/>
      <c r="D120" s="228" t="s">
        <v>163</v>
      </c>
      <c r="E120" s="237" t="s">
        <v>19</v>
      </c>
      <c r="F120" s="238" t="s">
        <v>1297</v>
      </c>
      <c r="G120" s="236"/>
      <c r="H120" s="237" t="s">
        <v>19</v>
      </c>
      <c r="I120" s="239"/>
      <c r="J120" s="236"/>
      <c r="K120" s="236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163</v>
      </c>
      <c r="AU120" s="244" t="s">
        <v>81</v>
      </c>
      <c r="AV120" s="13" t="s">
        <v>79</v>
      </c>
      <c r="AW120" s="13" t="s">
        <v>34</v>
      </c>
      <c r="AX120" s="13" t="s">
        <v>72</v>
      </c>
      <c r="AY120" s="244" t="s">
        <v>150</v>
      </c>
    </row>
    <row r="121" s="13" customFormat="1">
      <c r="A121" s="13"/>
      <c r="B121" s="235"/>
      <c r="C121" s="236"/>
      <c r="D121" s="228" t="s">
        <v>163</v>
      </c>
      <c r="E121" s="237" t="s">
        <v>19</v>
      </c>
      <c r="F121" s="238" t="s">
        <v>360</v>
      </c>
      <c r="G121" s="236"/>
      <c r="H121" s="237" t="s">
        <v>19</v>
      </c>
      <c r="I121" s="239"/>
      <c r="J121" s="236"/>
      <c r="K121" s="236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163</v>
      </c>
      <c r="AU121" s="244" t="s">
        <v>81</v>
      </c>
      <c r="AV121" s="13" t="s">
        <v>79</v>
      </c>
      <c r="AW121" s="13" t="s">
        <v>34</v>
      </c>
      <c r="AX121" s="13" t="s">
        <v>72</v>
      </c>
      <c r="AY121" s="244" t="s">
        <v>150</v>
      </c>
    </row>
    <row r="122" s="13" customFormat="1">
      <c r="A122" s="13"/>
      <c r="B122" s="235"/>
      <c r="C122" s="236"/>
      <c r="D122" s="228" t="s">
        <v>163</v>
      </c>
      <c r="E122" s="237" t="s">
        <v>19</v>
      </c>
      <c r="F122" s="238" t="s">
        <v>361</v>
      </c>
      <c r="G122" s="236"/>
      <c r="H122" s="237" t="s">
        <v>19</v>
      </c>
      <c r="I122" s="239"/>
      <c r="J122" s="236"/>
      <c r="K122" s="236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163</v>
      </c>
      <c r="AU122" s="244" t="s">
        <v>81</v>
      </c>
      <c r="AV122" s="13" t="s">
        <v>79</v>
      </c>
      <c r="AW122" s="13" t="s">
        <v>34</v>
      </c>
      <c r="AX122" s="13" t="s">
        <v>72</v>
      </c>
      <c r="AY122" s="244" t="s">
        <v>150</v>
      </c>
    </row>
    <row r="123" s="14" customFormat="1">
      <c r="A123" s="14"/>
      <c r="B123" s="245"/>
      <c r="C123" s="246"/>
      <c r="D123" s="228" t="s">
        <v>163</v>
      </c>
      <c r="E123" s="247" t="s">
        <v>19</v>
      </c>
      <c r="F123" s="248" t="s">
        <v>1956</v>
      </c>
      <c r="G123" s="246"/>
      <c r="H123" s="249">
        <v>14.619999999999999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163</v>
      </c>
      <c r="AU123" s="255" t="s">
        <v>81</v>
      </c>
      <c r="AV123" s="14" t="s">
        <v>81</v>
      </c>
      <c r="AW123" s="14" t="s">
        <v>34</v>
      </c>
      <c r="AX123" s="14" t="s">
        <v>72</v>
      </c>
      <c r="AY123" s="255" t="s">
        <v>150</v>
      </c>
    </row>
    <row r="124" s="15" customFormat="1">
      <c r="A124" s="15"/>
      <c r="B124" s="256"/>
      <c r="C124" s="257"/>
      <c r="D124" s="228" t="s">
        <v>163</v>
      </c>
      <c r="E124" s="258" t="s">
        <v>19</v>
      </c>
      <c r="F124" s="259" t="s">
        <v>167</v>
      </c>
      <c r="G124" s="257"/>
      <c r="H124" s="260">
        <v>14.619999999999999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6" t="s">
        <v>163</v>
      </c>
      <c r="AU124" s="266" t="s">
        <v>81</v>
      </c>
      <c r="AV124" s="15" t="s">
        <v>157</v>
      </c>
      <c r="AW124" s="15" t="s">
        <v>34</v>
      </c>
      <c r="AX124" s="15" t="s">
        <v>79</v>
      </c>
      <c r="AY124" s="266" t="s">
        <v>150</v>
      </c>
    </row>
    <row r="125" s="2" customFormat="1" ht="24.15" customHeight="1">
      <c r="A125" s="40"/>
      <c r="B125" s="41"/>
      <c r="C125" s="215" t="s">
        <v>157</v>
      </c>
      <c r="D125" s="215" t="s">
        <v>152</v>
      </c>
      <c r="E125" s="216" t="s">
        <v>364</v>
      </c>
      <c r="F125" s="217" t="s">
        <v>365</v>
      </c>
      <c r="G125" s="218" t="s">
        <v>218</v>
      </c>
      <c r="H125" s="219">
        <v>14.619999999999999</v>
      </c>
      <c r="I125" s="220"/>
      <c r="J125" s="221">
        <f>ROUND(I125*H125,2)</f>
        <v>0</v>
      </c>
      <c r="K125" s="217" t="s">
        <v>156</v>
      </c>
      <c r="L125" s="46"/>
      <c r="M125" s="222" t="s">
        <v>19</v>
      </c>
      <c r="N125" s="223" t="s">
        <v>43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157</v>
      </c>
      <c r="AT125" s="226" t="s">
        <v>152</v>
      </c>
      <c r="AU125" s="226" t="s">
        <v>81</v>
      </c>
      <c r="AY125" s="19" t="s">
        <v>150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79</v>
      </c>
      <c r="BK125" s="227">
        <f>ROUND(I125*H125,2)</f>
        <v>0</v>
      </c>
      <c r="BL125" s="19" t="s">
        <v>157</v>
      </c>
      <c r="BM125" s="226" t="s">
        <v>1957</v>
      </c>
    </row>
    <row r="126" s="2" customFormat="1">
      <c r="A126" s="40"/>
      <c r="B126" s="41"/>
      <c r="C126" s="42"/>
      <c r="D126" s="228" t="s">
        <v>159</v>
      </c>
      <c r="E126" s="42"/>
      <c r="F126" s="229" t="s">
        <v>367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159</v>
      </c>
      <c r="AU126" s="19" t="s">
        <v>81</v>
      </c>
    </row>
    <row r="127" s="2" customFormat="1">
      <c r="A127" s="40"/>
      <c r="B127" s="41"/>
      <c r="C127" s="42"/>
      <c r="D127" s="233" t="s">
        <v>161</v>
      </c>
      <c r="E127" s="42"/>
      <c r="F127" s="234" t="s">
        <v>368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161</v>
      </c>
      <c r="AU127" s="19" t="s">
        <v>81</v>
      </c>
    </row>
    <row r="128" s="13" customFormat="1">
      <c r="A128" s="13"/>
      <c r="B128" s="235"/>
      <c r="C128" s="236"/>
      <c r="D128" s="228" t="s">
        <v>163</v>
      </c>
      <c r="E128" s="237" t="s">
        <v>19</v>
      </c>
      <c r="F128" s="238" t="s">
        <v>1297</v>
      </c>
      <c r="G128" s="236"/>
      <c r="H128" s="237" t="s">
        <v>19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163</v>
      </c>
      <c r="AU128" s="244" t="s">
        <v>81</v>
      </c>
      <c r="AV128" s="13" t="s">
        <v>79</v>
      </c>
      <c r="AW128" s="13" t="s">
        <v>34</v>
      </c>
      <c r="AX128" s="13" t="s">
        <v>72</v>
      </c>
      <c r="AY128" s="244" t="s">
        <v>150</v>
      </c>
    </row>
    <row r="129" s="13" customFormat="1">
      <c r="A129" s="13"/>
      <c r="B129" s="235"/>
      <c r="C129" s="236"/>
      <c r="D129" s="228" t="s">
        <v>163</v>
      </c>
      <c r="E129" s="237" t="s">
        <v>19</v>
      </c>
      <c r="F129" s="238" t="s">
        <v>360</v>
      </c>
      <c r="G129" s="236"/>
      <c r="H129" s="237" t="s">
        <v>19</v>
      </c>
      <c r="I129" s="239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163</v>
      </c>
      <c r="AU129" s="244" t="s">
        <v>81</v>
      </c>
      <c r="AV129" s="13" t="s">
        <v>79</v>
      </c>
      <c r="AW129" s="13" t="s">
        <v>34</v>
      </c>
      <c r="AX129" s="13" t="s">
        <v>72</v>
      </c>
      <c r="AY129" s="244" t="s">
        <v>150</v>
      </c>
    </row>
    <row r="130" s="13" customFormat="1">
      <c r="A130" s="13"/>
      <c r="B130" s="235"/>
      <c r="C130" s="236"/>
      <c r="D130" s="228" t="s">
        <v>163</v>
      </c>
      <c r="E130" s="237" t="s">
        <v>19</v>
      </c>
      <c r="F130" s="238" t="s">
        <v>361</v>
      </c>
      <c r="G130" s="236"/>
      <c r="H130" s="237" t="s">
        <v>19</v>
      </c>
      <c r="I130" s="239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163</v>
      </c>
      <c r="AU130" s="244" t="s">
        <v>81</v>
      </c>
      <c r="AV130" s="13" t="s">
        <v>79</v>
      </c>
      <c r="AW130" s="13" t="s">
        <v>34</v>
      </c>
      <c r="AX130" s="13" t="s">
        <v>72</v>
      </c>
      <c r="AY130" s="244" t="s">
        <v>150</v>
      </c>
    </row>
    <row r="131" s="14" customFormat="1">
      <c r="A131" s="14"/>
      <c r="B131" s="245"/>
      <c r="C131" s="246"/>
      <c r="D131" s="228" t="s">
        <v>163</v>
      </c>
      <c r="E131" s="247" t="s">
        <v>19</v>
      </c>
      <c r="F131" s="248" t="s">
        <v>1956</v>
      </c>
      <c r="G131" s="246"/>
      <c r="H131" s="249">
        <v>14.619999999999999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163</v>
      </c>
      <c r="AU131" s="255" t="s">
        <v>81</v>
      </c>
      <c r="AV131" s="14" t="s">
        <v>81</v>
      </c>
      <c r="AW131" s="14" t="s">
        <v>34</v>
      </c>
      <c r="AX131" s="14" t="s">
        <v>72</v>
      </c>
      <c r="AY131" s="255" t="s">
        <v>150</v>
      </c>
    </row>
    <row r="132" s="15" customFormat="1">
      <c r="A132" s="15"/>
      <c r="B132" s="256"/>
      <c r="C132" s="257"/>
      <c r="D132" s="228" t="s">
        <v>163</v>
      </c>
      <c r="E132" s="258" t="s">
        <v>19</v>
      </c>
      <c r="F132" s="259" t="s">
        <v>167</v>
      </c>
      <c r="G132" s="257"/>
      <c r="H132" s="260">
        <v>14.619999999999999</v>
      </c>
      <c r="I132" s="261"/>
      <c r="J132" s="257"/>
      <c r="K132" s="257"/>
      <c r="L132" s="262"/>
      <c r="M132" s="263"/>
      <c r="N132" s="264"/>
      <c r="O132" s="264"/>
      <c r="P132" s="264"/>
      <c r="Q132" s="264"/>
      <c r="R132" s="264"/>
      <c r="S132" s="264"/>
      <c r="T132" s="26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6" t="s">
        <v>163</v>
      </c>
      <c r="AU132" s="266" t="s">
        <v>81</v>
      </c>
      <c r="AV132" s="15" t="s">
        <v>157</v>
      </c>
      <c r="AW132" s="15" t="s">
        <v>34</v>
      </c>
      <c r="AX132" s="15" t="s">
        <v>79</v>
      </c>
      <c r="AY132" s="266" t="s">
        <v>150</v>
      </c>
    </row>
    <row r="133" s="2" customFormat="1" ht="33" customHeight="1">
      <c r="A133" s="40"/>
      <c r="B133" s="41"/>
      <c r="C133" s="215" t="s">
        <v>184</v>
      </c>
      <c r="D133" s="215" t="s">
        <v>152</v>
      </c>
      <c r="E133" s="216" t="s">
        <v>380</v>
      </c>
      <c r="F133" s="217" t="s">
        <v>381</v>
      </c>
      <c r="G133" s="218" t="s">
        <v>382</v>
      </c>
      <c r="H133" s="219">
        <v>26.315999999999999</v>
      </c>
      <c r="I133" s="220"/>
      <c r="J133" s="221">
        <f>ROUND(I133*H133,2)</f>
        <v>0</v>
      </c>
      <c r="K133" s="217" t="s">
        <v>156</v>
      </c>
      <c r="L133" s="46"/>
      <c r="M133" s="222" t="s">
        <v>19</v>
      </c>
      <c r="N133" s="223" t="s">
        <v>43</v>
      </c>
      <c r="O133" s="86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157</v>
      </c>
      <c r="AT133" s="226" t="s">
        <v>152</v>
      </c>
      <c r="AU133" s="226" t="s">
        <v>81</v>
      </c>
      <c r="AY133" s="19" t="s">
        <v>150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79</v>
      </c>
      <c r="BK133" s="227">
        <f>ROUND(I133*H133,2)</f>
        <v>0</v>
      </c>
      <c r="BL133" s="19" t="s">
        <v>157</v>
      </c>
      <c r="BM133" s="226" t="s">
        <v>1958</v>
      </c>
    </row>
    <row r="134" s="2" customFormat="1">
      <c r="A134" s="40"/>
      <c r="B134" s="41"/>
      <c r="C134" s="42"/>
      <c r="D134" s="228" t="s">
        <v>159</v>
      </c>
      <c r="E134" s="42"/>
      <c r="F134" s="229" t="s">
        <v>384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159</v>
      </c>
      <c r="AU134" s="19" t="s">
        <v>81</v>
      </c>
    </row>
    <row r="135" s="2" customFormat="1">
      <c r="A135" s="40"/>
      <c r="B135" s="41"/>
      <c r="C135" s="42"/>
      <c r="D135" s="233" t="s">
        <v>161</v>
      </c>
      <c r="E135" s="42"/>
      <c r="F135" s="234" t="s">
        <v>385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161</v>
      </c>
      <c r="AU135" s="19" t="s">
        <v>81</v>
      </c>
    </row>
    <row r="136" s="13" customFormat="1">
      <c r="A136" s="13"/>
      <c r="B136" s="235"/>
      <c r="C136" s="236"/>
      <c r="D136" s="228" t="s">
        <v>163</v>
      </c>
      <c r="E136" s="237" t="s">
        <v>19</v>
      </c>
      <c r="F136" s="238" t="s">
        <v>1297</v>
      </c>
      <c r="G136" s="236"/>
      <c r="H136" s="237" t="s">
        <v>19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163</v>
      </c>
      <c r="AU136" s="244" t="s">
        <v>81</v>
      </c>
      <c r="AV136" s="13" t="s">
        <v>79</v>
      </c>
      <c r="AW136" s="13" t="s">
        <v>34</v>
      </c>
      <c r="AX136" s="13" t="s">
        <v>72</v>
      </c>
      <c r="AY136" s="244" t="s">
        <v>150</v>
      </c>
    </row>
    <row r="137" s="13" customFormat="1">
      <c r="A137" s="13"/>
      <c r="B137" s="235"/>
      <c r="C137" s="236"/>
      <c r="D137" s="228" t="s">
        <v>163</v>
      </c>
      <c r="E137" s="237" t="s">
        <v>19</v>
      </c>
      <c r="F137" s="238" t="s">
        <v>386</v>
      </c>
      <c r="G137" s="236"/>
      <c r="H137" s="237" t="s">
        <v>19</v>
      </c>
      <c r="I137" s="239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163</v>
      </c>
      <c r="AU137" s="244" t="s">
        <v>81</v>
      </c>
      <c r="AV137" s="13" t="s">
        <v>79</v>
      </c>
      <c r="AW137" s="13" t="s">
        <v>34</v>
      </c>
      <c r="AX137" s="13" t="s">
        <v>72</v>
      </c>
      <c r="AY137" s="244" t="s">
        <v>150</v>
      </c>
    </row>
    <row r="138" s="14" customFormat="1">
      <c r="A138" s="14"/>
      <c r="B138" s="245"/>
      <c r="C138" s="246"/>
      <c r="D138" s="228" t="s">
        <v>163</v>
      </c>
      <c r="E138" s="247" t="s">
        <v>19</v>
      </c>
      <c r="F138" s="248" t="s">
        <v>1959</v>
      </c>
      <c r="G138" s="246"/>
      <c r="H138" s="249">
        <v>26.315999999999999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163</v>
      </c>
      <c r="AU138" s="255" t="s">
        <v>81</v>
      </c>
      <c r="AV138" s="14" t="s">
        <v>81</v>
      </c>
      <c r="AW138" s="14" t="s">
        <v>34</v>
      </c>
      <c r="AX138" s="14" t="s">
        <v>72</v>
      </c>
      <c r="AY138" s="255" t="s">
        <v>150</v>
      </c>
    </row>
    <row r="139" s="15" customFormat="1">
      <c r="A139" s="15"/>
      <c r="B139" s="256"/>
      <c r="C139" s="257"/>
      <c r="D139" s="228" t="s">
        <v>163</v>
      </c>
      <c r="E139" s="258" t="s">
        <v>19</v>
      </c>
      <c r="F139" s="259" t="s">
        <v>167</v>
      </c>
      <c r="G139" s="257"/>
      <c r="H139" s="260">
        <v>26.315999999999999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6" t="s">
        <v>163</v>
      </c>
      <c r="AU139" s="266" t="s">
        <v>81</v>
      </c>
      <c r="AV139" s="15" t="s">
        <v>157</v>
      </c>
      <c r="AW139" s="15" t="s">
        <v>34</v>
      </c>
      <c r="AX139" s="15" t="s">
        <v>79</v>
      </c>
      <c r="AY139" s="266" t="s">
        <v>150</v>
      </c>
    </row>
    <row r="140" s="2" customFormat="1" ht="24.15" customHeight="1">
      <c r="A140" s="40"/>
      <c r="B140" s="41"/>
      <c r="C140" s="215" t="s">
        <v>190</v>
      </c>
      <c r="D140" s="215" t="s">
        <v>152</v>
      </c>
      <c r="E140" s="216" t="s">
        <v>398</v>
      </c>
      <c r="F140" s="217" t="s">
        <v>399</v>
      </c>
      <c r="G140" s="218" t="s">
        <v>218</v>
      </c>
      <c r="H140" s="219">
        <v>14.199999999999999</v>
      </c>
      <c r="I140" s="220"/>
      <c r="J140" s="221">
        <f>ROUND(I140*H140,2)</f>
        <v>0</v>
      </c>
      <c r="K140" s="217" t="s">
        <v>156</v>
      </c>
      <c r="L140" s="46"/>
      <c r="M140" s="222" t="s">
        <v>19</v>
      </c>
      <c r="N140" s="223" t="s">
        <v>43</v>
      </c>
      <c r="O140" s="86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6" t="s">
        <v>157</v>
      </c>
      <c r="AT140" s="226" t="s">
        <v>152</v>
      </c>
      <c r="AU140" s="226" t="s">
        <v>81</v>
      </c>
      <c r="AY140" s="19" t="s">
        <v>150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79</v>
      </c>
      <c r="BK140" s="227">
        <f>ROUND(I140*H140,2)</f>
        <v>0</v>
      </c>
      <c r="BL140" s="19" t="s">
        <v>157</v>
      </c>
      <c r="BM140" s="226" t="s">
        <v>1960</v>
      </c>
    </row>
    <row r="141" s="2" customFormat="1">
      <c r="A141" s="40"/>
      <c r="B141" s="41"/>
      <c r="C141" s="42"/>
      <c r="D141" s="228" t="s">
        <v>159</v>
      </c>
      <c r="E141" s="42"/>
      <c r="F141" s="229" t="s">
        <v>401</v>
      </c>
      <c r="G141" s="42"/>
      <c r="H141" s="42"/>
      <c r="I141" s="230"/>
      <c r="J141" s="42"/>
      <c r="K141" s="42"/>
      <c r="L141" s="46"/>
      <c r="M141" s="231"/>
      <c r="N141" s="23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159</v>
      </c>
      <c r="AU141" s="19" t="s">
        <v>81</v>
      </c>
    </row>
    <row r="142" s="2" customFormat="1">
      <c r="A142" s="40"/>
      <c r="B142" s="41"/>
      <c r="C142" s="42"/>
      <c r="D142" s="233" t="s">
        <v>161</v>
      </c>
      <c r="E142" s="42"/>
      <c r="F142" s="234" t="s">
        <v>402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161</v>
      </c>
      <c r="AU142" s="19" t="s">
        <v>81</v>
      </c>
    </row>
    <row r="143" s="13" customFormat="1">
      <c r="A143" s="13"/>
      <c r="B143" s="235"/>
      <c r="C143" s="236"/>
      <c r="D143" s="228" t="s">
        <v>163</v>
      </c>
      <c r="E143" s="237" t="s">
        <v>19</v>
      </c>
      <c r="F143" s="238" t="s">
        <v>1297</v>
      </c>
      <c r="G143" s="236"/>
      <c r="H143" s="237" t="s">
        <v>19</v>
      </c>
      <c r="I143" s="239"/>
      <c r="J143" s="236"/>
      <c r="K143" s="236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163</v>
      </c>
      <c r="AU143" s="244" t="s">
        <v>81</v>
      </c>
      <c r="AV143" s="13" t="s">
        <v>79</v>
      </c>
      <c r="AW143" s="13" t="s">
        <v>34</v>
      </c>
      <c r="AX143" s="13" t="s">
        <v>72</v>
      </c>
      <c r="AY143" s="244" t="s">
        <v>150</v>
      </c>
    </row>
    <row r="144" s="13" customFormat="1">
      <c r="A144" s="13"/>
      <c r="B144" s="235"/>
      <c r="C144" s="236"/>
      <c r="D144" s="228" t="s">
        <v>163</v>
      </c>
      <c r="E144" s="237" t="s">
        <v>19</v>
      </c>
      <c r="F144" s="238" t="s">
        <v>1163</v>
      </c>
      <c r="G144" s="236"/>
      <c r="H144" s="237" t="s">
        <v>19</v>
      </c>
      <c r="I144" s="239"/>
      <c r="J144" s="236"/>
      <c r="K144" s="236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163</v>
      </c>
      <c r="AU144" s="244" t="s">
        <v>81</v>
      </c>
      <c r="AV144" s="13" t="s">
        <v>79</v>
      </c>
      <c r="AW144" s="13" t="s">
        <v>34</v>
      </c>
      <c r="AX144" s="13" t="s">
        <v>72</v>
      </c>
      <c r="AY144" s="244" t="s">
        <v>150</v>
      </c>
    </row>
    <row r="145" s="13" customFormat="1">
      <c r="A145" s="13"/>
      <c r="B145" s="235"/>
      <c r="C145" s="236"/>
      <c r="D145" s="228" t="s">
        <v>163</v>
      </c>
      <c r="E145" s="237" t="s">
        <v>19</v>
      </c>
      <c r="F145" s="238" t="s">
        <v>1120</v>
      </c>
      <c r="G145" s="236"/>
      <c r="H145" s="237" t="s">
        <v>19</v>
      </c>
      <c r="I145" s="239"/>
      <c r="J145" s="236"/>
      <c r="K145" s="236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163</v>
      </c>
      <c r="AU145" s="244" t="s">
        <v>81</v>
      </c>
      <c r="AV145" s="13" t="s">
        <v>79</v>
      </c>
      <c r="AW145" s="13" t="s">
        <v>34</v>
      </c>
      <c r="AX145" s="13" t="s">
        <v>72</v>
      </c>
      <c r="AY145" s="244" t="s">
        <v>150</v>
      </c>
    </row>
    <row r="146" s="14" customFormat="1">
      <c r="A146" s="14"/>
      <c r="B146" s="245"/>
      <c r="C146" s="246"/>
      <c r="D146" s="228" t="s">
        <v>163</v>
      </c>
      <c r="E146" s="247" t="s">
        <v>19</v>
      </c>
      <c r="F146" s="248" t="s">
        <v>1961</v>
      </c>
      <c r="G146" s="246"/>
      <c r="H146" s="249">
        <v>8.6999999999999993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163</v>
      </c>
      <c r="AU146" s="255" t="s">
        <v>81</v>
      </c>
      <c r="AV146" s="14" t="s">
        <v>81</v>
      </c>
      <c r="AW146" s="14" t="s">
        <v>34</v>
      </c>
      <c r="AX146" s="14" t="s">
        <v>72</v>
      </c>
      <c r="AY146" s="255" t="s">
        <v>150</v>
      </c>
    </row>
    <row r="147" s="13" customFormat="1">
      <c r="A147" s="13"/>
      <c r="B147" s="235"/>
      <c r="C147" s="236"/>
      <c r="D147" s="228" t="s">
        <v>163</v>
      </c>
      <c r="E147" s="237" t="s">
        <v>19</v>
      </c>
      <c r="F147" s="238" t="s">
        <v>1251</v>
      </c>
      <c r="G147" s="236"/>
      <c r="H147" s="237" t="s">
        <v>19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163</v>
      </c>
      <c r="AU147" s="244" t="s">
        <v>81</v>
      </c>
      <c r="AV147" s="13" t="s">
        <v>79</v>
      </c>
      <c r="AW147" s="13" t="s">
        <v>34</v>
      </c>
      <c r="AX147" s="13" t="s">
        <v>72</v>
      </c>
      <c r="AY147" s="244" t="s">
        <v>150</v>
      </c>
    </row>
    <row r="148" s="14" customFormat="1">
      <c r="A148" s="14"/>
      <c r="B148" s="245"/>
      <c r="C148" s="246"/>
      <c r="D148" s="228" t="s">
        <v>163</v>
      </c>
      <c r="E148" s="247" t="s">
        <v>19</v>
      </c>
      <c r="F148" s="248" t="s">
        <v>1962</v>
      </c>
      <c r="G148" s="246"/>
      <c r="H148" s="249">
        <v>5.5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163</v>
      </c>
      <c r="AU148" s="255" t="s">
        <v>81</v>
      </c>
      <c r="AV148" s="14" t="s">
        <v>81</v>
      </c>
      <c r="AW148" s="14" t="s">
        <v>34</v>
      </c>
      <c r="AX148" s="14" t="s">
        <v>72</v>
      </c>
      <c r="AY148" s="255" t="s">
        <v>150</v>
      </c>
    </row>
    <row r="149" s="15" customFormat="1">
      <c r="A149" s="15"/>
      <c r="B149" s="256"/>
      <c r="C149" s="257"/>
      <c r="D149" s="228" t="s">
        <v>163</v>
      </c>
      <c r="E149" s="258" t="s">
        <v>19</v>
      </c>
      <c r="F149" s="259" t="s">
        <v>1169</v>
      </c>
      <c r="G149" s="257"/>
      <c r="H149" s="260">
        <v>14.199999999999999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6" t="s">
        <v>163</v>
      </c>
      <c r="AU149" s="266" t="s">
        <v>81</v>
      </c>
      <c r="AV149" s="15" t="s">
        <v>157</v>
      </c>
      <c r="AW149" s="15" t="s">
        <v>34</v>
      </c>
      <c r="AX149" s="15" t="s">
        <v>79</v>
      </c>
      <c r="AY149" s="266" t="s">
        <v>150</v>
      </c>
    </row>
    <row r="150" s="2" customFormat="1" ht="24.15" customHeight="1">
      <c r="A150" s="40"/>
      <c r="B150" s="41"/>
      <c r="C150" s="215" t="s">
        <v>199</v>
      </c>
      <c r="D150" s="215" t="s">
        <v>152</v>
      </c>
      <c r="E150" s="216" t="s">
        <v>442</v>
      </c>
      <c r="F150" s="217" t="s">
        <v>443</v>
      </c>
      <c r="G150" s="218" t="s">
        <v>155</v>
      </c>
      <c r="H150" s="219">
        <v>14.119999999999999</v>
      </c>
      <c r="I150" s="220"/>
      <c r="J150" s="221">
        <f>ROUND(I150*H150,2)</f>
        <v>0</v>
      </c>
      <c r="K150" s="217" t="s">
        <v>156</v>
      </c>
      <c r="L150" s="46"/>
      <c r="M150" s="222" t="s">
        <v>19</v>
      </c>
      <c r="N150" s="223" t="s">
        <v>43</v>
      </c>
      <c r="O150" s="86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157</v>
      </c>
      <c r="AT150" s="226" t="s">
        <v>152</v>
      </c>
      <c r="AU150" s="226" t="s">
        <v>81</v>
      </c>
      <c r="AY150" s="19" t="s">
        <v>150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79</v>
      </c>
      <c r="BK150" s="227">
        <f>ROUND(I150*H150,2)</f>
        <v>0</v>
      </c>
      <c r="BL150" s="19" t="s">
        <v>157</v>
      </c>
      <c r="BM150" s="226" t="s">
        <v>1963</v>
      </c>
    </row>
    <row r="151" s="2" customFormat="1">
      <c r="A151" s="40"/>
      <c r="B151" s="41"/>
      <c r="C151" s="42"/>
      <c r="D151" s="228" t="s">
        <v>159</v>
      </c>
      <c r="E151" s="42"/>
      <c r="F151" s="229" t="s">
        <v>445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159</v>
      </c>
      <c r="AU151" s="19" t="s">
        <v>81</v>
      </c>
    </row>
    <row r="152" s="2" customFormat="1">
      <c r="A152" s="40"/>
      <c r="B152" s="41"/>
      <c r="C152" s="42"/>
      <c r="D152" s="233" t="s">
        <v>161</v>
      </c>
      <c r="E152" s="42"/>
      <c r="F152" s="234" t="s">
        <v>446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161</v>
      </c>
      <c r="AU152" s="19" t="s">
        <v>81</v>
      </c>
    </row>
    <row r="153" s="13" customFormat="1">
      <c r="A153" s="13"/>
      <c r="B153" s="235"/>
      <c r="C153" s="236"/>
      <c r="D153" s="228" t="s">
        <v>163</v>
      </c>
      <c r="E153" s="237" t="s">
        <v>19</v>
      </c>
      <c r="F153" s="238" t="s">
        <v>1297</v>
      </c>
      <c r="G153" s="236"/>
      <c r="H153" s="237" t="s">
        <v>19</v>
      </c>
      <c r="I153" s="239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163</v>
      </c>
      <c r="AU153" s="244" t="s">
        <v>81</v>
      </c>
      <c r="AV153" s="13" t="s">
        <v>79</v>
      </c>
      <c r="AW153" s="13" t="s">
        <v>34</v>
      </c>
      <c r="AX153" s="13" t="s">
        <v>72</v>
      </c>
      <c r="AY153" s="244" t="s">
        <v>150</v>
      </c>
    </row>
    <row r="154" s="13" customFormat="1">
      <c r="A154" s="13"/>
      <c r="B154" s="235"/>
      <c r="C154" s="236"/>
      <c r="D154" s="228" t="s">
        <v>163</v>
      </c>
      <c r="E154" s="237" t="s">
        <v>19</v>
      </c>
      <c r="F154" s="238" t="s">
        <v>1181</v>
      </c>
      <c r="G154" s="236"/>
      <c r="H154" s="237" t="s">
        <v>19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163</v>
      </c>
      <c r="AU154" s="244" t="s">
        <v>81</v>
      </c>
      <c r="AV154" s="13" t="s">
        <v>79</v>
      </c>
      <c r="AW154" s="13" t="s">
        <v>34</v>
      </c>
      <c r="AX154" s="13" t="s">
        <v>72</v>
      </c>
      <c r="AY154" s="244" t="s">
        <v>150</v>
      </c>
    </row>
    <row r="155" s="13" customFormat="1">
      <c r="A155" s="13"/>
      <c r="B155" s="235"/>
      <c r="C155" s="236"/>
      <c r="D155" s="228" t="s">
        <v>163</v>
      </c>
      <c r="E155" s="237" t="s">
        <v>19</v>
      </c>
      <c r="F155" s="238" t="s">
        <v>1182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163</v>
      </c>
      <c r="AU155" s="244" t="s">
        <v>81</v>
      </c>
      <c r="AV155" s="13" t="s">
        <v>79</v>
      </c>
      <c r="AW155" s="13" t="s">
        <v>34</v>
      </c>
      <c r="AX155" s="13" t="s">
        <v>72</v>
      </c>
      <c r="AY155" s="244" t="s">
        <v>150</v>
      </c>
    </row>
    <row r="156" s="14" customFormat="1">
      <c r="A156" s="14"/>
      <c r="B156" s="245"/>
      <c r="C156" s="246"/>
      <c r="D156" s="228" t="s">
        <v>163</v>
      </c>
      <c r="E156" s="247" t="s">
        <v>19</v>
      </c>
      <c r="F156" s="248" t="s">
        <v>1964</v>
      </c>
      <c r="G156" s="246"/>
      <c r="H156" s="249">
        <v>6.3799999999999999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163</v>
      </c>
      <c r="AU156" s="255" t="s">
        <v>81</v>
      </c>
      <c r="AV156" s="14" t="s">
        <v>81</v>
      </c>
      <c r="AW156" s="14" t="s">
        <v>34</v>
      </c>
      <c r="AX156" s="14" t="s">
        <v>72</v>
      </c>
      <c r="AY156" s="255" t="s">
        <v>150</v>
      </c>
    </row>
    <row r="157" s="13" customFormat="1">
      <c r="A157" s="13"/>
      <c r="B157" s="235"/>
      <c r="C157" s="236"/>
      <c r="D157" s="228" t="s">
        <v>163</v>
      </c>
      <c r="E157" s="237" t="s">
        <v>19</v>
      </c>
      <c r="F157" s="238" t="s">
        <v>1251</v>
      </c>
      <c r="G157" s="236"/>
      <c r="H157" s="237" t="s">
        <v>19</v>
      </c>
      <c r="I157" s="239"/>
      <c r="J157" s="236"/>
      <c r="K157" s="236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163</v>
      </c>
      <c r="AU157" s="244" t="s">
        <v>81</v>
      </c>
      <c r="AV157" s="13" t="s">
        <v>79</v>
      </c>
      <c r="AW157" s="13" t="s">
        <v>34</v>
      </c>
      <c r="AX157" s="13" t="s">
        <v>72</v>
      </c>
      <c r="AY157" s="244" t="s">
        <v>150</v>
      </c>
    </row>
    <row r="158" s="14" customFormat="1">
      <c r="A158" s="14"/>
      <c r="B158" s="245"/>
      <c r="C158" s="246"/>
      <c r="D158" s="228" t="s">
        <v>163</v>
      </c>
      <c r="E158" s="247" t="s">
        <v>19</v>
      </c>
      <c r="F158" s="248" t="s">
        <v>1965</v>
      </c>
      <c r="G158" s="246"/>
      <c r="H158" s="249">
        <v>7.7400000000000002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163</v>
      </c>
      <c r="AU158" s="255" t="s">
        <v>81</v>
      </c>
      <c r="AV158" s="14" t="s">
        <v>81</v>
      </c>
      <c r="AW158" s="14" t="s">
        <v>34</v>
      </c>
      <c r="AX158" s="14" t="s">
        <v>72</v>
      </c>
      <c r="AY158" s="255" t="s">
        <v>150</v>
      </c>
    </row>
    <row r="159" s="15" customFormat="1">
      <c r="A159" s="15"/>
      <c r="B159" s="256"/>
      <c r="C159" s="257"/>
      <c r="D159" s="228" t="s">
        <v>163</v>
      </c>
      <c r="E159" s="258" t="s">
        <v>19</v>
      </c>
      <c r="F159" s="259" t="s">
        <v>167</v>
      </c>
      <c r="G159" s="257"/>
      <c r="H159" s="260">
        <v>14.119999999999999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6" t="s">
        <v>163</v>
      </c>
      <c r="AU159" s="266" t="s">
        <v>81</v>
      </c>
      <c r="AV159" s="15" t="s">
        <v>157</v>
      </c>
      <c r="AW159" s="15" t="s">
        <v>34</v>
      </c>
      <c r="AX159" s="15" t="s">
        <v>79</v>
      </c>
      <c r="AY159" s="266" t="s">
        <v>150</v>
      </c>
    </row>
    <row r="160" s="12" customFormat="1" ht="22.8" customHeight="1">
      <c r="A160" s="12"/>
      <c r="B160" s="199"/>
      <c r="C160" s="200"/>
      <c r="D160" s="201" t="s">
        <v>71</v>
      </c>
      <c r="E160" s="213" t="s">
        <v>91</v>
      </c>
      <c r="F160" s="213" t="s">
        <v>869</v>
      </c>
      <c r="G160" s="200"/>
      <c r="H160" s="200"/>
      <c r="I160" s="203"/>
      <c r="J160" s="214">
        <f>BK160</f>
        <v>0</v>
      </c>
      <c r="K160" s="200"/>
      <c r="L160" s="205"/>
      <c r="M160" s="206"/>
      <c r="N160" s="207"/>
      <c r="O160" s="207"/>
      <c r="P160" s="208">
        <f>SUM(P161:P236)</f>
        <v>0</v>
      </c>
      <c r="Q160" s="207"/>
      <c r="R160" s="208">
        <f>SUM(R161:R236)</f>
        <v>1.11254388</v>
      </c>
      <c r="S160" s="207"/>
      <c r="T160" s="209">
        <f>SUM(T161:T236)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79</v>
      </c>
      <c r="AT160" s="211" t="s">
        <v>71</v>
      </c>
      <c r="AU160" s="211" t="s">
        <v>79</v>
      </c>
      <c r="AY160" s="210" t="s">
        <v>150</v>
      </c>
      <c r="BK160" s="212">
        <f>SUM(BK161:BK236)</f>
        <v>0</v>
      </c>
    </row>
    <row r="161" s="2" customFormat="1" ht="33" customHeight="1">
      <c r="A161" s="40"/>
      <c r="B161" s="41"/>
      <c r="C161" s="215" t="s">
        <v>208</v>
      </c>
      <c r="D161" s="215" t="s">
        <v>152</v>
      </c>
      <c r="E161" s="216" t="s">
        <v>1245</v>
      </c>
      <c r="F161" s="217" t="s">
        <v>1246</v>
      </c>
      <c r="G161" s="218" t="s">
        <v>382</v>
      </c>
      <c r="H161" s="219">
        <v>0.067000000000000004</v>
      </c>
      <c r="I161" s="220"/>
      <c r="J161" s="221">
        <f>ROUND(I161*H161,2)</f>
        <v>0</v>
      </c>
      <c r="K161" s="217" t="s">
        <v>156</v>
      </c>
      <c r="L161" s="46"/>
      <c r="M161" s="222" t="s">
        <v>19</v>
      </c>
      <c r="N161" s="223" t="s">
        <v>43</v>
      </c>
      <c r="O161" s="86"/>
      <c r="P161" s="224">
        <f>O161*H161</f>
        <v>0</v>
      </c>
      <c r="Q161" s="224">
        <v>0.019539999999999998</v>
      </c>
      <c r="R161" s="224">
        <f>Q161*H161</f>
        <v>0.0013091800000000001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157</v>
      </c>
      <c r="AT161" s="226" t="s">
        <v>152</v>
      </c>
      <c r="AU161" s="226" t="s">
        <v>81</v>
      </c>
      <c r="AY161" s="19" t="s">
        <v>150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9" t="s">
        <v>79</v>
      </c>
      <c r="BK161" s="227">
        <f>ROUND(I161*H161,2)</f>
        <v>0</v>
      </c>
      <c r="BL161" s="19" t="s">
        <v>157</v>
      </c>
      <c r="BM161" s="226" t="s">
        <v>1966</v>
      </c>
    </row>
    <row r="162" s="2" customFormat="1">
      <c r="A162" s="40"/>
      <c r="B162" s="41"/>
      <c r="C162" s="42"/>
      <c r="D162" s="228" t="s">
        <v>159</v>
      </c>
      <c r="E162" s="42"/>
      <c r="F162" s="229" t="s">
        <v>1248</v>
      </c>
      <c r="G162" s="42"/>
      <c r="H162" s="42"/>
      <c r="I162" s="230"/>
      <c r="J162" s="42"/>
      <c r="K162" s="42"/>
      <c r="L162" s="46"/>
      <c r="M162" s="231"/>
      <c r="N162" s="23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159</v>
      </c>
      <c r="AU162" s="19" t="s">
        <v>81</v>
      </c>
    </row>
    <row r="163" s="2" customFormat="1">
      <c r="A163" s="40"/>
      <c r="B163" s="41"/>
      <c r="C163" s="42"/>
      <c r="D163" s="233" t="s">
        <v>161</v>
      </c>
      <c r="E163" s="42"/>
      <c r="F163" s="234" t="s">
        <v>1249</v>
      </c>
      <c r="G163" s="42"/>
      <c r="H163" s="42"/>
      <c r="I163" s="230"/>
      <c r="J163" s="42"/>
      <c r="K163" s="42"/>
      <c r="L163" s="46"/>
      <c r="M163" s="231"/>
      <c r="N163" s="23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161</v>
      </c>
      <c r="AU163" s="19" t="s">
        <v>81</v>
      </c>
    </row>
    <row r="164" s="13" customFormat="1">
      <c r="A164" s="13"/>
      <c r="B164" s="235"/>
      <c r="C164" s="236"/>
      <c r="D164" s="228" t="s">
        <v>163</v>
      </c>
      <c r="E164" s="237" t="s">
        <v>19</v>
      </c>
      <c r="F164" s="238" t="s">
        <v>1967</v>
      </c>
      <c r="G164" s="236"/>
      <c r="H164" s="237" t="s">
        <v>19</v>
      </c>
      <c r="I164" s="239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163</v>
      </c>
      <c r="AU164" s="244" t="s">
        <v>81</v>
      </c>
      <c r="AV164" s="13" t="s">
        <v>79</v>
      </c>
      <c r="AW164" s="13" t="s">
        <v>34</v>
      </c>
      <c r="AX164" s="13" t="s">
        <v>72</v>
      </c>
      <c r="AY164" s="244" t="s">
        <v>150</v>
      </c>
    </row>
    <row r="165" s="13" customFormat="1">
      <c r="A165" s="13"/>
      <c r="B165" s="235"/>
      <c r="C165" s="236"/>
      <c r="D165" s="228" t="s">
        <v>163</v>
      </c>
      <c r="E165" s="237" t="s">
        <v>19</v>
      </c>
      <c r="F165" s="238" t="s">
        <v>1251</v>
      </c>
      <c r="G165" s="236"/>
      <c r="H165" s="237" t="s">
        <v>19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163</v>
      </c>
      <c r="AU165" s="244" t="s">
        <v>81</v>
      </c>
      <c r="AV165" s="13" t="s">
        <v>79</v>
      </c>
      <c r="AW165" s="13" t="s">
        <v>34</v>
      </c>
      <c r="AX165" s="13" t="s">
        <v>72</v>
      </c>
      <c r="AY165" s="244" t="s">
        <v>150</v>
      </c>
    </row>
    <row r="166" s="13" customFormat="1">
      <c r="A166" s="13"/>
      <c r="B166" s="235"/>
      <c r="C166" s="236"/>
      <c r="D166" s="228" t="s">
        <v>163</v>
      </c>
      <c r="E166" s="237" t="s">
        <v>19</v>
      </c>
      <c r="F166" s="238" t="s">
        <v>1252</v>
      </c>
      <c r="G166" s="236"/>
      <c r="H166" s="237" t="s">
        <v>19</v>
      </c>
      <c r="I166" s="239"/>
      <c r="J166" s="236"/>
      <c r="K166" s="236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163</v>
      </c>
      <c r="AU166" s="244" t="s">
        <v>81</v>
      </c>
      <c r="AV166" s="13" t="s">
        <v>79</v>
      </c>
      <c r="AW166" s="13" t="s">
        <v>34</v>
      </c>
      <c r="AX166" s="13" t="s">
        <v>72</v>
      </c>
      <c r="AY166" s="244" t="s">
        <v>150</v>
      </c>
    </row>
    <row r="167" s="13" customFormat="1">
      <c r="A167" s="13"/>
      <c r="B167" s="235"/>
      <c r="C167" s="236"/>
      <c r="D167" s="228" t="s">
        <v>163</v>
      </c>
      <c r="E167" s="237" t="s">
        <v>19</v>
      </c>
      <c r="F167" s="238" t="s">
        <v>1253</v>
      </c>
      <c r="G167" s="236"/>
      <c r="H167" s="237" t="s">
        <v>19</v>
      </c>
      <c r="I167" s="239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163</v>
      </c>
      <c r="AU167" s="244" t="s">
        <v>81</v>
      </c>
      <c r="AV167" s="13" t="s">
        <v>79</v>
      </c>
      <c r="AW167" s="13" t="s">
        <v>34</v>
      </c>
      <c r="AX167" s="13" t="s">
        <v>72</v>
      </c>
      <c r="AY167" s="244" t="s">
        <v>150</v>
      </c>
    </row>
    <row r="168" s="14" customFormat="1">
      <c r="A168" s="14"/>
      <c r="B168" s="245"/>
      <c r="C168" s="246"/>
      <c r="D168" s="228" t="s">
        <v>163</v>
      </c>
      <c r="E168" s="247" t="s">
        <v>19</v>
      </c>
      <c r="F168" s="248" t="s">
        <v>1254</v>
      </c>
      <c r="G168" s="246"/>
      <c r="H168" s="249">
        <v>0.016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163</v>
      </c>
      <c r="AU168" s="255" t="s">
        <v>81</v>
      </c>
      <c r="AV168" s="14" t="s">
        <v>81</v>
      </c>
      <c r="AW168" s="14" t="s">
        <v>34</v>
      </c>
      <c r="AX168" s="14" t="s">
        <v>72</v>
      </c>
      <c r="AY168" s="255" t="s">
        <v>150</v>
      </c>
    </row>
    <row r="169" s="13" customFormat="1">
      <c r="A169" s="13"/>
      <c r="B169" s="235"/>
      <c r="C169" s="236"/>
      <c r="D169" s="228" t="s">
        <v>163</v>
      </c>
      <c r="E169" s="237" t="s">
        <v>19</v>
      </c>
      <c r="F169" s="238" t="s">
        <v>1255</v>
      </c>
      <c r="G169" s="236"/>
      <c r="H169" s="237" t="s">
        <v>19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163</v>
      </c>
      <c r="AU169" s="244" t="s">
        <v>81</v>
      </c>
      <c r="AV169" s="13" t="s">
        <v>79</v>
      </c>
      <c r="AW169" s="13" t="s">
        <v>34</v>
      </c>
      <c r="AX169" s="13" t="s">
        <v>72</v>
      </c>
      <c r="AY169" s="244" t="s">
        <v>150</v>
      </c>
    </row>
    <row r="170" s="13" customFormat="1">
      <c r="A170" s="13"/>
      <c r="B170" s="235"/>
      <c r="C170" s="236"/>
      <c r="D170" s="228" t="s">
        <v>163</v>
      </c>
      <c r="E170" s="237" t="s">
        <v>19</v>
      </c>
      <c r="F170" s="238" t="s">
        <v>1256</v>
      </c>
      <c r="G170" s="236"/>
      <c r="H170" s="237" t="s">
        <v>19</v>
      </c>
      <c r="I170" s="239"/>
      <c r="J170" s="236"/>
      <c r="K170" s="236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163</v>
      </c>
      <c r="AU170" s="244" t="s">
        <v>81</v>
      </c>
      <c r="AV170" s="13" t="s">
        <v>79</v>
      </c>
      <c r="AW170" s="13" t="s">
        <v>34</v>
      </c>
      <c r="AX170" s="13" t="s">
        <v>72</v>
      </c>
      <c r="AY170" s="244" t="s">
        <v>150</v>
      </c>
    </row>
    <row r="171" s="14" customFormat="1">
      <c r="A171" s="14"/>
      <c r="B171" s="245"/>
      <c r="C171" s="246"/>
      <c r="D171" s="228" t="s">
        <v>163</v>
      </c>
      <c r="E171" s="247" t="s">
        <v>19</v>
      </c>
      <c r="F171" s="248" t="s">
        <v>1257</v>
      </c>
      <c r="G171" s="246"/>
      <c r="H171" s="249">
        <v>0.016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163</v>
      </c>
      <c r="AU171" s="255" t="s">
        <v>81</v>
      </c>
      <c r="AV171" s="14" t="s">
        <v>81</v>
      </c>
      <c r="AW171" s="14" t="s">
        <v>34</v>
      </c>
      <c r="AX171" s="14" t="s">
        <v>72</v>
      </c>
      <c r="AY171" s="255" t="s">
        <v>150</v>
      </c>
    </row>
    <row r="172" s="13" customFormat="1">
      <c r="A172" s="13"/>
      <c r="B172" s="235"/>
      <c r="C172" s="236"/>
      <c r="D172" s="228" t="s">
        <v>163</v>
      </c>
      <c r="E172" s="237" t="s">
        <v>19</v>
      </c>
      <c r="F172" s="238" t="s">
        <v>1968</v>
      </c>
      <c r="G172" s="236"/>
      <c r="H172" s="237" t="s">
        <v>19</v>
      </c>
      <c r="I172" s="239"/>
      <c r="J172" s="236"/>
      <c r="K172" s="236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163</v>
      </c>
      <c r="AU172" s="244" t="s">
        <v>81</v>
      </c>
      <c r="AV172" s="13" t="s">
        <v>79</v>
      </c>
      <c r="AW172" s="13" t="s">
        <v>34</v>
      </c>
      <c r="AX172" s="13" t="s">
        <v>72</v>
      </c>
      <c r="AY172" s="244" t="s">
        <v>150</v>
      </c>
    </row>
    <row r="173" s="14" customFormat="1">
      <c r="A173" s="14"/>
      <c r="B173" s="245"/>
      <c r="C173" s="246"/>
      <c r="D173" s="228" t="s">
        <v>163</v>
      </c>
      <c r="E173" s="247" t="s">
        <v>19</v>
      </c>
      <c r="F173" s="248" t="s">
        <v>1969</v>
      </c>
      <c r="G173" s="246"/>
      <c r="H173" s="249">
        <v>0.017999999999999999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163</v>
      </c>
      <c r="AU173" s="255" t="s">
        <v>81</v>
      </c>
      <c r="AV173" s="14" t="s">
        <v>81</v>
      </c>
      <c r="AW173" s="14" t="s">
        <v>34</v>
      </c>
      <c r="AX173" s="14" t="s">
        <v>72</v>
      </c>
      <c r="AY173" s="255" t="s">
        <v>150</v>
      </c>
    </row>
    <row r="174" s="14" customFormat="1">
      <c r="A174" s="14"/>
      <c r="B174" s="245"/>
      <c r="C174" s="246"/>
      <c r="D174" s="228" t="s">
        <v>163</v>
      </c>
      <c r="E174" s="247" t="s">
        <v>19</v>
      </c>
      <c r="F174" s="248" t="s">
        <v>1970</v>
      </c>
      <c r="G174" s="246"/>
      <c r="H174" s="249">
        <v>0.017000000000000001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163</v>
      </c>
      <c r="AU174" s="255" t="s">
        <v>81</v>
      </c>
      <c r="AV174" s="14" t="s">
        <v>81</v>
      </c>
      <c r="AW174" s="14" t="s">
        <v>34</v>
      </c>
      <c r="AX174" s="14" t="s">
        <v>72</v>
      </c>
      <c r="AY174" s="255" t="s">
        <v>150</v>
      </c>
    </row>
    <row r="175" s="15" customFormat="1">
      <c r="A175" s="15"/>
      <c r="B175" s="256"/>
      <c r="C175" s="257"/>
      <c r="D175" s="228" t="s">
        <v>163</v>
      </c>
      <c r="E175" s="258" t="s">
        <v>19</v>
      </c>
      <c r="F175" s="259" t="s">
        <v>167</v>
      </c>
      <c r="G175" s="257"/>
      <c r="H175" s="260">
        <v>0.067000000000000004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163</v>
      </c>
      <c r="AU175" s="266" t="s">
        <v>81</v>
      </c>
      <c r="AV175" s="15" t="s">
        <v>157</v>
      </c>
      <c r="AW175" s="15" t="s">
        <v>34</v>
      </c>
      <c r="AX175" s="15" t="s">
        <v>79</v>
      </c>
      <c r="AY175" s="266" t="s">
        <v>150</v>
      </c>
    </row>
    <row r="176" s="2" customFormat="1" ht="24.15" customHeight="1">
      <c r="A176" s="40"/>
      <c r="B176" s="41"/>
      <c r="C176" s="267" t="s">
        <v>215</v>
      </c>
      <c r="D176" s="267" t="s">
        <v>412</v>
      </c>
      <c r="E176" s="268" t="s">
        <v>1258</v>
      </c>
      <c r="F176" s="269" t="s">
        <v>1259</v>
      </c>
      <c r="G176" s="270" t="s">
        <v>382</v>
      </c>
      <c r="H176" s="271">
        <v>0.034000000000000002</v>
      </c>
      <c r="I176" s="272"/>
      <c r="J176" s="273">
        <f>ROUND(I176*H176,2)</f>
        <v>0</v>
      </c>
      <c r="K176" s="269" t="s">
        <v>156</v>
      </c>
      <c r="L176" s="274"/>
      <c r="M176" s="275" t="s">
        <v>19</v>
      </c>
      <c r="N176" s="276" t="s">
        <v>43</v>
      </c>
      <c r="O176" s="86"/>
      <c r="P176" s="224">
        <f>O176*H176</f>
        <v>0</v>
      </c>
      <c r="Q176" s="224">
        <v>1</v>
      </c>
      <c r="R176" s="224">
        <f>Q176*H176</f>
        <v>0.034000000000000002</v>
      </c>
      <c r="S176" s="224">
        <v>0</v>
      </c>
      <c r="T176" s="22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208</v>
      </c>
      <c r="AT176" s="226" t="s">
        <v>412</v>
      </c>
      <c r="AU176" s="226" t="s">
        <v>81</v>
      </c>
      <c r="AY176" s="19" t="s">
        <v>150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79</v>
      </c>
      <c r="BK176" s="227">
        <f>ROUND(I176*H176,2)</f>
        <v>0</v>
      </c>
      <c r="BL176" s="19" t="s">
        <v>157</v>
      </c>
      <c r="BM176" s="226" t="s">
        <v>1971</v>
      </c>
    </row>
    <row r="177" s="2" customFormat="1">
      <c r="A177" s="40"/>
      <c r="B177" s="41"/>
      <c r="C177" s="42"/>
      <c r="D177" s="228" t="s">
        <v>159</v>
      </c>
      <c r="E177" s="42"/>
      <c r="F177" s="229" t="s">
        <v>1259</v>
      </c>
      <c r="G177" s="42"/>
      <c r="H177" s="42"/>
      <c r="I177" s="230"/>
      <c r="J177" s="42"/>
      <c r="K177" s="42"/>
      <c r="L177" s="46"/>
      <c r="M177" s="231"/>
      <c r="N177" s="23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159</v>
      </c>
      <c r="AU177" s="19" t="s">
        <v>81</v>
      </c>
    </row>
    <row r="178" s="13" customFormat="1">
      <c r="A178" s="13"/>
      <c r="B178" s="235"/>
      <c r="C178" s="236"/>
      <c r="D178" s="228" t="s">
        <v>163</v>
      </c>
      <c r="E178" s="237" t="s">
        <v>19</v>
      </c>
      <c r="F178" s="238" t="s">
        <v>1261</v>
      </c>
      <c r="G178" s="236"/>
      <c r="H178" s="237" t="s">
        <v>19</v>
      </c>
      <c r="I178" s="239"/>
      <c r="J178" s="236"/>
      <c r="K178" s="236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163</v>
      </c>
      <c r="AU178" s="244" t="s">
        <v>81</v>
      </c>
      <c r="AV178" s="13" t="s">
        <v>79</v>
      </c>
      <c r="AW178" s="13" t="s">
        <v>34</v>
      </c>
      <c r="AX178" s="13" t="s">
        <v>72</v>
      </c>
      <c r="AY178" s="244" t="s">
        <v>150</v>
      </c>
    </row>
    <row r="179" s="13" customFormat="1">
      <c r="A179" s="13"/>
      <c r="B179" s="235"/>
      <c r="C179" s="236"/>
      <c r="D179" s="228" t="s">
        <v>163</v>
      </c>
      <c r="E179" s="237" t="s">
        <v>19</v>
      </c>
      <c r="F179" s="238" t="s">
        <v>1252</v>
      </c>
      <c r="G179" s="236"/>
      <c r="H179" s="237" t="s">
        <v>19</v>
      </c>
      <c r="I179" s="239"/>
      <c r="J179" s="236"/>
      <c r="K179" s="236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163</v>
      </c>
      <c r="AU179" s="244" t="s">
        <v>81</v>
      </c>
      <c r="AV179" s="13" t="s">
        <v>79</v>
      </c>
      <c r="AW179" s="13" t="s">
        <v>34</v>
      </c>
      <c r="AX179" s="13" t="s">
        <v>72</v>
      </c>
      <c r="AY179" s="244" t="s">
        <v>150</v>
      </c>
    </row>
    <row r="180" s="14" customFormat="1">
      <c r="A180" s="14"/>
      <c r="B180" s="245"/>
      <c r="C180" s="246"/>
      <c r="D180" s="228" t="s">
        <v>163</v>
      </c>
      <c r="E180" s="247" t="s">
        <v>19</v>
      </c>
      <c r="F180" s="248" t="s">
        <v>1972</v>
      </c>
      <c r="G180" s="246"/>
      <c r="H180" s="249">
        <v>0.034000000000000002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163</v>
      </c>
      <c r="AU180" s="255" t="s">
        <v>81</v>
      </c>
      <c r="AV180" s="14" t="s">
        <v>81</v>
      </c>
      <c r="AW180" s="14" t="s">
        <v>34</v>
      </c>
      <c r="AX180" s="14" t="s">
        <v>72</v>
      </c>
      <c r="AY180" s="255" t="s">
        <v>150</v>
      </c>
    </row>
    <row r="181" s="15" customFormat="1">
      <c r="A181" s="15"/>
      <c r="B181" s="256"/>
      <c r="C181" s="257"/>
      <c r="D181" s="228" t="s">
        <v>163</v>
      </c>
      <c r="E181" s="258" t="s">
        <v>19</v>
      </c>
      <c r="F181" s="259" t="s">
        <v>167</v>
      </c>
      <c r="G181" s="257"/>
      <c r="H181" s="260">
        <v>0.034000000000000002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6" t="s">
        <v>163</v>
      </c>
      <c r="AU181" s="266" t="s">
        <v>81</v>
      </c>
      <c r="AV181" s="15" t="s">
        <v>157</v>
      </c>
      <c r="AW181" s="15" t="s">
        <v>34</v>
      </c>
      <c r="AX181" s="15" t="s">
        <v>79</v>
      </c>
      <c r="AY181" s="266" t="s">
        <v>150</v>
      </c>
    </row>
    <row r="182" s="2" customFormat="1" ht="21.75" customHeight="1">
      <c r="A182" s="40"/>
      <c r="B182" s="41"/>
      <c r="C182" s="267" t="s">
        <v>225</v>
      </c>
      <c r="D182" s="267" t="s">
        <v>412</v>
      </c>
      <c r="E182" s="268" t="s">
        <v>1263</v>
      </c>
      <c r="F182" s="269" t="s">
        <v>1264</v>
      </c>
      <c r="G182" s="270" t="s">
        <v>382</v>
      </c>
      <c r="H182" s="271">
        <v>0.033000000000000002</v>
      </c>
      <c r="I182" s="272"/>
      <c r="J182" s="273">
        <f>ROUND(I182*H182,2)</f>
        <v>0</v>
      </c>
      <c r="K182" s="269" t="s">
        <v>156</v>
      </c>
      <c r="L182" s="274"/>
      <c r="M182" s="275" t="s">
        <v>19</v>
      </c>
      <c r="N182" s="276" t="s">
        <v>43</v>
      </c>
      <c r="O182" s="86"/>
      <c r="P182" s="224">
        <f>O182*H182</f>
        <v>0</v>
      </c>
      <c r="Q182" s="224">
        <v>1</v>
      </c>
      <c r="R182" s="224">
        <f>Q182*H182</f>
        <v>0.033000000000000002</v>
      </c>
      <c r="S182" s="224">
        <v>0</v>
      </c>
      <c r="T182" s="225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6" t="s">
        <v>208</v>
      </c>
      <c r="AT182" s="226" t="s">
        <v>412</v>
      </c>
      <c r="AU182" s="226" t="s">
        <v>81</v>
      </c>
      <c r="AY182" s="19" t="s">
        <v>150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9" t="s">
        <v>79</v>
      </c>
      <c r="BK182" s="227">
        <f>ROUND(I182*H182,2)</f>
        <v>0</v>
      </c>
      <c r="BL182" s="19" t="s">
        <v>157</v>
      </c>
      <c r="BM182" s="226" t="s">
        <v>1973</v>
      </c>
    </row>
    <row r="183" s="2" customFormat="1">
      <c r="A183" s="40"/>
      <c r="B183" s="41"/>
      <c r="C183" s="42"/>
      <c r="D183" s="228" t="s">
        <v>159</v>
      </c>
      <c r="E183" s="42"/>
      <c r="F183" s="229" t="s">
        <v>1264</v>
      </c>
      <c r="G183" s="42"/>
      <c r="H183" s="42"/>
      <c r="I183" s="230"/>
      <c r="J183" s="42"/>
      <c r="K183" s="42"/>
      <c r="L183" s="46"/>
      <c r="M183" s="231"/>
      <c r="N183" s="23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159</v>
      </c>
      <c r="AU183" s="19" t="s">
        <v>81</v>
      </c>
    </row>
    <row r="184" s="13" customFormat="1">
      <c r="A184" s="13"/>
      <c r="B184" s="235"/>
      <c r="C184" s="236"/>
      <c r="D184" s="228" t="s">
        <v>163</v>
      </c>
      <c r="E184" s="237" t="s">
        <v>19</v>
      </c>
      <c r="F184" s="238" t="s">
        <v>1261</v>
      </c>
      <c r="G184" s="236"/>
      <c r="H184" s="237" t="s">
        <v>19</v>
      </c>
      <c r="I184" s="239"/>
      <c r="J184" s="236"/>
      <c r="K184" s="236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163</v>
      </c>
      <c r="AU184" s="244" t="s">
        <v>81</v>
      </c>
      <c r="AV184" s="13" t="s">
        <v>79</v>
      </c>
      <c r="AW184" s="13" t="s">
        <v>34</v>
      </c>
      <c r="AX184" s="13" t="s">
        <v>72</v>
      </c>
      <c r="AY184" s="244" t="s">
        <v>150</v>
      </c>
    </row>
    <row r="185" s="14" customFormat="1">
      <c r="A185" s="14"/>
      <c r="B185" s="245"/>
      <c r="C185" s="246"/>
      <c r="D185" s="228" t="s">
        <v>163</v>
      </c>
      <c r="E185" s="247" t="s">
        <v>19</v>
      </c>
      <c r="F185" s="248" t="s">
        <v>1974</v>
      </c>
      <c r="G185" s="246"/>
      <c r="H185" s="249">
        <v>0.033000000000000002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163</v>
      </c>
      <c r="AU185" s="255" t="s">
        <v>81</v>
      </c>
      <c r="AV185" s="14" t="s">
        <v>81</v>
      </c>
      <c r="AW185" s="14" t="s">
        <v>34</v>
      </c>
      <c r="AX185" s="14" t="s">
        <v>72</v>
      </c>
      <c r="AY185" s="255" t="s">
        <v>150</v>
      </c>
    </row>
    <row r="186" s="15" customFormat="1">
      <c r="A186" s="15"/>
      <c r="B186" s="256"/>
      <c r="C186" s="257"/>
      <c r="D186" s="228" t="s">
        <v>163</v>
      </c>
      <c r="E186" s="258" t="s">
        <v>19</v>
      </c>
      <c r="F186" s="259" t="s">
        <v>167</v>
      </c>
      <c r="G186" s="257"/>
      <c r="H186" s="260">
        <v>0.033000000000000002</v>
      </c>
      <c r="I186" s="261"/>
      <c r="J186" s="257"/>
      <c r="K186" s="257"/>
      <c r="L186" s="262"/>
      <c r="M186" s="263"/>
      <c r="N186" s="264"/>
      <c r="O186" s="264"/>
      <c r="P186" s="264"/>
      <c r="Q186" s="264"/>
      <c r="R186" s="264"/>
      <c r="S186" s="264"/>
      <c r="T186" s="26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6" t="s">
        <v>163</v>
      </c>
      <c r="AU186" s="266" t="s">
        <v>81</v>
      </c>
      <c r="AV186" s="15" t="s">
        <v>157</v>
      </c>
      <c r="AW186" s="15" t="s">
        <v>34</v>
      </c>
      <c r="AX186" s="15" t="s">
        <v>79</v>
      </c>
      <c r="AY186" s="266" t="s">
        <v>150</v>
      </c>
    </row>
    <row r="187" s="2" customFormat="1" ht="24.15" customHeight="1">
      <c r="A187" s="40"/>
      <c r="B187" s="41"/>
      <c r="C187" s="215" t="s">
        <v>239</v>
      </c>
      <c r="D187" s="215" t="s">
        <v>152</v>
      </c>
      <c r="E187" s="216" t="s">
        <v>1975</v>
      </c>
      <c r="F187" s="217" t="s">
        <v>1976</v>
      </c>
      <c r="G187" s="218" t="s">
        <v>155</v>
      </c>
      <c r="H187" s="219">
        <v>3.2999999999999998</v>
      </c>
      <c r="I187" s="220"/>
      <c r="J187" s="221">
        <f>ROUND(I187*H187,2)</f>
        <v>0</v>
      </c>
      <c r="K187" s="217" t="s">
        <v>156</v>
      </c>
      <c r="L187" s="46"/>
      <c r="M187" s="222" t="s">
        <v>19</v>
      </c>
      <c r="N187" s="223" t="s">
        <v>43</v>
      </c>
      <c r="O187" s="86"/>
      <c r="P187" s="224">
        <f>O187*H187</f>
        <v>0</v>
      </c>
      <c r="Q187" s="224">
        <v>0.029999999999999999</v>
      </c>
      <c r="R187" s="224">
        <f>Q187*H187</f>
        <v>0.098999999999999991</v>
      </c>
      <c r="S187" s="224">
        <v>0</v>
      </c>
      <c r="T187" s="22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6" t="s">
        <v>157</v>
      </c>
      <c r="AT187" s="226" t="s">
        <v>152</v>
      </c>
      <c r="AU187" s="226" t="s">
        <v>81</v>
      </c>
      <c r="AY187" s="19" t="s">
        <v>150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79</v>
      </c>
      <c r="BK187" s="227">
        <f>ROUND(I187*H187,2)</f>
        <v>0</v>
      </c>
      <c r="BL187" s="19" t="s">
        <v>157</v>
      </c>
      <c r="BM187" s="226" t="s">
        <v>1977</v>
      </c>
    </row>
    <row r="188" s="2" customFormat="1">
      <c r="A188" s="40"/>
      <c r="B188" s="41"/>
      <c r="C188" s="42"/>
      <c r="D188" s="228" t="s">
        <v>159</v>
      </c>
      <c r="E188" s="42"/>
      <c r="F188" s="229" t="s">
        <v>1978</v>
      </c>
      <c r="G188" s="42"/>
      <c r="H188" s="42"/>
      <c r="I188" s="230"/>
      <c r="J188" s="42"/>
      <c r="K188" s="42"/>
      <c r="L188" s="46"/>
      <c r="M188" s="231"/>
      <c r="N188" s="23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159</v>
      </c>
      <c r="AU188" s="19" t="s">
        <v>81</v>
      </c>
    </row>
    <row r="189" s="2" customFormat="1">
      <c r="A189" s="40"/>
      <c r="B189" s="41"/>
      <c r="C189" s="42"/>
      <c r="D189" s="233" t="s">
        <v>161</v>
      </c>
      <c r="E189" s="42"/>
      <c r="F189" s="234" t="s">
        <v>1979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161</v>
      </c>
      <c r="AU189" s="19" t="s">
        <v>81</v>
      </c>
    </row>
    <row r="190" s="13" customFormat="1">
      <c r="A190" s="13"/>
      <c r="B190" s="235"/>
      <c r="C190" s="236"/>
      <c r="D190" s="228" t="s">
        <v>163</v>
      </c>
      <c r="E190" s="237" t="s">
        <v>19</v>
      </c>
      <c r="F190" s="238" t="s">
        <v>1297</v>
      </c>
      <c r="G190" s="236"/>
      <c r="H190" s="237" t="s">
        <v>19</v>
      </c>
      <c r="I190" s="239"/>
      <c r="J190" s="236"/>
      <c r="K190" s="236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163</v>
      </c>
      <c r="AU190" s="244" t="s">
        <v>81</v>
      </c>
      <c r="AV190" s="13" t="s">
        <v>79</v>
      </c>
      <c r="AW190" s="13" t="s">
        <v>34</v>
      </c>
      <c r="AX190" s="13" t="s">
        <v>72</v>
      </c>
      <c r="AY190" s="244" t="s">
        <v>150</v>
      </c>
    </row>
    <row r="191" s="13" customFormat="1">
      <c r="A191" s="13"/>
      <c r="B191" s="235"/>
      <c r="C191" s="236"/>
      <c r="D191" s="228" t="s">
        <v>163</v>
      </c>
      <c r="E191" s="237" t="s">
        <v>19</v>
      </c>
      <c r="F191" s="238" t="s">
        <v>1980</v>
      </c>
      <c r="G191" s="236"/>
      <c r="H191" s="237" t="s">
        <v>19</v>
      </c>
      <c r="I191" s="239"/>
      <c r="J191" s="236"/>
      <c r="K191" s="236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163</v>
      </c>
      <c r="AU191" s="244" t="s">
        <v>81</v>
      </c>
      <c r="AV191" s="13" t="s">
        <v>79</v>
      </c>
      <c r="AW191" s="13" t="s">
        <v>34</v>
      </c>
      <c r="AX191" s="13" t="s">
        <v>72</v>
      </c>
      <c r="AY191" s="244" t="s">
        <v>150</v>
      </c>
    </row>
    <row r="192" s="14" customFormat="1">
      <c r="A192" s="14"/>
      <c r="B192" s="245"/>
      <c r="C192" s="246"/>
      <c r="D192" s="228" t="s">
        <v>163</v>
      </c>
      <c r="E192" s="247" t="s">
        <v>19</v>
      </c>
      <c r="F192" s="248" t="s">
        <v>1981</v>
      </c>
      <c r="G192" s="246"/>
      <c r="H192" s="249">
        <v>3.2999999999999998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163</v>
      </c>
      <c r="AU192" s="255" t="s">
        <v>81</v>
      </c>
      <c r="AV192" s="14" t="s">
        <v>81</v>
      </c>
      <c r="AW192" s="14" t="s">
        <v>34</v>
      </c>
      <c r="AX192" s="14" t="s">
        <v>72</v>
      </c>
      <c r="AY192" s="255" t="s">
        <v>150</v>
      </c>
    </row>
    <row r="193" s="15" customFormat="1">
      <c r="A193" s="15"/>
      <c r="B193" s="256"/>
      <c r="C193" s="257"/>
      <c r="D193" s="228" t="s">
        <v>163</v>
      </c>
      <c r="E193" s="258" t="s">
        <v>19</v>
      </c>
      <c r="F193" s="259" t="s">
        <v>167</v>
      </c>
      <c r="G193" s="257"/>
      <c r="H193" s="260">
        <v>3.2999999999999998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6" t="s">
        <v>163</v>
      </c>
      <c r="AU193" s="266" t="s">
        <v>81</v>
      </c>
      <c r="AV193" s="15" t="s">
        <v>157</v>
      </c>
      <c r="AW193" s="15" t="s">
        <v>34</v>
      </c>
      <c r="AX193" s="15" t="s">
        <v>79</v>
      </c>
      <c r="AY193" s="266" t="s">
        <v>150</v>
      </c>
    </row>
    <row r="194" s="2" customFormat="1" ht="24.15" customHeight="1">
      <c r="A194" s="40"/>
      <c r="B194" s="41"/>
      <c r="C194" s="215" t="s">
        <v>247</v>
      </c>
      <c r="D194" s="215" t="s">
        <v>152</v>
      </c>
      <c r="E194" s="216" t="s">
        <v>1267</v>
      </c>
      <c r="F194" s="217" t="s">
        <v>1268</v>
      </c>
      <c r="G194" s="218" t="s">
        <v>218</v>
      </c>
      <c r="H194" s="219">
        <v>8.7379999999999995</v>
      </c>
      <c r="I194" s="220"/>
      <c r="J194" s="221">
        <f>ROUND(I194*H194,2)</f>
        <v>0</v>
      </c>
      <c r="K194" s="217" t="s">
        <v>156</v>
      </c>
      <c r="L194" s="46"/>
      <c r="M194" s="222" t="s">
        <v>19</v>
      </c>
      <c r="N194" s="223" t="s">
        <v>43</v>
      </c>
      <c r="O194" s="86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6" t="s">
        <v>157</v>
      </c>
      <c r="AT194" s="226" t="s">
        <v>152</v>
      </c>
      <c r="AU194" s="226" t="s">
        <v>81</v>
      </c>
      <c r="AY194" s="19" t="s">
        <v>150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9" t="s">
        <v>79</v>
      </c>
      <c r="BK194" s="227">
        <f>ROUND(I194*H194,2)</f>
        <v>0</v>
      </c>
      <c r="BL194" s="19" t="s">
        <v>157</v>
      </c>
      <c r="BM194" s="226" t="s">
        <v>1982</v>
      </c>
    </row>
    <row r="195" s="2" customFormat="1">
      <c r="A195" s="40"/>
      <c r="B195" s="41"/>
      <c r="C195" s="42"/>
      <c r="D195" s="228" t="s">
        <v>159</v>
      </c>
      <c r="E195" s="42"/>
      <c r="F195" s="229" t="s">
        <v>1270</v>
      </c>
      <c r="G195" s="42"/>
      <c r="H195" s="42"/>
      <c r="I195" s="230"/>
      <c r="J195" s="42"/>
      <c r="K195" s="42"/>
      <c r="L195" s="46"/>
      <c r="M195" s="231"/>
      <c r="N195" s="23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159</v>
      </c>
      <c r="AU195" s="19" t="s">
        <v>81</v>
      </c>
    </row>
    <row r="196" s="2" customFormat="1">
      <c r="A196" s="40"/>
      <c r="B196" s="41"/>
      <c r="C196" s="42"/>
      <c r="D196" s="233" t="s">
        <v>161</v>
      </c>
      <c r="E196" s="42"/>
      <c r="F196" s="234" t="s">
        <v>1271</v>
      </c>
      <c r="G196" s="42"/>
      <c r="H196" s="42"/>
      <c r="I196" s="230"/>
      <c r="J196" s="42"/>
      <c r="K196" s="42"/>
      <c r="L196" s="46"/>
      <c r="M196" s="231"/>
      <c r="N196" s="23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161</v>
      </c>
      <c r="AU196" s="19" t="s">
        <v>81</v>
      </c>
    </row>
    <row r="197" s="13" customFormat="1">
      <c r="A197" s="13"/>
      <c r="B197" s="235"/>
      <c r="C197" s="236"/>
      <c r="D197" s="228" t="s">
        <v>163</v>
      </c>
      <c r="E197" s="237" t="s">
        <v>19</v>
      </c>
      <c r="F197" s="238" t="s">
        <v>1297</v>
      </c>
      <c r="G197" s="236"/>
      <c r="H197" s="237" t="s">
        <v>19</v>
      </c>
      <c r="I197" s="239"/>
      <c r="J197" s="236"/>
      <c r="K197" s="236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163</v>
      </c>
      <c r="AU197" s="244" t="s">
        <v>81</v>
      </c>
      <c r="AV197" s="13" t="s">
        <v>79</v>
      </c>
      <c r="AW197" s="13" t="s">
        <v>34</v>
      </c>
      <c r="AX197" s="13" t="s">
        <v>72</v>
      </c>
      <c r="AY197" s="244" t="s">
        <v>150</v>
      </c>
    </row>
    <row r="198" s="13" customFormat="1">
      <c r="A198" s="13"/>
      <c r="B198" s="235"/>
      <c r="C198" s="236"/>
      <c r="D198" s="228" t="s">
        <v>163</v>
      </c>
      <c r="E198" s="237" t="s">
        <v>19</v>
      </c>
      <c r="F198" s="238" t="s">
        <v>1251</v>
      </c>
      <c r="G198" s="236"/>
      <c r="H198" s="237" t="s">
        <v>19</v>
      </c>
      <c r="I198" s="239"/>
      <c r="J198" s="236"/>
      <c r="K198" s="236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163</v>
      </c>
      <c r="AU198" s="244" t="s">
        <v>81</v>
      </c>
      <c r="AV198" s="13" t="s">
        <v>79</v>
      </c>
      <c r="AW198" s="13" t="s">
        <v>34</v>
      </c>
      <c r="AX198" s="13" t="s">
        <v>72</v>
      </c>
      <c r="AY198" s="244" t="s">
        <v>150</v>
      </c>
    </row>
    <row r="199" s="14" customFormat="1">
      <c r="A199" s="14"/>
      <c r="B199" s="245"/>
      <c r="C199" s="246"/>
      <c r="D199" s="228" t="s">
        <v>163</v>
      </c>
      <c r="E199" s="247" t="s">
        <v>19</v>
      </c>
      <c r="F199" s="248" t="s">
        <v>1983</v>
      </c>
      <c r="G199" s="246"/>
      <c r="H199" s="249">
        <v>3.2400000000000002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163</v>
      </c>
      <c r="AU199" s="255" t="s">
        <v>81</v>
      </c>
      <c r="AV199" s="14" t="s">
        <v>81</v>
      </c>
      <c r="AW199" s="14" t="s">
        <v>34</v>
      </c>
      <c r="AX199" s="14" t="s">
        <v>72</v>
      </c>
      <c r="AY199" s="255" t="s">
        <v>150</v>
      </c>
    </row>
    <row r="200" s="14" customFormat="1">
      <c r="A200" s="14"/>
      <c r="B200" s="245"/>
      <c r="C200" s="246"/>
      <c r="D200" s="228" t="s">
        <v>163</v>
      </c>
      <c r="E200" s="247" t="s">
        <v>19</v>
      </c>
      <c r="F200" s="248" t="s">
        <v>1984</v>
      </c>
      <c r="G200" s="246"/>
      <c r="H200" s="249">
        <v>4.2599999999999998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163</v>
      </c>
      <c r="AU200" s="255" t="s">
        <v>81</v>
      </c>
      <c r="AV200" s="14" t="s">
        <v>81</v>
      </c>
      <c r="AW200" s="14" t="s">
        <v>34</v>
      </c>
      <c r="AX200" s="14" t="s">
        <v>72</v>
      </c>
      <c r="AY200" s="255" t="s">
        <v>150</v>
      </c>
    </row>
    <row r="201" s="13" customFormat="1">
      <c r="A201" s="13"/>
      <c r="B201" s="235"/>
      <c r="C201" s="236"/>
      <c r="D201" s="228" t="s">
        <v>163</v>
      </c>
      <c r="E201" s="237" t="s">
        <v>19</v>
      </c>
      <c r="F201" s="238" t="s">
        <v>1985</v>
      </c>
      <c r="G201" s="236"/>
      <c r="H201" s="237" t="s">
        <v>19</v>
      </c>
      <c r="I201" s="239"/>
      <c r="J201" s="236"/>
      <c r="K201" s="236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163</v>
      </c>
      <c r="AU201" s="244" t="s">
        <v>81</v>
      </c>
      <c r="AV201" s="13" t="s">
        <v>79</v>
      </c>
      <c r="AW201" s="13" t="s">
        <v>34</v>
      </c>
      <c r="AX201" s="13" t="s">
        <v>72</v>
      </c>
      <c r="AY201" s="244" t="s">
        <v>150</v>
      </c>
    </row>
    <row r="202" s="14" customFormat="1">
      <c r="A202" s="14"/>
      <c r="B202" s="245"/>
      <c r="C202" s="246"/>
      <c r="D202" s="228" t="s">
        <v>163</v>
      </c>
      <c r="E202" s="247" t="s">
        <v>19</v>
      </c>
      <c r="F202" s="248" t="s">
        <v>1986</v>
      </c>
      <c r="G202" s="246"/>
      <c r="H202" s="249">
        <v>1.4079999999999999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163</v>
      </c>
      <c r="AU202" s="255" t="s">
        <v>81</v>
      </c>
      <c r="AV202" s="14" t="s">
        <v>81</v>
      </c>
      <c r="AW202" s="14" t="s">
        <v>34</v>
      </c>
      <c r="AX202" s="14" t="s">
        <v>72</v>
      </c>
      <c r="AY202" s="255" t="s">
        <v>150</v>
      </c>
    </row>
    <row r="203" s="13" customFormat="1">
      <c r="A203" s="13"/>
      <c r="B203" s="235"/>
      <c r="C203" s="236"/>
      <c r="D203" s="228" t="s">
        <v>163</v>
      </c>
      <c r="E203" s="237" t="s">
        <v>19</v>
      </c>
      <c r="F203" s="238" t="s">
        <v>1274</v>
      </c>
      <c r="G203" s="236"/>
      <c r="H203" s="237" t="s">
        <v>19</v>
      </c>
      <c r="I203" s="239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163</v>
      </c>
      <c r="AU203" s="244" t="s">
        <v>81</v>
      </c>
      <c r="AV203" s="13" t="s">
        <v>79</v>
      </c>
      <c r="AW203" s="13" t="s">
        <v>34</v>
      </c>
      <c r="AX203" s="13" t="s">
        <v>72</v>
      </c>
      <c r="AY203" s="244" t="s">
        <v>150</v>
      </c>
    </row>
    <row r="204" s="14" customFormat="1">
      <c r="A204" s="14"/>
      <c r="B204" s="245"/>
      <c r="C204" s="246"/>
      <c r="D204" s="228" t="s">
        <v>163</v>
      </c>
      <c r="E204" s="247" t="s">
        <v>19</v>
      </c>
      <c r="F204" s="248" t="s">
        <v>1987</v>
      </c>
      <c r="G204" s="246"/>
      <c r="H204" s="249">
        <v>-0.17000000000000001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163</v>
      </c>
      <c r="AU204" s="255" t="s">
        <v>81</v>
      </c>
      <c r="AV204" s="14" t="s">
        <v>81</v>
      </c>
      <c r="AW204" s="14" t="s">
        <v>34</v>
      </c>
      <c r="AX204" s="14" t="s">
        <v>72</v>
      </c>
      <c r="AY204" s="255" t="s">
        <v>150</v>
      </c>
    </row>
    <row r="205" s="15" customFormat="1">
      <c r="A205" s="15"/>
      <c r="B205" s="256"/>
      <c r="C205" s="257"/>
      <c r="D205" s="228" t="s">
        <v>163</v>
      </c>
      <c r="E205" s="258" t="s">
        <v>19</v>
      </c>
      <c r="F205" s="259" t="s">
        <v>167</v>
      </c>
      <c r="G205" s="257"/>
      <c r="H205" s="260">
        <v>8.7379999999999995</v>
      </c>
      <c r="I205" s="261"/>
      <c r="J205" s="257"/>
      <c r="K205" s="257"/>
      <c r="L205" s="262"/>
      <c r="M205" s="263"/>
      <c r="N205" s="264"/>
      <c r="O205" s="264"/>
      <c r="P205" s="264"/>
      <c r="Q205" s="264"/>
      <c r="R205" s="264"/>
      <c r="S205" s="264"/>
      <c r="T205" s="26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6" t="s">
        <v>163</v>
      </c>
      <c r="AU205" s="266" t="s">
        <v>81</v>
      </c>
      <c r="AV205" s="15" t="s">
        <v>157</v>
      </c>
      <c r="AW205" s="15" t="s">
        <v>34</v>
      </c>
      <c r="AX205" s="15" t="s">
        <v>79</v>
      </c>
      <c r="AY205" s="266" t="s">
        <v>150</v>
      </c>
    </row>
    <row r="206" s="2" customFormat="1" ht="21.75" customHeight="1">
      <c r="A206" s="40"/>
      <c r="B206" s="41"/>
      <c r="C206" s="215" t="s">
        <v>256</v>
      </c>
      <c r="D206" s="215" t="s">
        <v>152</v>
      </c>
      <c r="E206" s="216" t="s">
        <v>1276</v>
      </c>
      <c r="F206" s="217" t="s">
        <v>1277</v>
      </c>
      <c r="G206" s="218" t="s">
        <v>155</v>
      </c>
      <c r="H206" s="219">
        <v>49.579999999999998</v>
      </c>
      <c r="I206" s="220"/>
      <c r="J206" s="221">
        <f>ROUND(I206*H206,2)</f>
        <v>0</v>
      </c>
      <c r="K206" s="217" t="s">
        <v>156</v>
      </c>
      <c r="L206" s="46"/>
      <c r="M206" s="222" t="s">
        <v>19</v>
      </c>
      <c r="N206" s="223" t="s">
        <v>43</v>
      </c>
      <c r="O206" s="86"/>
      <c r="P206" s="224">
        <f>O206*H206</f>
        <v>0</v>
      </c>
      <c r="Q206" s="224">
        <v>0.00726</v>
      </c>
      <c r="R206" s="224">
        <f>Q206*H206</f>
        <v>0.35995079999999996</v>
      </c>
      <c r="S206" s="224">
        <v>0</v>
      </c>
      <c r="T206" s="225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6" t="s">
        <v>157</v>
      </c>
      <c r="AT206" s="226" t="s">
        <v>152</v>
      </c>
      <c r="AU206" s="226" t="s">
        <v>81</v>
      </c>
      <c r="AY206" s="19" t="s">
        <v>150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9" t="s">
        <v>79</v>
      </c>
      <c r="BK206" s="227">
        <f>ROUND(I206*H206,2)</f>
        <v>0</v>
      </c>
      <c r="BL206" s="19" t="s">
        <v>157</v>
      </c>
      <c r="BM206" s="226" t="s">
        <v>1988</v>
      </c>
    </row>
    <row r="207" s="2" customFormat="1">
      <c r="A207" s="40"/>
      <c r="B207" s="41"/>
      <c r="C207" s="42"/>
      <c r="D207" s="228" t="s">
        <v>159</v>
      </c>
      <c r="E207" s="42"/>
      <c r="F207" s="229" t="s">
        <v>1279</v>
      </c>
      <c r="G207" s="42"/>
      <c r="H207" s="42"/>
      <c r="I207" s="230"/>
      <c r="J207" s="42"/>
      <c r="K207" s="42"/>
      <c r="L207" s="46"/>
      <c r="M207" s="231"/>
      <c r="N207" s="232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159</v>
      </c>
      <c r="AU207" s="19" t="s">
        <v>81</v>
      </c>
    </row>
    <row r="208" s="2" customFormat="1">
      <c r="A208" s="40"/>
      <c r="B208" s="41"/>
      <c r="C208" s="42"/>
      <c r="D208" s="233" t="s">
        <v>161</v>
      </c>
      <c r="E208" s="42"/>
      <c r="F208" s="234" t="s">
        <v>1280</v>
      </c>
      <c r="G208" s="42"/>
      <c r="H208" s="42"/>
      <c r="I208" s="230"/>
      <c r="J208" s="42"/>
      <c r="K208" s="42"/>
      <c r="L208" s="46"/>
      <c r="M208" s="231"/>
      <c r="N208" s="232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161</v>
      </c>
      <c r="AU208" s="19" t="s">
        <v>81</v>
      </c>
    </row>
    <row r="209" s="13" customFormat="1">
      <c r="A209" s="13"/>
      <c r="B209" s="235"/>
      <c r="C209" s="236"/>
      <c r="D209" s="228" t="s">
        <v>163</v>
      </c>
      <c r="E209" s="237" t="s">
        <v>19</v>
      </c>
      <c r="F209" s="238" t="s">
        <v>1297</v>
      </c>
      <c r="G209" s="236"/>
      <c r="H209" s="237" t="s">
        <v>19</v>
      </c>
      <c r="I209" s="239"/>
      <c r="J209" s="236"/>
      <c r="K209" s="236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163</v>
      </c>
      <c r="AU209" s="244" t="s">
        <v>81</v>
      </c>
      <c r="AV209" s="13" t="s">
        <v>79</v>
      </c>
      <c r="AW209" s="13" t="s">
        <v>34</v>
      </c>
      <c r="AX209" s="13" t="s">
        <v>72</v>
      </c>
      <c r="AY209" s="244" t="s">
        <v>150</v>
      </c>
    </row>
    <row r="210" s="13" customFormat="1">
      <c r="A210" s="13"/>
      <c r="B210" s="235"/>
      <c r="C210" s="236"/>
      <c r="D210" s="228" t="s">
        <v>163</v>
      </c>
      <c r="E210" s="237" t="s">
        <v>19</v>
      </c>
      <c r="F210" s="238" t="s">
        <v>1251</v>
      </c>
      <c r="G210" s="236"/>
      <c r="H210" s="237" t="s">
        <v>19</v>
      </c>
      <c r="I210" s="239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163</v>
      </c>
      <c r="AU210" s="244" t="s">
        <v>81</v>
      </c>
      <c r="AV210" s="13" t="s">
        <v>79</v>
      </c>
      <c r="AW210" s="13" t="s">
        <v>34</v>
      </c>
      <c r="AX210" s="13" t="s">
        <v>72</v>
      </c>
      <c r="AY210" s="244" t="s">
        <v>150</v>
      </c>
    </row>
    <row r="211" s="14" customFormat="1">
      <c r="A211" s="14"/>
      <c r="B211" s="245"/>
      <c r="C211" s="246"/>
      <c r="D211" s="228" t="s">
        <v>163</v>
      </c>
      <c r="E211" s="247" t="s">
        <v>19</v>
      </c>
      <c r="F211" s="248" t="s">
        <v>1989</v>
      </c>
      <c r="G211" s="246"/>
      <c r="H211" s="249">
        <v>14.199999999999999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163</v>
      </c>
      <c r="AU211" s="255" t="s">
        <v>81</v>
      </c>
      <c r="AV211" s="14" t="s">
        <v>81</v>
      </c>
      <c r="AW211" s="14" t="s">
        <v>34</v>
      </c>
      <c r="AX211" s="14" t="s">
        <v>72</v>
      </c>
      <c r="AY211" s="255" t="s">
        <v>150</v>
      </c>
    </row>
    <row r="212" s="14" customFormat="1">
      <c r="A212" s="14"/>
      <c r="B212" s="245"/>
      <c r="C212" s="246"/>
      <c r="D212" s="228" t="s">
        <v>163</v>
      </c>
      <c r="E212" s="247" t="s">
        <v>19</v>
      </c>
      <c r="F212" s="248" t="s">
        <v>1990</v>
      </c>
      <c r="G212" s="246"/>
      <c r="H212" s="249">
        <v>9.1999999999999993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163</v>
      </c>
      <c r="AU212" s="255" t="s">
        <v>81</v>
      </c>
      <c r="AV212" s="14" t="s">
        <v>81</v>
      </c>
      <c r="AW212" s="14" t="s">
        <v>34</v>
      </c>
      <c r="AX212" s="14" t="s">
        <v>72</v>
      </c>
      <c r="AY212" s="255" t="s">
        <v>150</v>
      </c>
    </row>
    <row r="213" s="14" customFormat="1">
      <c r="A213" s="14"/>
      <c r="B213" s="245"/>
      <c r="C213" s="246"/>
      <c r="D213" s="228" t="s">
        <v>163</v>
      </c>
      <c r="E213" s="247" t="s">
        <v>19</v>
      </c>
      <c r="F213" s="248" t="s">
        <v>1991</v>
      </c>
      <c r="G213" s="246"/>
      <c r="H213" s="249">
        <v>6.1200000000000001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163</v>
      </c>
      <c r="AU213" s="255" t="s">
        <v>81</v>
      </c>
      <c r="AV213" s="14" t="s">
        <v>81</v>
      </c>
      <c r="AW213" s="14" t="s">
        <v>34</v>
      </c>
      <c r="AX213" s="14" t="s">
        <v>72</v>
      </c>
      <c r="AY213" s="255" t="s">
        <v>150</v>
      </c>
    </row>
    <row r="214" s="14" customFormat="1">
      <c r="A214" s="14"/>
      <c r="B214" s="245"/>
      <c r="C214" s="246"/>
      <c r="D214" s="228" t="s">
        <v>163</v>
      </c>
      <c r="E214" s="247" t="s">
        <v>19</v>
      </c>
      <c r="F214" s="248" t="s">
        <v>1992</v>
      </c>
      <c r="G214" s="246"/>
      <c r="H214" s="249">
        <v>5.0999999999999996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163</v>
      </c>
      <c r="AU214" s="255" t="s">
        <v>81</v>
      </c>
      <c r="AV214" s="14" t="s">
        <v>81</v>
      </c>
      <c r="AW214" s="14" t="s">
        <v>34</v>
      </c>
      <c r="AX214" s="14" t="s">
        <v>72</v>
      </c>
      <c r="AY214" s="255" t="s">
        <v>150</v>
      </c>
    </row>
    <row r="215" s="13" customFormat="1">
      <c r="A215" s="13"/>
      <c r="B215" s="235"/>
      <c r="C215" s="236"/>
      <c r="D215" s="228" t="s">
        <v>163</v>
      </c>
      <c r="E215" s="237" t="s">
        <v>19</v>
      </c>
      <c r="F215" s="238" t="s">
        <v>1985</v>
      </c>
      <c r="G215" s="236"/>
      <c r="H215" s="237" t="s">
        <v>19</v>
      </c>
      <c r="I215" s="239"/>
      <c r="J215" s="236"/>
      <c r="K215" s="236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163</v>
      </c>
      <c r="AU215" s="244" t="s">
        <v>81</v>
      </c>
      <c r="AV215" s="13" t="s">
        <v>79</v>
      </c>
      <c r="AW215" s="13" t="s">
        <v>34</v>
      </c>
      <c r="AX215" s="13" t="s">
        <v>72</v>
      </c>
      <c r="AY215" s="244" t="s">
        <v>150</v>
      </c>
    </row>
    <row r="216" s="14" customFormat="1">
      <c r="A216" s="14"/>
      <c r="B216" s="245"/>
      <c r="C216" s="246"/>
      <c r="D216" s="228" t="s">
        <v>163</v>
      </c>
      <c r="E216" s="247" t="s">
        <v>19</v>
      </c>
      <c r="F216" s="248" t="s">
        <v>1993</v>
      </c>
      <c r="G216" s="246"/>
      <c r="H216" s="249">
        <v>14.08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163</v>
      </c>
      <c r="AU216" s="255" t="s">
        <v>81</v>
      </c>
      <c r="AV216" s="14" t="s">
        <v>81</v>
      </c>
      <c r="AW216" s="14" t="s">
        <v>34</v>
      </c>
      <c r="AX216" s="14" t="s">
        <v>72</v>
      </c>
      <c r="AY216" s="255" t="s">
        <v>150</v>
      </c>
    </row>
    <row r="217" s="14" customFormat="1">
      <c r="A217" s="14"/>
      <c r="B217" s="245"/>
      <c r="C217" s="246"/>
      <c r="D217" s="228" t="s">
        <v>163</v>
      </c>
      <c r="E217" s="247" t="s">
        <v>19</v>
      </c>
      <c r="F217" s="248" t="s">
        <v>1994</v>
      </c>
      <c r="G217" s="246"/>
      <c r="H217" s="249">
        <v>0.88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163</v>
      </c>
      <c r="AU217" s="255" t="s">
        <v>81</v>
      </c>
      <c r="AV217" s="14" t="s">
        <v>81</v>
      </c>
      <c r="AW217" s="14" t="s">
        <v>34</v>
      </c>
      <c r="AX217" s="14" t="s">
        <v>72</v>
      </c>
      <c r="AY217" s="255" t="s">
        <v>150</v>
      </c>
    </row>
    <row r="218" s="15" customFormat="1">
      <c r="A218" s="15"/>
      <c r="B218" s="256"/>
      <c r="C218" s="257"/>
      <c r="D218" s="228" t="s">
        <v>163</v>
      </c>
      <c r="E218" s="258" t="s">
        <v>19</v>
      </c>
      <c r="F218" s="259" t="s">
        <v>167</v>
      </c>
      <c r="G218" s="257"/>
      <c r="H218" s="260">
        <v>49.579999999999998</v>
      </c>
      <c r="I218" s="261"/>
      <c r="J218" s="257"/>
      <c r="K218" s="257"/>
      <c r="L218" s="262"/>
      <c r="M218" s="263"/>
      <c r="N218" s="264"/>
      <c r="O218" s="264"/>
      <c r="P218" s="264"/>
      <c r="Q218" s="264"/>
      <c r="R218" s="264"/>
      <c r="S218" s="264"/>
      <c r="T218" s="26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6" t="s">
        <v>163</v>
      </c>
      <c r="AU218" s="266" t="s">
        <v>81</v>
      </c>
      <c r="AV218" s="15" t="s">
        <v>157</v>
      </c>
      <c r="AW218" s="15" t="s">
        <v>34</v>
      </c>
      <c r="AX218" s="15" t="s">
        <v>79</v>
      </c>
      <c r="AY218" s="266" t="s">
        <v>150</v>
      </c>
    </row>
    <row r="219" s="2" customFormat="1" ht="21.75" customHeight="1">
      <c r="A219" s="40"/>
      <c r="B219" s="41"/>
      <c r="C219" s="215" t="s">
        <v>264</v>
      </c>
      <c r="D219" s="215" t="s">
        <v>152</v>
      </c>
      <c r="E219" s="216" t="s">
        <v>1285</v>
      </c>
      <c r="F219" s="217" t="s">
        <v>1286</v>
      </c>
      <c r="G219" s="218" t="s">
        <v>155</v>
      </c>
      <c r="H219" s="219">
        <v>49.579999999999998</v>
      </c>
      <c r="I219" s="220"/>
      <c r="J219" s="221">
        <f>ROUND(I219*H219,2)</f>
        <v>0</v>
      </c>
      <c r="K219" s="217" t="s">
        <v>156</v>
      </c>
      <c r="L219" s="46"/>
      <c r="M219" s="222" t="s">
        <v>19</v>
      </c>
      <c r="N219" s="223" t="s">
        <v>43</v>
      </c>
      <c r="O219" s="86"/>
      <c r="P219" s="224">
        <f>O219*H219</f>
        <v>0</v>
      </c>
      <c r="Q219" s="224">
        <v>0.00085999999999999998</v>
      </c>
      <c r="R219" s="224">
        <f>Q219*H219</f>
        <v>0.042638799999999998</v>
      </c>
      <c r="S219" s="224">
        <v>0</v>
      </c>
      <c r="T219" s="225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6" t="s">
        <v>157</v>
      </c>
      <c r="AT219" s="226" t="s">
        <v>152</v>
      </c>
      <c r="AU219" s="226" t="s">
        <v>81</v>
      </c>
      <c r="AY219" s="19" t="s">
        <v>150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9" t="s">
        <v>79</v>
      </c>
      <c r="BK219" s="227">
        <f>ROUND(I219*H219,2)</f>
        <v>0</v>
      </c>
      <c r="BL219" s="19" t="s">
        <v>157</v>
      </c>
      <c r="BM219" s="226" t="s">
        <v>1995</v>
      </c>
    </row>
    <row r="220" s="2" customFormat="1">
      <c r="A220" s="40"/>
      <c r="B220" s="41"/>
      <c r="C220" s="42"/>
      <c r="D220" s="228" t="s">
        <v>159</v>
      </c>
      <c r="E220" s="42"/>
      <c r="F220" s="229" t="s">
        <v>1288</v>
      </c>
      <c r="G220" s="42"/>
      <c r="H220" s="42"/>
      <c r="I220" s="230"/>
      <c r="J220" s="42"/>
      <c r="K220" s="42"/>
      <c r="L220" s="46"/>
      <c r="M220" s="231"/>
      <c r="N220" s="232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159</v>
      </c>
      <c r="AU220" s="19" t="s">
        <v>81</v>
      </c>
    </row>
    <row r="221" s="2" customFormat="1">
      <c r="A221" s="40"/>
      <c r="B221" s="41"/>
      <c r="C221" s="42"/>
      <c r="D221" s="233" t="s">
        <v>161</v>
      </c>
      <c r="E221" s="42"/>
      <c r="F221" s="234" t="s">
        <v>1289</v>
      </c>
      <c r="G221" s="42"/>
      <c r="H221" s="42"/>
      <c r="I221" s="230"/>
      <c r="J221" s="42"/>
      <c r="K221" s="42"/>
      <c r="L221" s="46"/>
      <c r="M221" s="231"/>
      <c r="N221" s="23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161</v>
      </c>
      <c r="AU221" s="19" t="s">
        <v>81</v>
      </c>
    </row>
    <row r="222" s="13" customFormat="1">
      <c r="A222" s="13"/>
      <c r="B222" s="235"/>
      <c r="C222" s="236"/>
      <c r="D222" s="228" t="s">
        <v>163</v>
      </c>
      <c r="E222" s="237" t="s">
        <v>19</v>
      </c>
      <c r="F222" s="238" t="s">
        <v>1290</v>
      </c>
      <c r="G222" s="236"/>
      <c r="H222" s="237" t="s">
        <v>19</v>
      </c>
      <c r="I222" s="239"/>
      <c r="J222" s="236"/>
      <c r="K222" s="236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163</v>
      </c>
      <c r="AU222" s="244" t="s">
        <v>81</v>
      </c>
      <c r="AV222" s="13" t="s">
        <v>79</v>
      </c>
      <c r="AW222" s="13" t="s">
        <v>34</v>
      </c>
      <c r="AX222" s="13" t="s">
        <v>72</v>
      </c>
      <c r="AY222" s="244" t="s">
        <v>150</v>
      </c>
    </row>
    <row r="223" s="14" customFormat="1">
      <c r="A223" s="14"/>
      <c r="B223" s="245"/>
      <c r="C223" s="246"/>
      <c r="D223" s="228" t="s">
        <v>163</v>
      </c>
      <c r="E223" s="247" t="s">
        <v>19</v>
      </c>
      <c r="F223" s="248" t="s">
        <v>1996</v>
      </c>
      <c r="G223" s="246"/>
      <c r="H223" s="249">
        <v>49.579999999999998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163</v>
      </c>
      <c r="AU223" s="255" t="s">
        <v>81</v>
      </c>
      <c r="AV223" s="14" t="s">
        <v>81</v>
      </c>
      <c r="AW223" s="14" t="s">
        <v>34</v>
      </c>
      <c r="AX223" s="14" t="s">
        <v>72</v>
      </c>
      <c r="AY223" s="255" t="s">
        <v>150</v>
      </c>
    </row>
    <row r="224" s="15" customFormat="1">
      <c r="A224" s="15"/>
      <c r="B224" s="256"/>
      <c r="C224" s="257"/>
      <c r="D224" s="228" t="s">
        <v>163</v>
      </c>
      <c r="E224" s="258" t="s">
        <v>19</v>
      </c>
      <c r="F224" s="259" t="s">
        <v>167</v>
      </c>
      <c r="G224" s="257"/>
      <c r="H224" s="260">
        <v>49.579999999999998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6" t="s">
        <v>163</v>
      </c>
      <c r="AU224" s="266" t="s">
        <v>81</v>
      </c>
      <c r="AV224" s="15" t="s">
        <v>157</v>
      </c>
      <c r="AW224" s="15" t="s">
        <v>34</v>
      </c>
      <c r="AX224" s="15" t="s">
        <v>79</v>
      </c>
      <c r="AY224" s="266" t="s">
        <v>150</v>
      </c>
    </row>
    <row r="225" s="2" customFormat="1" ht="24.15" customHeight="1">
      <c r="A225" s="40"/>
      <c r="B225" s="41"/>
      <c r="C225" s="215" t="s">
        <v>8</v>
      </c>
      <c r="D225" s="215" t="s">
        <v>152</v>
      </c>
      <c r="E225" s="216" t="s">
        <v>1292</v>
      </c>
      <c r="F225" s="217" t="s">
        <v>1293</v>
      </c>
      <c r="G225" s="218" t="s">
        <v>382</v>
      </c>
      <c r="H225" s="219">
        <v>0.52200000000000002</v>
      </c>
      <c r="I225" s="220"/>
      <c r="J225" s="221">
        <f>ROUND(I225*H225,2)</f>
        <v>0</v>
      </c>
      <c r="K225" s="217" t="s">
        <v>156</v>
      </c>
      <c r="L225" s="46"/>
      <c r="M225" s="222" t="s">
        <v>19</v>
      </c>
      <c r="N225" s="223" t="s">
        <v>43</v>
      </c>
      <c r="O225" s="86"/>
      <c r="P225" s="224">
        <f>O225*H225</f>
        <v>0</v>
      </c>
      <c r="Q225" s="224">
        <v>1.03955</v>
      </c>
      <c r="R225" s="224">
        <f>Q225*H225</f>
        <v>0.54264509999999999</v>
      </c>
      <c r="S225" s="224">
        <v>0</v>
      </c>
      <c r="T225" s="22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6" t="s">
        <v>157</v>
      </c>
      <c r="AT225" s="226" t="s">
        <v>152</v>
      </c>
      <c r="AU225" s="226" t="s">
        <v>81</v>
      </c>
      <c r="AY225" s="19" t="s">
        <v>150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9" t="s">
        <v>79</v>
      </c>
      <c r="BK225" s="227">
        <f>ROUND(I225*H225,2)</f>
        <v>0</v>
      </c>
      <c r="BL225" s="19" t="s">
        <v>157</v>
      </c>
      <c r="BM225" s="226" t="s">
        <v>1997</v>
      </c>
    </row>
    <row r="226" s="2" customFormat="1">
      <c r="A226" s="40"/>
      <c r="B226" s="41"/>
      <c r="C226" s="42"/>
      <c r="D226" s="228" t="s">
        <v>159</v>
      </c>
      <c r="E226" s="42"/>
      <c r="F226" s="229" t="s">
        <v>1295</v>
      </c>
      <c r="G226" s="42"/>
      <c r="H226" s="42"/>
      <c r="I226" s="230"/>
      <c r="J226" s="42"/>
      <c r="K226" s="42"/>
      <c r="L226" s="46"/>
      <c r="M226" s="231"/>
      <c r="N226" s="23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159</v>
      </c>
      <c r="AU226" s="19" t="s">
        <v>81</v>
      </c>
    </row>
    <row r="227" s="2" customFormat="1">
      <c r="A227" s="40"/>
      <c r="B227" s="41"/>
      <c r="C227" s="42"/>
      <c r="D227" s="233" t="s">
        <v>161</v>
      </c>
      <c r="E227" s="42"/>
      <c r="F227" s="234" t="s">
        <v>1296</v>
      </c>
      <c r="G227" s="42"/>
      <c r="H227" s="42"/>
      <c r="I227" s="230"/>
      <c r="J227" s="42"/>
      <c r="K227" s="42"/>
      <c r="L227" s="46"/>
      <c r="M227" s="231"/>
      <c r="N227" s="232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161</v>
      </c>
      <c r="AU227" s="19" t="s">
        <v>81</v>
      </c>
    </row>
    <row r="228" s="13" customFormat="1">
      <c r="A228" s="13"/>
      <c r="B228" s="235"/>
      <c r="C228" s="236"/>
      <c r="D228" s="228" t="s">
        <v>163</v>
      </c>
      <c r="E228" s="237" t="s">
        <v>19</v>
      </c>
      <c r="F228" s="238" t="s">
        <v>1297</v>
      </c>
      <c r="G228" s="236"/>
      <c r="H228" s="237" t="s">
        <v>19</v>
      </c>
      <c r="I228" s="239"/>
      <c r="J228" s="236"/>
      <c r="K228" s="236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163</v>
      </c>
      <c r="AU228" s="244" t="s">
        <v>81</v>
      </c>
      <c r="AV228" s="13" t="s">
        <v>79</v>
      </c>
      <c r="AW228" s="13" t="s">
        <v>34</v>
      </c>
      <c r="AX228" s="13" t="s">
        <v>72</v>
      </c>
      <c r="AY228" s="244" t="s">
        <v>150</v>
      </c>
    </row>
    <row r="229" s="13" customFormat="1">
      <c r="A229" s="13"/>
      <c r="B229" s="235"/>
      <c r="C229" s="236"/>
      <c r="D229" s="228" t="s">
        <v>163</v>
      </c>
      <c r="E229" s="237" t="s">
        <v>19</v>
      </c>
      <c r="F229" s="238" t="s">
        <v>1251</v>
      </c>
      <c r="G229" s="236"/>
      <c r="H229" s="237" t="s">
        <v>19</v>
      </c>
      <c r="I229" s="239"/>
      <c r="J229" s="236"/>
      <c r="K229" s="236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163</v>
      </c>
      <c r="AU229" s="244" t="s">
        <v>81</v>
      </c>
      <c r="AV229" s="13" t="s">
        <v>79</v>
      </c>
      <c r="AW229" s="13" t="s">
        <v>34</v>
      </c>
      <c r="AX229" s="13" t="s">
        <v>72</v>
      </c>
      <c r="AY229" s="244" t="s">
        <v>150</v>
      </c>
    </row>
    <row r="230" s="14" customFormat="1">
      <c r="A230" s="14"/>
      <c r="B230" s="245"/>
      <c r="C230" s="246"/>
      <c r="D230" s="228" t="s">
        <v>163</v>
      </c>
      <c r="E230" s="247" t="s">
        <v>19</v>
      </c>
      <c r="F230" s="248" t="s">
        <v>1998</v>
      </c>
      <c r="G230" s="246"/>
      <c r="H230" s="249">
        <v>0.080000000000000002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163</v>
      </c>
      <c r="AU230" s="255" t="s">
        <v>81</v>
      </c>
      <c r="AV230" s="14" t="s">
        <v>81</v>
      </c>
      <c r="AW230" s="14" t="s">
        <v>34</v>
      </c>
      <c r="AX230" s="14" t="s">
        <v>72</v>
      </c>
      <c r="AY230" s="255" t="s">
        <v>150</v>
      </c>
    </row>
    <row r="231" s="14" customFormat="1">
      <c r="A231" s="14"/>
      <c r="B231" s="245"/>
      <c r="C231" s="246"/>
      <c r="D231" s="228" t="s">
        <v>163</v>
      </c>
      <c r="E231" s="247" t="s">
        <v>19</v>
      </c>
      <c r="F231" s="248" t="s">
        <v>1999</v>
      </c>
      <c r="G231" s="246"/>
      <c r="H231" s="249">
        <v>0.19300000000000001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163</v>
      </c>
      <c r="AU231" s="255" t="s">
        <v>81</v>
      </c>
      <c r="AV231" s="14" t="s">
        <v>81</v>
      </c>
      <c r="AW231" s="14" t="s">
        <v>34</v>
      </c>
      <c r="AX231" s="14" t="s">
        <v>72</v>
      </c>
      <c r="AY231" s="255" t="s">
        <v>150</v>
      </c>
    </row>
    <row r="232" s="14" customFormat="1">
      <c r="A232" s="14"/>
      <c r="B232" s="245"/>
      <c r="C232" s="246"/>
      <c r="D232" s="228" t="s">
        <v>163</v>
      </c>
      <c r="E232" s="247" t="s">
        <v>19</v>
      </c>
      <c r="F232" s="248" t="s">
        <v>2000</v>
      </c>
      <c r="G232" s="246"/>
      <c r="H232" s="249">
        <v>0.122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163</v>
      </c>
      <c r="AU232" s="255" t="s">
        <v>81</v>
      </c>
      <c r="AV232" s="14" t="s">
        <v>81</v>
      </c>
      <c r="AW232" s="14" t="s">
        <v>34</v>
      </c>
      <c r="AX232" s="14" t="s">
        <v>72</v>
      </c>
      <c r="AY232" s="255" t="s">
        <v>150</v>
      </c>
    </row>
    <row r="233" s="13" customFormat="1">
      <c r="A233" s="13"/>
      <c r="B233" s="235"/>
      <c r="C233" s="236"/>
      <c r="D233" s="228" t="s">
        <v>163</v>
      </c>
      <c r="E233" s="237" t="s">
        <v>19</v>
      </c>
      <c r="F233" s="238" t="s">
        <v>1985</v>
      </c>
      <c r="G233" s="236"/>
      <c r="H233" s="237" t="s">
        <v>19</v>
      </c>
      <c r="I233" s="239"/>
      <c r="J233" s="236"/>
      <c r="K233" s="236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163</v>
      </c>
      <c r="AU233" s="244" t="s">
        <v>81</v>
      </c>
      <c r="AV233" s="13" t="s">
        <v>79</v>
      </c>
      <c r="AW233" s="13" t="s">
        <v>34</v>
      </c>
      <c r="AX233" s="13" t="s">
        <v>72</v>
      </c>
      <c r="AY233" s="244" t="s">
        <v>150</v>
      </c>
    </row>
    <row r="234" s="14" customFormat="1">
      <c r="A234" s="14"/>
      <c r="B234" s="245"/>
      <c r="C234" s="246"/>
      <c r="D234" s="228" t="s">
        <v>163</v>
      </c>
      <c r="E234" s="247" t="s">
        <v>19</v>
      </c>
      <c r="F234" s="248" t="s">
        <v>2001</v>
      </c>
      <c r="G234" s="246"/>
      <c r="H234" s="249">
        <v>0.10299999999999999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163</v>
      </c>
      <c r="AU234" s="255" t="s">
        <v>81</v>
      </c>
      <c r="AV234" s="14" t="s">
        <v>81</v>
      </c>
      <c r="AW234" s="14" t="s">
        <v>34</v>
      </c>
      <c r="AX234" s="14" t="s">
        <v>72</v>
      </c>
      <c r="AY234" s="255" t="s">
        <v>150</v>
      </c>
    </row>
    <row r="235" s="14" customFormat="1">
      <c r="A235" s="14"/>
      <c r="B235" s="245"/>
      <c r="C235" s="246"/>
      <c r="D235" s="228" t="s">
        <v>163</v>
      </c>
      <c r="E235" s="247" t="s">
        <v>19</v>
      </c>
      <c r="F235" s="248" t="s">
        <v>2002</v>
      </c>
      <c r="G235" s="246"/>
      <c r="H235" s="249">
        <v>0.024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163</v>
      </c>
      <c r="AU235" s="255" t="s">
        <v>81</v>
      </c>
      <c r="AV235" s="14" t="s">
        <v>81</v>
      </c>
      <c r="AW235" s="14" t="s">
        <v>34</v>
      </c>
      <c r="AX235" s="14" t="s">
        <v>72</v>
      </c>
      <c r="AY235" s="255" t="s">
        <v>150</v>
      </c>
    </row>
    <row r="236" s="15" customFormat="1">
      <c r="A236" s="15"/>
      <c r="B236" s="256"/>
      <c r="C236" s="257"/>
      <c r="D236" s="228" t="s">
        <v>163</v>
      </c>
      <c r="E236" s="258" t="s">
        <v>19</v>
      </c>
      <c r="F236" s="259" t="s">
        <v>167</v>
      </c>
      <c r="G236" s="257"/>
      <c r="H236" s="260">
        <v>0.52200000000000002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6" t="s">
        <v>163</v>
      </c>
      <c r="AU236" s="266" t="s">
        <v>81</v>
      </c>
      <c r="AV236" s="15" t="s">
        <v>157</v>
      </c>
      <c r="AW236" s="15" t="s">
        <v>34</v>
      </c>
      <c r="AX236" s="15" t="s">
        <v>79</v>
      </c>
      <c r="AY236" s="266" t="s">
        <v>150</v>
      </c>
    </row>
    <row r="237" s="12" customFormat="1" ht="22.8" customHeight="1">
      <c r="A237" s="12"/>
      <c r="B237" s="199"/>
      <c r="C237" s="200"/>
      <c r="D237" s="201" t="s">
        <v>71</v>
      </c>
      <c r="E237" s="213" t="s">
        <v>157</v>
      </c>
      <c r="F237" s="213" t="s">
        <v>881</v>
      </c>
      <c r="G237" s="200"/>
      <c r="H237" s="200"/>
      <c r="I237" s="203"/>
      <c r="J237" s="214">
        <f>BK237</f>
        <v>0</v>
      </c>
      <c r="K237" s="200"/>
      <c r="L237" s="205"/>
      <c r="M237" s="206"/>
      <c r="N237" s="207"/>
      <c r="O237" s="207"/>
      <c r="P237" s="208">
        <f>SUM(P238:P269)</f>
        <v>0</v>
      </c>
      <c r="Q237" s="207"/>
      <c r="R237" s="208">
        <f>SUM(R238:R269)</f>
        <v>0.28919037999999997</v>
      </c>
      <c r="S237" s="207"/>
      <c r="T237" s="209">
        <f>SUM(T238:T269)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0" t="s">
        <v>79</v>
      </c>
      <c r="AT237" s="211" t="s">
        <v>71</v>
      </c>
      <c r="AU237" s="211" t="s">
        <v>79</v>
      </c>
      <c r="AY237" s="210" t="s">
        <v>150</v>
      </c>
      <c r="BK237" s="212">
        <f>SUM(BK238:BK269)</f>
        <v>0</v>
      </c>
    </row>
    <row r="238" s="2" customFormat="1" ht="33" customHeight="1">
      <c r="A238" s="40"/>
      <c r="B238" s="41"/>
      <c r="C238" s="215" t="s">
        <v>276</v>
      </c>
      <c r="D238" s="215" t="s">
        <v>152</v>
      </c>
      <c r="E238" s="216" t="s">
        <v>1346</v>
      </c>
      <c r="F238" s="217" t="s">
        <v>1347</v>
      </c>
      <c r="G238" s="218" t="s">
        <v>218</v>
      </c>
      <c r="H238" s="219">
        <v>1.3460000000000001</v>
      </c>
      <c r="I238" s="220"/>
      <c r="J238" s="221">
        <f>ROUND(I238*H238,2)</f>
        <v>0</v>
      </c>
      <c r="K238" s="217" t="s">
        <v>156</v>
      </c>
      <c r="L238" s="46"/>
      <c r="M238" s="222" t="s">
        <v>19</v>
      </c>
      <c r="N238" s="223" t="s">
        <v>43</v>
      </c>
      <c r="O238" s="86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6" t="s">
        <v>157</v>
      </c>
      <c r="AT238" s="226" t="s">
        <v>152</v>
      </c>
      <c r="AU238" s="226" t="s">
        <v>81</v>
      </c>
      <c r="AY238" s="19" t="s">
        <v>150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9" t="s">
        <v>79</v>
      </c>
      <c r="BK238" s="227">
        <f>ROUND(I238*H238,2)</f>
        <v>0</v>
      </c>
      <c r="BL238" s="19" t="s">
        <v>157</v>
      </c>
      <c r="BM238" s="226" t="s">
        <v>2003</v>
      </c>
    </row>
    <row r="239" s="2" customFormat="1">
      <c r="A239" s="40"/>
      <c r="B239" s="41"/>
      <c r="C239" s="42"/>
      <c r="D239" s="228" t="s">
        <v>159</v>
      </c>
      <c r="E239" s="42"/>
      <c r="F239" s="229" t="s">
        <v>1349</v>
      </c>
      <c r="G239" s="42"/>
      <c r="H239" s="42"/>
      <c r="I239" s="230"/>
      <c r="J239" s="42"/>
      <c r="K239" s="42"/>
      <c r="L239" s="46"/>
      <c r="M239" s="231"/>
      <c r="N239" s="232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159</v>
      </c>
      <c r="AU239" s="19" t="s">
        <v>81</v>
      </c>
    </row>
    <row r="240" s="2" customFormat="1">
      <c r="A240" s="40"/>
      <c r="B240" s="41"/>
      <c r="C240" s="42"/>
      <c r="D240" s="233" t="s">
        <v>161</v>
      </c>
      <c r="E240" s="42"/>
      <c r="F240" s="234" t="s">
        <v>1350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161</v>
      </c>
      <c r="AU240" s="19" t="s">
        <v>81</v>
      </c>
    </row>
    <row r="241" s="13" customFormat="1">
      <c r="A241" s="13"/>
      <c r="B241" s="235"/>
      <c r="C241" s="236"/>
      <c r="D241" s="228" t="s">
        <v>163</v>
      </c>
      <c r="E241" s="237" t="s">
        <v>19</v>
      </c>
      <c r="F241" s="238" t="s">
        <v>1297</v>
      </c>
      <c r="G241" s="236"/>
      <c r="H241" s="237" t="s">
        <v>19</v>
      </c>
      <c r="I241" s="239"/>
      <c r="J241" s="236"/>
      <c r="K241" s="236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163</v>
      </c>
      <c r="AU241" s="244" t="s">
        <v>81</v>
      </c>
      <c r="AV241" s="13" t="s">
        <v>79</v>
      </c>
      <c r="AW241" s="13" t="s">
        <v>34</v>
      </c>
      <c r="AX241" s="13" t="s">
        <v>72</v>
      </c>
      <c r="AY241" s="244" t="s">
        <v>150</v>
      </c>
    </row>
    <row r="242" s="13" customFormat="1">
      <c r="A242" s="13"/>
      <c r="B242" s="235"/>
      <c r="C242" s="236"/>
      <c r="D242" s="228" t="s">
        <v>163</v>
      </c>
      <c r="E242" s="237" t="s">
        <v>19</v>
      </c>
      <c r="F242" s="238" t="s">
        <v>1351</v>
      </c>
      <c r="G242" s="236"/>
      <c r="H242" s="237" t="s">
        <v>19</v>
      </c>
      <c r="I242" s="239"/>
      <c r="J242" s="236"/>
      <c r="K242" s="236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163</v>
      </c>
      <c r="AU242" s="244" t="s">
        <v>81</v>
      </c>
      <c r="AV242" s="13" t="s">
        <v>79</v>
      </c>
      <c r="AW242" s="13" t="s">
        <v>34</v>
      </c>
      <c r="AX242" s="13" t="s">
        <v>72</v>
      </c>
      <c r="AY242" s="244" t="s">
        <v>150</v>
      </c>
    </row>
    <row r="243" s="14" customFormat="1">
      <c r="A243" s="14"/>
      <c r="B243" s="245"/>
      <c r="C243" s="246"/>
      <c r="D243" s="228" t="s">
        <v>163</v>
      </c>
      <c r="E243" s="247" t="s">
        <v>19</v>
      </c>
      <c r="F243" s="248" t="s">
        <v>2004</v>
      </c>
      <c r="G243" s="246"/>
      <c r="H243" s="249">
        <v>0.57199999999999995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163</v>
      </c>
      <c r="AU243" s="255" t="s">
        <v>81</v>
      </c>
      <c r="AV243" s="14" t="s">
        <v>81</v>
      </c>
      <c r="AW243" s="14" t="s">
        <v>34</v>
      </c>
      <c r="AX243" s="14" t="s">
        <v>72</v>
      </c>
      <c r="AY243" s="255" t="s">
        <v>150</v>
      </c>
    </row>
    <row r="244" s="13" customFormat="1">
      <c r="A244" s="13"/>
      <c r="B244" s="235"/>
      <c r="C244" s="236"/>
      <c r="D244" s="228" t="s">
        <v>163</v>
      </c>
      <c r="E244" s="237" t="s">
        <v>19</v>
      </c>
      <c r="F244" s="238" t="s">
        <v>2005</v>
      </c>
      <c r="G244" s="236"/>
      <c r="H244" s="237" t="s">
        <v>19</v>
      </c>
      <c r="I244" s="239"/>
      <c r="J244" s="236"/>
      <c r="K244" s="236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163</v>
      </c>
      <c r="AU244" s="244" t="s">
        <v>81</v>
      </c>
      <c r="AV244" s="13" t="s">
        <v>79</v>
      </c>
      <c r="AW244" s="13" t="s">
        <v>34</v>
      </c>
      <c r="AX244" s="13" t="s">
        <v>72</v>
      </c>
      <c r="AY244" s="244" t="s">
        <v>150</v>
      </c>
    </row>
    <row r="245" s="14" customFormat="1">
      <c r="A245" s="14"/>
      <c r="B245" s="245"/>
      <c r="C245" s="246"/>
      <c r="D245" s="228" t="s">
        <v>163</v>
      </c>
      <c r="E245" s="247" t="s">
        <v>19</v>
      </c>
      <c r="F245" s="248" t="s">
        <v>2006</v>
      </c>
      <c r="G245" s="246"/>
      <c r="H245" s="249">
        <v>0.77400000000000002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163</v>
      </c>
      <c r="AU245" s="255" t="s">
        <v>81</v>
      </c>
      <c r="AV245" s="14" t="s">
        <v>81</v>
      </c>
      <c r="AW245" s="14" t="s">
        <v>34</v>
      </c>
      <c r="AX245" s="14" t="s">
        <v>72</v>
      </c>
      <c r="AY245" s="255" t="s">
        <v>150</v>
      </c>
    </row>
    <row r="246" s="15" customFormat="1">
      <c r="A246" s="15"/>
      <c r="B246" s="256"/>
      <c r="C246" s="257"/>
      <c r="D246" s="228" t="s">
        <v>163</v>
      </c>
      <c r="E246" s="258" t="s">
        <v>19</v>
      </c>
      <c r="F246" s="259" t="s">
        <v>167</v>
      </c>
      <c r="G246" s="257"/>
      <c r="H246" s="260">
        <v>1.3460000000000001</v>
      </c>
      <c r="I246" s="261"/>
      <c r="J246" s="257"/>
      <c r="K246" s="257"/>
      <c r="L246" s="262"/>
      <c r="M246" s="263"/>
      <c r="N246" s="264"/>
      <c r="O246" s="264"/>
      <c r="P246" s="264"/>
      <c r="Q246" s="264"/>
      <c r="R246" s="264"/>
      <c r="S246" s="264"/>
      <c r="T246" s="26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6" t="s">
        <v>163</v>
      </c>
      <c r="AU246" s="266" t="s">
        <v>81</v>
      </c>
      <c r="AV246" s="15" t="s">
        <v>157</v>
      </c>
      <c r="AW246" s="15" t="s">
        <v>34</v>
      </c>
      <c r="AX246" s="15" t="s">
        <v>79</v>
      </c>
      <c r="AY246" s="266" t="s">
        <v>150</v>
      </c>
    </row>
    <row r="247" s="2" customFormat="1" ht="24.15" customHeight="1">
      <c r="A247" s="40"/>
      <c r="B247" s="41"/>
      <c r="C247" s="215" t="s">
        <v>283</v>
      </c>
      <c r="D247" s="215" t="s">
        <v>152</v>
      </c>
      <c r="E247" s="216" t="s">
        <v>1364</v>
      </c>
      <c r="F247" s="217" t="s">
        <v>1365</v>
      </c>
      <c r="G247" s="218" t="s">
        <v>155</v>
      </c>
      <c r="H247" s="219">
        <v>2.5</v>
      </c>
      <c r="I247" s="220"/>
      <c r="J247" s="221">
        <f>ROUND(I247*H247,2)</f>
        <v>0</v>
      </c>
      <c r="K247" s="217" t="s">
        <v>156</v>
      </c>
      <c r="L247" s="46"/>
      <c r="M247" s="222" t="s">
        <v>19</v>
      </c>
      <c r="N247" s="223" t="s">
        <v>43</v>
      </c>
      <c r="O247" s="86"/>
      <c r="P247" s="224">
        <f>O247*H247</f>
        <v>0</v>
      </c>
      <c r="Q247" s="224">
        <v>0.0063200000000000001</v>
      </c>
      <c r="R247" s="224">
        <f>Q247*H247</f>
        <v>0.015800000000000002</v>
      </c>
      <c r="S247" s="224">
        <v>0</v>
      </c>
      <c r="T247" s="225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6" t="s">
        <v>157</v>
      </c>
      <c r="AT247" s="226" t="s">
        <v>152</v>
      </c>
      <c r="AU247" s="226" t="s">
        <v>81</v>
      </c>
      <c r="AY247" s="19" t="s">
        <v>150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9" t="s">
        <v>79</v>
      </c>
      <c r="BK247" s="227">
        <f>ROUND(I247*H247,2)</f>
        <v>0</v>
      </c>
      <c r="BL247" s="19" t="s">
        <v>157</v>
      </c>
      <c r="BM247" s="226" t="s">
        <v>2007</v>
      </c>
    </row>
    <row r="248" s="2" customFormat="1">
      <c r="A248" s="40"/>
      <c r="B248" s="41"/>
      <c r="C248" s="42"/>
      <c r="D248" s="228" t="s">
        <v>159</v>
      </c>
      <c r="E248" s="42"/>
      <c r="F248" s="229" t="s">
        <v>1367</v>
      </c>
      <c r="G248" s="42"/>
      <c r="H248" s="42"/>
      <c r="I248" s="230"/>
      <c r="J248" s="42"/>
      <c r="K248" s="42"/>
      <c r="L248" s="46"/>
      <c r="M248" s="231"/>
      <c r="N248" s="232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159</v>
      </c>
      <c r="AU248" s="19" t="s">
        <v>81</v>
      </c>
    </row>
    <row r="249" s="2" customFormat="1">
      <c r="A249" s="40"/>
      <c r="B249" s="41"/>
      <c r="C249" s="42"/>
      <c r="D249" s="233" t="s">
        <v>161</v>
      </c>
      <c r="E249" s="42"/>
      <c r="F249" s="234" t="s">
        <v>1368</v>
      </c>
      <c r="G249" s="42"/>
      <c r="H249" s="42"/>
      <c r="I249" s="230"/>
      <c r="J249" s="42"/>
      <c r="K249" s="42"/>
      <c r="L249" s="46"/>
      <c r="M249" s="231"/>
      <c r="N249" s="232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161</v>
      </c>
      <c r="AU249" s="19" t="s">
        <v>81</v>
      </c>
    </row>
    <row r="250" s="13" customFormat="1">
      <c r="A250" s="13"/>
      <c r="B250" s="235"/>
      <c r="C250" s="236"/>
      <c r="D250" s="228" t="s">
        <v>163</v>
      </c>
      <c r="E250" s="237" t="s">
        <v>19</v>
      </c>
      <c r="F250" s="238" t="s">
        <v>1297</v>
      </c>
      <c r="G250" s="236"/>
      <c r="H250" s="237" t="s">
        <v>19</v>
      </c>
      <c r="I250" s="239"/>
      <c r="J250" s="236"/>
      <c r="K250" s="236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163</v>
      </c>
      <c r="AU250" s="244" t="s">
        <v>81</v>
      </c>
      <c r="AV250" s="13" t="s">
        <v>79</v>
      </c>
      <c r="AW250" s="13" t="s">
        <v>34</v>
      </c>
      <c r="AX250" s="13" t="s">
        <v>72</v>
      </c>
      <c r="AY250" s="244" t="s">
        <v>150</v>
      </c>
    </row>
    <row r="251" s="13" customFormat="1">
      <c r="A251" s="13"/>
      <c r="B251" s="235"/>
      <c r="C251" s="236"/>
      <c r="D251" s="228" t="s">
        <v>163</v>
      </c>
      <c r="E251" s="237" t="s">
        <v>19</v>
      </c>
      <c r="F251" s="238" t="s">
        <v>1369</v>
      </c>
      <c r="G251" s="236"/>
      <c r="H251" s="237" t="s">
        <v>19</v>
      </c>
      <c r="I251" s="239"/>
      <c r="J251" s="236"/>
      <c r="K251" s="236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163</v>
      </c>
      <c r="AU251" s="244" t="s">
        <v>81</v>
      </c>
      <c r="AV251" s="13" t="s">
        <v>79</v>
      </c>
      <c r="AW251" s="13" t="s">
        <v>34</v>
      </c>
      <c r="AX251" s="13" t="s">
        <v>72</v>
      </c>
      <c r="AY251" s="244" t="s">
        <v>150</v>
      </c>
    </row>
    <row r="252" s="14" customFormat="1">
      <c r="A252" s="14"/>
      <c r="B252" s="245"/>
      <c r="C252" s="246"/>
      <c r="D252" s="228" t="s">
        <v>163</v>
      </c>
      <c r="E252" s="247" t="s">
        <v>19</v>
      </c>
      <c r="F252" s="248" t="s">
        <v>2008</v>
      </c>
      <c r="G252" s="246"/>
      <c r="H252" s="249">
        <v>1.0600000000000001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163</v>
      </c>
      <c r="AU252" s="255" t="s">
        <v>81</v>
      </c>
      <c r="AV252" s="14" t="s">
        <v>81</v>
      </c>
      <c r="AW252" s="14" t="s">
        <v>34</v>
      </c>
      <c r="AX252" s="14" t="s">
        <v>72</v>
      </c>
      <c r="AY252" s="255" t="s">
        <v>150</v>
      </c>
    </row>
    <row r="253" s="14" customFormat="1">
      <c r="A253" s="14"/>
      <c r="B253" s="245"/>
      <c r="C253" s="246"/>
      <c r="D253" s="228" t="s">
        <v>163</v>
      </c>
      <c r="E253" s="247" t="s">
        <v>19</v>
      </c>
      <c r="F253" s="248" t="s">
        <v>1371</v>
      </c>
      <c r="G253" s="246"/>
      <c r="H253" s="249">
        <v>0.22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163</v>
      </c>
      <c r="AU253" s="255" t="s">
        <v>81</v>
      </c>
      <c r="AV253" s="14" t="s">
        <v>81</v>
      </c>
      <c r="AW253" s="14" t="s">
        <v>34</v>
      </c>
      <c r="AX253" s="14" t="s">
        <v>72</v>
      </c>
      <c r="AY253" s="255" t="s">
        <v>150</v>
      </c>
    </row>
    <row r="254" s="14" customFormat="1">
      <c r="A254" s="14"/>
      <c r="B254" s="245"/>
      <c r="C254" s="246"/>
      <c r="D254" s="228" t="s">
        <v>163</v>
      </c>
      <c r="E254" s="247" t="s">
        <v>19</v>
      </c>
      <c r="F254" s="248" t="s">
        <v>2009</v>
      </c>
      <c r="G254" s="246"/>
      <c r="H254" s="249">
        <v>0.85999999999999999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163</v>
      </c>
      <c r="AU254" s="255" t="s">
        <v>81</v>
      </c>
      <c r="AV254" s="14" t="s">
        <v>81</v>
      </c>
      <c r="AW254" s="14" t="s">
        <v>34</v>
      </c>
      <c r="AX254" s="14" t="s">
        <v>72</v>
      </c>
      <c r="AY254" s="255" t="s">
        <v>150</v>
      </c>
    </row>
    <row r="255" s="14" customFormat="1">
      <c r="A255" s="14"/>
      <c r="B255" s="245"/>
      <c r="C255" s="246"/>
      <c r="D255" s="228" t="s">
        <v>163</v>
      </c>
      <c r="E255" s="247" t="s">
        <v>19</v>
      </c>
      <c r="F255" s="248" t="s">
        <v>2010</v>
      </c>
      <c r="G255" s="246"/>
      <c r="H255" s="249">
        <v>0.35999999999999999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163</v>
      </c>
      <c r="AU255" s="255" t="s">
        <v>81</v>
      </c>
      <c r="AV255" s="14" t="s">
        <v>81</v>
      </c>
      <c r="AW255" s="14" t="s">
        <v>34</v>
      </c>
      <c r="AX255" s="14" t="s">
        <v>72</v>
      </c>
      <c r="AY255" s="255" t="s">
        <v>150</v>
      </c>
    </row>
    <row r="256" s="15" customFormat="1">
      <c r="A256" s="15"/>
      <c r="B256" s="256"/>
      <c r="C256" s="257"/>
      <c r="D256" s="228" t="s">
        <v>163</v>
      </c>
      <c r="E256" s="258" t="s">
        <v>19</v>
      </c>
      <c r="F256" s="259" t="s">
        <v>167</v>
      </c>
      <c r="G256" s="257"/>
      <c r="H256" s="260">
        <v>2.5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6" t="s">
        <v>163</v>
      </c>
      <c r="AU256" s="266" t="s">
        <v>81</v>
      </c>
      <c r="AV256" s="15" t="s">
        <v>157</v>
      </c>
      <c r="AW256" s="15" t="s">
        <v>34</v>
      </c>
      <c r="AX256" s="15" t="s">
        <v>79</v>
      </c>
      <c r="AY256" s="266" t="s">
        <v>150</v>
      </c>
    </row>
    <row r="257" s="2" customFormat="1" ht="24.15" customHeight="1">
      <c r="A257" s="40"/>
      <c r="B257" s="41"/>
      <c r="C257" s="215" t="s">
        <v>289</v>
      </c>
      <c r="D257" s="215" t="s">
        <v>152</v>
      </c>
      <c r="E257" s="216" t="s">
        <v>1375</v>
      </c>
      <c r="F257" s="217" t="s">
        <v>1376</v>
      </c>
      <c r="G257" s="218" t="s">
        <v>382</v>
      </c>
      <c r="H257" s="219">
        <v>0.094</v>
      </c>
      <c r="I257" s="220"/>
      <c r="J257" s="221">
        <f>ROUND(I257*H257,2)</f>
        <v>0</v>
      </c>
      <c r="K257" s="217" t="s">
        <v>156</v>
      </c>
      <c r="L257" s="46"/>
      <c r="M257" s="222" t="s">
        <v>19</v>
      </c>
      <c r="N257" s="223" t="s">
        <v>43</v>
      </c>
      <c r="O257" s="86"/>
      <c r="P257" s="224">
        <f>O257*H257</f>
        <v>0</v>
      </c>
      <c r="Q257" s="224">
        <v>1.06277</v>
      </c>
      <c r="R257" s="224">
        <f>Q257*H257</f>
        <v>0.099900379999999997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157</v>
      </c>
      <c r="AT257" s="226" t="s">
        <v>152</v>
      </c>
      <c r="AU257" s="226" t="s">
        <v>81</v>
      </c>
      <c r="AY257" s="19" t="s">
        <v>150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79</v>
      </c>
      <c r="BK257" s="227">
        <f>ROUND(I257*H257,2)</f>
        <v>0</v>
      </c>
      <c r="BL257" s="19" t="s">
        <v>157</v>
      </c>
      <c r="BM257" s="226" t="s">
        <v>2011</v>
      </c>
    </row>
    <row r="258" s="2" customFormat="1">
      <c r="A258" s="40"/>
      <c r="B258" s="41"/>
      <c r="C258" s="42"/>
      <c r="D258" s="228" t="s">
        <v>159</v>
      </c>
      <c r="E258" s="42"/>
      <c r="F258" s="229" t="s">
        <v>1378</v>
      </c>
      <c r="G258" s="42"/>
      <c r="H258" s="42"/>
      <c r="I258" s="230"/>
      <c r="J258" s="42"/>
      <c r="K258" s="42"/>
      <c r="L258" s="46"/>
      <c r="M258" s="231"/>
      <c r="N258" s="23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159</v>
      </c>
      <c r="AU258" s="19" t="s">
        <v>81</v>
      </c>
    </row>
    <row r="259" s="2" customFormat="1">
      <c r="A259" s="40"/>
      <c r="B259" s="41"/>
      <c r="C259" s="42"/>
      <c r="D259" s="233" t="s">
        <v>161</v>
      </c>
      <c r="E259" s="42"/>
      <c r="F259" s="234" t="s">
        <v>1379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161</v>
      </c>
      <c r="AU259" s="19" t="s">
        <v>81</v>
      </c>
    </row>
    <row r="260" s="13" customFormat="1">
      <c r="A260" s="13"/>
      <c r="B260" s="235"/>
      <c r="C260" s="236"/>
      <c r="D260" s="228" t="s">
        <v>163</v>
      </c>
      <c r="E260" s="237" t="s">
        <v>19</v>
      </c>
      <c r="F260" s="238" t="s">
        <v>1297</v>
      </c>
      <c r="G260" s="236"/>
      <c r="H260" s="237" t="s">
        <v>19</v>
      </c>
      <c r="I260" s="239"/>
      <c r="J260" s="236"/>
      <c r="K260" s="236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163</v>
      </c>
      <c r="AU260" s="244" t="s">
        <v>81</v>
      </c>
      <c r="AV260" s="13" t="s">
        <v>79</v>
      </c>
      <c r="AW260" s="13" t="s">
        <v>34</v>
      </c>
      <c r="AX260" s="13" t="s">
        <v>72</v>
      </c>
      <c r="AY260" s="244" t="s">
        <v>150</v>
      </c>
    </row>
    <row r="261" s="13" customFormat="1">
      <c r="A261" s="13"/>
      <c r="B261" s="235"/>
      <c r="C261" s="236"/>
      <c r="D261" s="228" t="s">
        <v>163</v>
      </c>
      <c r="E261" s="237" t="s">
        <v>19</v>
      </c>
      <c r="F261" s="238" t="s">
        <v>1380</v>
      </c>
      <c r="G261" s="236"/>
      <c r="H261" s="237" t="s">
        <v>19</v>
      </c>
      <c r="I261" s="239"/>
      <c r="J261" s="236"/>
      <c r="K261" s="236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163</v>
      </c>
      <c r="AU261" s="244" t="s">
        <v>81</v>
      </c>
      <c r="AV261" s="13" t="s">
        <v>79</v>
      </c>
      <c r="AW261" s="13" t="s">
        <v>34</v>
      </c>
      <c r="AX261" s="13" t="s">
        <v>72</v>
      </c>
      <c r="AY261" s="244" t="s">
        <v>150</v>
      </c>
    </row>
    <row r="262" s="14" customFormat="1">
      <c r="A262" s="14"/>
      <c r="B262" s="245"/>
      <c r="C262" s="246"/>
      <c r="D262" s="228" t="s">
        <v>163</v>
      </c>
      <c r="E262" s="247" t="s">
        <v>19</v>
      </c>
      <c r="F262" s="248" t="s">
        <v>2012</v>
      </c>
      <c r="G262" s="246"/>
      <c r="H262" s="249">
        <v>0.094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163</v>
      </c>
      <c r="AU262" s="255" t="s">
        <v>81</v>
      </c>
      <c r="AV262" s="14" t="s">
        <v>81</v>
      </c>
      <c r="AW262" s="14" t="s">
        <v>34</v>
      </c>
      <c r="AX262" s="14" t="s">
        <v>72</v>
      </c>
      <c r="AY262" s="255" t="s">
        <v>150</v>
      </c>
    </row>
    <row r="263" s="15" customFormat="1">
      <c r="A263" s="15"/>
      <c r="B263" s="256"/>
      <c r="C263" s="257"/>
      <c r="D263" s="228" t="s">
        <v>163</v>
      </c>
      <c r="E263" s="258" t="s">
        <v>19</v>
      </c>
      <c r="F263" s="259" t="s">
        <v>167</v>
      </c>
      <c r="G263" s="257"/>
      <c r="H263" s="260">
        <v>0.094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6" t="s">
        <v>163</v>
      </c>
      <c r="AU263" s="266" t="s">
        <v>81</v>
      </c>
      <c r="AV263" s="15" t="s">
        <v>157</v>
      </c>
      <c r="AW263" s="15" t="s">
        <v>34</v>
      </c>
      <c r="AX263" s="15" t="s">
        <v>79</v>
      </c>
      <c r="AY263" s="266" t="s">
        <v>150</v>
      </c>
    </row>
    <row r="264" s="2" customFormat="1" ht="24.15" customHeight="1">
      <c r="A264" s="40"/>
      <c r="B264" s="41"/>
      <c r="C264" s="215" t="s">
        <v>296</v>
      </c>
      <c r="D264" s="215" t="s">
        <v>152</v>
      </c>
      <c r="E264" s="216" t="s">
        <v>1384</v>
      </c>
      <c r="F264" s="217" t="s">
        <v>1385</v>
      </c>
      <c r="G264" s="218" t="s">
        <v>476</v>
      </c>
      <c r="H264" s="219">
        <v>3</v>
      </c>
      <c r="I264" s="220"/>
      <c r="J264" s="221">
        <f>ROUND(I264*H264,2)</f>
        <v>0</v>
      </c>
      <c r="K264" s="217" t="s">
        <v>156</v>
      </c>
      <c r="L264" s="46"/>
      <c r="M264" s="222" t="s">
        <v>19</v>
      </c>
      <c r="N264" s="223" t="s">
        <v>43</v>
      </c>
      <c r="O264" s="86"/>
      <c r="P264" s="224">
        <f>O264*H264</f>
        <v>0</v>
      </c>
      <c r="Q264" s="224">
        <v>0.057829999999999999</v>
      </c>
      <c r="R264" s="224">
        <f>Q264*H264</f>
        <v>0.17349000000000001</v>
      </c>
      <c r="S264" s="224">
        <v>0</v>
      </c>
      <c r="T264" s="22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6" t="s">
        <v>157</v>
      </c>
      <c r="AT264" s="226" t="s">
        <v>152</v>
      </c>
      <c r="AU264" s="226" t="s">
        <v>81</v>
      </c>
      <c r="AY264" s="19" t="s">
        <v>150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9" t="s">
        <v>79</v>
      </c>
      <c r="BK264" s="227">
        <f>ROUND(I264*H264,2)</f>
        <v>0</v>
      </c>
      <c r="BL264" s="19" t="s">
        <v>157</v>
      </c>
      <c r="BM264" s="226" t="s">
        <v>2013</v>
      </c>
    </row>
    <row r="265" s="2" customFormat="1">
      <c r="A265" s="40"/>
      <c r="B265" s="41"/>
      <c r="C265" s="42"/>
      <c r="D265" s="228" t="s">
        <v>159</v>
      </c>
      <c r="E265" s="42"/>
      <c r="F265" s="229" t="s">
        <v>1387</v>
      </c>
      <c r="G265" s="42"/>
      <c r="H265" s="42"/>
      <c r="I265" s="230"/>
      <c r="J265" s="42"/>
      <c r="K265" s="42"/>
      <c r="L265" s="46"/>
      <c r="M265" s="231"/>
      <c r="N265" s="23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159</v>
      </c>
      <c r="AU265" s="19" t="s">
        <v>81</v>
      </c>
    </row>
    <row r="266" s="2" customFormat="1">
      <c r="A266" s="40"/>
      <c r="B266" s="41"/>
      <c r="C266" s="42"/>
      <c r="D266" s="233" t="s">
        <v>161</v>
      </c>
      <c r="E266" s="42"/>
      <c r="F266" s="234" t="s">
        <v>1388</v>
      </c>
      <c r="G266" s="42"/>
      <c r="H266" s="42"/>
      <c r="I266" s="230"/>
      <c r="J266" s="42"/>
      <c r="K266" s="42"/>
      <c r="L266" s="46"/>
      <c r="M266" s="231"/>
      <c r="N266" s="232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161</v>
      </c>
      <c r="AU266" s="19" t="s">
        <v>81</v>
      </c>
    </row>
    <row r="267" s="13" customFormat="1">
      <c r="A267" s="13"/>
      <c r="B267" s="235"/>
      <c r="C267" s="236"/>
      <c r="D267" s="228" t="s">
        <v>163</v>
      </c>
      <c r="E267" s="237" t="s">
        <v>19</v>
      </c>
      <c r="F267" s="238" t="s">
        <v>1297</v>
      </c>
      <c r="G267" s="236"/>
      <c r="H267" s="237" t="s">
        <v>19</v>
      </c>
      <c r="I267" s="239"/>
      <c r="J267" s="236"/>
      <c r="K267" s="236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163</v>
      </c>
      <c r="AU267" s="244" t="s">
        <v>81</v>
      </c>
      <c r="AV267" s="13" t="s">
        <v>79</v>
      </c>
      <c r="AW267" s="13" t="s">
        <v>34</v>
      </c>
      <c r="AX267" s="13" t="s">
        <v>72</v>
      </c>
      <c r="AY267" s="244" t="s">
        <v>150</v>
      </c>
    </row>
    <row r="268" s="14" customFormat="1">
      <c r="A268" s="14"/>
      <c r="B268" s="245"/>
      <c r="C268" s="246"/>
      <c r="D268" s="228" t="s">
        <v>163</v>
      </c>
      <c r="E268" s="247" t="s">
        <v>19</v>
      </c>
      <c r="F268" s="248" t="s">
        <v>1389</v>
      </c>
      <c r="G268" s="246"/>
      <c r="H268" s="249">
        <v>3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163</v>
      </c>
      <c r="AU268" s="255" t="s">
        <v>81</v>
      </c>
      <c r="AV268" s="14" t="s">
        <v>81</v>
      </c>
      <c r="AW268" s="14" t="s">
        <v>34</v>
      </c>
      <c r="AX268" s="14" t="s">
        <v>72</v>
      </c>
      <c r="AY268" s="255" t="s">
        <v>150</v>
      </c>
    </row>
    <row r="269" s="15" customFormat="1">
      <c r="A269" s="15"/>
      <c r="B269" s="256"/>
      <c r="C269" s="257"/>
      <c r="D269" s="228" t="s">
        <v>163</v>
      </c>
      <c r="E269" s="258" t="s">
        <v>19</v>
      </c>
      <c r="F269" s="259" t="s">
        <v>167</v>
      </c>
      <c r="G269" s="257"/>
      <c r="H269" s="260">
        <v>3</v>
      </c>
      <c r="I269" s="261"/>
      <c r="J269" s="257"/>
      <c r="K269" s="257"/>
      <c r="L269" s="262"/>
      <c r="M269" s="263"/>
      <c r="N269" s="264"/>
      <c r="O269" s="264"/>
      <c r="P269" s="264"/>
      <c r="Q269" s="264"/>
      <c r="R269" s="264"/>
      <c r="S269" s="264"/>
      <c r="T269" s="26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6" t="s">
        <v>163</v>
      </c>
      <c r="AU269" s="266" t="s">
        <v>81</v>
      </c>
      <c r="AV269" s="15" t="s">
        <v>157</v>
      </c>
      <c r="AW269" s="15" t="s">
        <v>34</v>
      </c>
      <c r="AX269" s="15" t="s">
        <v>79</v>
      </c>
      <c r="AY269" s="266" t="s">
        <v>150</v>
      </c>
    </row>
    <row r="270" s="12" customFormat="1" ht="22.8" customHeight="1">
      <c r="A270" s="12"/>
      <c r="B270" s="199"/>
      <c r="C270" s="200"/>
      <c r="D270" s="201" t="s">
        <v>71</v>
      </c>
      <c r="E270" s="213" t="s">
        <v>208</v>
      </c>
      <c r="F270" s="213" t="s">
        <v>1412</v>
      </c>
      <c r="G270" s="200"/>
      <c r="H270" s="200"/>
      <c r="I270" s="203"/>
      <c r="J270" s="214">
        <f>BK270</f>
        <v>0</v>
      </c>
      <c r="K270" s="200"/>
      <c r="L270" s="205"/>
      <c r="M270" s="206"/>
      <c r="N270" s="207"/>
      <c r="O270" s="207"/>
      <c r="P270" s="208">
        <f>SUM(P271:P284)</f>
        <v>0</v>
      </c>
      <c r="Q270" s="207"/>
      <c r="R270" s="208">
        <f>SUM(R271:R284)</f>
        <v>0.0015120000000000001</v>
      </c>
      <c r="S270" s="207"/>
      <c r="T270" s="209">
        <f>SUM(T271:T284)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0" t="s">
        <v>79</v>
      </c>
      <c r="AT270" s="211" t="s">
        <v>71</v>
      </c>
      <c r="AU270" s="211" t="s">
        <v>79</v>
      </c>
      <c r="AY270" s="210" t="s">
        <v>150</v>
      </c>
      <c r="BK270" s="212">
        <f>SUM(BK271:BK284)</f>
        <v>0</v>
      </c>
    </row>
    <row r="271" s="2" customFormat="1" ht="24.15" customHeight="1">
      <c r="A271" s="40"/>
      <c r="B271" s="41"/>
      <c r="C271" s="215" t="s">
        <v>302</v>
      </c>
      <c r="D271" s="215" t="s">
        <v>152</v>
      </c>
      <c r="E271" s="216" t="s">
        <v>1413</v>
      </c>
      <c r="F271" s="217" t="s">
        <v>1414</v>
      </c>
      <c r="G271" s="218" t="s">
        <v>170</v>
      </c>
      <c r="H271" s="219">
        <v>2</v>
      </c>
      <c r="I271" s="220"/>
      <c r="J271" s="221">
        <f>ROUND(I271*H271,2)</f>
        <v>0</v>
      </c>
      <c r="K271" s="217" t="s">
        <v>156</v>
      </c>
      <c r="L271" s="46"/>
      <c r="M271" s="222" t="s">
        <v>19</v>
      </c>
      <c r="N271" s="223" t="s">
        <v>43</v>
      </c>
      <c r="O271" s="86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6" t="s">
        <v>157</v>
      </c>
      <c r="AT271" s="226" t="s">
        <v>152</v>
      </c>
      <c r="AU271" s="226" t="s">
        <v>81</v>
      </c>
      <c r="AY271" s="19" t="s">
        <v>150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9" t="s">
        <v>79</v>
      </c>
      <c r="BK271" s="227">
        <f>ROUND(I271*H271,2)</f>
        <v>0</v>
      </c>
      <c r="BL271" s="19" t="s">
        <v>157</v>
      </c>
      <c r="BM271" s="226" t="s">
        <v>2014</v>
      </c>
    </row>
    <row r="272" s="2" customFormat="1">
      <c r="A272" s="40"/>
      <c r="B272" s="41"/>
      <c r="C272" s="42"/>
      <c r="D272" s="228" t="s">
        <v>159</v>
      </c>
      <c r="E272" s="42"/>
      <c r="F272" s="229" t="s">
        <v>1416</v>
      </c>
      <c r="G272" s="42"/>
      <c r="H272" s="42"/>
      <c r="I272" s="230"/>
      <c r="J272" s="42"/>
      <c r="K272" s="42"/>
      <c r="L272" s="46"/>
      <c r="M272" s="231"/>
      <c r="N272" s="232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159</v>
      </c>
      <c r="AU272" s="19" t="s">
        <v>81</v>
      </c>
    </row>
    <row r="273" s="2" customFormat="1">
      <c r="A273" s="40"/>
      <c r="B273" s="41"/>
      <c r="C273" s="42"/>
      <c r="D273" s="233" t="s">
        <v>161</v>
      </c>
      <c r="E273" s="42"/>
      <c r="F273" s="234" t="s">
        <v>1417</v>
      </c>
      <c r="G273" s="42"/>
      <c r="H273" s="42"/>
      <c r="I273" s="230"/>
      <c r="J273" s="42"/>
      <c r="K273" s="42"/>
      <c r="L273" s="46"/>
      <c r="M273" s="231"/>
      <c r="N273" s="232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161</v>
      </c>
      <c r="AU273" s="19" t="s">
        <v>81</v>
      </c>
    </row>
    <row r="274" s="13" customFormat="1">
      <c r="A274" s="13"/>
      <c r="B274" s="235"/>
      <c r="C274" s="236"/>
      <c r="D274" s="228" t="s">
        <v>163</v>
      </c>
      <c r="E274" s="237" t="s">
        <v>19</v>
      </c>
      <c r="F274" s="238" t="s">
        <v>1297</v>
      </c>
      <c r="G274" s="236"/>
      <c r="H274" s="237" t="s">
        <v>19</v>
      </c>
      <c r="I274" s="239"/>
      <c r="J274" s="236"/>
      <c r="K274" s="236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163</v>
      </c>
      <c r="AU274" s="244" t="s">
        <v>81</v>
      </c>
      <c r="AV274" s="13" t="s">
        <v>79</v>
      </c>
      <c r="AW274" s="13" t="s">
        <v>34</v>
      </c>
      <c r="AX274" s="13" t="s">
        <v>72</v>
      </c>
      <c r="AY274" s="244" t="s">
        <v>150</v>
      </c>
    </row>
    <row r="275" s="13" customFormat="1">
      <c r="A275" s="13"/>
      <c r="B275" s="235"/>
      <c r="C275" s="236"/>
      <c r="D275" s="228" t="s">
        <v>163</v>
      </c>
      <c r="E275" s="237" t="s">
        <v>19</v>
      </c>
      <c r="F275" s="238" t="s">
        <v>1418</v>
      </c>
      <c r="G275" s="236"/>
      <c r="H275" s="237" t="s">
        <v>19</v>
      </c>
      <c r="I275" s="239"/>
      <c r="J275" s="236"/>
      <c r="K275" s="236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163</v>
      </c>
      <c r="AU275" s="244" t="s">
        <v>81</v>
      </c>
      <c r="AV275" s="13" t="s">
        <v>79</v>
      </c>
      <c r="AW275" s="13" t="s">
        <v>34</v>
      </c>
      <c r="AX275" s="13" t="s">
        <v>72</v>
      </c>
      <c r="AY275" s="244" t="s">
        <v>150</v>
      </c>
    </row>
    <row r="276" s="14" customFormat="1">
      <c r="A276" s="14"/>
      <c r="B276" s="245"/>
      <c r="C276" s="246"/>
      <c r="D276" s="228" t="s">
        <v>163</v>
      </c>
      <c r="E276" s="247" t="s">
        <v>19</v>
      </c>
      <c r="F276" s="248" t="s">
        <v>81</v>
      </c>
      <c r="G276" s="246"/>
      <c r="H276" s="249">
        <v>2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163</v>
      </c>
      <c r="AU276" s="255" t="s">
        <v>81</v>
      </c>
      <c r="AV276" s="14" t="s">
        <v>81</v>
      </c>
      <c r="AW276" s="14" t="s">
        <v>34</v>
      </c>
      <c r="AX276" s="14" t="s">
        <v>72</v>
      </c>
      <c r="AY276" s="255" t="s">
        <v>150</v>
      </c>
    </row>
    <row r="277" s="15" customFormat="1">
      <c r="A277" s="15"/>
      <c r="B277" s="256"/>
      <c r="C277" s="257"/>
      <c r="D277" s="228" t="s">
        <v>163</v>
      </c>
      <c r="E277" s="258" t="s">
        <v>19</v>
      </c>
      <c r="F277" s="259" t="s">
        <v>167</v>
      </c>
      <c r="G277" s="257"/>
      <c r="H277" s="260">
        <v>2</v>
      </c>
      <c r="I277" s="261"/>
      <c r="J277" s="257"/>
      <c r="K277" s="257"/>
      <c r="L277" s="262"/>
      <c r="M277" s="263"/>
      <c r="N277" s="264"/>
      <c r="O277" s="264"/>
      <c r="P277" s="264"/>
      <c r="Q277" s="264"/>
      <c r="R277" s="264"/>
      <c r="S277" s="264"/>
      <c r="T277" s="26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6" t="s">
        <v>163</v>
      </c>
      <c r="AU277" s="266" t="s">
        <v>81</v>
      </c>
      <c r="AV277" s="15" t="s">
        <v>157</v>
      </c>
      <c r="AW277" s="15" t="s">
        <v>34</v>
      </c>
      <c r="AX277" s="15" t="s">
        <v>79</v>
      </c>
      <c r="AY277" s="266" t="s">
        <v>150</v>
      </c>
    </row>
    <row r="278" s="2" customFormat="1" ht="24.15" customHeight="1">
      <c r="A278" s="40"/>
      <c r="B278" s="41"/>
      <c r="C278" s="215" t="s">
        <v>7</v>
      </c>
      <c r="D278" s="215" t="s">
        <v>152</v>
      </c>
      <c r="E278" s="216" t="s">
        <v>1424</v>
      </c>
      <c r="F278" s="217" t="s">
        <v>1425</v>
      </c>
      <c r="G278" s="218" t="s">
        <v>476</v>
      </c>
      <c r="H278" s="219">
        <v>1.05</v>
      </c>
      <c r="I278" s="220"/>
      <c r="J278" s="221">
        <f>ROUND(I278*H278,2)</f>
        <v>0</v>
      </c>
      <c r="K278" s="217" t="s">
        <v>156</v>
      </c>
      <c r="L278" s="46"/>
      <c r="M278" s="222" t="s">
        <v>19</v>
      </c>
      <c r="N278" s="223" t="s">
        <v>43</v>
      </c>
      <c r="O278" s="86"/>
      <c r="P278" s="224">
        <f>O278*H278</f>
        <v>0</v>
      </c>
      <c r="Q278" s="224">
        <v>0.0014400000000000001</v>
      </c>
      <c r="R278" s="224">
        <f>Q278*H278</f>
        <v>0.0015120000000000001</v>
      </c>
      <c r="S278" s="224">
        <v>0</v>
      </c>
      <c r="T278" s="225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6" t="s">
        <v>157</v>
      </c>
      <c r="AT278" s="226" t="s">
        <v>152</v>
      </c>
      <c r="AU278" s="226" t="s">
        <v>81</v>
      </c>
      <c r="AY278" s="19" t="s">
        <v>150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9" t="s">
        <v>79</v>
      </c>
      <c r="BK278" s="227">
        <f>ROUND(I278*H278,2)</f>
        <v>0</v>
      </c>
      <c r="BL278" s="19" t="s">
        <v>157</v>
      </c>
      <c r="BM278" s="226" t="s">
        <v>2015</v>
      </c>
    </row>
    <row r="279" s="2" customFormat="1">
      <c r="A279" s="40"/>
      <c r="B279" s="41"/>
      <c r="C279" s="42"/>
      <c r="D279" s="228" t="s">
        <v>159</v>
      </c>
      <c r="E279" s="42"/>
      <c r="F279" s="229" t="s">
        <v>1427</v>
      </c>
      <c r="G279" s="42"/>
      <c r="H279" s="42"/>
      <c r="I279" s="230"/>
      <c r="J279" s="42"/>
      <c r="K279" s="42"/>
      <c r="L279" s="46"/>
      <c r="M279" s="231"/>
      <c r="N279" s="232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159</v>
      </c>
      <c r="AU279" s="19" t="s">
        <v>81</v>
      </c>
    </row>
    <row r="280" s="2" customFormat="1">
      <c r="A280" s="40"/>
      <c r="B280" s="41"/>
      <c r="C280" s="42"/>
      <c r="D280" s="233" t="s">
        <v>161</v>
      </c>
      <c r="E280" s="42"/>
      <c r="F280" s="234" t="s">
        <v>1428</v>
      </c>
      <c r="G280" s="42"/>
      <c r="H280" s="42"/>
      <c r="I280" s="230"/>
      <c r="J280" s="42"/>
      <c r="K280" s="42"/>
      <c r="L280" s="46"/>
      <c r="M280" s="231"/>
      <c r="N280" s="232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161</v>
      </c>
      <c r="AU280" s="19" t="s">
        <v>81</v>
      </c>
    </row>
    <row r="281" s="13" customFormat="1">
      <c r="A281" s="13"/>
      <c r="B281" s="235"/>
      <c r="C281" s="236"/>
      <c r="D281" s="228" t="s">
        <v>163</v>
      </c>
      <c r="E281" s="237" t="s">
        <v>19</v>
      </c>
      <c r="F281" s="238" t="s">
        <v>1297</v>
      </c>
      <c r="G281" s="236"/>
      <c r="H281" s="237" t="s">
        <v>19</v>
      </c>
      <c r="I281" s="239"/>
      <c r="J281" s="236"/>
      <c r="K281" s="236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163</v>
      </c>
      <c r="AU281" s="244" t="s">
        <v>81</v>
      </c>
      <c r="AV281" s="13" t="s">
        <v>79</v>
      </c>
      <c r="AW281" s="13" t="s">
        <v>34</v>
      </c>
      <c r="AX281" s="13" t="s">
        <v>72</v>
      </c>
      <c r="AY281" s="244" t="s">
        <v>150</v>
      </c>
    </row>
    <row r="282" s="13" customFormat="1">
      <c r="A282" s="13"/>
      <c r="B282" s="235"/>
      <c r="C282" s="236"/>
      <c r="D282" s="228" t="s">
        <v>163</v>
      </c>
      <c r="E282" s="237" t="s">
        <v>19</v>
      </c>
      <c r="F282" s="238" t="s">
        <v>1429</v>
      </c>
      <c r="G282" s="236"/>
      <c r="H282" s="237" t="s">
        <v>19</v>
      </c>
      <c r="I282" s="239"/>
      <c r="J282" s="236"/>
      <c r="K282" s="236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163</v>
      </c>
      <c r="AU282" s="244" t="s">
        <v>81</v>
      </c>
      <c r="AV282" s="13" t="s">
        <v>79</v>
      </c>
      <c r="AW282" s="13" t="s">
        <v>34</v>
      </c>
      <c r="AX282" s="13" t="s">
        <v>72</v>
      </c>
      <c r="AY282" s="244" t="s">
        <v>150</v>
      </c>
    </row>
    <row r="283" s="14" customFormat="1">
      <c r="A283" s="14"/>
      <c r="B283" s="245"/>
      <c r="C283" s="246"/>
      <c r="D283" s="228" t="s">
        <v>163</v>
      </c>
      <c r="E283" s="247" t="s">
        <v>19</v>
      </c>
      <c r="F283" s="248" t="s">
        <v>1430</v>
      </c>
      <c r="G283" s="246"/>
      <c r="H283" s="249">
        <v>1.05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163</v>
      </c>
      <c r="AU283" s="255" t="s">
        <v>81</v>
      </c>
      <c r="AV283" s="14" t="s">
        <v>81</v>
      </c>
      <c r="AW283" s="14" t="s">
        <v>34</v>
      </c>
      <c r="AX283" s="14" t="s">
        <v>72</v>
      </c>
      <c r="AY283" s="255" t="s">
        <v>150</v>
      </c>
    </row>
    <row r="284" s="15" customFormat="1">
      <c r="A284" s="15"/>
      <c r="B284" s="256"/>
      <c r="C284" s="257"/>
      <c r="D284" s="228" t="s">
        <v>163</v>
      </c>
      <c r="E284" s="258" t="s">
        <v>19</v>
      </c>
      <c r="F284" s="259" t="s">
        <v>167</v>
      </c>
      <c r="G284" s="257"/>
      <c r="H284" s="260">
        <v>1.05</v>
      </c>
      <c r="I284" s="261"/>
      <c r="J284" s="257"/>
      <c r="K284" s="257"/>
      <c r="L284" s="262"/>
      <c r="M284" s="263"/>
      <c r="N284" s="264"/>
      <c r="O284" s="264"/>
      <c r="P284" s="264"/>
      <c r="Q284" s="264"/>
      <c r="R284" s="264"/>
      <c r="S284" s="264"/>
      <c r="T284" s="26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6" t="s">
        <v>163</v>
      </c>
      <c r="AU284" s="266" t="s">
        <v>81</v>
      </c>
      <c r="AV284" s="15" t="s">
        <v>157</v>
      </c>
      <c r="AW284" s="15" t="s">
        <v>34</v>
      </c>
      <c r="AX284" s="15" t="s">
        <v>79</v>
      </c>
      <c r="AY284" s="266" t="s">
        <v>150</v>
      </c>
    </row>
    <row r="285" s="12" customFormat="1" ht="22.8" customHeight="1">
      <c r="A285" s="12"/>
      <c r="B285" s="199"/>
      <c r="C285" s="200"/>
      <c r="D285" s="201" t="s">
        <v>71</v>
      </c>
      <c r="E285" s="213" t="s">
        <v>215</v>
      </c>
      <c r="F285" s="213" t="s">
        <v>555</v>
      </c>
      <c r="G285" s="200"/>
      <c r="H285" s="200"/>
      <c r="I285" s="203"/>
      <c r="J285" s="214">
        <f>BK285</f>
        <v>0</v>
      </c>
      <c r="K285" s="200"/>
      <c r="L285" s="205"/>
      <c r="M285" s="206"/>
      <c r="N285" s="207"/>
      <c r="O285" s="207"/>
      <c r="P285" s="208">
        <f>SUM(P286:P353)</f>
        <v>0</v>
      </c>
      <c r="Q285" s="207"/>
      <c r="R285" s="208">
        <f>SUM(R286:R353)</f>
        <v>16.94628325</v>
      </c>
      <c r="S285" s="207"/>
      <c r="T285" s="209">
        <f>SUM(T286:T353)</f>
        <v>1.8810000000000002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0" t="s">
        <v>79</v>
      </c>
      <c r="AT285" s="211" t="s">
        <v>71</v>
      </c>
      <c r="AU285" s="211" t="s">
        <v>79</v>
      </c>
      <c r="AY285" s="210" t="s">
        <v>150</v>
      </c>
      <c r="BK285" s="212">
        <f>SUM(BK286:BK353)</f>
        <v>0</v>
      </c>
    </row>
    <row r="286" s="2" customFormat="1" ht="24.15" customHeight="1">
      <c r="A286" s="40"/>
      <c r="B286" s="41"/>
      <c r="C286" s="215" t="s">
        <v>318</v>
      </c>
      <c r="D286" s="215" t="s">
        <v>152</v>
      </c>
      <c r="E286" s="216" t="s">
        <v>1431</v>
      </c>
      <c r="F286" s="217" t="s">
        <v>1432</v>
      </c>
      <c r="G286" s="218" t="s">
        <v>476</v>
      </c>
      <c r="H286" s="219">
        <v>5.2999999999999998</v>
      </c>
      <c r="I286" s="220"/>
      <c r="J286" s="221">
        <f>ROUND(I286*H286,2)</f>
        <v>0</v>
      </c>
      <c r="K286" s="217" t="s">
        <v>156</v>
      </c>
      <c r="L286" s="46"/>
      <c r="M286" s="222" t="s">
        <v>19</v>
      </c>
      <c r="N286" s="223" t="s">
        <v>43</v>
      </c>
      <c r="O286" s="86"/>
      <c r="P286" s="224">
        <f>O286*H286</f>
        <v>0</v>
      </c>
      <c r="Q286" s="224">
        <v>0.88534999999999997</v>
      </c>
      <c r="R286" s="224">
        <f>Q286*H286</f>
        <v>4.6923550000000001</v>
      </c>
      <c r="S286" s="224">
        <v>0</v>
      </c>
      <c r="T286" s="225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6" t="s">
        <v>157</v>
      </c>
      <c r="AT286" s="226" t="s">
        <v>152</v>
      </c>
      <c r="AU286" s="226" t="s">
        <v>81</v>
      </c>
      <c r="AY286" s="19" t="s">
        <v>150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9" t="s">
        <v>79</v>
      </c>
      <c r="BK286" s="227">
        <f>ROUND(I286*H286,2)</f>
        <v>0</v>
      </c>
      <c r="BL286" s="19" t="s">
        <v>157</v>
      </c>
      <c r="BM286" s="226" t="s">
        <v>2016</v>
      </c>
    </row>
    <row r="287" s="2" customFormat="1">
      <c r="A287" s="40"/>
      <c r="B287" s="41"/>
      <c r="C287" s="42"/>
      <c r="D287" s="228" t="s">
        <v>159</v>
      </c>
      <c r="E287" s="42"/>
      <c r="F287" s="229" t="s">
        <v>1434</v>
      </c>
      <c r="G287" s="42"/>
      <c r="H287" s="42"/>
      <c r="I287" s="230"/>
      <c r="J287" s="42"/>
      <c r="K287" s="42"/>
      <c r="L287" s="46"/>
      <c r="M287" s="231"/>
      <c r="N287" s="232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159</v>
      </c>
      <c r="AU287" s="19" t="s">
        <v>81</v>
      </c>
    </row>
    <row r="288" s="2" customFormat="1">
      <c r="A288" s="40"/>
      <c r="B288" s="41"/>
      <c r="C288" s="42"/>
      <c r="D288" s="233" t="s">
        <v>161</v>
      </c>
      <c r="E288" s="42"/>
      <c r="F288" s="234" t="s">
        <v>1435</v>
      </c>
      <c r="G288" s="42"/>
      <c r="H288" s="42"/>
      <c r="I288" s="230"/>
      <c r="J288" s="42"/>
      <c r="K288" s="42"/>
      <c r="L288" s="46"/>
      <c r="M288" s="231"/>
      <c r="N288" s="232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161</v>
      </c>
      <c r="AU288" s="19" t="s">
        <v>81</v>
      </c>
    </row>
    <row r="289" s="13" customFormat="1">
      <c r="A289" s="13"/>
      <c r="B289" s="235"/>
      <c r="C289" s="236"/>
      <c r="D289" s="228" t="s">
        <v>163</v>
      </c>
      <c r="E289" s="237" t="s">
        <v>19</v>
      </c>
      <c r="F289" s="238" t="s">
        <v>1297</v>
      </c>
      <c r="G289" s="236"/>
      <c r="H289" s="237" t="s">
        <v>19</v>
      </c>
      <c r="I289" s="239"/>
      <c r="J289" s="236"/>
      <c r="K289" s="236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163</v>
      </c>
      <c r="AU289" s="244" t="s">
        <v>81</v>
      </c>
      <c r="AV289" s="13" t="s">
        <v>79</v>
      </c>
      <c r="AW289" s="13" t="s">
        <v>34</v>
      </c>
      <c r="AX289" s="13" t="s">
        <v>72</v>
      </c>
      <c r="AY289" s="244" t="s">
        <v>150</v>
      </c>
    </row>
    <row r="290" s="14" customFormat="1">
      <c r="A290" s="14"/>
      <c r="B290" s="245"/>
      <c r="C290" s="246"/>
      <c r="D290" s="228" t="s">
        <v>163</v>
      </c>
      <c r="E290" s="247" t="s">
        <v>19</v>
      </c>
      <c r="F290" s="248" t="s">
        <v>2017</v>
      </c>
      <c r="G290" s="246"/>
      <c r="H290" s="249">
        <v>5.2999999999999998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163</v>
      </c>
      <c r="AU290" s="255" t="s">
        <v>81</v>
      </c>
      <c r="AV290" s="14" t="s">
        <v>81</v>
      </c>
      <c r="AW290" s="14" t="s">
        <v>34</v>
      </c>
      <c r="AX290" s="14" t="s">
        <v>72</v>
      </c>
      <c r="AY290" s="255" t="s">
        <v>150</v>
      </c>
    </row>
    <row r="291" s="15" customFormat="1">
      <c r="A291" s="15"/>
      <c r="B291" s="256"/>
      <c r="C291" s="257"/>
      <c r="D291" s="228" t="s">
        <v>163</v>
      </c>
      <c r="E291" s="258" t="s">
        <v>19</v>
      </c>
      <c r="F291" s="259" t="s">
        <v>167</v>
      </c>
      <c r="G291" s="257"/>
      <c r="H291" s="260">
        <v>5.2999999999999998</v>
      </c>
      <c r="I291" s="261"/>
      <c r="J291" s="257"/>
      <c r="K291" s="257"/>
      <c r="L291" s="262"/>
      <c r="M291" s="263"/>
      <c r="N291" s="264"/>
      <c r="O291" s="264"/>
      <c r="P291" s="264"/>
      <c r="Q291" s="264"/>
      <c r="R291" s="264"/>
      <c r="S291" s="264"/>
      <c r="T291" s="26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6" t="s">
        <v>163</v>
      </c>
      <c r="AU291" s="266" t="s">
        <v>81</v>
      </c>
      <c r="AV291" s="15" t="s">
        <v>157</v>
      </c>
      <c r="AW291" s="15" t="s">
        <v>34</v>
      </c>
      <c r="AX291" s="15" t="s">
        <v>79</v>
      </c>
      <c r="AY291" s="266" t="s">
        <v>150</v>
      </c>
    </row>
    <row r="292" s="2" customFormat="1" ht="16.5" customHeight="1">
      <c r="A292" s="40"/>
      <c r="B292" s="41"/>
      <c r="C292" s="267" t="s">
        <v>325</v>
      </c>
      <c r="D292" s="267" t="s">
        <v>412</v>
      </c>
      <c r="E292" s="268" t="s">
        <v>1438</v>
      </c>
      <c r="F292" s="269" t="s">
        <v>1439</v>
      </c>
      <c r="G292" s="270" t="s">
        <v>476</v>
      </c>
      <c r="H292" s="271">
        <v>5.2999999999999998</v>
      </c>
      <c r="I292" s="272"/>
      <c r="J292" s="273">
        <f>ROUND(I292*H292,2)</f>
        <v>0</v>
      </c>
      <c r="K292" s="269" t="s">
        <v>156</v>
      </c>
      <c r="L292" s="274"/>
      <c r="M292" s="275" t="s">
        <v>19</v>
      </c>
      <c r="N292" s="276" t="s">
        <v>43</v>
      </c>
      <c r="O292" s="86"/>
      <c r="P292" s="224">
        <f>O292*H292</f>
        <v>0</v>
      </c>
      <c r="Q292" s="224">
        <v>0.59999999999999998</v>
      </c>
      <c r="R292" s="224">
        <f>Q292*H292</f>
        <v>3.1799999999999997</v>
      </c>
      <c r="S292" s="224">
        <v>0</v>
      </c>
      <c r="T292" s="225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6" t="s">
        <v>208</v>
      </c>
      <c r="AT292" s="226" t="s">
        <v>412</v>
      </c>
      <c r="AU292" s="226" t="s">
        <v>81</v>
      </c>
      <c r="AY292" s="19" t="s">
        <v>150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9" t="s">
        <v>79</v>
      </c>
      <c r="BK292" s="227">
        <f>ROUND(I292*H292,2)</f>
        <v>0</v>
      </c>
      <c r="BL292" s="19" t="s">
        <v>157</v>
      </c>
      <c r="BM292" s="226" t="s">
        <v>2018</v>
      </c>
    </row>
    <row r="293" s="2" customFormat="1">
      <c r="A293" s="40"/>
      <c r="B293" s="41"/>
      <c r="C293" s="42"/>
      <c r="D293" s="228" t="s">
        <v>159</v>
      </c>
      <c r="E293" s="42"/>
      <c r="F293" s="229" t="s">
        <v>1439</v>
      </c>
      <c r="G293" s="42"/>
      <c r="H293" s="42"/>
      <c r="I293" s="230"/>
      <c r="J293" s="42"/>
      <c r="K293" s="42"/>
      <c r="L293" s="46"/>
      <c r="M293" s="231"/>
      <c r="N293" s="23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159</v>
      </c>
      <c r="AU293" s="19" t="s">
        <v>81</v>
      </c>
    </row>
    <row r="294" s="13" customFormat="1">
      <c r="A294" s="13"/>
      <c r="B294" s="235"/>
      <c r="C294" s="236"/>
      <c r="D294" s="228" t="s">
        <v>163</v>
      </c>
      <c r="E294" s="237" t="s">
        <v>19</v>
      </c>
      <c r="F294" s="238" t="s">
        <v>1441</v>
      </c>
      <c r="G294" s="236"/>
      <c r="H294" s="237" t="s">
        <v>19</v>
      </c>
      <c r="I294" s="239"/>
      <c r="J294" s="236"/>
      <c r="K294" s="236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163</v>
      </c>
      <c r="AU294" s="244" t="s">
        <v>81</v>
      </c>
      <c r="AV294" s="13" t="s">
        <v>79</v>
      </c>
      <c r="AW294" s="13" t="s">
        <v>34</v>
      </c>
      <c r="AX294" s="13" t="s">
        <v>72</v>
      </c>
      <c r="AY294" s="244" t="s">
        <v>150</v>
      </c>
    </row>
    <row r="295" s="14" customFormat="1">
      <c r="A295" s="14"/>
      <c r="B295" s="245"/>
      <c r="C295" s="246"/>
      <c r="D295" s="228" t="s">
        <v>163</v>
      </c>
      <c r="E295" s="247" t="s">
        <v>19</v>
      </c>
      <c r="F295" s="248" t="s">
        <v>2017</v>
      </c>
      <c r="G295" s="246"/>
      <c r="H295" s="249">
        <v>5.2999999999999998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163</v>
      </c>
      <c r="AU295" s="255" t="s">
        <v>81</v>
      </c>
      <c r="AV295" s="14" t="s">
        <v>81</v>
      </c>
      <c r="AW295" s="14" t="s">
        <v>34</v>
      </c>
      <c r="AX295" s="14" t="s">
        <v>72</v>
      </c>
      <c r="AY295" s="255" t="s">
        <v>150</v>
      </c>
    </row>
    <row r="296" s="15" customFormat="1">
      <c r="A296" s="15"/>
      <c r="B296" s="256"/>
      <c r="C296" s="257"/>
      <c r="D296" s="228" t="s">
        <v>163</v>
      </c>
      <c r="E296" s="258" t="s">
        <v>19</v>
      </c>
      <c r="F296" s="259" t="s">
        <v>167</v>
      </c>
      <c r="G296" s="257"/>
      <c r="H296" s="260">
        <v>5.2999999999999998</v>
      </c>
      <c r="I296" s="261"/>
      <c r="J296" s="257"/>
      <c r="K296" s="257"/>
      <c r="L296" s="262"/>
      <c r="M296" s="263"/>
      <c r="N296" s="264"/>
      <c r="O296" s="264"/>
      <c r="P296" s="264"/>
      <c r="Q296" s="264"/>
      <c r="R296" s="264"/>
      <c r="S296" s="264"/>
      <c r="T296" s="26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6" t="s">
        <v>163</v>
      </c>
      <c r="AU296" s="266" t="s">
        <v>81</v>
      </c>
      <c r="AV296" s="15" t="s">
        <v>157</v>
      </c>
      <c r="AW296" s="15" t="s">
        <v>34</v>
      </c>
      <c r="AX296" s="15" t="s">
        <v>79</v>
      </c>
      <c r="AY296" s="266" t="s">
        <v>150</v>
      </c>
    </row>
    <row r="297" s="2" customFormat="1" ht="24.15" customHeight="1">
      <c r="A297" s="40"/>
      <c r="B297" s="41"/>
      <c r="C297" s="215" t="s">
        <v>331</v>
      </c>
      <c r="D297" s="215" t="s">
        <v>152</v>
      </c>
      <c r="E297" s="216" t="s">
        <v>1452</v>
      </c>
      <c r="F297" s="217" t="s">
        <v>1453</v>
      </c>
      <c r="G297" s="218" t="s">
        <v>218</v>
      </c>
      <c r="H297" s="219">
        <v>3.609</v>
      </c>
      <c r="I297" s="220"/>
      <c r="J297" s="221">
        <f>ROUND(I297*H297,2)</f>
        <v>0</v>
      </c>
      <c r="K297" s="217" t="s">
        <v>156</v>
      </c>
      <c r="L297" s="46"/>
      <c r="M297" s="222" t="s">
        <v>19</v>
      </c>
      <c r="N297" s="223" t="s">
        <v>43</v>
      </c>
      <c r="O297" s="86"/>
      <c r="P297" s="224">
        <f>O297*H297</f>
        <v>0</v>
      </c>
      <c r="Q297" s="224">
        <v>2.5122499999999999</v>
      </c>
      <c r="R297" s="224">
        <f>Q297*H297</f>
        <v>9.0667102499999999</v>
      </c>
      <c r="S297" s="224">
        <v>0</v>
      </c>
      <c r="T297" s="225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6" t="s">
        <v>157</v>
      </c>
      <c r="AT297" s="226" t="s">
        <v>152</v>
      </c>
      <c r="AU297" s="226" t="s">
        <v>81</v>
      </c>
      <c r="AY297" s="19" t="s">
        <v>150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9" t="s">
        <v>79</v>
      </c>
      <c r="BK297" s="227">
        <f>ROUND(I297*H297,2)</f>
        <v>0</v>
      </c>
      <c r="BL297" s="19" t="s">
        <v>157</v>
      </c>
      <c r="BM297" s="226" t="s">
        <v>2019</v>
      </c>
    </row>
    <row r="298" s="2" customFormat="1">
      <c r="A298" s="40"/>
      <c r="B298" s="41"/>
      <c r="C298" s="42"/>
      <c r="D298" s="228" t="s">
        <v>159</v>
      </c>
      <c r="E298" s="42"/>
      <c r="F298" s="229" t="s">
        <v>1455</v>
      </c>
      <c r="G298" s="42"/>
      <c r="H298" s="42"/>
      <c r="I298" s="230"/>
      <c r="J298" s="42"/>
      <c r="K298" s="42"/>
      <c r="L298" s="46"/>
      <c r="M298" s="231"/>
      <c r="N298" s="232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159</v>
      </c>
      <c r="AU298" s="19" t="s">
        <v>81</v>
      </c>
    </row>
    <row r="299" s="2" customFormat="1">
      <c r="A299" s="40"/>
      <c r="B299" s="41"/>
      <c r="C299" s="42"/>
      <c r="D299" s="233" t="s">
        <v>161</v>
      </c>
      <c r="E299" s="42"/>
      <c r="F299" s="234" t="s">
        <v>1456</v>
      </c>
      <c r="G299" s="42"/>
      <c r="H299" s="42"/>
      <c r="I299" s="230"/>
      <c r="J299" s="42"/>
      <c r="K299" s="42"/>
      <c r="L299" s="46"/>
      <c r="M299" s="231"/>
      <c r="N299" s="232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161</v>
      </c>
      <c r="AU299" s="19" t="s">
        <v>81</v>
      </c>
    </row>
    <row r="300" s="13" customFormat="1">
      <c r="A300" s="13"/>
      <c r="B300" s="235"/>
      <c r="C300" s="236"/>
      <c r="D300" s="228" t="s">
        <v>163</v>
      </c>
      <c r="E300" s="237" t="s">
        <v>19</v>
      </c>
      <c r="F300" s="238" t="s">
        <v>1297</v>
      </c>
      <c r="G300" s="236"/>
      <c r="H300" s="237" t="s">
        <v>19</v>
      </c>
      <c r="I300" s="239"/>
      <c r="J300" s="236"/>
      <c r="K300" s="236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163</v>
      </c>
      <c r="AU300" s="244" t="s">
        <v>81</v>
      </c>
      <c r="AV300" s="13" t="s">
        <v>79</v>
      </c>
      <c r="AW300" s="13" t="s">
        <v>34</v>
      </c>
      <c r="AX300" s="13" t="s">
        <v>72</v>
      </c>
      <c r="AY300" s="244" t="s">
        <v>150</v>
      </c>
    </row>
    <row r="301" s="13" customFormat="1">
      <c r="A301" s="13"/>
      <c r="B301" s="235"/>
      <c r="C301" s="236"/>
      <c r="D301" s="228" t="s">
        <v>163</v>
      </c>
      <c r="E301" s="237" t="s">
        <v>19</v>
      </c>
      <c r="F301" s="238" t="s">
        <v>1457</v>
      </c>
      <c r="G301" s="236"/>
      <c r="H301" s="237" t="s">
        <v>19</v>
      </c>
      <c r="I301" s="239"/>
      <c r="J301" s="236"/>
      <c r="K301" s="236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163</v>
      </c>
      <c r="AU301" s="244" t="s">
        <v>81</v>
      </c>
      <c r="AV301" s="13" t="s">
        <v>79</v>
      </c>
      <c r="AW301" s="13" t="s">
        <v>34</v>
      </c>
      <c r="AX301" s="13" t="s">
        <v>72</v>
      </c>
      <c r="AY301" s="244" t="s">
        <v>150</v>
      </c>
    </row>
    <row r="302" s="14" customFormat="1">
      <c r="A302" s="14"/>
      <c r="B302" s="245"/>
      <c r="C302" s="246"/>
      <c r="D302" s="228" t="s">
        <v>163</v>
      </c>
      <c r="E302" s="247" t="s">
        <v>19</v>
      </c>
      <c r="F302" s="248" t="s">
        <v>2020</v>
      </c>
      <c r="G302" s="246"/>
      <c r="H302" s="249">
        <v>3.2240000000000002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163</v>
      </c>
      <c r="AU302" s="255" t="s">
        <v>81</v>
      </c>
      <c r="AV302" s="14" t="s">
        <v>81</v>
      </c>
      <c r="AW302" s="14" t="s">
        <v>34</v>
      </c>
      <c r="AX302" s="14" t="s">
        <v>72</v>
      </c>
      <c r="AY302" s="255" t="s">
        <v>150</v>
      </c>
    </row>
    <row r="303" s="14" customFormat="1">
      <c r="A303" s="14"/>
      <c r="B303" s="245"/>
      <c r="C303" s="246"/>
      <c r="D303" s="228" t="s">
        <v>163</v>
      </c>
      <c r="E303" s="247" t="s">
        <v>19</v>
      </c>
      <c r="F303" s="248" t="s">
        <v>2021</v>
      </c>
      <c r="G303" s="246"/>
      <c r="H303" s="249">
        <v>0.16500000000000001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163</v>
      </c>
      <c r="AU303" s="255" t="s">
        <v>81</v>
      </c>
      <c r="AV303" s="14" t="s">
        <v>81</v>
      </c>
      <c r="AW303" s="14" t="s">
        <v>34</v>
      </c>
      <c r="AX303" s="14" t="s">
        <v>72</v>
      </c>
      <c r="AY303" s="255" t="s">
        <v>150</v>
      </c>
    </row>
    <row r="304" s="14" customFormat="1">
      <c r="A304" s="14"/>
      <c r="B304" s="245"/>
      <c r="C304" s="246"/>
      <c r="D304" s="228" t="s">
        <v>163</v>
      </c>
      <c r="E304" s="247" t="s">
        <v>19</v>
      </c>
      <c r="F304" s="248" t="s">
        <v>2022</v>
      </c>
      <c r="G304" s="246"/>
      <c r="H304" s="249">
        <v>0.22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163</v>
      </c>
      <c r="AU304" s="255" t="s">
        <v>81</v>
      </c>
      <c r="AV304" s="14" t="s">
        <v>81</v>
      </c>
      <c r="AW304" s="14" t="s">
        <v>34</v>
      </c>
      <c r="AX304" s="14" t="s">
        <v>72</v>
      </c>
      <c r="AY304" s="255" t="s">
        <v>150</v>
      </c>
    </row>
    <row r="305" s="15" customFormat="1">
      <c r="A305" s="15"/>
      <c r="B305" s="256"/>
      <c r="C305" s="257"/>
      <c r="D305" s="228" t="s">
        <v>163</v>
      </c>
      <c r="E305" s="258" t="s">
        <v>19</v>
      </c>
      <c r="F305" s="259" t="s">
        <v>167</v>
      </c>
      <c r="G305" s="257"/>
      <c r="H305" s="260">
        <v>3.609</v>
      </c>
      <c r="I305" s="261"/>
      <c r="J305" s="257"/>
      <c r="K305" s="257"/>
      <c r="L305" s="262"/>
      <c r="M305" s="263"/>
      <c r="N305" s="264"/>
      <c r="O305" s="264"/>
      <c r="P305" s="264"/>
      <c r="Q305" s="264"/>
      <c r="R305" s="264"/>
      <c r="S305" s="264"/>
      <c r="T305" s="26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6" t="s">
        <v>163</v>
      </c>
      <c r="AU305" s="266" t="s">
        <v>81</v>
      </c>
      <c r="AV305" s="15" t="s">
        <v>157</v>
      </c>
      <c r="AW305" s="15" t="s">
        <v>34</v>
      </c>
      <c r="AX305" s="15" t="s">
        <v>79</v>
      </c>
      <c r="AY305" s="266" t="s">
        <v>150</v>
      </c>
    </row>
    <row r="306" s="2" customFormat="1" ht="16.5" customHeight="1">
      <c r="A306" s="40"/>
      <c r="B306" s="41"/>
      <c r="C306" s="215" t="s">
        <v>337</v>
      </c>
      <c r="D306" s="215" t="s">
        <v>152</v>
      </c>
      <c r="E306" s="216" t="s">
        <v>1461</v>
      </c>
      <c r="F306" s="217" t="s">
        <v>1462</v>
      </c>
      <c r="G306" s="218" t="s">
        <v>170</v>
      </c>
      <c r="H306" s="219">
        <v>8</v>
      </c>
      <c r="I306" s="220"/>
      <c r="J306" s="221">
        <f>ROUND(I306*H306,2)</f>
        <v>0</v>
      </c>
      <c r="K306" s="217" t="s">
        <v>156</v>
      </c>
      <c r="L306" s="46"/>
      <c r="M306" s="222" t="s">
        <v>19</v>
      </c>
      <c r="N306" s="223" t="s">
        <v>43</v>
      </c>
      <c r="O306" s="86"/>
      <c r="P306" s="224">
        <f>O306*H306</f>
        <v>0</v>
      </c>
      <c r="Q306" s="224">
        <v>8.0000000000000007E-05</v>
      </c>
      <c r="R306" s="224">
        <f>Q306*H306</f>
        <v>0.00064000000000000005</v>
      </c>
      <c r="S306" s="224">
        <v>0</v>
      </c>
      <c r="T306" s="225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6" t="s">
        <v>157</v>
      </c>
      <c r="AT306" s="226" t="s">
        <v>152</v>
      </c>
      <c r="AU306" s="226" t="s">
        <v>81</v>
      </c>
      <c r="AY306" s="19" t="s">
        <v>150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9" t="s">
        <v>79</v>
      </c>
      <c r="BK306" s="227">
        <f>ROUND(I306*H306,2)</f>
        <v>0</v>
      </c>
      <c r="BL306" s="19" t="s">
        <v>157</v>
      </c>
      <c r="BM306" s="226" t="s">
        <v>2023</v>
      </c>
    </row>
    <row r="307" s="2" customFormat="1">
      <c r="A307" s="40"/>
      <c r="B307" s="41"/>
      <c r="C307" s="42"/>
      <c r="D307" s="228" t="s">
        <v>159</v>
      </c>
      <c r="E307" s="42"/>
      <c r="F307" s="229" t="s">
        <v>1464</v>
      </c>
      <c r="G307" s="42"/>
      <c r="H307" s="42"/>
      <c r="I307" s="230"/>
      <c r="J307" s="42"/>
      <c r="K307" s="42"/>
      <c r="L307" s="46"/>
      <c r="M307" s="231"/>
      <c r="N307" s="232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159</v>
      </c>
      <c r="AU307" s="19" t="s">
        <v>81</v>
      </c>
    </row>
    <row r="308" s="2" customFormat="1">
      <c r="A308" s="40"/>
      <c r="B308" s="41"/>
      <c r="C308" s="42"/>
      <c r="D308" s="233" t="s">
        <v>161</v>
      </c>
      <c r="E308" s="42"/>
      <c r="F308" s="234" t="s">
        <v>1465</v>
      </c>
      <c r="G308" s="42"/>
      <c r="H308" s="42"/>
      <c r="I308" s="230"/>
      <c r="J308" s="42"/>
      <c r="K308" s="42"/>
      <c r="L308" s="46"/>
      <c r="M308" s="231"/>
      <c r="N308" s="232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161</v>
      </c>
      <c r="AU308" s="19" t="s">
        <v>81</v>
      </c>
    </row>
    <row r="309" s="13" customFormat="1">
      <c r="A309" s="13"/>
      <c r="B309" s="235"/>
      <c r="C309" s="236"/>
      <c r="D309" s="228" t="s">
        <v>163</v>
      </c>
      <c r="E309" s="237" t="s">
        <v>19</v>
      </c>
      <c r="F309" s="238" t="s">
        <v>2024</v>
      </c>
      <c r="G309" s="236"/>
      <c r="H309" s="237" t="s">
        <v>19</v>
      </c>
      <c r="I309" s="239"/>
      <c r="J309" s="236"/>
      <c r="K309" s="236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163</v>
      </c>
      <c r="AU309" s="244" t="s">
        <v>81</v>
      </c>
      <c r="AV309" s="13" t="s">
        <v>79</v>
      </c>
      <c r="AW309" s="13" t="s">
        <v>34</v>
      </c>
      <c r="AX309" s="13" t="s">
        <v>72</v>
      </c>
      <c r="AY309" s="244" t="s">
        <v>150</v>
      </c>
    </row>
    <row r="310" s="13" customFormat="1">
      <c r="A310" s="13"/>
      <c r="B310" s="235"/>
      <c r="C310" s="236"/>
      <c r="D310" s="228" t="s">
        <v>163</v>
      </c>
      <c r="E310" s="237" t="s">
        <v>19</v>
      </c>
      <c r="F310" s="238" t="s">
        <v>1466</v>
      </c>
      <c r="G310" s="236"/>
      <c r="H310" s="237" t="s">
        <v>19</v>
      </c>
      <c r="I310" s="239"/>
      <c r="J310" s="236"/>
      <c r="K310" s="236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163</v>
      </c>
      <c r="AU310" s="244" t="s">
        <v>81</v>
      </c>
      <c r="AV310" s="13" t="s">
        <v>79</v>
      </c>
      <c r="AW310" s="13" t="s">
        <v>34</v>
      </c>
      <c r="AX310" s="13" t="s">
        <v>72</v>
      </c>
      <c r="AY310" s="244" t="s">
        <v>150</v>
      </c>
    </row>
    <row r="311" s="14" customFormat="1">
      <c r="A311" s="14"/>
      <c r="B311" s="245"/>
      <c r="C311" s="246"/>
      <c r="D311" s="228" t="s">
        <v>163</v>
      </c>
      <c r="E311" s="247" t="s">
        <v>19</v>
      </c>
      <c r="F311" s="248" t="s">
        <v>1467</v>
      </c>
      <c r="G311" s="246"/>
      <c r="H311" s="249">
        <v>4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163</v>
      </c>
      <c r="AU311" s="255" t="s">
        <v>81</v>
      </c>
      <c r="AV311" s="14" t="s">
        <v>81</v>
      </c>
      <c r="AW311" s="14" t="s">
        <v>34</v>
      </c>
      <c r="AX311" s="14" t="s">
        <v>72</v>
      </c>
      <c r="AY311" s="255" t="s">
        <v>150</v>
      </c>
    </row>
    <row r="312" s="14" customFormat="1">
      <c r="A312" s="14"/>
      <c r="B312" s="245"/>
      <c r="C312" s="246"/>
      <c r="D312" s="228" t="s">
        <v>163</v>
      </c>
      <c r="E312" s="247" t="s">
        <v>19</v>
      </c>
      <c r="F312" s="248" t="s">
        <v>310</v>
      </c>
      <c r="G312" s="246"/>
      <c r="H312" s="249">
        <v>4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163</v>
      </c>
      <c r="AU312" s="255" t="s">
        <v>81</v>
      </c>
      <c r="AV312" s="14" t="s">
        <v>81</v>
      </c>
      <c r="AW312" s="14" t="s">
        <v>34</v>
      </c>
      <c r="AX312" s="14" t="s">
        <v>72</v>
      </c>
      <c r="AY312" s="255" t="s">
        <v>150</v>
      </c>
    </row>
    <row r="313" s="15" customFormat="1">
      <c r="A313" s="15"/>
      <c r="B313" s="256"/>
      <c r="C313" s="257"/>
      <c r="D313" s="228" t="s">
        <v>163</v>
      </c>
      <c r="E313" s="258" t="s">
        <v>19</v>
      </c>
      <c r="F313" s="259" t="s">
        <v>167</v>
      </c>
      <c r="G313" s="257"/>
      <c r="H313" s="260">
        <v>8</v>
      </c>
      <c r="I313" s="261"/>
      <c r="J313" s="257"/>
      <c r="K313" s="257"/>
      <c r="L313" s="262"/>
      <c r="M313" s="263"/>
      <c r="N313" s="264"/>
      <c r="O313" s="264"/>
      <c r="P313" s="264"/>
      <c r="Q313" s="264"/>
      <c r="R313" s="264"/>
      <c r="S313" s="264"/>
      <c r="T313" s="26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6" t="s">
        <v>163</v>
      </c>
      <c r="AU313" s="266" t="s">
        <v>81</v>
      </c>
      <c r="AV313" s="15" t="s">
        <v>157</v>
      </c>
      <c r="AW313" s="15" t="s">
        <v>34</v>
      </c>
      <c r="AX313" s="15" t="s">
        <v>79</v>
      </c>
      <c r="AY313" s="266" t="s">
        <v>150</v>
      </c>
    </row>
    <row r="314" s="2" customFormat="1" ht="16.5" customHeight="1">
      <c r="A314" s="40"/>
      <c r="B314" s="41"/>
      <c r="C314" s="267" t="s">
        <v>354</v>
      </c>
      <c r="D314" s="267" t="s">
        <v>412</v>
      </c>
      <c r="E314" s="268" t="s">
        <v>1468</v>
      </c>
      <c r="F314" s="269" t="s">
        <v>1469</v>
      </c>
      <c r="G314" s="270" t="s">
        <v>170</v>
      </c>
      <c r="H314" s="271">
        <v>8</v>
      </c>
      <c r="I314" s="272"/>
      <c r="J314" s="273">
        <f>ROUND(I314*H314,2)</f>
        <v>0</v>
      </c>
      <c r="K314" s="269" t="s">
        <v>19</v>
      </c>
      <c r="L314" s="274"/>
      <c r="M314" s="275" t="s">
        <v>19</v>
      </c>
      <c r="N314" s="276" t="s">
        <v>43</v>
      </c>
      <c r="O314" s="86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6" t="s">
        <v>208</v>
      </c>
      <c r="AT314" s="226" t="s">
        <v>412</v>
      </c>
      <c r="AU314" s="226" t="s">
        <v>81</v>
      </c>
      <c r="AY314" s="19" t="s">
        <v>150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9" t="s">
        <v>79</v>
      </c>
      <c r="BK314" s="227">
        <f>ROUND(I314*H314,2)</f>
        <v>0</v>
      </c>
      <c r="BL314" s="19" t="s">
        <v>157</v>
      </c>
      <c r="BM314" s="226" t="s">
        <v>2025</v>
      </c>
    </row>
    <row r="315" s="2" customFormat="1">
      <c r="A315" s="40"/>
      <c r="B315" s="41"/>
      <c r="C315" s="42"/>
      <c r="D315" s="228" t="s">
        <v>159</v>
      </c>
      <c r="E315" s="42"/>
      <c r="F315" s="229" t="s">
        <v>1471</v>
      </c>
      <c r="G315" s="42"/>
      <c r="H315" s="42"/>
      <c r="I315" s="230"/>
      <c r="J315" s="42"/>
      <c r="K315" s="42"/>
      <c r="L315" s="46"/>
      <c r="M315" s="231"/>
      <c r="N315" s="232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159</v>
      </c>
      <c r="AU315" s="19" t="s">
        <v>81</v>
      </c>
    </row>
    <row r="316" s="13" customFormat="1">
      <c r="A316" s="13"/>
      <c r="B316" s="235"/>
      <c r="C316" s="236"/>
      <c r="D316" s="228" t="s">
        <v>163</v>
      </c>
      <c r="E316" s="237" t="s">
        <v>19</v>
      </c>
      <c r="F316" s="238" t="s">
        <v>1472</v>
      </c>
      <c r="G316" s="236"/>
      <c r="H316" s="237" t="s">
        <v>19</v>
      </c>
      <c r="I316" s="239"/>
      <c r="J316" s="236"/>
      <c r="K316" s="236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163</v>
      </c>
      <c r="AU316" s="244" t="s">
        <v>81</v>
      </c>
      <c r="AV316" s="13" t="s">
        <v>79</v>
      </c>
      <c r="AW316" s="13" t="s">
        <v>34</v>
      </c>
      <c r="AX316" s="13" t="s">
        <v>72</v>
      </c>
      <c r="AY316" s="244" t="s">
        <v>150</v>
      </c>
    </row>
    <row r="317" s="14" customFormat="1">
      <c r="A317" s="14"/>
      <c r="B317" s="245"/>
      <c r="C317" s="246"/>
      <c r="D317" s="228" t="s">
        <v>163</v>
      </c>
      <c r="E317" s="247" t="s">
        <v>19</v>
      </c>
      <c r="F317" s="248" t="s">
        <v>310</v>
      </c>
      <c r="G317" s="246"/>
      <c r="H317" s="249">
        <v>4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163</v>
      </c>
      <c r="AU317" s="255" t="s">
        <v>81</v>
      </c>
      <c r="AV317" s="14" t="s">
        <v>81</v>
      </c>
      <c r="AW317" s="14" t="s">
        <v>34</v>
      </c>
      <c r="AX317" s="14" t="s">
        <v>72</v>
      </c>
      <c r="AY317" s="255" t="s">
        <v>150</v>
      </c>
    </row>
    <row r="318" s="14" customFormat="1">
      <c r="A318" s="14"/>
      <c r="B318" s="245"/>
      <c r="C318" s="246"/>
      <c r="D318" s="228" t="s">
        <v>163</v>
      </c>
      <c r="E318" s="247" t="s">
        <v>19</v>
      </c>
      <c r="F318" s="248" t="s">
        <v>310</v>
      </c>
      <c r="G318" s="246"/>
      <c r="H318" s="249">
        <v>4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163</v>
      </c>
      <c r="AU318" s="255" t="s">
        <v>81</v>
      </c>
      <c r="AV318" s="14" t="s">
        <v>81</v>
      </c>
      <c r="AW318" s="14" t="s">
        <v>34</v>
      </c>
      <c r="AX318" s="14" t="s">
        <v>72</v>
      </c>
      <c r="AY318" s="255" t="s">
        <v>150</v>
      </c>
    </row>
    <row r="319" s="15" customFormat="1">
      <c r="A319" s="15"/>
      <c r="B319" s="256"/>
      <c r="C319" s="257"/>
      <c r="D319" s="228" t="s">
        <v>163</v>
      </c>
      <c r="E319" s="258" t="s">
        <v>19</v>
      </c>
      <c r="F319" s="259" t="s">
        <v>167</v>
      </c>
      <c r="G319" s="257"/>
      <c r="H319" s="260">
        <v>8</v>
      </c>
      <c r="I319" s="261"/>
      <c r="J319" s="257"/>
      <c r="K319" s="257"/>
      <c r="L319" s="262"/>
      <c r="M319" s="263"/>
      <c r="N319" s="264"/>
      <c r="O319" s="264"/>
      <c r="P319" s="264"/>
      <c r="Q319" s="264"/>
      <c r="R319" s="264"/>
      <c r="S319" s="264"/>
      <c r="T319" s="26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6" t="s">
        <v>163</v>
      </c>
      <c r="AU319" s="266" t="s">
        <v>81</v>
      </c>
      <c r="AV319" s="15" t="s">
        <v>157</v>
      </c>
      <c r="AW319" s="15" t="s">
        <v>34</v>
      </c>
      <c r="AX319" s="15" t="s">
        <v>79</v>
      </c>
      <c r="AY319" s="266" t="s">
        <v>150</v>
      </c>
    </row>
    <row r="320" s="2" customFormat="1" ht="24.15" customHeight="1">
      <c r="A320" s="40"/>
      <c r="B320" s="41"/>
      <c r="C320" s="215" t="s">
        <v>363</v>
      </c>
      <c r="D320" s="215" t="s">
        <v>152</v>
      </c>
      <c r="E320" s="216" t="s">
        <v>2026</v>
      </c>
      <c r="F320" s="217" t="s">
        <v>2027</v>
      </c>
      <c r="G320" s="218" t="s">
        <v>170</v>
      </c>
      <c r="H320" s="219">
        <v>11</v>
      </c>
      <c r="I320" s="220"/>
      <c r="J320" s="221">
        <f>ROUND(I320*H320,2)</f>
        <v>0</v>
      </c>
      <c r="K320" s="217" t="s">
        <v>156</v>
      </c>
      <c r="L320" s="46"/>
      <c r="M320" s="222" t="s">
        <v>19</v>
      </c>
      <c r="N320" s="223" t="s">
        <v>43</v>
      </c>
      <c r="O320" s="86"/>
      <c r="P320" s="224">
        <f>O320*H320</f>
        <v>0</v>
      </c>
      <c r="Q320" s="224">
        <v>1.0000000000000001E-05</v>
      </c>
      <c r="R320" s="224">
        <f>Q320*H320</f>
        <v>0.00011</v>
      </c>
      <c r="S320" s="224">
        <v>0</v>
      </c>
      <c r="T320" s="225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6" t="s">
        <v>157</v>
      </c>
      <c r="AT320" s="226" t="s">
        <v>152</v>
      </c>
      <c r="AU320" s="226" t="s">
        <v>81</v>
      </c>
      <c r="AY320" s="19" t="s">
        <v>150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9" t="s">
        <v>79</v>
      </c>
      <c r="BK320" s="227">
        <f>ROUND(I320*H320,2)</f>
        <v>0</v>
      </c>
      <c r="BL320" s="19" t="s">
        <v>157</v>
      </c>
      <c r="BM320" s="226" t="s">
        <v>2028</v>
      </c>
    </row>
    <row r="321" s="2" customFormat="1">
      <c r="A321" s="40"/>
      <c r="B321" s="41"/>
      <c r="C321" s="42"/>
      <c r="D321" s="228" t="s">
        <v>159</v>
      </c>
      <c r="E321" s="42"/>
      <c r="F321" s="229" t="s">
        <v>2029</v>
      </c>
      <c r="G321" s="42"/>
      <c r="H321" s="42"/>
      <c r="I321" s="230"/>
      <c r="J321" s="42"/>
      <c r="K321" s="42"/>
      <c r="L321" s="46"/>
      <c r="M321" s="231"/>
      <c r="N321" s="232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159</v>
      </c>
      <c r="AU321" s="19" t="s">
        <v>81</v>
      </c>
    </row>
    <row r="322" s="2" customFormat="1">
      <c r="A322" s="40"/>
      <c r="B322" s="41"/>
      <c r="C322" s="42"/>
      <c r="D322" s="233" t="s">
        <v>161</v>
      </c>
      <c r="E322" s="42"/>
      <c r="F322" s="234" t="s">
        <v>2030</v>
      </c>
      <c r="G322" s="42"/>
      <c r="H322" s="42"/>
      <c r="I322" s="230"/>
      <c r="J322" s="42"/>
      <c r="K322" s="42"/>
      <c r="L322" s="46"/>
      <c r="M322" s="231"/>
      <c r="N322" s="232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161</v>
      </c>
      <c r="AU322" s="19" t="s">
        <v>81</v>
      </c>
    </row>
    <row r="323" s="13" customFormat="1">
      <c r="A323" s="13"/>
      <c r="B323" s="235"/>
      <c r="C323" s="236"/>
      <c r="D323" s="228" t="s">
        <v>163</v>
      </c>
      <c r="E323" s="237" t="s">
        <v>19</v>
      </c>
      <c r="F323" s="238" t="s">
        <v>1297</v>
      </c>
      <c r="G323" s="236"/>
      <c r="H323" s="237" t="s">
        <v>19</v>
      </c>
      <c r="I323" s="239"/>
      <c r="J323" s="236"/>
      <c r="K323" s="236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163</v>
      </c>
      <c r="AU323" s="244" t="s">
        <v>81</v>
      </c>
      <c r="AV323" s="13" t="s">
        <v>79</v>
      </c>
      <c r="AW323" s="13" t="s">
        <v>34</v>
      </c>
      <c r="AX323" s="13" t="s">
        <v>72</v>
      </c>
      <c r="AY323" s="244" t="s">
        <v>150</v>
      </c>
    </row>
    <row r="324" s="13" customFormat="1">
      <c r="A324" s="13"/>
      <c r="B324" s="235"/>
      <c r="C324" s="236"/>
      <c r="D324" s="228" t="s">
        <v>163</v>
      </c>
      <c r="E324" s="237" t="s">
        <v>19</v>
      </c>
      <c r="F324" s="238" t="s">
        <v>2031</v>
      </c>
      <c r="G324" s="236"/>
      <c r="H324" s="237" t="s">
        <v>19</v>
      </c>
      <c r="I324" s="239"/>
      <c r="J324" s="236"/>
      <c r="K324" s="236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163</v>
      </c>
      <c r="AU324" s="244" t="s">
        <v>81</v>
      </c>
      <c r="AV324" s="13" t="s">
        <v>79</v>
      </c>
      <c r="AW324" s="13" t="s">
        <v>34</v>
      </c>
      <c r="AX324" s="13" t="s">
        <v>72</v>
      </c>
      <c r="AY324" s="244" t="s">
        <v>150</v>
      </c>
    </row>
    <row r="325" s="14" customFormat="1">
      <c r="A325" s="14"/>
      <c r="B325" s="245"/>
      <c r="C325" s="246"/>
      <c r="D325" s="228" t="s">
        <v>163</v>
      </c>
      <c r="E325" s="247" t="s">
        <v>19</v>
      </c>
      <c r="F325" s="248" t="s">
        <v>239</v>
      </c>
      <c r="G325" s="246"/>
      <c r="H325" s="249">
        <v>11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163</v>
      </c>
      <c r="AU325" s="255" t="s">
        <v>81</v>
      </c>
      <c r="AV325" s="14" t="s">
        <v>81</v>
      </c>
      <c r="AW325" s="14" t="s">
        <v>34</v>
      </c>
      <c r="AX325" s="14" t="s">
        <v>72</v>
      </c>
      <c r="AY325" s="255" t="s">
        <v>150</v>
      </c>
    </row>
    <row r="326" s="15" customFormat="1">
      <c r="A326" s="15"/>
      <c r="B326" s="256"/>
      <c r="C326" s="257"/>
      <c r="D326" s="228" t="s">
        <v>163</v>
      </c>
      <c r="E326" s="258" t="s">
        <v>19</v>
      </c>
      <c r="F326" s="259" t="s">
        <v>167</v>
      </c>
      <c r="G326" s="257"/>
      <c r="H326" s="260">
        <v>11</v>
      </c>
      <c r="I326" s="261"/>
      <c r="J326" s="257"/>
      <c r="K326" s="257"/>
      <c r="L326" s="262"/>
      <c r="M326" s="263"/>
      <c r="N326" s="264"/>
      <c r="O326" s="264"/>
      <c r="P326" s="264"/>
      <c r="Q326" s="264"/>
      <c r="R326" s="264"/>
      <c r="S326" s="264"/>
      <c r="T326" s="26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6" t="s">
        <v>163</v>
      </c>
      <c r="AU326" s="266" t="s">
        <v>81</v>
      </c>
      <c r="AV326" s="15" t="s">
        <v>157</v>
      </c>
      <c r="AW326" s="15" t="s">
        <v>34</v>
      </c>
      <c r="AX326" s="15" t="s">
        <v>79</v>
      </c>
      <c r="AY326" s="266" t="s">
        <v>150</v>
      </c>
    </row>
    <row r="327" s="2" customFormat="1" ht="21.75" customHeight="1">
      <c r="A327" s="40"/>
      <c r="B327" s="41"/>
      <c r="C327" s="215" t="s">
        <v>373</v>
      </c>
      <c r="D327" s="215" t="s">
        <v>152</v>
      </c>
      <c r="E327" s="216" t="s">
        <v>2032</v>
      </c>
      <c r="F327" s="217" t="s">
        <v>2033</v>
      </c>
      <c r="G327" s="218" t="s">
        <v>170</v>
      </c>
      <c r="H327" s="219">
        <v>11</v>
      </c>
      <c r="I327" s="220"/>
      <c r="J327" s="221">
        <f>ROUND(I327*H327,2)</f>
        <v>0</v>
      </c>
      <c r="K327" s="217" t="s">
        <v>19</v>
      </c>
      <c r="L327" s="46"/>
      <c r="M327" s="222" t="s">
        <v>19</v>
      </c>
      <c r="N327" s="223" t="s">
        <v>43</v>
      </c>
      <c r="O327" s="86"/>
      <c r="P327" s="224">
        <f>O327*H327</f>
        <v>0</v>
      </c>
      <c r="Q327" s="224">
        <v>0.00024000000000000001</v>
      </c>
      <c r="R327" s="224">
        <f>Q327*H327</f>
        <v>0.00264</v>
      </c>
      <c r="S327" s="224">
        <v>0</v>
      </c>
      <c r="T327" s="225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6" t="s">
        <v>157</v>
      </c>
      <c r="AT327" s="226" t="s">
        <v>152</v>
      </c>
      <c r="AU327" s="226" t="s">
        <v>81</v>
      </c>
      <c r="AY327" s="19" t="s">
        <v>150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9" t="s">
        <v>79</v>
      </c>
      <c r="BK327" s="227">
        <f>ROUND(I327*H327,2)</f>
        <v>0</v>
      </c>
      <c r="BL327" s="19" t="s">
        <v>157</v>
      </c>
      <c r="BM327" s="226" t="s">
        <v>2034</v>
      </c>
    </row>
    <row r="328" s="2" customFormat="1">
      <c r="A328" s="40"/>
      <c r="B328" s="41"/>
      <c r="C328" s="42"/>
      <c r="D328" s="228" t="s">
        <v>159</v>
      </c>
      <c r="E328" s="42"/>
      <c r="F328" s="229" t="s">
        <v>2033</v>
      </c>
      <c r="G328" s="42"/>
      <c r="H328" s="42"/>
      <c r="I328" s="230"/>
      <c r="J328" s="42"/>
      <c r="K328" s="42"/>
      <c r="L328" s="46"/>
      <c r="M328" s="231"/>
      <c r="N328" s="232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159</v>
      </c>
      <c r="AU328" s="19" t="s">
        <v>81</v>
      </c>
    </row>
    <row r="329" s="13" customFormat="1">
      <c r="A329" s="13"/>
      <c r="B329" s="235"/>
      <c r="C329" s="236"/>
      <c r="D329" s="228" t="s">
        <v>163</v>
      </c>
      <c r="E329" s="237" t="s">
        <v>19</v>
      </c>
      <c r="F329" s="238" t="s">
        <v>1297</v>
      </c>
      <c r="G329" s="236"/>
      <c r="H329" s="237" t="s">
        <v>19</v>
      </c>
      <c r="I329" s="239"/>
      <c r="J329" s="236"/>
      <c r="K329" s="236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163</v>
      </c>
      <c r="AU329" s="244" t="s">
        <v>81</v>
      </c>
      <c r="AV329" s="13" t="s">
        <v>79</v>
      </c>
      <c r="AW329" s="13" t="s">
        <v>34</v>
      </c>
      <c r="AX329" s="13" t="s">
        <v>72</v>
      </c>
      <c r="AY329" s="244" t="s">
        <v>150</v>
      </c>
    </row>
    <row r="330" s="14" customFormat="1">
      <c r="A330" s="14"/>
      <c r="B330" s="245"/>
      <c r="C330" s="246"/>
      <c r="D330" s="228" t="s">
        <v>163</v>
      </c>
      <c r="E330" s="247" t="s">
        <v>19</v>
      </c>
      <c r="F330" s="248" t="s">
        <v>239</v>
      </c>
      <c r="G330" s="246"/>
      <c r="H330" s="249">
        <v>11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163</v>
      </c>
      <c r="AU330" s="255" t="s">
        <v>81</v>
      </c>
      <c r="AV330" s="14" t="s">
        <v>81</v>
      </c>
      <c r="AW330" s="14" t="s">
        <v>34</v>
      </c>
      <c r="AX330" s="14" t="s">
        <v>72</v>
      </c>
      <c r="AY330" s="255" t="s">
        <v>150</v>
      </c>
    </row>
    <row r="331" s="15" customFormat="1">
      <c r="A331" s="15"/>
      <c r="B331" s="256"/>
      <c r="C331" s="257"/>
      <c r="D331" s="228" t="s">
        <v>163</v>
      </c>
      <c r="E331" s="258" t="s">
        <v>19</v>
      </c>
      <c r="F331" s="259" t="s">
        <v>167</v>
      </c>
      <c r="G331" s="257"/>
      <c r="H331" s="260">
        <v>11</v>
      </c>
      <c r="I331" s="261"/>
      <c r="J331" s="257"/>
      <c r="K331" s="257"/>
      <c r="L331" s="262"/>
      <c r="M331" s="263"/>
      <c r="N331" s="264"/>
      <c r="O331" s="264"/>
      <c r="P331" s="264"/>
      <c r="Q331" s="264"/>
      <c r="R331" s="264"/>
      <c r="S331" s="264"/>
      <c r="T331" s="26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6" t="s">
        <v>163</v>
      </c>
      <c r="AU331" s="266" t="s">
        <v>81</v>
      </c>
      <c r="AV331" s="15" t="s">
        <v>157</v>
      </c>
      <c r="AW331" s="15" t="s">
        <v>34</v>
      </c>
      <c r="AX331" s="15" t="s">
        <v>79</v>
      </c>
      <c r="AY331" s="266" t="s">
        <v>150</v>
      </c>
    </row>
    <row r="332" s="2" customFormat="1" ht="24.15" customHeight="1">
      <c r="A332" s="40"/>
      <c r="B332" s="41"/>
      <c r="C332" s="215" t="s">
        <v>379</v>
      </c>
      <c r="D332" s="215" t="s">
        <v>152</v>
      </c>
      <c r="E332" s="216" t="s">
        <v>2035</v>
      </c>
      <c r="F332" s="217" t="s">
        <v>2036</v>
      </c>
      <c r="G332" s="218" t="s">
        <v>218</v>
      </c>
      <c r="H332" s="219">
        <v>0.66000000000000003</v>
      </c>
      <c r="I332" s="220"/>
      <c r="J332" s="221">
        <f>ROUND(I332*H332,2)</f>
        <v>0</v>
      </c>
      <c r="K332" s="217" t="s">
        <v>156</v>
      </c>
      <c r="L332" s="46"/>
      <c r="M332" s="222" t="s">
        <v>19</v>
      </c>
      <c r="N332" s="223" t="s">
        <v>43</v>
      </c>
      <c r="O332" s="86"/>
      <c r="P332" s="224">
        <f>O332*H332</f>
        <v>0</v>
      </c>
      <c r="Q332" s="224">
        <v>0</v>
      </c>
      <c r="R332" s="224">
        <f>Q332*H332</f>
        <v>0</v>
      </c>
      <c r="S332" s="224">
        <v>2.8500000000000001</v>
      </c>
      <c r="T332" s="225">
        <f>S332*H332</f>
        <v>1.8810000000000002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6" t="s">
        <v>157</v>
      </c>
      <c r="AT332" s="226" t="s">
        <v>152</v>
      </c>
      <c r="AU332" s="226" t="s">
        <v>81</v>
      </c>
      <c r="AY332" s="19" t="s">
        <v>150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9" t="s">
        <v>79</v>
      </c>
      <c r="BK332" s="227">
        <f>ROUND(I332*H332,2)</f>
        <v>0</v>
      </c>
      <c r="BL332" s="19" t="s">
        <v>157</v>
      </c>
      <c r="BM332" s="226" t="s">
        <v>2037</v>
      </c>
    </row>
    <row r="333" s="2" customFormat="1">
      <c r="A333" s="40"/>
      <c r="B333" s="41"/>
      <c r="C333" s="42"/>
      <c r="D333" s="228" t="s">
        <v>159</v>
      </c>
      <c r="E333" s="42"/>
      <c r="F333" s="229" t="s">
        <v>2038</v>
      </c>
      <c r="G333" s="42"/>
      <c r="H333" s="42"/>
      <c r="I333" s="230"/>
      <c r="J333" s="42"/>
      <c r="K333" s="42"/>
      <c r="L333" s="46"/>
      <c r="M333" s="231"/>
      <c r="N333" s="232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159</v>
      </c>
      <c r="AU333" s="19" t="s">
        <v>81</v>
      </c>
    </row>
    <row r="334" s="2" customFormat="1">
      <c r="A334" s="40"/>
      <c r="B334" s="41"/>
      <c r="C334" s="42"/>
      <c r="D334" s="233" t="s">
        <v>161</v>
      </c>
      <c r="E334" s="42"/>
      <c r="F334" s="234" t="s">
        <v>2039</v>
      </c>
      <c r="G334" s="42"/>
      <c r="H334" s="42"/>
      <c r="I334" s="230"/>
      <c r="J334" s="42"/>
      <c r="K334" s="42"/>
      <c r="L334" s="46"/>
      <c r="M334" s="231"/>
      <c r="N334" s="232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161</v>
      </c>
      <c r="AU334" s="19" t="s">
        <v>81</v>
      </c>
    </row>
    <row r="335" s="13" customFormat="1">
      <c r="A335" s="13"/>
      <c r="B335" s="235"/>
      <c r="C335" s="236"/>
      <c r="D335" s="228" t="s">
        <v>163</v>
      </c>
      <c r="E335" s="237" t="s">
        <v>19</v>
      </c>
      <c r="F335" s="238" t="s">
        <v>1297</v>
      </c>
      <c r="G335" s="236"/>
      <c r="H335" s="237" t="s">
        <v>19</v>
      </c>
      <c r="I335" s="239"/>
      <c r="J335" s="236"/>
      <c r="K335" s="236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163</v>
      </c>
      <c r="AU335" s="244" t="s">
        <v>81</v>
      </c>
      <c r="AV335" s="13" t="s">
        <v>79</v>
      </c>
      <c r="AW335" s="13" t="s">
        <v>34</v>
      </c>
      <c r="AX335" s="13" t="s">
        <v>72</v>
      </c>
      <c r="AY335" s="244" t="s">
        <v>150</v>
      </c>
    </row>
    <row r="336" s="13" customFormat="1">
      <c r="A336" s="13"/>
      <c r="B336" s="235"/>
      <c r="C336" s="236"/>
      <c r="D336" s="228" t="s">
        <v>163</v>
      </c>
      <c r="E336" s="237" t="s">
        <v>19</v>
      </c>
      <c r="F336" s="238" t="s">
        <v>2040</v>
      </c>
      <c r="G336" s="236"/>
      <c r="H336" s="237" t="s">
        <v>19</v>
      </c>
      <c r="I336" s="239"/>
      <c r="J336" s="236"/>
      <c r="K336" s="236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163</v>
      </c>
      <c r="AU336" s="244" t="s">
        <v>81</v>
      </c>
      <c r="AV336" s="13" t="s">
        <v>79</v>
      </c>
      <c r="AW336" s="13" t="s">
        <v>34</v>
      </c>
      <c r="AX336" s="13" t="s">
        <v>72</v>
      </c>
      <c r="AY336" s="244" t="s">
        <v>150</v>
      </c>
    </row>
    <row r="337" s="14" customFormat="1">
      <c r="A337" s="14"/>
      <c r="B337" s="245"/>
      <c r="C337" s="246"/>
      <c r="D337" s="228" t="s">
        <v>163</v>
      </c>
      <c r="E337" s="247" t="s">
        <v>19</v>
      </c>
      <c r="F337" s="248" t="s">
        <v>2041</v>
      </c>
      <c r="G337" s="246"/>
      <c r="H337" s="249">
        <v>0.66000000000000003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163</v>
      </c>
      <c r="AU337" s="255" t="s">
        <v>81</v>
      </c>
      <c r="AV337" s="14" t="s">
        <v>81</v>
      </c>
      <c r="AW337" s="14" t="s">
        <v>34</v>
      </c>
      <c r="AX337" s="14" t="s">
        <v>72</v>
      </c>
      <c r="AY337" s="255" t="s">
        <v>150</v>
      </c>
    </row>
    <row r="338" s="15" customFormat="1">
      <c r="A338" s="15"/>
      <c r="B338" s="256"/>
      <c r="C338" s="257"/>
      <c r="D338" s="228" t="s">
        <v>163</v>
      </c>
      <c r="E338" s="258" t="s">
        <v>19</v>
      </c>
      <c r="F338" s="259" t="s">
        <v>167</v>
      </c>
      <c r="G338" s="257"/>
      <c r="H338" s="260">
        <v>0.66000000000000003</v>
      </c>
      <c r="I338" s="261"/>
      <c r="J338" s="257"/>
      <c r="K338" s="257"/>
      <c r="L338" s="262"/>
      <c r="M338" s="263"/>
      <c r="N338" s="264"/>
      <c r="O338" s="264"/>
      <c r="P338" s="264"/>
      <c r="Q338" s="264"/>
      <c r="R338" s="264"/>
      <c r="S338" s="264"/>
      <c r="T338" s="26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6" t="s">
        <v>163</v>
      </c>
      <c r="AU338" s="266" t="s">
        <v>81</v>
      </c>
      <c r="AV338" s="15" t="s">
        <v>157</v>
      </c>
      <c r="AW338" s="15" t="s">
        <v>34</v>
      </c>
      <c r="AX338" s="15" t="s">
        <v>79</v>
      </c>
      <c r="AY338" s="266" t="s">
        <v>150</v>
      </c>
    </row>
    <row r="339" s="2" customFormat="1" ht="33" customHeight="1">
      <c r="A339" s="40"/>
      <c r="B339" s="41"/>
      <c r="C339" s="215" t="s">
        <v>388</v>
      </c>
      <c r="D339" s="215" t="s">
        <v>152</v>
      </c>
      <c r="E339" s="216" t="s">
        <v>2042</v>
      </c>
      <c r="F339" s="217" t="s">
        <v>2043</v>
      </c>
      <c r="G339" s="218" t="s">
        <v>476</v>
      </c>
      <c r="H339" s="219">
        <v>4.4000000000000004</v>
      </c>
      <c r="I339" s="220"/>
      <c r="J339" s="221">
        <f>ROUND(I339*H339,2)</f>
        <v>0</v>
      </c>
      <c r="K339" s="217" t="s">
        <v>156</v>
      </c>
      <c r="L339" s="46"/>
      <c r="M339" s="222" t="s">
        <v>19</v>
      </c>
      <c r="N339" s="223" t="s">
        <v>43</v>
      </c>
      <c r="O339" s="86"/>
      <c r="P339" s="224">
        <f>O339*H339</f>
        <v>0</v>
      </c>
      <c r="Q339" s="224">
        <v>0.00042000000000000002</v>
      </c>
      <c r="R339" s="224">
        <f>Q339*H339</f>
        <v>0.0018480000000000003</v>
      </c>
      <c r="S339" s="224">
        <v>0</v>
      </c>
      <c r="T339" s="225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6" t="s">
        <v>157</v>
      </c>
      <c r="AT339" s="226" t="s">
        <v>152</v>
      </c>
      <c r="AU339" s="226" t="s">
        <v>81</v>
      </c>
      <c r="AY339" s="19" t="s">
        <v>150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9" t="s">
        <v>79</v>
      </c>
      <c r="BK339" s="227">
        <f>ROUND(I339*H339,2)</f>
        <v>0</v>
      </c>
      <c r="BL339" s="19" t="s">
        <v>157</v>
      </c>
      <c r="BM339" s="226" t="s">
        <v>2044</v>
      </c>
    </row>
    <row r="340" s="2" customFormat="1">
      <c r="A340" s="40"/>
      <c r="B340" s="41"/>
      <c r="C340" s="42"/>
      <c r="D340" s="228" t="s">
        <v>159</v>
      </c>
      <c r="E340" s="42"/>
      <c r="F340" s="229" t="s">
        <v>2045</v>
      </c>
      <c r="G340" s="42"/>
      <c r="H340" s="42"/>
      <c r="I340" s="230"/>
      <c r="J340" s="42"/>
      <c r="K340" s="42"/>
      <c r="L340" s="46"/>
      <c r="M340" s="231"/>
      <c r="N340" s="232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159</v>
      </c>
      <c r="AU340" s="19" t="s">
        <v>81</v>
      </c>
    </row>
    <row r="341" s="2" customFormat="1">
      <c r="A341" s="40"/>
      <c r="B341" s="41"/>
      <c r="C341" s="42"/>
      <c r="D341" s="233" t="s">
        <v>161</v>
      </c>
      <c r="E341" s="42"/>
      <c r="F341" s="234" t="s">
        <v>2046</v>
      </c>
      <c r="G341" s="42"/>
      <c r="H341" s="42"/>
      <c r="I341" s="230"/>
      <c r="J341" s="42"/>
      <c r="K341" s="42"/>
      <c r="L341" s="46"/>
      <c r="M341" s="231"/>
      <c r="N341" s="232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161</v>
      </c>
      <c r="AU341" s="19" t="s">
        <v>81</v>
      </c>
    </row>
    <row r="342" s="13" customFormat="1">
      <c r="A342" s="13"/>
      <c r="B342" s="235"/>
      <c r="C342" s="236"/>
      <c r="D342" s="228" t="s">
        <v>163</v>
      </c>
      <c r="E342" s="237" t="s">
        <v>19</v>
      </c>
      <c r="F342" s="238" t="s">
        <v>1297</v>
      </c>
      <c r="G342" s="236"/>
      <c r="H342" s="237" t="s">
        <v>19</v>
      </c>
      <c r="I342" s="239"/>
      <c r="J342" s="236"/>
      <c r="K342" s="236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163</v>
      </c>
      <c r="AU342" s="244" t="s">
        <v>81</v>
      </c>
      <c r="AV342" s="13" t="s">
        <v>79</v>
      </c>
      <c r="AW342" s="13" t="s">
        <v>34</v>
      </c>
      <c r="AX342" s="13" t="s">
        <v>72</v>
      </c>
      <c r="AY342" s="244" t="s">
        <v>150</v>
      </c>
    </row>
    <row r="343" s="13" customFormat="1">
      <c r="A343" s="13"/>
      <c r="B343" s="235"/>
      <c r="C343" s="236"/>
      <c r="D343" s="228" t="s">
        <v>163</v>
      </c>
      <c r="E343" s="237" t="s">
        <v>19</v>
      </c>
      <c r="F343" s="238" t="s">
        <v>2047</v>
      </c>
      <c r="G343" s="236"/>
      <c r="H343" s="237" t="s">
        <v>19</v>
      </c>
      <c r="I343" s="239"/>
      <c r="J343" s="236"/>
      <c r="K343" s="236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163</v>
      </c>
      <c r="AU343" s="244" t="s">
        <v>81</v>
      </c>
      <c r="AV343" s="13" t="s">
        <v>79</v>
      </c>
      <c r="AW343" s="13" t="s">
        <v>34</v>
      </c>
      <c r="AX343" s="13" t="s">
        <v>72</v>
      </c>
      <c r="AY343" s="244" t="s">
        <v>150</v>
      </c>
    </row>
    <row r="344" s="14" customFormat="1">
      <c r="A344" s="14"/>
      <c r="B344" s="245"/>
      <c r="C344" s="246"/>
      <c r="D344" s="228" t="s">
        <v>163</v>
      </c>
      <c r="E344" s="247" t="s">
        <v>19</v>
      </c>
      <c r="F344" s="248" t="s">
        <v>2048</v>
      </c>
      <c r="G344" s="246"/>
      <c r="H344" s="249">
        <v>4.4000000000000004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163</v>
      </c>
      <c r="AU344" s="255" t="s">
        <v>81</v>
      </c>
      <c r="AV344" s="14" t="s">
        <v>81</v>
      </c>
      <c r="AW344" s="14" t="s">
        <v>34</v>
      </c>
      <c r="AX344" s="14" t="s">
        <v>72</v>
      </c>
      <c r="AY344" s="255" t="s">
        <v>150</v>
      </c>
    </row>
    <row r="345" s="15" customFormat="1">
      <c r="A345" s="15"/>
      <c r="B345" s="256"/>
      <c r="C345" s="257"/>
      <c r="D345" s="228" t="s">
        <v>163</v>
      </c>
      <c r="E345" s="258" t="s">
        <v>19</v>
      </c>
      <c r="F345" s="259" t="s">
        <v>167</v>
      </c>
      <c r="G345" s="257"/>
      <c r="H345" s="260">
        <v>4.4000000000000004</v>
      </c>
      <c r="I345" s="261"/>
      <c r="J345" s="257"/>
      <c r="K345" s="257"/>
      <c r="L345" s="262"/>
      <c r="M345" s="263"/>
      <c r="N345" s="264"/>
      <c r="O345" s="264"/>
      <c r="P345" s="264"/>
      <c r="Q345" s="264"/>
      <c r="R345" s="264"/>
      <c r="S345" s="264"/>
      <c r="T345" s="26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6" t="s">
        <v>163</v>
      </c>
      <c r="AU345" s="266" t="s">
        <v>81</v>
      </c>
      <c r="AV345" s="15" t="s">
        <v>157</v>
      </c>
      <c r="AW345" s="15" t="s">
        <v>34</v>
      </c>
      <c r="AX345" s="15" t="s">
        <v>79</v>
      </c>
      <c r="AY345" s="266" t="s">
        <v>150</v>
      </c>
    </row>
    <row r="346" s="2" customFormat="1" ht="24.15" customHeight="1">
      <c r="A346" s="40"/>
      <c r="B346" s="41"/>
      <c r="C346" s="215" t="s">
        <v>397</v>
      </c>
      <c r="D346" s="215" t="s">
        <v>152</v>
      </c>
      <c r="E346" s="216" t="s">
        <v>2049</v>
      </c>
      <c r="F346" s="217" t="s">
        <v>2050</v>
      </c>
      <c r="G346" s="218" t="s">
        <v>155</v>
      </c>
      <c r="H346" s="219">
        <v>2</v>
      </c>
      <c r="I346" s="220"/>
      <c r="J346" s="221">
        <f>ROUND(I346*H346,2)</f>
        <v>0</v>
      </c>
      <c r="K346" s="217" t="s">
        <v>156</v>
      </c>
      <c r="L346" s="46"/>
      <c r="M346" s="222" t="s">
        <v>19</v>
      </c>
      <c r="N346" s="223" t="s">
        <v>43</v>
      </c>
      <c r="O346" s="86"/>
      <c r="P346" s="224">
        <f>O346*H346</f>
        <v>0</v>
      </c>
      <c r="Q346" s="224">
        <v>0.00098999999999999999</v>
      </c>
      <c r="R346" s="224">
        <f>Q346*H346</f>
        <v>0.00198</v>
      </c>
      <c r="S346" s="224">
        <v>0</v>
      </c>
      <c r="T346" s="225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6" t="s">
        <v>157</v>
      </c>
      <c r="AT346" s="226" t="s">
        <v>152</v>
      </c>
      <c r="AU346" s="226" t="s">
        <v>81</v>
      </c>
      <c r="AY346" s="19" t="s">
        <v>150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9" t="s">
        <v>79</v>
      </c>
      <c r="BK346" s="227">
        <f>ROUND(I346*H346,2)</f>
        <v>0</v>
      </c>
      <c r="BL346" s="19" t="s">
        <v>157</v>
      </c>
      <c r="BM346" s="226" t="s">
        <v>2051</v>
      </c>
    </row>
    <row r="347" s="2" customFormat="1">
      <c r="A347" s="40"/>
      <c r="B347" s="41"/>
      <c r="C347" s="42"/>
      <c r="D347" s="228" t="s">
        <v>159</v>
      </c>
      <c r="E347" s="42"/>
      <c r="F347" s="229" t="s">
        <v>2052</v>
      </c>
      <c r="G347" s="42"/>
      <c r="H347" s="42"/>
      <c r="I347" s="230"/>
      <c r="J347" s="42"/>
      <c r="K347" s="42"/>
      <c r="L347" s="46"/>
      <c r="M347" s="231"/>
      <c r="N347" s="232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159</v>
      </c>
      <c r="AU347" s="19" t="s">
        <v>81</v>
      </c>
    </row>
    <row r="348" s="2" customFormat="1">
      <c r="A348" s="40"/>
      <c r="B348" s="41"/>
      <c r="C348" s="42"/>
      <c r="D348" s="233" t="s">
        <v>161</v>
      </c>
      <c r="E348" s="42"/>
      <c r="F348" s="234" t="s">
        <v>2053</v>
      </c>
      <c r="G348" s="42"/>
      <c r="H348" s="42"/>
      <c r="I348" s="230"/>
      <c r="J348" s="42"/>
      <c r="K348" s="42"/>
      <c r="L348" s="46"/>
      <c r="M348" s="231"/>
      <c r="N348" s="232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161</v>
      </c>
      <c r="AU348" s="19" t="s">
        <v>81</v>
      </c>
    </row>
    <row r="349" s="13" customFormat="1">
      <c r="A349" s="13"/>
      <c r="B349" s="235"/>
      <c r="C349" s="236"/>
      <c r="D349" s="228" t="s">
        <v>163</v>
      </c>
      <c r="E349" s="237" t="s">
        <v>19</v>
      </c>
      <c r="F349" s="238" t="s">
        <v>1297</v>
      </c>
      <c r="G349" s="236"/>
      <c r="H349" s="237" t="s">
        <v>19</v>
      </c>
      <c r="I349" s="239"/>
      <c r="J349" s="236"/>
      <c r="K349" s="236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163</v>
      </c>
      <c r="AU349" s="244" t="s">
        <v>81</v>
      </c>
      <c r="AV349" s="13" t="s">
        <v>79</v>
      </c>
      <c r="AW349" s="13" t="s">
        <v>34</v>
      </c>
      <c r="AX349" s="13" t="s">
        <v>72</v>
      </c>
      <c r="AY349" s="244" t="s">
        <v>150</v>
      </c>
    </row>
    <row r="350" s="13" customFormat="1">
      <c r="A350" s="13"/>
      <c r="B350" s="235"/>
      <c r="C350" s="236"/>
      <c r="D350" s="228" t="s">
        <v>163</v>
      </c>
      <c r="E350" s="237" t="s">
        <v>19</v>
      </c>
      <c r="F350" s="238" t="s">
        <v>2054</v>
      </c>
      <c r="G350" s="236"/>
      <c r="H350" s="237" t="s">
        <v>19</v>
      </c>
      <c r="I350" s="239"/>
      <c r="J350" s="236"/>
      <c r="K350" s="236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163</v>
      </c>
      <c r="AU350" s="244" t="s">
        <v>81</v>
      </c>
      <c r="AV350" s="13" t="s">
        <v>79</v>
      </c>
      <c r="AW350" s="13" t="s">
        <v>34</v>
      </c>
      <c r="AX350" s="13" t="s">
        <v>72</v>
      </c>
      <c r="AY350" s="244" t="s">
        <v>150</v>
      </c>
    </row>
    <row r="351" s="13" customFormat="1">
      <c r="A351" s="13"/>
      <c r="B351" s="235"/>
      <c r="C351" s="236"/>
      <c r="D351" s="228" t="s">
        <v>163</v>
      </c>
      <c r="E351" s="237" t="s">
        <v>19</v>
      </c>
      <c r="F351" s="238" t="s">
        <v>2055</v>
      </c>
      <c r="G351" s="236"/>
      <c r="H351" s="237" t="s">
        <v>19</v>
      </c>
      <c r="I351" s="239"/>
      <c r="J351" s="236"/>
      <c r="K351" s="236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163</v>
      </c>
      <c r="AU351" s="244" t="s">
        <v>81</v>
      </c>
      <c r="AV351" s="13" t="s">
        <v>79</v>
      </c>
      <c r="AW351" s="13" t="s">
        <v>34</v>
      </c>
      <c r="AX351" s="13" t="s">
        <v>72</v>
      </c>
      <c r="AY351" s="244" t="s">
        <v>150</v>
      </c>
    </row>
    <row r="352" s="14" customFormat="1">
      <c r="A352" s="14"/>
      <c r="B352" s="245"/>
      <c r="C352" s="246"/>
      <c r="D352" s="228" t="s">
        <v>163</v>
      </c>
      <c r="E352" s="247" t="s">
        <v>19</v>
      </c>
      <c r="F352" s="248" t="s">
        <v>81</v>
      </c>
      <c r="G352" s="246"/>
      <c r="H352" s="249">
        <v>2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163</v>
      </c>
      <c r="AU352" s="255" t="s">
        <v>81</v>
      </c>
      <c r="AV352" s="14" t="s">
        <v>81</v>
      </c>
      <c r="AW352" s="14" t="s">
        <v>34</v>
      </c>
      <c r="AX352" s="14" t="s">
        <v>72</v>
      </c>
      <c r="AY352" s="255" t="s">
        <v>150</v>
      </c>
    </row>
    <row r="353" s="15" customFormat="1">
      <c r="A353" s="15"/>
      <c r="B353" s="256"/>
      <c r="C353" s="257"/>
      <c r="D353" s="228" t="s">
        <v>163</v>
      </c>
      <c r="E353" s="258" t="s">
        <v>19</v>
      </c>
      <c r="F353" s="259" t="s">
        <v>167</v>
      </c>
      <c r="G353" s="257"/>
      <c r="H353" s="260">
        <v>2</v>
      </c>
      <c r="I353" s="261"/>
      <c r="J353" s="257"/>
      <c r="K353" s="257"/>
      <c r="L353" s="262"/>
      <c r="M353" s="263"/>
      <c r="N353" s="264"/>
      <c r="O353" s="264"/>
      <c r="P353" s="264"/>
      <c r="Q353" s="264"/>
      <c r="R353" s="264"/>
      <c r="S353" s="264"/>
      <c r="T353" s="26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6" t="s">
        <v>163</v>
      </c>
      <c r="AU353" s="266" t="s">
        <v>81</v>
      </c>
      <c r="AV353" s="15" t="s">
        <v>157</v>
      </c>
      <c r="AW353" s="15" t="s">
        <v>34</v>
      </c>
      <c r="AX353" s="15" t="s">
        <v>79</v>
      </c>
      <c r="AY353" s="266" t="s">
        <v>150</v>
      </c>
    </row>
    <row r="354" s="12" customFormat="1" ht="22.8" customHeight="1">
      <c r="A354" s="12"/>
      <c r="B354" s="199"/>
      <c r="C354" s="200"/>
      <c r="D354" s="201" t="s">
        <v>71</v>
      </c>
      <c r="E354" s="213" t="s">
        <v>599</v>
      </c>
      <c r="F354" s="213" t="s">
        <v>600</v>
      </c>
      <c r="G354" s="200"/>
      <c r="H354" s="200"/>
      <c r="I354" s="203"/>
      <c r="J354" s="214">
        <f>BK354</f>
        <v>0</v>
      </c>
      <c r="K354" s="200"/>
      <c r="L354" s="205"/>
      <c r="M354" s="206"/>
      <c r="N354" s="207"/>
      <c r="O354" s="207"/>
      <c r="P354" s="208">
        <f>SUM(P355:P357)</f>
        <v>0</v>
      </c>
      <c r="Q354" s="207"/>
      <c r="R354" s="208">
        <f>SUM(R355:R357)</f>
        <v>0</v>
      </c>
      <c r="S354" s="207"/>
      <c r="T354" s="209">
        <f>SUM(T355:T357)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0" t="s">
        <v>79</v>
      </c>
      <c r="AT354" s="211" t="s">
        <v>71</v>
      </c>
      <c r="AU354" s="211" t="s">
        <v>79</v>
      </c>
      <c r="AY354" s="210" t="s">
        <v>150</v>
      </c>
      <c r="BK354" s="212">
        <f>SUM(BK355:BK357)</f>
        <v>0</v>
      </c>
    </row>
    <row r="355" s="2" customFormat="1" ht="33" customHeight="1">
      <c r="A355" s="40"/>
      <c r="B355" s="41"/>
      <c r="C355" s="215" t="s">
        <v>404</v>
      </c>
      <c r="D355" s="215" t="s">
        <v>152</v>
      </c>
      <c r="E355" s="216" t="s">
        <v>602</v>
      </c>
      <c r="F355" s="217" t="s">
        <v>603</v>
      </c>
      <c r="G355" s="218" t="s">
        <v>382</v>
      </c>
      <c r="H355" s="219">
        <v>18.350000000000001</v>
      </c>
      <c r="I355" s="220"/>
      <c r="J355" s="221">
        <f>ROUND(I355*H355,2)</f>
        <v>0</v>
      </c>
      <c r="K355" s="217" t="s">
        <v>156</v>
      </c>
      <c r="L355" s="46"/>
      <c r="M355" s="222" t="s">
        <v>19</v>
      </c>
      <c r="N355" s="223" t="s">
        <v>43</v>
      </c>
      <c r="O355" s="86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6" t="s">
        <v>157</v>
      </c>
      <c r="AT355" s="226" t="s">
        <v>152</v>
      </c>
      <c r="AU355" s="226" t="s">
        <v>81</v>
      </c>
      <c r="AY355" s="19" t="s">
        <v>150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9" t="s">
        <v>79</v>
      </c>
      <c r="BK355" s="227">
        <f>ROUND(I355*H355,2)</f>
        <v>0</v>
      </c>
      <c r="BL355" s="19" t="s">
        <v>157</v>
      </c>
      <c r="BM355" s="226" t="s">
        <v>2056</v>
      </c>
    </row>
    <row r="356" s="2" customFormat="1">
      <c r="A356" s="40"/>
      <c r="B356" s="41"/>
      <c r="C356" s="42"/>
      <c r="D356" s="228" t="s">
        <v>159</v>
      </c>
      <c r="E356" s="42"/>
      <c r="F356" s="229" t="s">
        <v>605</v>
      </c>
      <c r="G356" s="42"/>
      <c r="H356" s="42"/>
      <c r="I356" s="230"/>
      <c r="J356" s="42"/>
      <c r="K356" s="42"/>
      <c r="L356" s="46"/>
      <c r="M356" s="231"/>
      <c r="N356" s="232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159</v>
      </c>
      <c r="AU356" s="19" t="s">
        <v>81</v>
      </c>
    </row>
    <row r="357" s="2" customFormat="1">
      <c r="A357" s="40"/>
      <c r="B357" s="41"/>
      <c r="C357" s="42"/>
      <c r="D357" s="233" t="s">
        <v>161</v>
      </c>
      <c r="E357" s="42"/>
      <c r="F357" s="234" t="s">
        <v>606</v>
      </c>
      <c r="G357" s="42"/>
      <c r="H357" s="42"/>
      <c r="I357" s="230"/>
      <c r="J357" s="42"/>
      <c r="K357" s="42"/>
      <c r="L357" s="46"/>
      <c r="M357" s="231"/>
      <c r="N357" s="232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161</v>
      </c>
      <c r="AU357" s="19" t="s">
        <v>81</v>
      </c>
    </row>
    <row r="358" s="12" customFormat="1" ht="25.92" customHeight="1">
      <c r="A358" s="12"/>
      <c r="B358" s="199"/>
      <c r="C358" s="200"/>
      <c r="D358" s="201" t="s">
        <v>71</v>
      </c>
      <c r="E358" s="202" t="s">
        <v>898</v>
      </c>
      <c r="F358" s="202" t="s">
        <v>1508</v>
      </c>
      <c r="G358" s="200"/>
      <c r="H358" s="200"/>
      <c r="I358" s="203"/>
      <c r="J358" s="204">
        <f>BK358</f>
        <v>0</v>
      </c>
      <c r="K358" s="200"/>
      <c r="L358" s="205"/>
      <c r="M358" s="206"/>
      <c r="N358" s="207"/>
      <c r="O358" s="207"/>
      <c r="P358" s="208">
        <f>P359+P378+P386</f>
        <v>0</v>
      </c>
      <c r="Q358" s="207"/>
      <c r="R358" s="208">
        <f>R359+R378+R386</f>
        <v>0.41520279999999998</v>
      </c>
      <c r="S358" s="207"/>
      <c r="T358" s="209">
        <f>T359+T378+T386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0" t="s">
        <v>81</v>
      </c>
      <c r="AT358" s="211" t="s">
        <v>71</v>
      </c>
      <c r="AU358" s="211" t="s">
        <v>72</v>
      </c>
      <c r="AY358" s="210" t="s">
        <v>150</v>
      </c>
      <c r="BK358" s="212">
        <f>BK359+BK378+BK386</f>
        <v>0</v>
      </c>
    </row>
    <row r="359" s="12" customFormat="1" ht="22.8" customHeight="1">
      <c r="A359" s="12"/>
      <c r="B359" s="199"/>
      <c r="C359" s="200"/>
      <c r="D359" s="201" t="s">
        <v>71</v>
      </c>
      <c r="E359" s="213" t="s">
        <v>1509</v>
      </c>
      <c r="F359" s="213" t="s">
        <v>1510</v>
      </c>
      <c r="G359" s="200"/>
      <c r="H359" s="200"/>
      <c r="I359" s="203"/>
      <c r="J359" s="214">
        <f>BK359</f>
        <v>0</v>
      </c>
      <c r="K359" s="200"/>
      <c r="L359" s="205"/>
      <c r="M359" s="206"/>
      <c r="N359" s="207"/>
      <c r="O359" s="207"/>
      <c r="P359" s="208">
        <f>SUM(P360:P377)</f>
        <v>0</v>
      </c>
      <c r="Q359" s="207"/>
      <c r="R359" s="208">
        <f>SUM(R360:R377)</f>
        <v>0.40991999999999995</v>
      </c>
      <c r="S359" s="207"/>
      <c r="T359" s="209">
        <f>SUM(T360:T377)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0" t="s">
        <v>81</v>
      </c>
      <c r="AT359" s="211" t="s">
        <v>71</v>
      </c>
      <c r="AU359" s="211" t="s">
        <v>79</v>
      </c>
      <c r="AY359" s="210" t="s">
        <v>150</v>
      </c>
      <c r="BK359" s="212">
        <f>SUM(BK360:BK377)</f>
        <v>0</v>
      </c>
    </row>
    <row r="360" s="2" customFormat="1" ht="24.15" customHeight="1">
      <c r="A360" s="40"/>
      <c r="B360" s="41"/>
      <c r="C360" s="215" t="s">
        <v>411</v>
      </c>
      <c r="D360" s="215" t="s">
        <v>152</v>
      </c>
      <c r="E360" s="216" t="s">
        <v>1512</v>
      </c>
      <c r="F360" s="217" t="s">
        <v>1513</v>
      </c>
      <c r="G360" s="218" t="s">
        <v>415</v>
      </c>
      <c r="H360" s="219">
        <v>390.39999999999998</v>
      </c>
      <c r="I360" s="220"/>
      <c r="J360" s="221">
        <f>ROUND(I360*H360,2)</f>
        <v>0</v>
      </c>
      <c r="K360" s="217" t="s">
        <v>156</v>
      </c>
      <c r="L360" s="46"/>
      <c r="M360" s="222" t="s">
        <v>19</v>
      </c>
      <c r="N360" s="223" t="s">
        <v>43</v>
      </c>
      <c r="O360" s="86"/>
      <c r="P360" s="224">
        <f>O360*H360</f>
        <v>0</v>
      </c>
      <c r="Q360" s="224">
        <v>5.0000000000000002E-05</v>
      </c>
      <c r="R360" s="224">
        <f>Q360*H360</f>
        <v>0.019519999999999999</v>
      </c>
      <c r="S360" s="224">
        <v>0</v>
      </c>
      <c r="T360" s="225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6" t="s">
        <v>276</v>
      </c>
      <c r="AT360" s="226" t="s">
        <v>152</v>
      </c>
      <c r="AU360" s="226" t="s">
        <v>81</v>
      </c>
      <c r="AY360" s="19" t="s">
        <v>150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9" t="s">
        <v>79</v>
      </c>
      <c r="BK360" s="227">
        <f>ROUND(I360*H360,2)</f>
        <v>0</v>
      </c>
      <c r="BL360" s="19" t="s">
        <v>276</v>
      </c>
      <c r="BM360" s="226" t="s">
        <v>2057</v>
      </c>
    </row>
    <row r="361" s="2" customFormat="1">
      <c r="A361" s="40"/>
      <c r="B361" s="41"/>
      <c r="C361" s="42"/>
      <c r="D361" s="228" t="s">
        <v>159</v>
      </c>
      <c r="E361" s="42"/>
      <c r="F361" s="229" t="s">
        <v>1515</v>
      </c>
      <c r="G361" s="42"/>
      <c r="H361" s="42"/>
      <c r="I361" s="230"/>
      <c r="J361" s="42"/>
      <c r="K361" s="42"/>
      <c r="L361" s="46"/>
      <c r="M361" s="231"/>
      <c r="N361" s="232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159</v>
      </c>
      <c r="AU361" s="19" t="s">
        <v>81</v>
      </c>
    </row>
    <row r="362" s="2" customFormat="1">
      <c r="A362" s="40"/>
      <c r="B362" s="41"/>
      <c r="C362" s="42"/>
      <c r="D362" s="233" t="s">
        <v>161</v>
      </c>
      <c r="E362" s="42"/>
      <c r="F362" s="234" t="s">
        <v>1516</v>
      </c>
      <c r="G362" s="42"/>
      <c r="H362" s="42"/>
      <c r="I362" s="230"/>
      <c r="J362" s="42"/>
      <c r="K362" s="42"/>
      <c r="L362" s="46"/>
      <c r="M362" s="231"/>
      <c r="N362" s="232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161</v>
      </c>
      <c r="AU362" s="19" t="s">
        <v>81</v>
      </c>
    </row>
    <row r="363" s="13" customFormat="1">
      <c r="A363" s="13"/>
      <c r="B363" s="235"/>
      <c r="C363" s="236"/>
      <c r="D363" s="228" t="s">
        <v>163</v>
      </c>
      <c r="E363" s="237" t="s">
        <v>19</v>
      </c>
      <c r="F363" s="238" t="s">
        <v>2024</v>
      </c>
      <c r="G363" s="236"/>
      <c r="H363" s="237" t="s">
        <v>19</v>
      </c>
      <c r="I363" s="239"/>
      <c r="J363" s="236"/>
      <c r="K363" s="236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163</v>
      </c>
      <c r="AU363" s="244" t="s">
        <v>81</v>
      </c>
      <c r="AV363" s="13" t="s">
        <v>79</v>
      </c>
      <c r="AW363" s="13" t="s">
        <v>34</v>
      </c>
      <c r="AX363" s="13" t="s">
        <v>72</v>
      </c>
      <c r="AY363" s="244" t="s">
        <v>150</v>
      </c>
    </row>
    <row r="364" s="13" customFormat="1">
      <c r="A364" s="13"/>
      <c r="B364" s="235"/>
      <c r="C364" s="236"/>
      <c r="D364" s="228" t="s">
        <v>163</v>
      </c>
      <c r="E364" s="237" t="s">
        <v>19</v>
      </c>
      <c r="F364" s="238" t="s">
        <v>1517</v>
      </c>
      <c r="G364" s="236"/>
      <c r="H364" s="237" t="s">
        <v>19</v>
      </c>
      <c r="I364" s="239"/>
      <c r="J364" s="236"/>
      <c r="K364" s="236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163</v>
      </c>
      <c r="AU364" s="244" t="s">
        <v>81</v>
      </c>
      <c r="AV364" s="13" t="s">
        <v>79</v>
      </c>
      <c r="AW364" s="13" t="s">
        <v>34</v>
      </c>
      <c r="AX364" s="13" t="s">
        <v>72</v>
      </c>
      <c r="AY364" s="244" t="s">
        <v>150</v>
      </c>
    </row>
    <row r="365" s="14" customFormat="1">
      <c r="A365" s="14"/>
      <c r="B365" s="245"/>
      <c r="C365" s="246"/>
      <c r="D365" s="228" t="s">
        <v>163</v>
      </c>
      <c r="E365" s="247" t="s">
        <v>19</v>
      </c>
      <c r="F365" s="248" t="s">
        <v>1518</v>
      </c>
      <c r="G365" s="246"/>
      <c r="H365" s="249">
        <v>169.44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163</v>
      </c>
      <c r="AU365" s="255" t="s">
        <v>81</v>
      </c>
      <c r="AV365" s="14" t="s">
        <v>81</v>
      </c>
      <c r="AW365" s="14" t="s">
        <v>34</v>
      </c>
      <c r="AX365" s="14" t="s">
        <v>72</v>
      </c>
      <c r="AY365" s="255" t="s">
        <v>150</v>
      </c>
    </row>
    <row r="366" s="13" customFormat="1">
      <c r="A366" s="13"/>
      <c r="B366" s="235"/>
      <c r="C366" s="236"/>
      <c r="D366" s="228" t="s">
        <v>163</v>
      </c>
      <c r="E366" s="237" t="s">
        <v>19</v>
      </c>
      <c r="F366" s="238" t="s">
        <v>2058</v>
      </c>
      <c r="G366" s="236"/>
      <c r="H366" s="237" t="s">
        <v>19</v>
      </c>
      <c r="I366" s="239"/>
      <c r="J366" s="236"/>
      <c r="K366" s="236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163</v>
      </c>
      <c r="AU366" s="244" t="s">
        <v>81</v>
      </c>
      <c r="AV366" s="13" t="s">
        <v>79</v>
      </c>
      <c r="AW366" s="13" t="s">
        <v>34</v>
      </c>
      <c r="AX366" s="13" t="s">
        <v>72</v>
      </c>
      <c r="AY366" s="244" t="s">
        <v>150</v>
      </c>
    </row>
    <row r="367" s="14" customFormat="1">
      <c r="A367" s="14"/>
      <c r="B367" s="245"/>
      <c r="C367" s="246"/>
      <c r="D367" s="228" t="s">
        <v>163</v>
      </c>
      <c r="E367" s="247" t="s">
        <v>19</v>
      </c>
      <c r="F367" s="248" t="s">
        <v>2059</v>
      </c>
      <c r="G367" s="246"/>
      <c r="H367" s="249">
        <v>220.96000000000001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163</v>
      </c>
      <c r="AU367" s="255" t="s">
        <v>81</v>
      </c>
      <c r="AV367" s="14" t="s">
        <v>81</v>
      </c>
      <c r="AW367" s="14" t="s">
        <v>34</v>
      </c>
      <c r="AX367" s="14" t="s">
        <v>72</v>
      </c>
      <c r="AY367" s="255" t="s">
        <v>150</v>
      </c>
    </row>
    <row r="368" s="15" customFormat="1">
      <c r="A368" s="15"/>
      <c r="B368" s="256"/>
      <c r="C368" s="257"/>
      <c r="D368" s="228" t="s">
        <v>163</v>
      </c>
      <c r="E368" s="258" t="s">
        <v>19</v>
      </c>
      <c r="F368" s="259" t="s">
        <v>167</v>
      </c>
      <c r="G368" s="257"/>
      <c r="H368" s="260">
        <v>390.39999999999998</v>
      </c>
      <c r="I368" s="261"/>
      <c r="J368" s="257"/>
      <c r="K368" s="257"/>
      <c r="L368" s="262"/>
      <c r="M368" s="263"/>
      <c r="N368" s="264"/>
      <c r="O368" s="264"/>
      <c r="P368" s="264"/>
      <c r="Q368" s="264"/>
      <c r="R368" s="264"/>
      <c r="S368" s="264"/>
      <c r="T368" s="26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6" t="s">
        <v>163</v>
      </c>
      <c r="AU368" s="266" t="s">
        <v>81</v>
      </c>
      <c r="AV368" s="15" t="s">
        <v>157</v>
      </c>
      <c r="AW368" s="15" t="s">
        <v>34</v>
      </c>
      <c r="AX368" s="15" t="s">
        <v>79</v>
      </c>
      <c r="AY368" s="266" t="s">
        <v>150</v>
      </c>
    </row>
    <row r="369" s="2" customFormat="1" ht="16.5" customHeight="1">
      <c r="A369" s="40"/>
      <c r="B369" s="41"/>
      <c r="C369" s="267" t="s">
        <v>419</v>
      </c>
      <c r="D369" s="267" t="s">
        <v>412</v>
      </c>
      <c r="E369" s="268" t="s">
        <v>1520</v>
      </c>
      <c r="F369" s="269" t="s">
        <v>1521</v>
      </c>
      <c r="G369" s="270" t="s">
        <v>415</v>
      </c>
      <c r="H369" s="271">
        <v>390.39999999999998</v>
      </c>
      <c r="I369" s="272"/>
      <c r="J369" s="273">
        <f>ROUND(I369*H369,2)</f>
        <v>0</v>
      </c>
      <c r="K369" s="269" t="s">
        <v>19</v>
      </c>
      <c r="L369" s="274"/>
      <c r="M369" s="275" t="s">
        <v>19</v>
      </c>
      <c r="N369" s="276" t="s">
        <v>43</v>
      </c>
      <c r="O369" s="86"/>
      <c r="P369" s="224">
        <f>O369*H369</f>
        <v>0</v>
      </c>
      <c r="Q369" s="224">
        <v>0.001</v>
      </c>
      <c r="R369" s="224">
        <f>Q369*H369</f>
        <v>0.39039999999999997</v>
      </c>
      <c r="S369" s="224">
        <v>0</v>
      </c>
      <c r="T369" s="225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6" t="s">
        <v>404</v>
      </c>
      <c r="AT369" s="226" t="s">
        <v>412</v>
      </c>
      <c r="AU369" s="226" t="s">
        <v>81</v>
      </c>
      <c r="AY369" s="19" t="s">
        <v>150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9" t="s">
        <v>79</v>
      </c>
      <c r="BK369" s="227">
        <f>ROUND(I369*H369,2)</f>
        <v>0</v>
      </c>
      <c r="BL369" s="19" t="s">
        <v>276</v>
      </c>
      <c r="BM369" s="226" t="s">
        <v>2060</v>
      </c>
    </row>
    <row r="370" s="2" customFormat="1">
      <c r="A370" s="40"/>
      <c r="B370" s="41"/>
      <c r="C370" s="42"/>
      <c r="D370" s="228" t="s">
        <v>159</v>
      </c>
      <c r="E370" s="42"/>
      <c r="F370" s="229" t="s">
        <v>1521</v>
      </c>
      <c r="G370" s="42"/>
      <c r="H370" s="42"/>
      <c r="I370" s="230"/>
      <c r="J370" s="42"/>
      <c r="K370" s="42"/>
      <c r="L370" s="46"/>
      <c r="M370" s="231"/>
      <c r="N370" s="232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159</v>
      </c>
      <c r="AU370" s="19" t="s">
        <v>81</v>
      </c>
    </row>
    <row r="371" s="2" customFormat="1">
      <c r="A371" s="40"/>
      <c r="B371" s="41"/>
      <c r="C371" s="42"/>
      <c r="D371" s="228" t="s">
        <v>495</v>
      </c>
      <c r="E371" s="42"/>
      <c r="F371" s="277" t="s">
        <v>1523</v>
      </c>
      <c r="G371" s="42"/>
      <c r="H371" s="42"/>
      <c r="I371" s="230"/>
      <c r="J371" s="42"/>
      <c r="K371" s="42"/>
      <c r="L371" s="46"/>
      <c r="M371" s="231"/>
      <c r="N371" s="232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495</v>
      </c>
      <c r="AU371" s="19" t="s">
        <v>81</v>
      </c>
    </row>
    <row r="372" s="13" customFormat="1">
      <c r="A372" s="13"/>
      <c r="B372" s="235"/>
      <c r="C372" s="236"/>
      <c r="D372" s="228" t="s">
        <v>163</v>
      </c>
      <c r="E372" s="237" t="s">
        <v>19</v>
      </c>
      <c r="F372" s="238" t="s">
        <v>1524</v>
      </c>
      <c r="G372" s="236"/>
      <c r="H372" s="237" t="s">
        <v>19</v>
      </c>
      <c r="I372" s="239"/>
      <c r="J372" s="236"/>
      <c r="K372" s="236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163</v>
      </c>
      <c r="AU372" s="244" t="s">
        <v>81</v>
      </c>
      <c r="AV372" s="13" t="s">
        <v>79</v>
      </c>
      <c r="AW372" s="13" t="s">
        <v>34</v>
      </c>
      <c r="AX372" s="13" t="s">
        <v>72</v>
      </c>
      <c r="AY372" s="244" t="s">
        <v>150</v>
      </c>
    </row>
    <row r="373" s="14" customFormat="1">
      <c r="A373" s="14"/>
      <c r="B373" s="245"/>
      <c r="C373" s="246"/>
      <c r="D373" s="228" t="s">
        <v>163</v>
      </c>
      <c r="E373" s="247" t="s">
        <v>19</v>
      </c>
      <c r="F373" s="248" t="s">
        <v>2061</v>
      </c>
      <c r="G373" s="246"/>
      <c r="H373" s="249">
        <v>390.39999999999998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163</v>
      </c>
      <c r="AU373" s="255" t="s">
        <v>81</v>
      </c>
      <c r="AV373" s="14" t="s">
        <v>81</v>
      </c>
      <c r="AW373" s="14" t="s">
        <v>34</v>
      </c>
      <c r="AX373" s="14" t="s">
        <v>72</v>
      </c>
      <c r="AY373" s="255" t="s">
        <v>150</v>
      </c>
    </row>
    <row r="374" s="15" customFormat="1">
      <c r="A374" s="15"/>
      <c r="B374" s="256"/>
      <c r="C374" s="257"/>
      <c r="D374" s="228" t="s">
        <v>163</v>
      </c>
      <c r="E374" s="258" t="s">
        <v>19</v>
      </c>
      <c r="F374" s="259" t="s">
        <v>167</v>
      </c>
      <c r="G374" s="257"/>
      <c r="H374" s="260">
        <v>390.39999999999998</v>
      </c>
      <c r="I374" s="261"/>
      <c r="J374" s="257"/>
      <c r="K374" s="257"/>
      <c r="L374" s="262"/>
      <c r="M374" s="263"/>
      <c r="N374" s="264"/>
      <c r="O374" s="264"/>
      <c r="P374" s="264"/>
      <c r="Q374" s="264"/>
      <c r="R374" s="264"/>
      <c r="S374" s="264"/>
      <c r="T374" s="26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6" t="s">
        <v>163</v>
      </c>
      <c r="AU374" s="266" t="s">
        <v>81</v>
      </c>
      <c r="AV374" s="15" t="s">
        <v>157</v>
      </c>
      <c r="AW374" s="15" t="s">
        <v>34</v>
      </c>
      <c r="AX374" s="15" t="s">
        <v>79</v>
      </c>
      <c r="AY374" s="266" t="s">
        <v>150</v>
      </c>
    </row>
    <row r="375" s="2" customFormat="1" ht="24.15" customHeight="1">
      <c r="A375" s="40"/>
      <c r="B375" s="41"/>
      <c r="C375" s="215" t="s">
        <v>427</v>
      </c>
      <c r="D375" s="215" t="s">
        <v>152</v>
      </c>
      <c r="E375" s="216" t="s">
        <v>1526</v>
      </c>
      <c r="F375" s="217" t="s">
        <v>1527</v>
      </c>
      <c r="G375" s="218" t="s">
        <v>382</v>
      </c>
      <c r="H375" s="219">
        <v>0.40999999999999998</v>
      </c>
      <c r="I375" s="220"/>
      <c r="J375" s="221">
        <f>ROUND(I375*H375,2)</f>
        <v>0</v>
      </c>
      <c r="K375" s="217" t="s">
        <v>156</v>
      </c>
      <c r="L375" s="46"/>
      <c r="M375" s="222" t="s">
        <v>19</v>
      </c>
      <c r="N375" s="223" t="s">
        <v>43</v>
      </c>
      <c r="O375" s="86"/>
      <c r="P375" s="224">
        <f>O375*H375</f>
        <v>0</v>
      </c>
      <c r="Q375" s="224">
        <v>0</v>
      </c>
      <c r="R375" s="224">
        <f>Q375*H375</f>
        <v>0</v>
      </c>
      <c r="S375" s="224">
        <v>0</v>
      </c>
      <c r="T375" s="225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6" t="s">
        <v>276</v>
      </c>
      <c r="AT375" s="226" t="s">
        <v>152</v>
      </c>
      <c r="AU375" s="226" t="s">
        <v>81</v>
      </c>
      <c r="AY375" s="19" t="s">
        <v>150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9" t="s">
        <v>79</v>
      </c>
      <c r="BK375" s="227">
        <f>ROUND(I375*H375,2)</f>
        <v>0</v>
      </c>
      <c r="BL375" s="19" t="s">
        <v>276</v>
      </c>
      <c r="BM375" s="226" t="s">
        <v>2062</v>
      </c>
    </row>
    <row r="376" s="2" customFormat="1">
      <c r="A376" s="40"/>
      <c r="B376" s="41"/>
      <c r="C376" s="42"/>
      <c r="D376" s="228" t="s">
        <v>159</v>
      </c>
      <c r="E376" s="42"/>
      <c r="F376" s="229" t="s">
        <v>1529</v>
      </c>
      <c r="G376" s="42"/>
      <c r="H376" s="42"/>
      <c r="I376" s="230"/>
      <c r="J376" s="42"/>
      <c r="K376" s="42"/>
      <c r="L376" s="46"/>
      <c r="M376" s="231"/>
      <c r="N376" s="232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159</v>
      </c>
      <c r="AU376" s="19" t="s">
        <v>81</v>
      </c>
    </row>
    <row r="377" s="2" customFormat="1">
      <c r="A377" s="40"/>
      <c r="B377" s="41"/>
      <c r="C377" s="42"/>
      <c r="D377" s="233" t="s">
        <v>161</v>
      </c>
      <c r="E377" s="42"/>
      <c r="F377" s="234" t="s">
        <v>1530</v>
      </c>
      <c r="G377" s="42"/>
      <c r="H377" s="42"/>
      <c r="I377" s="230"/>
      <c r="J377" s="42"/>
      <c r="K377" s="42"/>
      <c r="L377" s="46"/>
      <c r="M377" s="231"/>
      <c r="N377" s="232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161</v>
      </c>
      <c r="AU377" s="19" t="s">
        <v>81</v>
      </c>
    </row>
    <row r="378" s="12" customFormat="1" ht="22.8" customHeight="1">
      <c r="A378" s="12"/>
      <c r="B378" s="199"/>
      <c r="C378" s="200"/>
      <c r="D378" s="201" t="s">
        <v>71</v>
      </c>
      <c r="E378" s="213" t="s">
        <v>2063</v>
      </c>
      <c r="F378" s="213" t="s">
        <v>2064</v>
      </c>
      <c r="G378" s="200"/>
      <c r="H378" s="200"/>
      <c r="I378" s="203"/>
      <c r="J378" s="214">
        <f>BK378</f>
        <v>0</v>
      </c>
      <c r="K378" s="200"/>
      <c r="L378" s="205"/>
      <c r="M378" s="206"/>
      <c r="N378" s="207"/>
      <c r="O378" s="207"/>
      <c r="P378" s="208">
        <f>SUM(P379:P385)</f>
        <v>0</v>
      </c>
      <c r="Q378" s="207"/>
      <c r="R378" s="208">
        <f>SUM(R379:R385)</f>
        <v>0.00049499999999999989</v>
      </c>
      <c r="S378" s="207"/>
      <c r="T378" s="209">
        <f>SUM(T379:T385)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0" t="s">
        <v>81</v>
      </c>
      <c r="AT378" s="211" t="s">
        <v>71</v>
      </c>
      <c r="AU378" s="211" t="s">
        <v>79</v>
      </c>
      <c r="AY378" s="210" t="s">
        <v>150</v>
      </c>
      <c r="BK378" s="212">
        <f>SUM(BK379:BK385)</f>
        <v>0</v>
      </c>
    </row>
    <row r="379" s="2" customFormat="1" ht="24.15" customHeight="1">
      <c r="A379" s="40"/>
      <c r="B379" s="41"/>
      <c r="C379" s="215" t="s">
        <v>433</v>
      </c>
      <c r="D379" s="215" t="s">
        <v>152</v>
      </c>
      <c r="E379" s="216" t="s">
        <v>2065</v>
      </c>
      <c r="F379" s="217" t="s">
        <v>2066</v>
      </c>
      <c r="G379" s="218" t="s">
        <v>155</v>
      </c>
      <c r="H379" s="219">
        <v>3.2999999999999998</v>
      </c>
      <c r="I379" s="220"/>
      <c r="J379" s="221">
        <f>ROUND(I379*H379,2)</f>
        <v>0</v>
      </c>
      <c r="K379" s="217" t="s">
        <v>156</v>
      </c>
      <c r="L379" s="46"/>
      <c r="M379" s="222" t="s">
        <v>19</v>
      </c>
      <c r="N379" s="223" t="s">
        <v>43</v>
      </c>
      <c r="O379" s="86"/>
      <c r="P379" s="224">
        <f>O379*H379</f>
        <v>0</v>
      </c>
      <c r="Q379" s="224">
        <v>0.00014999999999999999</v>
      </c>
      <c r="R379" s="224">
        <f>Q379*H379</f>
        <v>0.00049499999999999989</v>
      </c>
      <c r="S379" s="224">
        <v>0</v>
      </c>
      <c r="T379" s="225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26" t="s">
        <v>276</v>
      </c>
      <c r="AT379" s="226" t="s">
        <v>152</v>
      </c>
      <c r="AU379" s="226" t="s">
        <v>81</v>
      </c>
      <c r="AY379" s="19" t="s">
        <v>150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19" t="s">
        <v>79</v>
      </c>
      <c r="BK379" s="227">
        <f>ROUND(I379*H379,2)</f>
        <v>0</v>
      </c>
      <c r="BL379" s="19" t="s">
        <v>276</v>
      </c>
      <c r="BM379" s="226" t="s">
        <v>2067</v>
      </c>
    </row>
    <row r="380" s="2" customFormat="1">
      <c r="A380" s="40"/>
      <c r="B380" s="41"/>
      <c r="C380" s="42"/>
      <c r="D380" s="228" t="s">
        <v>159</v>
      </c>
      <c r="E380" s="42"/>
      <c r="F380" s="229" t="s">
        <v>2068</v>
      </c>
      <c r="G380" s="42"/>
      <c r="H380" s="42"/>
      <c r="I380" s="230"/>
      <c r="J380" s="42"/>
      <c r="K380" s="42"/>
      <c r="L380" s="46"/>
      <c r="M380" s="231"/>
      <c r="N380" s="232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159</v>
      </c>
      <c r="AU380" s="19" t="s">
        <v>81</v>
      </c>
    </row>
    <row r="381" s="2" customFormat="1">
      <c r="A381" s="40"/>
      <c r="B381" s="41"/>
      <c r="C381" s="42"/>
      <c r="D381" s="233" t="s">
        <v>161</v>
      </c>
      <c r="E381" s="42"/>
      <c r="F381" s="234" t="s">
        <v>2069</v>
      </c>
      <c r="G381" s="42"/>
      <c r="H381" s="42"/>
      <c r="I381" s="230"/>
      <c r="J381" s="42"/>
      <c r="K381" s="42"/>
      <c r="L381" s="46"/>
      <c r="M381" s="231"/>
      <c r="N381" s="232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161</v>
      </c>
      <c r="AU381" s="19" t="s">
        <v>81</v>
      </c>
    </row>
    <row r="382" s="13" customFormat="1">
      <c r="A382" s="13"/>
      <c r="B382" s="235"/>
      <c r="C382" s="236"/>
      <c r="D382" s="228" t="s">
        <v>163</v>
      </c>
      <c r="E382" s="237" t="s">
        <v>19</v>
      </c>
      <c r="F382" s="238" t="s">
        <v>1297</v>
      </c>
      <c r="G382" s="236"/>
      <c r="H382" s="237" t="s">
        <v>19</v>
      </c>
      <c r="I382" s="239"/>
      <c r="J382" s="236"/>
      <c r="K382" s="236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163</v>
      </c>
      <c r="AU382" s="244" t="s">
        <v>81</v>
      </c>
      <c r="AV382" s="13" t="s">
        <v>79</v>
      </c>
      <c r="AW382" s="13" t="s">
        <v>34</v>
      </c>
      <c r="AX382" s="13" t="s">
        <v>72</v>
      </c>
      <c r="AY382" s="244" t="s">
        <v>150</v>
      </c>
    </row>
    <row r="383" s="13" customFormat="1">
      <c r="A383" s="13"/>
      <c r="B383" s="235"/>
      <c r="C383" s="236"/>
      <c r="D383" s="228" t="s">
        <v>163</v>
      </c>
      <c r="E383" s="237" t="s">
        <v>19</v>
      </c>
      <c r="F383" s="238" t="s">
        <v>2070</v>
      </c>
      <c r="G383" s="236"/>
      <c r="H383" s="237" t="s">
        <v>19</v>
      </c>
      <c r="I383" s="239"/>
      <c r="J383" s="236"/>
      <c r="K383" s="236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163</v>
      </c>
      <c r="AU383" s="244" t="s">
        <v>81</v>
      </c>
      <c r="AV383" s="13" t="s">
        <v>79</v>
      </c>
      <c r="AW383" s="13" t="s">
        <v>34</v>
      </c>
      <c r="AX383" s="13" t="s">
        <v>72</v>
      </c>
      <c r="AY383" s="244" t="s">
        <v>150</v>
      </c>
    </row>
    <row r="384" s="14" customFormat="1">
      <c r="A384" s="14"/>
      <c r="B384" s="245"/>
      <c r="C384" s="246"/>
      <c r="D384" s="228" t="s">
        <v>163</v>
      </c>
      <c r="E384" s="247" t="s">
        <v>19</v>
      </c>
      <c r="F384" s="248" t="s">
        <v>1981</v>
      </c>
      <c r="G384" s="246"/>
      <c r="H384" s="249">
        <v>3.2999999999999998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163</v>
      </c>
      <c r="AU384" s="255" t="s">
        <v>81</v>
      </c>
      <c r="AV384" s="14" t="s">
        <v>81</v>
      </c>
      <c r="AW384" s="14" t="s">
        <v>34</v>
      </c>
      <c r="AX384" s="14" t="s">
        <v>72</v>
      </c>
      <c r="AY384" s="255" t="s">
        <v>150</v>
      </c>
    </row>
    <row r="385" s="15" customFormat="1">
      <c r="A385" s="15"/>
      <c r="B385" s="256"/>
      <c r="C385" s="257"/>
      <c r="D385" s="228" t="s">
        <v>163</v>
      </c>
      <c r="E385" s="258" t="s">
        <v>19</v>
      </c>
      <c r="F385" s="259" t="s">
        <v>167</v>
      </c>
      <c r="G385" s="257"/>
      <c r="H385" s="260">
        <v>3.2999999999999998</v>
      </c>
      <c r="I385" s="261"/>
      <c r="J385" s="257"/>
      <c r="K385" s="257"/>
      <c r="L385" s="262"/>
      <c r="M385" s="263"/>
      <c r="N385" s="264"/>
      <c r="O385" s="264"/>
      <c r="P385" s="264"/>
      <c r="Q385" s="264"/>
      <c r="R385" s="264"/>
      <c r="S385" s="264"/>
      <c r="T385" s="26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6" t="s">
        <v>163</v>
      </c>
      <c r="AU385" s="266" t="s">
        <v>81</v>
      </c>
      <c r="AV385" s="15" t="s">
        <v>157</v>
      </c>
      <c r="AW385" s="15" t="s">
        <v>34</v>
      </c>
      <c r="AX385" s="15" t="s">
        <v>79</v>
      </c>
      <c r="AY385" s="266" t="s">
        <v>150</v>
      </c>
    </row>
    <row r="386" s="12" customFormat="1" ht="22.8" customHeight="1">
      <c r="A386" s="12"/>
      <c r="B386" s="199"/>
      <c r="C386" s="200"/>
      <c r="D386" s="201" t="s">
        <v>71</v>
      </c>
      <c r="E386" s="213" t="s">
        <v>1531</v>
      </c>
      <c r="F386" s="213" t="s">
        <v>1532</v>
      </c>
      <c r="G386" s="200"/>
      <c r="H386" s="200"/>
      <c r="I386" s="203"/>
      <c r="J386" s="214">
        <f>BK386</f>
        <v>0</v>
      </c>
      <c r="K386" s="200"/>
      <c r="L386" s="205"/>
      <c r="M386" s="206"/>
      <c r="N386" s="207"/>
      <c r="O386" s="207"/>
      <c r="P386" s="208">
        <f>SUM(P387:P394)</f>
        <v>0</v>
      </c>
      <c r="Q386" s="207"/>
      <c r="R386" s="208">
        <f>SUM(R387:R394)</f>
        <v>0.0047878</v>
      </c>
      <c r="S386" s="207"/>
      <c r="T386" s="209">
        <f>SUM(T387:T394)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0" t="s">
        <v>81</v>
      </c>
      <c r="AT386" s="211" t="s">
        <v>71</v>
      </c>
      <c r="AU386" s="211" t="s">
        <v>79</v>
      </c>
      <c r="AY386" s="210" t="s">
        <v>150</v>
      </c>
      <c r="BK386" s="212">
        <f>SUM(BK387:BK394)</f>
        <v>0</v>
      </c>
    </row>
    <row r="387" s="2" customFormat="1" ht="21.75" customHeight="1">
      <c r="A387" s="40"/>
      <c r="B387" s="41"/>
      <c r="C387" s="215" t="s">
        <v>441</v>
      </c>
      <c r="D387" s="215" t="s">
        <v>152</v>
      </c>
      <c r="E387" s="216" t="s">
        <v>1534</v>
      </c>
      <c r="F387" s="217" t="s">
        <v>1535</v>
      </c>
      <c r="G387" s="218" t="s">
        <v>155</v>
      </c>
      <c r="H387" s="219">
        <v>3.2349999999999999</v>
      </c>
      <c r="I387" s="220"/>
      <c r="J387" s="221">
        <f>ROUND(I387*H387,2)</f>
        <v>0</v>
      </c>
      <c r="K387" s="217" t="s">
        <v>156</v>
      </c>
      <c r="L387" s="46"/>
      <c r="M387" s="222" t="s">
        <v>19</v>
      </c>
      <c r="N387" s="223" t="s">
        <v>43</v>
      </c>
      <c r="O387" s="86"/>
      <c r="P387" s="224">
        <f>O387*H387</f>
        <v>0</v>
      </c>
      <c r="Q387" s="224">
        <v>0.00148</v>
      </c>
      <c r="R387" s="224">
        <f>Q387*H387</f>
        <v>0.0047878</v>
      </c>
      <c r="S387" s="224">
        <v>0</v>
      </c>
      <c r="T387" s="225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26" t="s">
        <v>276</v>
      </c>
      <c r="AT387" s="226" t="s">
        <v>152</v>
      </c>
      <c r="AU387" s="226" t="s">
        <v>81</v>
      </c>
      <c r="AY387" s="19" t="s">
        <v>150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9" t="s">
        <v>79</v>
      </c>
      <c r="BK387" s="227">
        <f>ROUND(I387*H387,2)</f>
        <v>0</v>
      </c>
      <c r="BL387" s="19" t="s">
        <v>276</v>
      </c>
      <c r="BM387" s="226" t="s">
        <v>2071</v>
      </c>
    </row>
    <row r="388" s="2" customFormat="1">
      <c r="A388" s="40"/>
      <c r="B388" s="41"/>
      <c r="C388" s="42"/>
      <c r="D388" s="228" t="s">
        <v>159</v>
      </c>
      <c r="E388" s="42"/>
      <c r="F388" s="229" t="s">
        <v>1537</v>
      </c>
      <c r="G388" s="42"/>
      <c r="H388" s="42"/>
      <c r="I388" s="230"/>
      <c r="J388" s="42"/>
      <c r="K388" s="42"/>
      <c r="L388" s="46"/>
      <c r="M388" s="231"/>
      <c r="N388" s="232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159</v>
      </c>
      <c r="AU388" s="19" t="s">
        <v>81</v>
      </c>
    </row>
    <row r="389" s="2" customFormat="1">
      <c r="A389" s="40"/>
      <c r="B389" s="41"/>
      <c r="C389" s="42"/>
      <c r="D389" s="233" t="s">
        <v>161</v>
      </c>
      <c r="E389" s="42"/>
      <c r="F389" s="234" t="s">
        <v>1538</v>
      </c>
      <c r="G389" s="42"/>
      <c r="H389" s="42"/>
      <c r="I389" s="230"/>
      <c r="J389" s="42"/>
      <c r="K389" s="42"/>
      <c r="L389" s="46"/>
      <c r="M389" s="231"/>
      <c r="N389" s="232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161</v>
      </c>
      <c r="AU389" s="19" t="s">
        <v>81</v>
      </c>
    </row>
    <row r="390" s="13" customFormat="1">
      <c r="A390" s="13"/>
      <c r="B390" s="235"/>
      <c r="C390" s="236"/>
      <c r="D390" s="228" t="s">
        <v>163</v>
      </c>
      <c r="E390" s="237" t="s">
        <v>19</v>
      </c>
      <c r="F390" s="238" t="s">
        <v>2024</v>
      </c>
      <c r="G390" s="236"/>
      <c r="H390" s="237" t="s">
        <v>19</v>
      </c>
      <c r="I390" s="239"/>
      <c r="J390" s="236"/>
      <c r="K390" s="236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163</v>
      </c>
      <c r="AU390" s="244" t="s">
        <v>81</v>
      </c>
      <c r="AV390" s="13" t="s">
        <v>79</v>
      </c>
      <c r="AW390" s="13" t="s">
        <v>34</v>
      </c>
      <c r="AX390" s="13" t="s">
        <v>72</v>
      </c>
      <c r="AY390" s="244" t="s">
        <v>150</v>
      </c>
    </row>
    <row r="391" s="13" customFormat="1">
      <c r="A391" s="13"/>
      <c r="B391" s="235"/>
      <c r="C391" s="236"/>
      <c r="D391" s="228" t="s">
        <v>163</v>
      </c>
      <c r="E391" s="237" t="s">
        <v>19</v>
      </c>
      <c r="F391" s="238" t="s">
        <v>1539</v>
      </c>
      <c r="G391" s="236"/>
      <c r="H391" s="237" t="s">
        <v>19</v>
      </c>
      <c r="I391" s="239"/>
      <c r="J391" s="236"/>
      <c r="K391" s="236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163</v>
      </c>
      <c r="AU391" s="244" t="s">
        <v>81</v>
      </c>
      <c r="AV391" s="13" t="s">
        <v>79</v>
      </c>
      <c r="AW391" s="13" t="s">
        <v>34</v>
      </c>
      <c r="AX391" s="13" t="s">
        <v>72</v>
      </c>
      <c r="AY391" s="244" t="s">
        <v>150</v>
      </c>
    </row>
    <row r="392" s="14" customFormat="1">
      <c r="A392" s="14"/>
      <c r="B392" s="245"/>
      <c r="C392" s="246"/>
      <c r="D392" s="228" t="s">
        <v>163</v>
      </c>
      <c r="E392" s="247" t="s">
        <v>19</v>
      </c>
      <c r="F392" s="248" t="s">
        <v>1540</v>
      </c>
      <c r="G392" s="246"/>
      <c r="H392" s="249">
        <v>1.3779999999999999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163</v>
      </c>
      <c r="AU392" s="255" t="s">
        <v>81</v>
      </c>
      <c r="AV392" s="14" t="s">
        <v>81</v>
      </c>
      <c r="AW392" s="14" t="s">
        <v>34</v>
      </c>
      <c r="AX392" s="14" t="s">
        <v>72</v>
      </c>
      <c r="AY392" s="255" t="s">
        <v>150</v>
      </c>
    </row>
    <row r="393" s="14" customFormat="1">
      <c r="A393" s="14"/>
      <c r="B393" s="245"/>
      <c r="C393" s="246"/>
      <c r="D393" s="228" t="s">
        <v>163</v>
      </c>
      <c r="E393" s="247" t="s">
        <v>19</v>
      </c>
      <c r="F393" s="248" t="s">
        <v>2072</v>
      </c>
      <c r="G393" s="246"/>
      <c r="H393" s="249">
        <v>1.857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163</v>
      </c>
      <c r="AU393" s="255" t="s">
        <v>81</v>
      </c>
      <c r="AV393" s="14" t="s">
        <v>81</v>
      </c>
      <c r="AW393" s="14" t="s">
        <v>34</v>
      </c>
      <c r="AX393" s="14" t="s">
        <v>72</v>
      </c>
      <c r="AY393" s="255" t="s">
        <v>150</v>
      </c>
    </row>
    <row r="394" s="15" customFormat="1">
      <c r="A394" s="15"/>
      <c r="B394" s="256"/>
      <c r="C394" s="257"/>
      <c r="D394" s="228" t="s">
        <v>163</v>
      </c>
      <c r="E394" s="258" t="s">
        <v>19</v>
      </c>
      <c r="F394" s="259" t="s">
        <v>167</v>
      </c>
      <c r="G394" s="257"/>
      <c r="H394" s="260">
        <v>3.2349999999999999</v>
      </c>
      <c r="I394" s="261"/>
      <c r="J394" s="257"/>
      <c r="K394" s="257"/>
      <c r="L394" s="262"/>
      <c r="M394" s="294"/>
      <c r="N394" s="295"/>
      <c r="O394" s="295"/>
      <c r="P394" s="295"/>
      <c r="Q394" s="295"/>
      <c r="R394" s="295"/>
      <c r="S394" s="295"/>
      <c r="T394" s="296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6" t="s">
        <v>163</v>
      </c>
      <c r="AU394" s="266" t="s">
        <v>81</v>
      </c>
      <c r="AV394" s="15" t="s">
        <v>157</v>
      </c>
      <c r="AW394" s="15" t="s">
        <v>34</v>
      </c>
      <c r="AX394" s="15" t="s">
        <v>79</v>
      </c>
      <c r="AY394" s="266" t="s">
        <v>150</v>
      </c>
    </row>
    <row r="395" s="2" customFormat="1" ht="6.96" customHeight="1">
      <c r="A395" s="40"/>
      <c r="B395" s="61"/>
      <c r="C395" s="62"/>
      <c r="D395" s="62"/>
      <c r="E395" s="62"/>
      <c r="F395" s="62"/>
      <c r="G395" s="62"/>
      <c r="H395" s="62"/>
      <c r="I395" s="62"/>
      <c r="J395" s="62"/>
      <c r="K395" s="62"/>
      <c r="L395" s="46"/>
      <c r="M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</row>
  </sheetData>
  <sheetProtection sheet="1" autoFilter="0" formatColumns="0" formatRows="0" objects="1" scenarios="1" spinCount="100000" saltValue="nzoZU0nL8ixSntLjjwPFWl1oTqtL1qYaoSZK2g1loorrbLDdu9Z5Qm+9CJO0JsRI5yN3cWFXKsxVaLmYu9pheA==" hashValue="BB7YE2s+yy+jFjNUGQFgd90YDZ66MECk5PnI4V20e2neVU6DLsFZOYJf/xO/NHQZwblHsPguTAUdOiaQopQVFw==" algorithmName="SHA-512" password="CC35"/>
  <autoFilter ref="C95:K3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1" r:id="rId1" display="https://podminky.urs.cz/item/CS_URS_2023_01/131251103"/>
    <hyperlink ref="F112" r:id="rId2" display="https://podminky.urs.cz/item/CS_URS_2023_01/131351103"/>
    <hyperlink ref="F119" r:id="rId3" display="https://podminky.urs.cz/item/CS_URS_2023_01/162751117"/>
    <hyperlink ref="F127" r:id="rId4" display="https://podminky.urs.cz/item/CS_URS_2023_01/167151111"/>
    <hyperlink ref="F135" r:id="rId5" display="https://podminky.urs.cz/item/CS_URS_2023_01/171201231"/>
    <hyperlink ref="F142" r:id="rId6" display="https://podminky.urs.cz/item/CS_URS_2023_01/174151101"/>
    <hyperlink ref="F152" r:id="rId7" display="https://podminky.urs.cz/item/CS_URS_2023_01/181951112"/>
    <hyperlink ref="F163" r:id="rId8" display="https://podminky.urs.cz/item/CS_URS_2023_01/317941121"/>
    <hyperlink ref="F189" r:id="rId9" display="https://podminky.urs.cz/item/CS_URS_2023_01/320902021"/>
    <hyperlink ref="F196" r:id="rId10" display="https://podminky.urs.cz/item/CS_URS_2023_01/321321116"/>
    <hyperlink ref="F208" r:id="rId11" display="https://podminky.urs.cz/item/CS_URS_2023_01/321351010"/>
    <hyperlink ref="F221" r:id="rId12" display="https://podminky.urs.cz/item/CS_URS_2023_01/321352010"/>
    <hyperlink ref="F227" r:id="rId13" display="https://podminky.urs.cz/item/CS_URS_2023_01/321368211"/>
    <hyperlink ref="F240" r:id="rId14" display="https://podminky.urs.cz/item/CS_URS_2023_01/452311131"/>
    <hyperlink ref="F249" r:id="rId15" display="https://podminky.urs.cz/item/CS_URS_2023_01/452351101"/>
    <hyperlink ref="F259" r:id="rId16" display="https://podminky.urs.cz/item/CS_URS_2023_01/452368211"/>
    <hyperlink ref="F266" r:id="rId17" display="https://podminky.urs.cz/item/CS_URS_2023_01/452384111"/>
    <hyperlink ref="F273" r:id="rId18" display="https://podminky.urs.cz/item/CS_URS_2023_01/820441113"/>
    <hyperlink ref="F280" r:id="rId19" display="https://podminky.urs.cz/item/CS_URS_2023_01/871265231"/>
    <hyperlink ref="F288" r:id="rId20" display="https://podminky.urs.cz/item/CS_URS_2023_01/919521140"/>
    <hyperlink ref="F299" r:id="rId21" display="https://podminky.urs.cz/item/CS_URS_2023_01/919535556"/>
    <hyperlink ref="F308" r:id="rId22" display="https://podminky.urs.cz/item/CS_URS_2023_01/953943121"/>
    <hyperlink ref="F322" r:id="rId23" display="https://podminky.urs.cz/item/CS_URS_2023_01/953961113"/>
    <hyperlink ref="F334" r:id="rId24" display="https://podminky.urs.cz/item/CS_URS_2023_01/960321271"/>
    <hyperlink ref="F341" r:id="rId25" display="https://podminky.urs.cz/item/CS_URS_2023_01/977211114"/>
    <hyperlink ref="F348" r:id="rId26" display="https://podminky.urs.cz/item/CS_URS_2023_01/985321211"/>
    <hyperlink ref="F357" r:id="rId27" display="https://podminky.urs.cz/item/CS_URS_2023_01/998225111"/>
    <hyperlink ref="F362" r:id="rId28" display="https://podminky.urs.cz/item/CS_URS_2023_01/767995115"/>
    <hyperlink ref="F377" r:id="rId29" display="https://podminky.urs.cz/item/CS_URS_2023_01/998767101"/>
    <hyperlink ref="F381" r:id="rId30" display="https://podminky.urs.cz/item/CS_URS_2023_01/783813101"/>
    <hyperlink ref="F389" r:id="rId31" display="https://podminky.urs.cz/item/CS_URS_2023_01/7894215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121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Realizace souboru staveb společných zařízení v k. ú. Vetřkovice u Vítkova II.etapa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122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2073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8. 3. 2023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tr">
        <f>IF('Rekapitulace stavby'!AN10="","",'Rekapitulace stavby'!AN10)</f>
        <v/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5" t="s">
        <v>28</v>
      </c>
      <c r="J15" s="135" t="str">
        <f>IF('Rekapitulace stavby'!AN11="","",'Rekapitulace stavby'!AN11)</f>
        <v/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19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35</v>
      </c>
      <c r="E23" s="40"/>
      <c r="F23" s="40"/>
      <c r="G23" s="40"/>
      <c r="H23" s="40"/>
      <c r="I23" s="145" t="s">
        <v>26</v>
      </c>
      <c r="J23" s="135" t="s">
        <v>32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33</v>
      </c>
      <c r="F24" s="40"/>
      <c r="G24" s="40"/>
      <c r="H24" s="40"/>
      <c r="I24" s="145" t="s">
        <v>28</v>
      </c>
      <c r="J24" s="135" t="s">
        <v>19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36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38</v>
      </c>
      <c r="E30" s="40"/>
      <c r="F30" s="40"/>
      <c r="G30" s="40"/>
      <c r="H30" s="40"/>
      <c r="I30" s="40"/>
      <c r="J30" s="156">
        <f>ROUND(J84,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40</v>
      </c>
      <c r="G32" s="40"/>
      <c r="H32" s="40"/>
      <c r="I32" s="157" t="s">
        <v>39</v>
      </c>
      <c r="J32" s="157" t="s">
        <v>41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42</v>
      </c>
      <c r="E33" s="145" t="s">
        <v>43</v>
      </c>
      <c r="F33" s="159">
        <f>ROUND((SUM(BE84:BE148)),  2)</f>
        <v>0</v>
      </c>
      <c r="G33" s="40"/>
      <c r="H33" s="40"/>
      <c r="I33" s="160">
        <v>0.20999999999999999</v>
      </c>
      <c r="J33" s="159">
        <f>ROUND(((SUM(BE84:BE148))*I33),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44</v>
      </c>
      <c r="F34" s="159">
        <f>ROUND((SUM(BF84:BF148)),  2)</f>
        <v>0</v>
      </c>
      <c r="G34" s="40"/>
      <c r="H34" s="40"/>
      <c r="I34" s="160">
        <v>0.14999999999999999</v>
      </c>
      <c r="J34" s="159">
        <f>ROUND(((SUM(BF84:BF148))*I34),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45</v>
      </c>
      <c r="F35" s="159">
        <f>ROUND((SUM(BG84:BG148)),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46</v>
      </c>
      <c r="F36" s="159">
        <f>ROUND((SUM(BH84:BH148)),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47</v>
      </c>
      <c r="F37" s="159">
        <f>ROUND((SUM(BI84:BI148)),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124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72" t="str">
        <f>E7</f>
        <v>Realizace souboru staveb společných zařízení v k. ú. Vetřkovice u Vítkova II.etapa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122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k.ú. Vetřkovice u Vítkova</v>
      </c>
      <c r="G52" s="42"/>
      <c r="H52" s="42"/>
      <c r="I52" s="34" t="s">
        <v>23</v>
      </c>
      <c r="J52" s="74" t="str">
        <f>IF(J12="","",J12)</f>
        <v>8. 3. 2023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AGPOL s.r.o., Jungmannova 153/12, 77900 Olomouc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40.0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AGPOL s.r.o., Jungmannova 153/12, 77900 Olomouc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125</v>
      </c>
      <c r="D57" s="174"/>
      <c r="E57" s="174"/>
      <c r="F57" s="174"/>
      <c r="G57" s="174"/>
      <c r="H57" s="174"/>
      <c r="I57" s="174"/>
      <c r="J57" s="175" t="s">
        <v>126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70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127</v>
      </c>
    </row>
    <row r="60" s="9" customFormat="1" ht="24.96" customHeight="1">
      <c r="A60" s="9"/>
      <c r="B60" s="177"/>
      <c r="C60" s="178"/>
      <c r="D60" s="179" t="s">
        <v>2074</v>
      </c>
      <c r="E60" s="180"/>
      <c r="F60" s="180"/>
      <c r="G60" s="180"/>
      <c r="H60" s="180"/>
      <c r="I60" s="180"/>
      <c r="J60" s="181">
        <f>J85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2075</v>
      </c>
      <c r="E61" s="185"/>
      <c r="F61" s="185"/>
      <c r="G61" s="185"/>
      <c r="H61" s="185"/>
      <c r="I61" s="185"/>
      <c r="J61" s="186">
        <f>J86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2076</v>
      </c>
      <c r="E62" s="185"/>
      <c r="F62" s="185"/>
      <c r="G62" s="185"/>
      <c r="H62" s="185"/>
      <c r="I62" s="185"/>
      <c r="J62" s="186">
        <f>J110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2077</v>
      </c>
      <c r="E63" s="185"/>
      <c r="F63" s="185"/>
      <c r="G63" s="185"/>
      <c r="H63" s="185"/>
      <c r="I63" s="185"/>
      <c r="J63" s="186">
        <f>J129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2078</v>
      </c>
      <c r="E64" s="185"/>
      <c r="F64" s="185"/>
      <c r="G64" s="185"/>
      <c r="H64" s="185"/>
      <c r="I64" s="185"/>
      <c r="J64" s="186">
        <f>J134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135</v>
      </c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6.25" customHeight="1">
      <c r="A74" s="40"/>
      <c r="B74" s="41"/>
      <c r="C74" s="42"/>
      <c r="D74" s="42"/>
      <c r="E74" s="172" t="str">
        <f>E7</f>
        <v>Realizace souboru staveb společných zařízení v k. ú. Vetřkovice u Vítkova II.etapa</v>
      </c>
      <c r="F74" s="34"/>
      <c r="G74" s="34"/>
      <c r="H74" s="34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122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VRN - Vedlejší rozpočtové náklady</v>
      </c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k.ú. Vetřkovice u Vítkova</v>
      </c>
      <c r="G78" s="42"/>
      <c r="H78" s="42"/>
      <c r="I78" s="34" t="s">
        <v>23</v>
      </c>
      <c r="J78" s="74" t="str">
        <f>IF(J12="","",J12)</f>
        <v>8. 3. 2023</v>
      </c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40.0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31</v>
      </c>
      <c r="J80" s="38" t="str">
        <f>E21</f>
        <v>AGPOL s.r.o., Jungmannova 153/12, 77900 Olomouc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35</v>
      </c>
      <c r="J81" s="38" t="str">
        <f>E24</f>
        <v>AGPOL s.r.o., Jungmannova 153/12, 77900 Olomouc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8"/>
      <c r="B83" s="189"/>
      <c r="C83" s="190" t="s">
        <v>136</v>
      </c>
      <c r="D83" s="191" t="s">
        <v>57</v>
      </c>
      <c r="E83" s="191" t="s">
        <v>53</v>
      </c>
      <c r="F83" s="191" t="s">
        <v>54</v>
      </c>
      <c r="G83" s="191" t="s">
        <v>137</v>
      </c>
      <c r="H83" s="191" t="s">
        <v>138</v>
      </c>
      <c r="I83" s="191" t="s">
        <v>139</v>
      </c>
      <c r="J83" s="191" t="s">
        <v>126</v>
      </c>
      <c r="K83" s="192" t="s">
        <v>140</v>
      </c>
      <c r="L83" s="193"/>
      <c r="M83" s="94" t="s">
        <v>19</v>
      </c>
      <c r="N83" s="95" t="s">
        <v>42</v>
      </c>
      <c r="O83" s="95" t="s">
        <v>141</v>
      </c>
      <c r="P83" s="95" t="s">
        <v>142</v>
      </c>
      <c r="Q83" s="95" t="s">
        <v>143</v>
      </c>
      <c r="R83" s="95" t="s">
        <v>144</v>
      </c>
      <c r="S83" s="95" t="s">
        <v>145</v>
      </c>
      <c r="T83" s="96" t="s">
        <v>146</v>
      </c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</row>
    <row r="84" s="2" customFormat="1" ht="22.8" customHeight="1">
      <c r="A84" s="40"/>
      <c r="B84" s="41"/>
      <c r="C84" s="101" t="s">
        <v>147</v>
      </c>
      <c r="D84" s="42"/>
      <c r="E84" s="42"/>
      <c r="F84" s="42"/>
      <c r="G84" s="42"/>
      <c r="H84" s="42"/>
      <c r="I84" s="42"/>
      <c r="J84" s="194">
        <f>BK84</f>
        <v>0</v>
      </c>
      <c r="K84" s="42"/>
      <c r="L84" s="46"/>
      <c r="M84" s="97"/>
      <c r="N84" s="195"/>
      <c r="O84" s="98"/>
      <c r="P84" s="196">
        <f>P85</f>
        <v>0</v>
      </c>
      <c r="Q84" s="98"/>
      <c r="R84" s="196">
        <f>R85</f>
        <v>0</v>
      </c>
      <c r="S84" s="98"/>
      <c r="T84" s="197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71</v>
      </c>
      <c r="AU84" s="19" t="s">
        <v>127</v>
      </c>
      <c r="BK84" s="198">
        <f>BK85</f>
        <v>0</v>
      </c>
    </row>
    <row r="85" s="12" customFormat="1" ht="25.92" customHeight="1">
      <c r="A85" s="12"/>
      <c r="B85" s="199"/>
      <c r="C85" s="200"/>
      <c r="D85" s="201" t="s">
        <v>71</v>
      </c>
      <c r="E85" s="202" t="s">
        <v>118</v>
      </c>
      <c r="F85" s="202" t="s">
        <v>2079</v>
      </c>
      <c r="G85" s="200"/>
      <c r="H85" s="200"/>
      <c r="I85" s="203"/>
      <c r="J85" s="204">
        <f>BK85</f>
        <v>0</v>
      </c>
      <c r="K85" s="200"/>
      <c r="L85" s="205"/>
      <c r="M85" s="206"/>
      <c r="N85" s="207"/>
      <c r="O85" s="207"/>
      <c r="P85" s="208">
        <f>P86+P110+P129+P134</f>
        <v>0</v>
      </c>
      <c r="Q85" s="207"/>
      <c r="R85" s="208">
        <f>R86+R110+R129+R134</f>
        <v>0</v>
      </c>
      <c r="S85" s="207"/>
      <c r="T85" s="209">
        <f>T86+T110+T129+T134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0" t="s">
        <v>184</v>
      </c>
      <c r="AT85" s="211" t="s">
        <v>71</v>
      </c>
      <c r="AU85" s="211" t="s">
        <v>72</v>
      </c>
      <c r="AY85" s="210" t="s">
        <v>150</v>
      </c>
      <c r="BK85" s="212">
        <f>BK86+BK110+BK129+BK134</f>
        <v>0</v>
      </c>
    </row>
    <row r="86" s="12" customFormat="1" ht="22.8" customHeight="1">
      <c r="A86" s="12"/>
      <c r="B86" s="199"/>
      <c r="C86" s="200"/>
      <c r="D86" s="201" t="s">
        <v>71</v>
      </c>
      <c r="E86" s="213" t="s">
        <v>2080</v>
      </c>
      <c r="F86" s="213" t="s">
        <v>2081</v>
      </c>
      <c r="G86" s="200"/>
      <c r="H86" s="200"/>
      <c r="I86" s="203"/>
      <c r="J86" s="214">
        <f>BK86</f>
        <v>0</v>
      </c>
      <c r="K86" s="200"/>
      <c r="L86" s="205"/>
      <c r="M86" s="206"/>
      <c r="N86" s="207"/>
      <c r="O86" s="207"/>
      <c r="P86" s="208">
        <f>SUM(P87:P109)</f>
        <v>0</v>
      </c>
      <c r="Q86" s="207"/>
      <c r="R86" s="208">
        <f>SUM(R87:R109)</f>
        <v>0</v>
      </c>
      <c r="S86" s="207"/>
      <c r="T86" s="209">
        <f>SUM(T87:T109)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184</v>
      </c>
      <c r="AT86" s="211" t="s">
        <v>71</v>
      </c>
      <c r="AU86" s="211" t="s">
        <v>79</v>
      </c>
      <c r="AY86" s="210" t="s">
        <v>150</v>
      </c>
      <c r="BK86" s="212">
        <f>SUM(BK87:BK109)</f>
        <v>0</v>
      </c>
    </row>
    <row r="87" s="2" customFormat="1" ht="16.5" customHeight="1">
      <c r="A87" s="40"/>
      <c r="B87" s="41"/>
      <c r="C87" s="215" t="s">
        <v>79</v>
      </c>
      <c r="D87" s="215" t="s">
        <v>152</v>
      </c>
      <c r="E87" s="216" t="s">
        <v>2082</v>
      </c>
      <c r="F87" s="217" t="s">
        <v>2083</v>
      </c>
      <c r="G87" s="218" t="s">
        <v>2084</v>
      </c>
      <c r="H87" s="219">
        <v>1</v>
      </c>
      <c r="I87" s="220"/>
      <c r="J87" s="221">
        <f>ROUND(I87*H87,2)</f>
        <v>0</v>
      </c>
      <c r="K87" s="217" t="s">
        <v>19</v>
      </c>
      <c r="L87" s="46"/>
      <c r="M87" s="222" t="s">
        <v>19</v>
      </c>
      <c r="N87" s="223" t="s">
        <v>43</v>
      </c>
      <c r="O87" s="86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6" t="s">
        <v>2085</v>
      </c>
      <c r="AT87" s="226" t="s">
        <v>152</v>
      </c>
      <c r="AU87" s="226" t="s">
        <v>81</v>
      </c>
      <c r="AY87" s="19" t="s">
        <v>150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19" t="s">
        <v>79</v>
      </c>
      <c r="BK87" s="227">
        <f>ROUND(I87*H87,2)</f>
        <v>0</v>
      </c>
      <c r="BL87" s="19" t="s">
        <v>2085</v>
      </c>
      <c r="BM87" s="226" t="s">
        <v>2086</v>
      </c>
    </row>
    <row r="88" s="2" customFormat="1">
      <c r="A88" s="40"/>
      <c r="B88" s="41"/>
      <c r="C88" s="42"/>
      <c r="D88" s="228" t="s">
        <v>159</v>
      </c>
      <c r="E88" s="42"/>
      <c r="F88" s="229" t="s">
        <v>2083</v>
      </c>
      <c r="G88" s="42"/>
      <c r="H88" s="42"/>
      <c r="I88" s="230"/>
      <c r="J88" s="42"/>
      <c r="K88" s="42"/>
      <c r="L88" s="46"/>
      <c r="M88" s="231"/>
      <c r="N88" s="232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159</v>
      </c>
      <c r="AU88" s="19" t="s">
        <v>81</v>
      </c>
    </row>
    <row r="89" s="14" customFormat="1">
      <c r="A89" s="14"/>
      <c r="B89" s="245"/>
      <c r="C89" s="246"/>
      <c r="D89" s="228" t="s">
        <v>163</v>
      </c>
      <c r="E89" s="247" t="s">
        <v>19</v>
      </c>
      <c r="F89" s="248" t="s">
        <v>79</v>
      </c>
      <c r="G89" s="246"/>
      <c r="H89" s="249">
        <v>1</v>
      </c>
      <c r="I89" s="250"/>
      <c r="J89" s="246"/>
      <c r="K89" s="246"/>
      <c r="L89" s="251"/>
      <c r="M89" s="252"/>
      <c r="N89" s="253"/>
      <c r="O89" s="253"/>
      <c r="P89" s="253"/>
      <c r="Q89" s="253"/>
      <c r="R89" s="253"/>
      <c r="S89" s="253"/>
      <c r="T89" s="25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5" t="s">
        <v>163</v>
      </c>
      <c r="AU89" s="255" t="s">
        <v>81</v>
      </c>
      <c r="AV89" s="14" t="s">
        <v>81</v>
      </c>
      <c r="AW89" s="14" t="s">
        <v>34</v>
      </c>
      <c r="AX89" s="14" t="s">
        <v>72</v>
      </c>
      <c r="AY89" s="255" t="s">
        <v>150</v>
      </c>
    </row>
    <row r="90" s="15" customFormat="1">
      <c r="A90" s="15"/>
      <c r="B90" s="256"/>
      <c r="C90" s="257"/>
      <c r="D90" s="228" t="s">
        <v>163</v>
      </c>
      <c r="E90" s="258" t="s">
        <v>19</v>
      </c>
      <c r="F90" s="259" t="s">
        <v>167</v>
      </c>
      <c r="G90" s="257"/>
      <c r="H90" s="260">
        <v>1</v>
      </c>
      <c r="I90" s="261"/>
      <c r="J90" s="257"/>
      <c r="K90" s="257"/>
      <c r="L90" s="262"/>
      <c r="M90" s="263"/>
      <c r="N90" s="264"/>
      <c r="O90" s="264"/>
      <c r="P90" s="264"/>
      <c r="Q90" s="264"/>
      <c r="R90" s="264"/>
      <c r="S90" s="264"/>
      <c r="T90" s="26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66" t="s">
        <v>163</v>
      </c>
      <c r="AU90" s="266" t="s">
        <v>81</v>
      </c>
      <c r="AV90" s="15" t="s">
        <v>157</v>
      </c>
      <c r="AW90" s="15" t="s">
        <v>34</v>
      </c>
      <c r="AX90" s="15" t="s">
        <v>79</v>
      </c>
      <c r="AY90" s="266" t="s">
        <v>150</v>
      </c>
    </row>
    <row r="91" s="2" customFormat="1" ht="16.5" customHeight="1">
      <c r="A91" s="40"/>
      <c r="B91" s="41"/>
      <c r="C91" s="215" t="s">
        <v>81</v>
      </c>
      <c r="D91" s="215" t="s">
        <v>152</v>
      </c>
      <c r="E91" s="216" t="s">
        <v>2087</v>
      </c>
      <c r="F91" s="217" t="s">
        <v>2088</v>
      </c>
      <c r="G91" s="218" t="s">
        <v>2084</v>
      </c>
      <c r="H91" s="219">
        <v>1</v>
      </c>
      <c r="I91" s="220"/>
      <c r="J91" s="221">
        <f>ROUND(I91*H91,2)</f>
        <v>0</v>
      </c>
      <c r="K91" s="217" t="s">
        <v>19</v>
      </c>
      <c r="L91" s="46"/>
      <c r="M91" s="222" t="s">
        <v>19</v>
      </c>
      <c r="N91" s="223" t="s">
        <v>43</v>
      </c>
      <c r="O91" s="86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6" t="s">
        <v>2085</v>
      </c>
      <c r="AT91" s="226" t="s">
        <v>152</v>
      </c>
      <c r="AU91" s="226" t="s">
        <v>81</v>
      </c>
      <c r="AY91" s="19" t="s">
        <v>150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9" t="s">
        <v>79</v>
      </c>
      <c r="BK91" s="227">
        <f>ROUND(I91*H91,2)</f>
        <v>0</v>
      </c>
      <c r="BL91" s="19" t="s">
        <v>2085</v>
      </c>
      <c r="BM91" s="226" t="s">
        <v>2089</v>
      </c>
    </row>
    <row r="92" s="2" customFormat="1">
      <c r="A92" s="40"/>
      <c r="B92" s="41"/>
      <c r="C92" s="42"/>
      <c r="D92" s="228" t="s">
        <v>159</v>
      </c>
      <c r="E92" s="42"/>
      <c r="F92" s="229" t="s">
        <v>2088</v>
      </c>
      <c r="G92" s="42"/>
      <c r="H92" s="42"/>
      <c r="I92" s="230"/>
      <c r="J92" s="42"/>
      <c r="K92" s="42"/>
      <c r="L92" s="46"/>
      <c r="M92" s="231"/>
      <c r="N92" s="232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159</v>
      </c>
      <c r="AU92" s="19" t="s">
        <v>81</v>
      </c>
    </row>
    <row r="93" s="2" customFormat="1">
      <c r="A93" s="40"/>
      <c r="B93" s="41"/>
      <c r="C93" s="42"/>
      <c r="D93" s="228" t="s">
        <v>495</v>
      </c>
      <c r="E93" s="42"/>
      <c r="F93" s="277" t="s">
        <v>2090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495</v>
      </c>
      <c r="AU93" s="19" t="s">
        <v>81</v>
      </c>
    </row>
    <row r="94" s="14" customFormat="1">
      <c r="A94" s="14"/>
      <c r="B94" s="245"/>
      <c r="C94" s="246"/>
      <c r="D94" s="228" t="s">
        <v>163</v>
      </c>
      <c r="E94" s="247" t="s">
        <v>19</v>
      </c>
      <c r="F94" s="248" t="s">
        <v>79</v>
      </c>
      <c r="G94" s="246"/>
      <c r="H94" s="249">
        <v>1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5" t="s">
        <v>163</v>
      </c>
      <c r="AU94" s="255" t="s">
        <v>81</v>
      </c>
      <c r="AV94" s="14" t="s">
        <v>81</v>
      </c>
      <c r="AW94" s="14" t="s">
        <v>34</v>
      </c>
      <c r="AX94" s="14" t="s">
        <v>79</v>
      </c>
      <c r="AY94" s="255" t="s">
        <v>150</v>
      </c>
    </row>
    <row r="95" s="2" customFormat="1" ht="16.5" customHeight="1">
      <c r="A95" s="40"/>
      <c r="B95" s="41"/>
      <c r="C95" s="215" t="s">
        <v>91</v>
      </c>
      <c r="D95" s="215" t="s">
        <v>152</v>
      </c>
      <c r="E95" s="216" t="s">
        <v>2091</v>
      </c>
      <c r="F95" s="217" t="s">
        <v>2092</v>
      </c>
      <c r="G95" s="218" t="s">
        <v>2084</v>
      </c>
      <c r="H95" s="219">
        <v>1</v>
      </c>
      <c r="I95" s="220"/>
      <c r="J95" s="221">
        <f>ROUND(I95*H95,2)</f>
        <v>0</v>
      </c>
      <c r="K95" s="217" t="s">
        <v>19</v>
      </c>
      <c r="L95" s="46"/>
      <c r="M95" s="222" t="s">
        <v>19</v>
      </c>
      <c r="N95" s="223" t="s">
        <v>43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2085</v>
      </c>
      <c r="AT95" s="226" t="s">
        <v>152</v>
      </c>
      <c r="AU95" s="226" t="s">
        <v>81</v>
      </c>
      <c r="AY95" s="19" t="s">
        <v>150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79</v>
      </c>
      <c r="BK95" s="227">
        <f>ROUND(I95*H95,2)</f>
        <v>0</v>
      </c>
      <c r="BL95" s="19" t="s">
        <v>2085</v>
      </c>
      <c r="BM95" s="226" t="s">
        <v>2093</v>
      </c>
    </row>
    <row r="96" s="2" customFormat="1">
      <c r="A96" s="40"/>
      <c r="B96" s="41"/>
      <c r="C96" s="42"/>
      <c r="D96" s="228" t="s">
        <v>159</v>
      </c>
      <c r="E96" s="42"/>
      <c r="F96" s="229" t="s">
        <v>2092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159</v>
      </c>
      <c r="AU96" s="19" t="s">
        <v>81</v>
      </c>
    </row>
    <row r="97" s="2" customFormat="1">
      <c r="A97" s="40"/>
      <c r="B97" s="41"/>
      <c r="C97" s="42"/>
      <c r="D97" s="228" t="s">
        <v>495</v>
      </c>
      <c r="E97" s="42"/>
      <c r="F97" s="277" t="s">
        <v>2094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495</v>
      </c>
      <c r="AU97" s="19" t="s">
        <v>81</v>
      </c>
    </row>
    <row r="98" s="14" customFormat="1">
      <c r="A98" s="14"/>
      <c r="B98" s="245"/>
      <c r="C98" s="246"/>
      <c r="D98" s="228" t="s">
        <v>163</v>
      </c>
      <c r="E98" s="247" t="s">
        <v>19</v>
      </c>
      <c r="F98" s="248" t="s">
        <v>79</v>
      </c>
      <c r="G98" s="246"/>
      <c r="H98" s="249">
        <v>1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5" t="s">
        <v>163</v>
      </c>
      <c r="AU98" s="255" t="s">
        <v>81</v>
      </c>
      <c r="AV98" s="14" t="s">
        <v>81</v>
      </c>
      <c r="AW98" s="14" t="s">
        <v>34</v>
      </c>
      <c r="AX98" s="14" t="s">
        <v>79</v>
      </c>
      <c r="AY98" s="255" t="s">
        <v>150</v>
      </c>
    </row>
    <row r="99" s="2" customFormat="1" ht="16.5" customHeight="1">
      <c r="A99" s="40"/>
      <c r="B99" s="41"/>
      <c r="C99" s="215" t="s">
        <v>157</v>
      </c>
      <c r="D99" s="215" t="s">
        <v>152</v>
      </c>
      <c r="E99" s="216" t="s">
        <v>2095</v>
      </c>
      <c r="F99" s="217" t="s">
        <v>2096</v>
      </c>
      <c r="G99" s="218" t="s">
        <v>2084</v>
      </c>
      <c r="H99" s="219">
        <v>1</v>
      </c>
      <c r="I99" s="220"/>
      <c r="J99" s="221">
        <f>ROUND(I99*H99,2)</f>
        <v>0</v>
      </c>
      <c r="K99" s="217" t="s">
        <v>19</v>
      </c>
      <c r="L99" s="46"/>
      <c r="M99" s="222" t="s">
        <v>19</v>
      </c>
      <c r="N99" s="223" t="s">
        <v>43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2085</v>
      </c>
      <c r="AT99" s="226" t="s">
        <v>152</v>
      </c>
      <c r="AU99" s="226" t="s">
        <v>81</v>
      </c>
      <c r="AY99" s="19" t="s">
        <v>150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79</v>
      </c>
      <c r="BK99" s="227">
        <f>ROUND(I99*H99,2)</f>
        <v>0</v>
      </c>
      <c r="BL99" s="19" t="s">
        <v>2085</v>
      </c>
      <c r="BM99" s="226" t="s">
        <v>2097</v>
      </c>
    </row>
    <row r="100" s="2" customFormat="1">
      <c r="A100" s="40"/>
      <c r="B100" s="41"/>
      <c r="C100" s="42"/>
      <c r="D100" s="228" t="s">
        <v>159</v>
      </c>
      <c r="E100" s="42"/>
      <c r="F100" s="229" t="s">
        <v>2096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159</v>
      </c>
      <c r="AU100" s="19" t="s">
        <v>81</v>
      </c>
    </row>
    <row r="101" s="2" customFormat="1">
      <c r="A101" s="40"/>
      <c r="B101" s="41"/>
      <c r="C101" s="42"/>
      <c r="D101" s="228" t="s">
        <v>495</v>
      </c>
      <c r="E101" s="42"/>
      <c r="F101" s="277" t="s">
        <v>2098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495</v>
      </c>
      <c r="AU101" s="19" t="s">
        <v>81</v>
      </c>
    </row>
    <row r="102" s="14" customFormat="1">
      <c r="A102" s="14"/>
      <c r="B102" s="245"/>
      <c r="C102" s="246"/>
      <c r="D102" s="228" t="s">
        <v>163</v>
      </c>
      <c r="E102" s="247" t="s">
        <v>19</v>
      </c>
      <c r="F102" s="248" t="s">
        <v>79</v>
      </c>
      <c r="G102" s="246"/>
      <c r="H102" s="249">
        <v>1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163</v>
      </c>
      <c r="AU102" s="255" t="s">
        <v>81</v>
      </c>
      <c r="AV102" s="14" t="s">
        <v>81</v>
      </c>
      <c r="AW102" s="14" t="s">
        <v>34</v>
      </c>
      <c r="AX102" s="14" t="s">
        <v>79</v>
      </c>
      <c r="AY102" s="255" t="s">
        <v>150</v>
      </c>
    </row>
    <row r="103" s="2" customFormat="1" ht="16.5" customHeight="1">
      <c r="A103" s="40"/>
      <c r="B103" s="41"/>
      <c r="C103" s="215" t="s">
        <v>184</v>
      </c>
      <c r="D103" s="215" t="s">
        <v>152</v>
      </c>
      <c r="E103" s="216" t="s">
        <v>2099</v>
      </c>
      <c r="F103" s="217" t="s">
        <v>2100</v>
      </c>
      <c r="G103" s="218" t="s">
        <v>2084</v>
      </c>
      <c r="H103" s="219">
        <v>1</v>
      </c>
      <c r="I103" s="220"/>
      <c r="J103" s="221">
        <f>ROUND(I103*H103,2)</f>
        <v>0</v>
      </c>
      <c r="K103" s="217" t="s">
        <v>19</v>
      </c>
      <c r="L103" s="46"/>
      <c r="M103" s="222" t="s">
        <v>19</v>
      </c>
      <c r="N103" s="223" t="s">
        <v>43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2085</v>
      </c>
      <c r="AT103" s="226" t="s">
        <v>152</v>
      </c>
      <c r="AU103" s="226" t="s">
        <v>81</v>
      </c>
      <c r="AY103" s="19" t="s">
        <v>150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79</v>
      </c>
      <c r="BK103" s="227">
        <f>ROUND(I103*H103,2)</f>
        <v>0</v>
      </c>
      <c r="BL103" s="19" t="s">
        <v>2085</v>
      </c>
      <c r="BM103" s="226" t="s">
        <v>2101</v>
      </c>
    </row>
    <row r="104" s="2" customFormat="1">
      <c r="A104" s="40"/>
      <c r="B104" s="41"/>
      <c r="C104" s="42"/>
      <c r="D104" s="228" t="s">
        <v>159</v>
      </c>
      <c r="E104" s="42"/>
      <c r="F104" s="229" t="s">
        <v>2100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159</v>
      </c>
      <c r="AU104" s="19" t="s">
        <v>81</v>
      </c>
    </row>
    <row r="105" s="2" customFormat="1">
      <c r="A105" s="40"/>
      <c r="B105" s="41"/>
      <c r="C105" s="42"/>
      <c r="D105" s="228" t="s">
        <v>495</v>
      </c>
      <c r="E105" s="42"/>
      <c r="F105" s="277" t="s">
        <v>2102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495</v>
      </c>
      <c r="AU105" s="19" t="s">
        <v>81</v>
      </c>
    </row>
    <row r="106" s="14" customFormat="1">
      <c r="A106" s="14"/>
      <c r="B106" s="245"/>
      <c r="C106" s="246"/>
      <c r="D106" s="228" t="s">
        <v>163</v>
      </c>
      <c r="E106" s="247" t="s">
        <v>19</v>
      </c>
      <c r="F106" s="248" t="s">
        <v>79</v>
      </c>
      <c r="G106" s="246"/>
      <c r="H106" s="249">
        <v>1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163</v>
      </c>
      <c r="AU106" s="255" t="s">
        <v>81</v>
      </c>
      <c r="AV106" s="14" t="s">
        <v>81</v>
      </c>
      <c r="AW106" s="14" t="s">
        <v>34</v>
      </c>
      <c r="AX106" s="14" t="s">
        <v>79</v>
      </c>
      <c r="AY106" s="255" t="s">
        <v>150</v>
      </c>
    </row>
    <row r="107" s="2" customFormat="1" ht="16.5" customHeight="1">
      <c r="A107" s="40"/>
      <c r="B107" s="41"/>
      <c r="C107" s="215" t="s">
        <v>190</v>
      </c>
      <c r="D107" s="215" t="s">
        <v>152</v>
      </c>
      <c r="E107" s="216" t="s">
        <v>2103</v>
      </c>
      <c r="F107" s="217" t="s">
        <v>2104</v>
      </c>
      <c r="G107" s="218" t="s">
        <v>2084</v>
      </c>
      <c r="H107" s="219">
        <v>1</v>
      </c>
      <c r="I107" s="220"/>
      <c r="J107" s="221">
        <f>ROUND(I107*H107,2)</f>
        <v>0</v>
      </c>
      <c r="K107" s="217" t="s">
        <v>19</v>
      </c>
      <c r="L107" s="46"/>
      <c r="M107" s="222" t="s">
        <v>19</v>
      </c>
      <c r="N107" s="223" t="s">
        <v>43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2085</v>
      </c>
      <c r="AT107" s="226" t="s">
        <v>152</v>
      </c>
      <c r="AU107" s="226" t="s">
        <v>81</v>
      </c>
      <c r="AY107" s="19" t="s">
        <v>150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79</v>
      </c>
      <c r="BK107" s="227">
        <f>ROUND(I107*H107,2)</f>
        <v>0</v>
      </c>
      <c r="BL107" s="19" t="s">
        <v>2085</v>
      </c>
      <c r="BM107" s="226" t="s">
        <v>2105</v>
      </c>
    </row>
    <row r="108" s="2" customFormat="1">
      <c r="A108" s="40"/>
      <c r="B108" s="41"/>
      <c r="C108" s="42"/>
      <c r="D108" s="228" t="s">
        <v>159</v>
      </c>
      <c r="E108" s="42"/>
      <c r="F108" s="229" t="s">
        <v>2104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159</v>
      </c>
      <c r="AU108" s="19" t="s">
        <v>81</v>
      </c>
    </row>
    <row r="109" s="14" customFormat="1">
      <c r="A109" s="14"/>
      <c r="B109" s="245"/>
      <c r="C109" s="246"/>
      <c r="D109" s="228" t="s">
        <v>163</v>
      </c>
      <c r="E109" s="247" t="s">
        <v>19</v>
      </c>
      <c r="F109" s="248" t="s">
        <v>79</v>
      </c>
      <c r="G109" s="246"/>
      <c r="H109" s="249">
        <v>1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5" t="s">
        <v>163</v>
      </c>
      <c r="AU109" s="255" t="s">
        <v>81</v>
      </c>
      <c r="AV109" s="14" t="s">
        <v>81</v>
      </c>
      <c r="AW109" s="14" t="s">
        <v>34</v>
      </c>
      <c r="AX109" s="14" t="s">
        <v>79</v>
      </c>
      <c r="AY109" s="255" t="s">
        <v>150</v>
      </c>
    </row>
    <row r="110" s="12" customFormat="1" ht="22.8" customHeight="1">
      <c r="A110" s="12"/>
      <c r="B110" s="199"/>
      <c r="C110" s="200"/>
      <c r="D110" s="201" t="s">
        <v>71</v>
      </c>
      <c r="E110" s="213" t="s">
        <v>2106</v>
      </c>
      <c r="F110" s="213" t="s">
        <v>2107</v>
      </c>
      <c r="G110" s="200"/>
      <c r="H110" s="200"/>
      <c r="I110" s="203"/>
      <c r="J110" s="214">
        <f>BK110</f>
        <v>0</v>
      </c>
      <c r="K110" s="200"/>
      <c r="L110" s="205"/>
      <c r="M110" s="206"/>
      <c r="N110" s="207"/>
      <c r="O110" s="207"/>
      <c r="P110" s="208">
        <f>SUM(P111:P128)</f>
        <v>0</v>
      </c>
      <c r="Q110" s="207"/>
      <c r="R110" s="208">
        <f>SUM(R111:R128)</f>
        <v>0</v>
      </c>
      <c r="S110" s="207"/>
      <c r="T110" s="209">
        <f>SUM(T111:T128)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184</v>
      </c>
      <c r="AT110" s="211" t="s">
        <v>71</v>
      </c>
      <c r="AU110" s="211" t="s">
        <v>79</v>
      </c>
      <c r="AY110" s="210" t="s">
        <v>150</v>
      </c>
      <c r="BK110" s="212">
        <f>SUM(BK111:BK128)</f>
        <v>0</v>
      </c>
    </row>
    <row r="111" s="2" customFormat="1" ht="16.5" customHeight="1">
      <c r="A111" s="40"/>
      <c r="B111" s="41"/>
      <c r="C111" s="215" t="s">
        <v>199</v>
      </c>
      <c r="D111" s="215" t="s">
        <v>152</v>
      </c>
      <c r="E111" s="216" t="s">
        <v>2108</v>
      </c>
      <c r="F111" s="217" t="s">
        <v>2109</v>
      </c>
      <c r="G111" s="218" t="s">
        <v>2084</v>
      </c>
      <c r="H111" s="219">
        <v>1</v>
      </c>
      <c r="I111" s="220"/>
      <c r="J111" s="221">
        <f>ROUND(I111*H111,2)</f>
        <v>0</v>
      </c>
      <c r="K111" s="217" t="s">
        <v>19</v>
      </c>
      <c r="L111" s="46"/>
      <c r="M111" s="222" t="s">
        <v>19</v>
      </c>
      <c r="N111" s="223" t="s">
        <v>43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2085</v>
      </c>
      <c r="AT111" s="226" t="s">
        <v>152</v>
      </c>
      <c r="AU111" s="226" t="s">
        <v>81</v>
      </c>
      <c r="AY111" s="19" t="s">
        <v>150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79</v>
      </c>
      <c r="BK111" s="227">
        <f>ROUND(I111*H111,2)</f>
        <v>0</v>
      </c>
      <c r="BL111" s="19" t="s">
        <v>2085</v>
      </c>
      <c r="BM111" s="226" t="s">
        <v>2110</v>
      </c>
    </row>
    <row r="112" s="2" customFormat="1">
      <c r="A112" s="40"/>
      <c r="B112" s="41"/>
      <c r="C112" s="42"/>
      <c r="D112" s="228" t="s">
        <v>159</v>
      </c>
      <c r="E112" s="42"/>
      <c r="F112" s="229" t="s">
        <v>2111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159</v>
      </c>
      <c r="AU112" s="19" t="s">
        <v>81</v>
      </c>
    </row>
    <row r="113" s="2" customFormat="1">
      <c r="A113" s="40"/>
      <c r="B113" s="41"/>
      <c r="C113" s="42"/>
      <c r="D113" s="228" t="s">
        <v>495</v>
      </c>
      <c r="E113" s="42"/>
      <c r="F113" s="277" t="s">
        <v>2112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495</v>
      </c>
      <c r="AU113" s="19" t="s">
        <v>81</v>
      </c>
    </row>
    <row r="114" s="14" customFormat="1">
      <c r="A114" s="14"/>
      <c r="B114" s="245"/>
      <c r="C114" s="246"/>
      <c r="D114" s="228" t="s">
        <v>163</v>
      </c>
      <c r="E114" s="247" t="s">
        <v>19</v>
      </c>
      <c r="F114" s="248" t="s">
        <v>79</v>
      </c>
      <c r="G114" s="246"/>
      <c r="H114" s="249">
        <v>1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163</v>
      </c>
      <c r="AU114" s="255" t="s">
        <v>81</v>
      </c>
      <c r="AV114" s="14" t="s">
        <v>81</v>
      </c>
      <c r="AW114" s="14" t="s">
        <v>34</v>
      </c>
      <c r="AX114" s="14" t="s">
        <v>79</v>
      </c>
      <c r="AY114" s="255" t="s">
        <v>150</v>
      </c>
    </row>
    <row r="115" s="2" customFormat="1" ht="16.5" customHeight="1">
      <c r="A115" s="40"/>
      <c r="B115" s="41"/>
      <c r="C115" s="215" t="s">
        <v>208</v>
      </c>
      <c r="D115" s="215" t="s">
        <v>152</v>
      </c>
      <c r="E115" s="216" t="s">
        <v>2113</v>
      </c>
      <c r="F115" s="217" t="s">
        <v>2114</v>
      </c>
      <c r="G115" s="218" t="s">
        <v>2084</v>
      </c>
      <c r="H115" s="219">
        <v>1</v>
      </c>
      <c r="I115" s="220"/>
      <c r="J115" s="221">
        <f>ROUND(I115*H115,2)</f>
        <v>0</v>
      </c>
      <c r="K115" s="217" t="s">
        <v>19</v>
      </c>
      <c r="L115" s="46"/>
      <c r="M115" s="222" t="s">
        <v>19</v>
      </c>
      <c r="N115" s="223" t="s">
        <v>43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2085</v>
      </c>
      <c r="AT115" s="226" t="s">
        <v>152</v>
      </c>
      <c r="AU115" s="226" t="s">
        <v>81</v>
      </c>
      <c r="AY115" s="19" t="s">
        <v>150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79</v>
      </c>
      <c r="BK115" s="227">
        <f>ROUND(I115*H115,2)</f>
        <v>0</v>
      </c>
      <c r="BL115" s="19" t="s">
        <v>2085</v>
      </c>
      <c r="BM115" s="226" t="s">
        <v>2115</v>
      </c>
    </row>
    <row r="116" s="2" customFormat="1">
      <c r="A116" s="40"/>
      <c r="B116" s="41"/>
      <c r="C116" s="42"/>
      <c r="D116" s="228" t="s">
        <v>159</v>
      </c>
      <c r="E116" s="42"/>
      <c r="F116" s="229" t="s">
        <v>2111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159</v>
      </c>
      <c r="AU116" s="19" t="s">
        <v>81</v>
      </c>
    </row>
    <row r="117" s="2" customFormat="1">
      <c r="A117" s="40"/>
      <c r="B117" s="41"/>
      <c r="C117" s="42"/>
      <c r="D117" s="228" t="s">
        <v>495</v>
      </c>
      <c r="E117" s="42"/>
      <c r="F117" s="277" t="s">
        <v>2116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495</v>
      </c>
      <c r="AU117" s="19" t="s">
        <v>81</v>
      </c>
    </row>
    <row r="118" s="14" customFormat="1">
      <c r="A118" s="14"/>
      <c r="B118" s="245"/>
      <c r="C118" s="246"/>
      <c r="D118" s="228" t="s">
        <v>163</v>
      </c>
      <c r="E118" s="247" t="s">
        <v>19</v>
      </c>
      <c r="F118" s="248" t="s">
        <v>79</v>
      </c>
      <c r="G118" s="246"/>
      <c r="H118" s="249">
        <v>1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163</v>
      </c>
      <c r="AU118" s="255" t="s">
        <v>81</v>
      </c>
      <c r="AV118" s="14" t="s">
        <v>81</v>
      </c>
      <c r="AW118" s="14" t="s">
        <v>34</v>
      </c>
      <c r="AX118" s="14" t="s">
        <v>79</v>
      </c>
      <c r="AY118" s="255" t="s">
        <v>150</v>
      </c>
    </row>
    <row r="119" s="2" customFormat="1" ht="16.5" customHeight="1">
      <c r="A119" s="40"/>
      <c r="B119" s="41"/>
      <c r="C119" s="215" t="s">
        <v>215</v>
      </c>
      <c r="D119" s="215" t="s">
        <v>152</v>
      </c>
      <c r="E119" s="216" t="s">
        <v>2117</v>
      </c>
      <c r="F119" s="217" t="s">
        <v>2118</v>
      </c>
      <c r="G119" s="218" t="s">
        <v>2084</v>
      </c>
      <c r="H119" s="219">
        <v>1</v>
      </c>
      <c r="I119" s="220"/>
      <c r="J119" s="221">
        <f>ROUND(I119*H119,2)</f>
        <v>0</v>
      </c>
      <c r="K119" s="217" t="s">
        <v>19</v>
      </c>
      <c r="L119" s="46"/>
      <c r="M119" s="222" t="s">
        <v>19</v>
      </c>
      <c r="N119" s="223" t="s">
        <v>43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2085</v>
      </c>
      <c r="AT119" s="226" t="s">
        <v>152</v>
      </c>
      <c r="AU119" s="226" t="s">
        <v>81</v>
      </c>
      <c r="AY119" s="19" t="s">
        <v>150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79</v>
      </c>
      <c r="BK119" s="227">
        <f>ROUND(I119*H119,2)</f>
        <v>0</v>
      </c>
      <c r="BL119" s="19" t="s">
        <v>2085</v>
      </c>
      <c r="BM119" s="226" t="s">
        <v>2119</v>
      </c>
    </row>
    <row r="120" s="2" customFormat="1">
      <c r="A120" s="40"/>
      <c r="B120" s="41"/>
      <c r="C120" s="42"/>
      <c r="D120" s="228" t="s">
        <v>159</v>
      </c>
      <c r="E120" s="42"/>
      <c r="F120" s="229" t="s">
        <v>2118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159</v>
      </c>
      <c r="AU120" s="19" t="s">
        <v>81</v>
      </c>
    </row>
    <row r="121" s="2" customFormat="1">
      <c r="A121" s="40"/>
      <c r="B121" s="41"/>
      <c r="C121" s="42"/>
      <c r="D121" s="228" t="s">
        <v>495</v>
      </c>
      <c r="E121" s="42"/>
      <c r="F121" s="277" t="s">
        <v>2120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495</v>
      </c>
      <c r="AU121" s="19" t="s">
        <v>81</v>
      </c>
    </row>
    <row r="122" s="13" customFormat="1">
      <c r="A122" s="13"/>
      <c r="B122" s="235"/>
      <c r="C122" s="236"/>
      <c r="D122" s="228" t="s">
        <v>163</v>
      </c>
      <c r="E122" s="237" t="s">
        <v>19</v>
      </c>
      <c r="F122" s="238" t="s">
        <v>2121</v>
      </c>
      <c r="G122" s="236"/>
      <c r="H122" s="237" t="s">
        <v>19</v>
      </c>
      <c r="I122" s="239"/>
      <c r="J122" s="236"/>
      <c r="K122" s="236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163</v>
      </c>
      <c r="AU122" s="244" t="s">
        <v>81</v>
      </c>
      <c r="AV122" s="13" t="s">
        <v>79</v>
      </c>
      <c r="AW122" s="13" t="s">
        <v>34</v>
      </c>
      <c r="AX122" s="13" t="s">
        <v>72</v>
      </c>
      <c r="AY122" s="244" t="s">
        <v>150</v>
      </c>
    </row>
    <row r="123" s="14" customFormat="1">
      <c r="A123" s="14"/>
      <c r="B123" s="245"/>
      <c r="C123" s="246"/>
      <c r="D123" s="228" t="s">
        <v>163</v>
      </c>
      <c r="E123" s="247" t="s">
        <v>19</v>
      </c>
      <c r="F123" s="248" t="s">
        <v>79</v>
      </c>
      <c r="G123" s="246"/>
      <c r="H123" s="249">
        <v>1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163</v>
      </c>
      <c r="AU123" s="255" t="s">
        <v>81</v>
      </c>
      <c r="AV123" s="14" t="s">
        <v>81</v>
      </c>
      <c r="AW123" s="14" t="s">
        <v>34</v>
      </c>
      <c r="AX123" s="14" t="s">
        <v>72</v>
      </c>
      <c r="AY123" s="255" t="s">
        <v>150</v>
      </c>
    </row>
    <row r="124" s="15" customFormat="1">
      <c r="A124" s="15"/>
      <c r="B124" s="256"/>
      <c r="C124" s="257"/>
      <c r="D124" s="228" t="s">
        <v>163</v>
      </c>
      <c r="E124" s="258" t="s">
        <v>19</v>
      </c>
      <c r="F124" s="259" t="s">
        <v>167</v>
      </c>
      <c r="G124" s="257"/>
      <c r="H124" s="260">
        <v>1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6" t="s">
        <v>163</v>
      </c>
      <c r="AU124" s="266" t="s">
        <v>81</v>
      </c>
      <c r="AV124" s="15" t="s">
        <v>157</v>
      </c>
      <c r="AW124" s="15" t="s">
        <v>34</v>
      </c>
      <c r="AX124" s="15" t="s">
        <v>79</v>
      </c>
      <c r="AY124" s="266" t="s">
        <v>150</v>
      </c>
    </row>
    <row r="125" s="2" customFormat="1" ht="16.5" customHeight="1">
      <c r="A125" s="40"/>
      <c r="B125" s="41"/>
      <c r="C125" s="215" t="s">
        <v>225</v>
      </c>
      <c r="D125" s="215" t="s">
        <v>152</v>
      </c>
      <c r="E125" s="216" t="s">
        <v>2122</v>
      </c>
      <c r="F125" s="217" t="s">
        <v>2123</v>
      </c>
      <c r="G125" s="218" t="s">
        <v>2084</v>
      </c>
      <c r="H125" s="219">
        <v>1</v>
      </c>
      <c r="I125" s="220"/>
      <c r="J125" s="221">
        <f>ROUND(I125*H125,2)</f>
        <v>0</v>
      </c>
      <c r="K125" s="217" t="s">
        <v>19</v>
      </c>
      <c r="L125" s="46"/>
      <c r="M125" s="222" t="s">
        <v>19</v>
      </c>
      <c r="N125" s="223" t="s">
        <v>43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2085</v>
      </c>
      <c r="AT125" s="226" t="s">
        <v>152</v>
      </c>
      <c r="AU125" s="226" t="s">
        <v>81</v>
      </c>
      <c r="AY125" s="19" t="s">
        <v>150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79</v>
      </c>
      <c r="BK125" s="227">
        <f>ROUND(I125*H125,2)</f>
        <v>0</v>
      </c>
      <c r="BL125" s="19" t="s">
        <v>2085</v>
      </c>
      <c r="BM125" s="226" t="s">
        <v>2124</v>
      </c>
    </row>
    <row r="126" s="2" customFormat="1">
      <c r="A126" s="40"/>
      <c r="B126" s="41"/>
      <c r="C126" s="42"/>
      <c r="D126" s="228" t="s">
        <v>159</v>
      </c>
      <c r="E126" s="42"/>
      <c r="F126" s="229" t="s">
        <v>2125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159</v>
      </c>
      <c r="AU126" s="19" t="s">
        <v>81</v>
      </c>
    </row>
    <row r="127" s="2" customFormat="1">
      <c r="A127" s="40"/>
      <c r="B127" s="41"/>
      <c r="C127" s="42"/>
      <c r="D127" s="228" t="s">
        <v>495</v>
      </c>
      <c r="E127" s="42"/>
      <c r="F127" s="277" t="s">
        <v>2126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495</v>
      </c>
      <c r="AU127" s="19" t="s">
        <v>81</v>
      </c>
    </row>
    <row r="128" s="14" customFormat="1">
      <c r="A128" s="14"/>
      <c r="B128" s="245"/>
      <c r="C128" s="246"/>
      <c r="D128" s="228" t="s">
        <v>163</v>
      </c>
      <c r="E128" s="247" t="s">
        <v>19</v>
      </c>
      <c r="F128" s="248" t="s">
        <v>79</v>
      </c>
      <c r="G128" s="246"/>
      <c r="H128" s="249">
        <v>1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163</v>
      </c>
      <c r="AU128" s="255" t="s">
        <v>81</v>
      </c>
      <c r="AV128" s="14" t="s">
        <v>81</v>
      </c>
      <c r="AW128" s="14" t="s">
        <v>34</v>
      </c>
      <c r="AX128" s="14" t="s">
        <v>79</v>
      </c>
      <c r="AY128" s="255" t="s">
        <v>150</v>
      </c>
    </row>
    <row r="129" s="12" customFormat="1" ht="22.8" customHeight="1">
      <c r="A129" s="12"/>
      <c r="B129" s="199"/>
      <c r="C129" s="200"/>
      <c r="D129" s="201" t="s">
        <v>71</v>
      </c>
      <c r="E129" s="213" t="s">
        <v>2127</v>
      </c>
      <c r="F129" s="213" t="s">
        <v>2128</v>
      </c>
      <c r="G129" s="200"/>
      <c r="H129" s="200"/>
      <c r="I129" s="203"/>
      <c r="J129" s="214">
        <f>BK129</f>
        <v>0</v>
      </c>
      <c r="K129" s="200"/>
      <c r="L129" s="205"/>
      <c r="M129" s="206"/>
      <c r="N129" s="207"/>
      <c r="O129" s="207"/>
      <c r="P129" s="208">
        <f>SUM(P130:P133)</f>
        <v>0</v>
      </c>
      <c r="Q129" s="207"/>
      <c r="R129" s="208">
        <f>SUM(R130:R133)</f>
        <v>0</v>
      </c>
      <c r="S129" s="207"/>
      <c r="T129" s="209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184</v>
      </c>
      <c r="AT129" s="211" t="s">
        <v>71</v>
      </c>
      <c r="AU129" s="211" t="s">
        <v>79</v>
      </c>
      <c r="AY129" s="210" t="s">
        <v>150</v>
      </c>
      <c r="BK129" s="212">
        <f>SUM(BK130:BK133)</f>
        <v>0</v>
      </c>
    </row>
    <row r="130" s="2" customFormat="1" ht="16.5" customHeight="1">
      <c r="A130" s="40"/>
      <c r="B130" s="41"/>
      <c r="C130" s="215" t="s">
        <v>239</v>
      </c>
      <c r="D130" s="215" t="s">
        <v>152</v>
      </c>
      <c r="E130" s="216" t="s">
        <v>2129</v>
      </c>
      <c r="F130" s="217" t="s">
        <v>2130</v>
      </c>
      <c r="G130" s="218" t="s">
        <v>2084</v>
      </c>
      <c r="H130" s="219">
        <v>1</v>
      </c>
      <c r="I130" s="220"/>
      <c r="J130" s="221">
        <f>ROUND(I130*H130,2)</f>
        <v>0</v>
      </c>
      <c r="K130" s="217" t="s">
        <v>19</v>
      </c>
      <c r="L130" s="46"/>
      <c r="M130" s="222" t="s">
        <v>19</v>
      </c>
      <c r="N130" s="223" t="s">
        <v>43</v>
      </c>
      <c r="O130" s="86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2085</v>
      </c>
      <c r="AT130" s="226" t="s">
        <v>152</v>
      </c>
      <c r="AU130" s="226" t="s">
        <v>81</v>
      </c>
      <c r="AY130" s="19" t="s">
        <v>150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79</v>
      </c>
      <c r="BK130" s="227">
        <f>ROUND(I130*H130,2)</f>
        <v>0</v>
      </c>
      <c r="BL130" s="19" t="s">
        <v>2085</v>
      </c>
      <c r="BM130" s="226" t="s">
        <v>2131</v>
      </c>
    </row>
    <row r="131" s="2" customFormat="1">
      <c r="A131" s="40"/>
      <c r="B131" s="41"/>
      <c r="C131" s="42"/>
      <c r="D131" s="228" t="s">
        <v>159</v>
      </c>
      <c r="E131" s="42"/>
      <c r="F131" s="229" t="s">
        <v>2132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159</v>
      </c>
      <c r="AU131" s="19" t="s">
        <v>81</v>
      </c>
    </row>
    <row r="132" s="2" customFormat="1">
      <c r="A132" s="40"/>
      <c r="B132" s="41"/>
      <c r="C132" s="42"/>
      <c r="D132" s="228" t="s">
        <v>495</v>
      </c>
      <c r="E132" s="42"/>
      <c r="F132" s="277" t="s">
        <v>2133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495</v>
      </c>
      <c r="AU132" s="19" t="s">
        <v>81</v>
      </c>
    </row>
    <row r="133" s="14" customFormat="1">
      <c r="A133" s="14"/>
      <c r="B133" s="245"/>
      <c r="C133" s="246"/>
      <c r="D133" s="228" t="s">
        <v>163</v>
      </c>
      <c r="E133" s="247" t="s">
        <v>19</v>
      </c>
      <c r="F133" s="248" t="s">
        <v>79</v>
      </c>
      <c r="G133" s="246"/>
      <c r="H133" s="249">
        <v>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163</v>
      </c>
      <c r="AU133" s="255" t="s">
        <v>81</v>
      </c>
      <c r="AV133" s="14" t="s">
        <v>81</v>
      </c>
      <c r="AW133" s="14" t="s">
        <v>34</v>
      </c>
      <c r="AX133" s="14" t="s">
        <v>79</v>
      </c>
      <c r="AY133" s="255" t="s">
        <v>150</v>
      </c>
    </row>
    <row r="134" s="12" customFormat="1" ht="22.8" customHeight="1">
      <c r="A134" s="12"/>
      <c r="B134" s="199"/>
      <c r="C134" s="200"/>
      <c r="D134" s="201" t="s">
        <v>71</v>
      </c>
      <c r="E134" s="213" t="s">
        <v>2134</v>
      </c>
      <c r="F134" s="213" t="s">
        <v>2135</v>
      </c>
      <c r="G134" s="200"/>
      <c r="H134" s="200"/>
      <c r="I134" s="203"/>
      <c r="J134" s="214">
        <f>BK134</f>
        <v>0</v>
      </c>
      <c r="K134" s="200"/>
      <c r="L134" s="205"/>
      <c r="M134" s="206"/>
      <c r="N134" s="207"/>
      <c r="O134" s="207"/>
      <c r="P134" s="208">
        <f>SUM(P135:P148)</f>
        <v>0</v>
      </c>
      <c r="Q134" s="207"/>
      <c r="R134" s="208">
        <f>SUM(R135:R148)</f>
        <v>0</v>
      </c>
      <c r="S134" s="207"/>
      <c r="T134" s="209">
        <f>SUM(T135:T148)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0" t="s">
        <v>184</v>
      </c>
      <c r="AT134" s="211" t="s">
        <v>71</v>
      </c>
      <c r="AU134" s="211" t="s">
        <v>79</v>
      </c>
      <c r="AY134" s="210" t="s">
        <v>150</v>
      </c>
      <c r="BK134" s="212">
        <f>SUM(BK135:BK148)</f>
        <v>0</v>
      </c>
    </row>
    <row r="135" s="2" customFormat="1" ht="16.5" customHeight="1">
      <c r="A135" s="40"/>
      <c r="B135" s="41"/>
      <c r="C135" s="215" t="s">
        <v>247</v>
      </c>
      <c r="D135" s="215" t="s">
        <v>152</v>
      </c>
      <c r="E135" s="216" t="s">
        <v>2136</v>
      </c>
      <c r="F135" s="217" t="s">
        <v>2137</v>
      </c>
      <c r="G135" s="218" t="s">
        <v>1738</v>
      </c>
      <c r="H135" s="219">
        <v>1</v>
      </c>
      <c r="I135" s="220"/>
      <c r="J135" s="221">
        <f>ROUND(I135*H135,2)</f>
        <v>0</v>
      </c>
      <c r="K135" s="217" t="s">
        <v>19</v>
      </c>
      <c r="L135" s="46"/>
      <c r="M135" s="222" t="s">
        <v>19</v>
      </c>
      <c r="N135" s="223" t="s">
        <v>43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2085</v>
      </c>
      <c r="AT135" s="226" t="s">
        <v>152</v>
      </c>
      <c r="AU135" s="226" t="s">
        <v>81</v>
      </c>
      <c r="AY135" s="19" t="s">
        <v>150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79</v>
      </c>
      <c r="BK135" s="227">
        <f>ROUND(I135*H135,2)</f>
        <v>0</v>
      </c>
      <c r="BL135" s="19" t="s">
        <v>2085</v>
      </c>
      <c r="BM135" s="226" t="s">
        <v>2138</v>
      </c>
    </row>
    <row r="136" s="2" customFormat="1">
      <c r="A136" s="40"/>
      <c r="B136" s="41"/>
      <c r="C136" s="42"/>
      <c r="D136" s="228" t="s">
        <v>159</v>
      </c>
      <c r="E136" s="42"/>
      <c r="F136" s="229" t="s">
        <v>2139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159</v>
      </c>
      <c r="AU136" s="19" t="s">
        <v>81</v>
      </c>
    </row>
    <row r="137" s="2" customFormat="1">
      <c r="A137" s="40"/>
      <c r="B137" s="41"/>
      <c r="C137" s="42"/>
      <c r="D137" s="228" t="s">
        <v>495</v>
      </c>
      <c r="E137" s="42"/>
      <c r="F137" s="277" t="s">
        <v>2140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495</v>
      </c>
      <c r="AU137" s="19" t="s">
        <v>81</v>
      </c>
    </row>
    <row r="138" s="14" customFormat="1">
      <c r="A138" s="14"/>
      <c r="B138" s="245"/>
      <c r="C138" s="246"/>
      <c r="D138" s="228" t="s">
        <v>163</v>
      </c>
      <c r="E138" s="247" t="s">
        <v>19</v>
      </c>
      <c r="F138" s="248" t="s">
        <v>79</v>
      </c>
      <c r="G138" s="246"/>
      <c r="H138" s="249">
        <v>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163</v>
      </c>
      <c r="AU138" s="255" t="s">
        <v>81</v>
      </c>
      <c r="AV138" s="14" t="s">
        <v>81</v>
      </c>
      <c r="AW138" s="14" t="s">
        <v>34</v>
      </c>
      <c r="AX138" s="14" t="s">
        <v>79</v>
      </c>
      <c r="AY138" s="255" t="s">
        <v>150</v>
      </c>
    </row>
    <row r="139" s="2" customFormat="1" ht="16.5" customHeight="1">
      <c r="A139" s="40"/>
      <c r="B139" s="41"/>
      <c r="C139" s="215" t="s">
        <v>256</v>
      </c>
      <c r="D139" s="215" t="s">
        <v>152</v>
      </c>
      <c r="E139" s="216" t="s">
        <v>2141</v>
      </c>
      <c r="F139" s="217" t="s">
        <v>2142</v>
      </c>
      <c r="G139" s="218" t="s">
        <v>2084</v>
      </c>
      <c r="H139" s="219">
        <v>1</v>
      </c>
      <c r="I139" s="220"/>
      <c r="J139" s="221">
        <f>ROUND(I139*H139,2)</f>
        <v>0</v>
      </c>
      <c r="K139" s="217" t="s">
        <v>19</v>
      </c>
      <c r="L139" s="46"/>
      <c r="M139" s="222" t="s">
        <v>19</v>
      </c>
      <c r="N139" s="223" t="s">
        <v>43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2085</v>
      </c>
      <c r="AT139" s="226" t="s">
        <v>152</v>
      </c>
      <c r="AU139" s="226" t="s">
        <v>81</v>
      </c>
      <c r="AY139" s="19" t="s">
        <v>150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79</v>
      </c>
      <c r="BK139" s="227">
        <f>ROUND(I139*H139,2)</f>
        <v>0</v>
      </c>
      <c r="BL139" s="19" t="s">
        <v>2085</v>
      </c>
      <c r="BM139" s="226" t="s">
        <v>2143</v>
      </c>
    </row>
    <row r="140" s="2" customFormat="1">
      <c r="A140" s="40"/>
      <c r="B140" s="41"/>
      <c r="C140" s="42"/>
      <c r="D140" s="228" t="s">
        <v>159</v>
      </c>
      <c r="E140" s="42"/>
      <c r="F140" s="229" t="s">
        <v>2144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159</v>
      </c>
      <c r="AU140" s="19" t="s">
        <v>81</v>
      </c>
    </row>
    <row r="141" s="14" customFormat="1">
      <c r="A141" s="14"/>
      <c r="B141" s="245"/>
      <c r="C141" s="246"/>
      <c r="D141" s="228" t="s">
        <v>163</v>
      </c>
      <c r="E141" s="247" t="s">
        <v>19</v>
      </c>
      <c r="F141" s="248" t="s">
        <v>79</v>
      </c>
      <c r="G141" s="246"/>
      <c r="H141" s="249">
        <v>1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163</v>
      </c>
      <c r="AU141" s="255" t="s">
        <v>81</v>
      </c>
      <c r="AV141" s="14" t="s">
        <v>81</v>
      </c>
      <c r="AW141" s="14" t="s">
        <v>34</v>
      </c>
      <c r="AX141" s="14" t="s">
        <v>79</v>
      </c>
      <c r="AY141" s="255" t="s">
        <v>150</v>
      </c>
    </row>
    <row r="142" s="2" customFormat="1" ht="24.15" customHeight="1">
      <c r="A142" s="40"/>
      <c r="B142" s="41"/>
      <c r="C142" s="215" t="s">
        <v>264</v>
      </c>
      <c r="D142" s="215" t="s">
        <v>152</v>
      </c>
      <c r="E142" s="216" t="s">
        <v>2145</v>
      </c>
      <c r="F142" s="217" t="s">
        <v>2146</v>
      </c>
      <c r="G142" s="218" t="s">
        <v>1738</v>
      </c>
      <c r="H142" s="219">
        <v>1</v>
      </c>
      <c r="I142" s="220"/>
      <c r="J142" s="221">
        <f>ROUND(I142*H142,2)</f>
        <v>0</v>
      </c>
      <c r="K142" s="217" t="s">
        <v>19</v>
      </c>
      <c r="L142" s="46"/>
      <c r="M142" s="222" t="s">
        <v>19</v>
      </c>
      <c r="N142" s="223" t="s">
        <v>43</v>
      </c>
      <c r="O142" s="86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2085</v>
      </c>
      <c r="AT142" s="226" t="s">
        <v>152</v>
      </c>
      <c r="AU142" s="226" t="s">
        <v>81</v>
      </c>
      <c r="AY142" s="19" t="s">
        <v>150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79</v>
      </c>
      <c r="BK142" s="227">
        <f>ROUND(I142*H142,2)</f>
        <v>0</v>
      </c>
      <c r="BL142" s="19" t="s">
        <v>2085</v>
      </c>
      <c r="BM142" s="226" t="s">
        <v>2147</v>
      </c>
    </row>
    <row r="143" s="2" customFormat="1">
      <c r="A143" s="40"/>
      <c r="B143" s="41"/>
      <c r="C143" s="42"/>
      <c r="D143" s="228" t="s">
        <v>159</v>
      </c>
      <c r="E143" s="42"/>
      <c r="F143" s="229" t="s">
        <v>2146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159</v>
      </c>
      <c r="AU143" s="19" t="s">
        <v>81</v>
      </c>
    </row>
    <row r="144" s="14" customFormat="1">
      <c r="A144" s="14"/>
      <c r="B144" s="245"/>
      <c r="C144" s="246"/>
      <c r="D144" s="228" t="s">
        <v>163</v>
      </c>
      <c r="E144" s="247" t="s">
        <v>19</v>
      </c>
      <c r="F144" s="248" t="s">
        <v>79</v>
      </c>
      <c r="G144" s="246"/>
      <c r="H144" s="249">
        <v>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163</v>
      </c>
      <c r="AU144" s="255" t="s">
        <v>81</v>
      </c>
      <c r="AV144" s="14" t="s">
        <v>81</v>
      </c>
      <c r="AW144" s="14" t="s">
        <v>34</v>
      </c>
      <c r="AX144" s="14" t="s">
        <v>79</v>
      </c>
      <c r="AY144" s="255" t="s">
        <v>150</v>
      </c>
    </row>
    <row r="145" s="2" customFormat="1" ht="16.5" customHeight="1">
      <c r="A145" s="40"/>
      <c r="B145" s="41"/>
      <c r="C145" s="215" t="s">
        <v>8</v>
      </c>
      <c r="D145" s="215" t="s">
        <v>152</v>
      </c>
      <c r="E145" s="216" t="s">
        <v>2148</v>
      </c>
      <c r="F145" s="217" t="s">
        <v>2149</v>
      </c>
      <c r="G145" s="218" t="s">
        <v>2084</v>
      </c>
      <c r="H145" s="219">
        <v>1</v>
      </c>
      <c r="I145" s="220"/>
      <c r="J145" s="221">
        <f>ROUND(I145*H145,2)</f>
        <v>0</v>
      </c>
      <c r="K145" s="217" t="s">
        <v>19</v>
      </c>
      <c r="L145" s="46"/>
      <c r="M145" s="222" t="s">
        <v>19</v>
      </c>
      <c r="N145" s="223" t="s">
        <v>43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2085</v>
      </c>
      <c r="AT145" s="226" t="s">
        <v>152</v>
      </c>
      <c r="AU145" s="226" t="s">
        <v>81</v>
      </c>
      <c r="AY145" s="19" t="s">
        <v>150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79</v>
      </c>
      <c r="BK145" s="227">
        <f>ROUND(I145*H145,2)</f>
        <v>0</v>
      </c>
      <c r="BL145" s="19" t="s">
        <v>2085</v>
      </c>
      <c r="BM145" s="226" t="s">
        <v>2150</v>
      </c>
    </row>
    <row r="146" s="2" customFormat="1">
      <c r="A146" s="40"/>
      <c r="B146" s="41"/>
      <c r="C146" s="42"/>
      <c r="D146" s="228" t="s">
        <v>159</v>
      </c>
      <c r="E146" s="42"/>
      <c r="F146" s="229" t="s">
        <v>2149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159</v>
      </c>
      <c r="AU146" s="19" t="s">
        <v>81</v>
      </c>
    </row>
    <row r="147" s="2" customFormat="1">
      <c r="A147" s="40"/>
      <c r="B147" s="41"/>
      <c r="C147" s="42"/>
      <c r="D147" s="228" t="s">
        <v>495</v>
      </c>
      <c r="E147" s="42"/>
      <c r="F147" s="277" t="s">
        <v>2151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495</v>
      </c>
      <c r="AU147" s="19" t="s">
        <v>81</v>
      </c>
    </row>
    <row r="148" s="14" customFormat="1">
      <c r="A148" s="14"/>
      <c r="B148" s="245"/>
      <c r="C148" s="246"/>
      <c r="D148" s="228" t="s">
        <v>163</v>
      </c>
      <c r="E148" s="247" t="s">
        <v>19</v>
      </c>
      <c r="F148" s="248" t="s">
        <v>79</v>
      </c>
      <c r="G148" s="246"/>
      <c r="H148" s="249">
        <v>1</v>
      </c>
      <c r="I148" s="250"/>
      <c r="J148" s="246"/>
      <c r="K148" s="246"/>
      <c r="L148" s="251"/>
      <c r="M148" s="297"/>
      <c r="N148" s="298"/>
      <c r="O148" s="298"/>
      <c r="P148" s="298"/>
      <c r="Q148" s="298"/>
      <c r="R148" s="298"/>
      <c r="S148" s="298"/>
      <c r="T148" s="29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163</v>
      </c>
      <c r="AU148" s="255" t="s">
        <v>81</v>
      </c>
      <c r="AV148" s="14" t="s">
        <v>81</v>
      </c>
      <c r="AW148" s="14" t="s">
        <v>34</v>
      </c>
      <c r="AX148" s="14" t="s">
        <v>79</v>
      </c>
      <c r="AY148" s="255" t="s">
        <v>150</v>
      </c>
    </row>
    <row r="149" s="2" customFormat="1" ht="6.96" customHeight="1">
      <c r="A149" s="40"/>
      <c r="B149" s="61"/>
      <c r="C149" s="62"/>
      <c r="D149" s="62"/>
      <c r="E149" s="62"/>
      <c r="F149" s="62"/>
      <c r="G149" s="62"/>
      <c r="H149" s="62"/>
      <c r="I149" s="62"/>
      <c r="J149" s="62"/>
      <c r="K149" s="62"/>
      <c r="L149" s="46"/>
      <c r="M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</sheetData>
  <sheetProtection sheet="1" autoFilter="0" formatColumns="0" formatRows="0" objects="1" scenarios="1" spinCount="100000" saltValue="1XkcIJ89BjIldvR0GYvycKXjc7BJ6I6Sp5cBLO6F8qeotb9GUkBlKxjt9ZVQ91eQfQFc05niHCCCwQI1spcesA==" hashValue="fUctToAqUlmJdkgixYRPH9I1JHpxOKWTHzHFfFSSmQy2MDsrNgeZmifqse3Yy608agZBdMxGMSXaz3Ga0IAzWA==" algorithmName="SHA-512" password="CC35"/>
  <autoFilter ref="C83:K14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0" customWidth="1"/>
    <col min="2" max="2" width="1.667969" style="300" customWidth="1"/>
    <col min="3" max="4" width="5" style="300" customWidth="1"/>
    <col min="5" max="5" width="11.66016" style="300" customWidth="1"/>
    <col min="6" max="6" width="9.160156" style="300" customWidth="1"/>
    <col min="7" max="7" width="5" style="300" customWidth="1"/>
    <col min="8" max="8" width="77.83203" style="300" customWidth="1"/>
    <col min="9" max="10" width="20" style="300" customWidth="1"/>
    <col min="11" max="11" width="1.667969" style="300" customWidth="1"/>
  </cols>
  <sheetData>
    <row r="1" s="1" customFormat="1" ht="37.5" customHeight="1"/>
    <row r="2" s="1" customFormat="1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7" customFormat="1" ht="45" customHeight="1">
      <c r="B3" s="304"/>
      <c r="C3" s="305" t="s">
        <v>2152</v>
      </c>
      <c r="D3" s="305"/>
      <c r="E3" s="305"/>
      <c r="F3" s="305"/>
      <c r="G3" s="305"/>
      <c r="H3" s="305"/>
      <c r="I3" s="305"/>
      <c r="J3" s="305"/>
      <c r="K3" s="306"/>
    </row>
    <row r="4" s="1" customFormat="1" ht="25.5" customHeight="1">
      <c r="B4" s="307"/>
      <c r="C4" s="308" t="s">
        <v>2153</v>
      </c>
      <c r="D4" s="308"/>
      <c r="E4" s="308"/>
      <c r="F4" s="308"/>
      <c r="G4" s="308"/>
      <c r="H4" s="308"/>
      <c r="I4" s="308"/>
      <c r="J4" s="308"/>
      <c r="K4" s="309"/>
    </row>
    <row r="5" s="1" customFormat="1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s="1" customFormat="1" ht="15" customHeight="1">
      <c r="B6" s="307"/>
      <c r="C6" s="311" t="s">
        <v>2154</v>
      </c>
      <c r="D6" s="311"/>
      <c r="E6" s="311"/>
      <c r="F6" s="311"/>
      <c r="G6" s="311"/>
      <c r="H6" s="311"/>
      <c r="I6" s="311"/>
      <c r="J6" s="311"/>
      <c r="K6" s="309"/>
    </row>
    <row r="7" s="1" customFormat="1" ht="15" customHeight="1">
      <c r="B7" s="312"/>
      <c r="C7" s="311" t="s">
        <v>2155</v>
      </c>
      <c r="D7" s="311"/>
      <c r="E7" s="311"/>
      <c r="F7" s="311"/>
      <c r="G7" s="311"/>
      <c r="H7" s="311"/>
      <c r="I7" s="311"/>
      <c r="J7" s="311"/>
      <c r="K7" s="309"/>
    </row>
    <row r="8" s="1" customFormat="1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s="1" customFormat="1" ht="15" customHeight="1">
      <c r="B9" s="312"/>
      <c r="C9" s="311" t="s">
        <v>2156</v>
      </c>
      <c r="D9" s="311"/>
      <c r="E9" s="311"/>
      <c r="F9" s="311"/>
      <c r="G9" s="311"/>
      <c r="H9" s="311"/>
      <c r="I9" s="311"/>
      <c r="J9" s="311"/>
      <c r="K9" s="309"/>
    </row>
    <row r="10" s="1" customFormat="1" ht="15" customHeight="1">
      <c r="B10" s="312"/>
      <c r="C10" s="311"/>
      <c r="D10" s="311" t="s">
        <v>2157</v>
      </c>
      <c r="E10" s="311"/>
      <c r="F10" s="311"/>
      <c r="G10" s="311"/>
      <c r="H10" s="311"/>
      <c r="I10" s="311"/>
      <c r="J10" s="311"/>
      <c r="K10" s="309"/>
    </row>
    <row r="11" s="1" customFormat="1" ht="15" customHeight="1">
      <c r="B11" s="312"/>
      <c r="C11" s="313"/>
      <c r="D11" s="311" t="s">
        <v>2158</v>
      </c>
      <c r="E11" s="311"/>
      <c r="F11" s="311"/>
      <c r="G11" s="311"/>
      <c r="H11" s="311"/>
      <c r="I11" s="311"/>
      <c r="J11" s="311"/>
      <c r="K11" s="309"/>
    </row>
    <row r="12" s="1" customFormat="1" ht="15" customHeight="1">
      <c r="B12" s="312"/>
      <c r="C12" s="313"/>
      <c r="D12" s="311"/>
      <c r="E12" s="311"/>
      <c r="F12" s="311"/>
      <c r="G12" s="311"/>
      <c r="H12" s="311"/>
      <c r="I12" s="311"/>
      <c r="J12" s="311"/>
      <c r="K12" s="309"/>
    </row>
    <row r="13" s="1" customFormat="1" ht="15" customHeight="1">
      <c r="B13" s="312"/>
      <c r="C13" s="313"/>
      <c r="D13" s="314" t="s">
        <v>2159</v>
      </c>
      <c r="E13" s="311"/>
      <c r="F13" s="311"/>
      <c r="G13" s="311"/>
      <c r="H13" s="311"/>
      <c r="I13" s="311"/>
      <c r="J13" s="311"/>
      <c r="K13" s="309"/>
    </row>
    <row r="14" s="1" customFormat="1" ht="12.75" customHeight="1">
      <c r="B14" s="312"/>
      <c r="C14" s="313"/>
      <c r="D14" s="313"/>
      <c r="E14" s="313"/>
      <c r="F14" s="313"/>
      <c r="G14" s="313"/>
      <c r="H14" s="313"/>
      <c r="I14" s="313"/>
      <c r="J14" s="313"/>
      <c r="K14" s="309"/>
    </row>
    <row r="15" s="1" customFormat="1" ht="15" customHeight="1">
      <c r="B15" s="312"/>
      <c r="C15" s="313"/>
      <c r="D15" s="311" t="s">
        <v>2160</v>
      </c>
      <c r="E15" s="311"/>
      <c r="F15" s="311"/>
      <c r="G15" s="311"/>
      <c r="H15" s="311"/>
      <c r="I15" s="311"/>
      <c r="J15" s="311"/>
      <c r="K15" s="309"/>
    </row>
    <row r="16" s="1" customFormat="1" ht="15" customHeight="1">
      <c r="B16" s="312"/>
      <c r="C16" s="313"/>
      <c r="D16" s="311" t="s">
        <v>2161</v>
      </c>
      <c r="E16" s="311"/>
      <c r="F16" s="311"/>
      <c r="G16" s="311"/>
      <c r="H16" s="311"/>
      <c r="I16" s="311"/>
      <c r="J16" s="311"/>
      <c r="K16" s="309"/>
    </row>
    <row r="17" s="1" customFormat="1" ht="15" customHeight="1">
      <c r="B17" s="312"/>
      <c r="C17" s="313"/>
      <c r="D17" s="311" t="s">
        <v>2162</v>
      </c>
      <c r="E17" s="311"/>
      <c r="F17" s="311"/>
      <c r="G17" s="311"/>
      <c r="H17" s="311"/>
      <c r="I17" s="311"/>
      <c r="J17" s="311"/>
      <c r="K17" s="309"/>
    </row>
    <row r="18" s="1" customFormat="1" ht="15" customHeight="1">
      <c r="B18" s="312"/>
      <c r="C18" s="313"/>
      <c r="D18" s="313"/>
      <c r="E18" s="315" t="s">
        <v>78</v>
      </c>
      <c r="F18" s="311" t="s">
        <v>2163</v>
      </c>
      <c r="G18" s="311"/>
      <c r="H18" s="311"/>
      <c r="I18" s="311"/>
      <c r="J18" s="311"/>
      <c r="K18" s="309"/>
    </row>
    <row r="19" s="1" customFormat="1" ht="15" customHeight="1">
      <c r="B19" s="312"/>
      <c r="C19" s="313"/>
      <c r="D19" s="313"/>
      <c r="E19" s="315" t="s">
        <v>2164</v>
      </c>
      <c r="F19" s="311" t="s">
        <v>2165</v>
      </c>
      <c r="G19" s="311"/>
      <c r="H19" s="311"/>
      <c r="I19" s="311"/>
      <c r="J19" s="311"/>
      <c r="K19" s="309"/>
    </row>
    <row r="20" s="1" customFormat="1" ht="15" customHeight="1">
      <c r="B20" s="312"/>
      <c r="C20" s="313"/>
      <c r="D20" s="313"/>
      <c r="E20" s="315" t="s">
        <v>2166</v>
      </c>
      <c r="F20" s="311" t="s">
        <v>2167</v>
      </c>
      <c r="G20" s="311"/>
      <c r="H20" s="311"/>
      <c r="I20" s="311"/>
      <c r="J20" s="311"/>
      <c r="K20" s="309"/>
    </row>
    <row r="21" s="1" customFormat="1" ht="15" customHeight="1">
      <c r="B21" s="312"/>
      <c r="C21" s="313"/>
      <c r="D21" s="313"/>
      <c r="E21" s="315" t="s">
        <v>2168</v>
      </c>
      <c r="F21" s="311" t="s">
        <v>2169</v>
      </c>
      <c r="G21" s="311"/>
      <c r="H21" s="311"/>
      <c r="I21" s="311"/>
      <c r="J21" s="311"/>
      <c r="K21" s="309"/>
    </row>
    <row r="22" s="1" customFormat="1" ht="15" customHeight="1">
      <c r="B22" s="312"/>
      <c r="C22" s="313"/>
      <c r="D22" s="313"/>
      <c r="E22" s="315" t="s">
        <v>2170</v>
      </c>
      <c r="F22" s="311" t="s">
        <v>2171</v>
      </c>
      <c r="G22" s="311"/>
      <c r="H22" s="311"/>
      <c r="I22" s="311"/>
      <c r="J22" s="311"/>
      <c r="K22" s="309"/>
    </row>
    <row r="23" s="1" customFormat="1" ht="15" customHeight="1">
      <c r="B23" s="312"/>
      <c r="C23" s="313"/>
      <c r="D23" s="313"/>
      <c r="E23" s="315" t="s">
        <v>83</v>
      </c>
      <c r="F23" s="311" t="s">
        <v>2172</v>
      </c>
      <c r="G23" s="311"/>
      <c r="H23" s="311"/>
      <c r="I23" s="311"/>
      <c r="J23" s="311"/>
      <c r="K23" s="309"/>
    </row>
    <row r="24" s="1" customFormat="1" ht="12.75" customHeight="1">
      <c r="B24" s="312"/>
      <c r="C24" s="313"/>
      <c r="D24" s="313"/>
      <c r="E24" s="313"/>
      <c r="F24" s="313"/>
      <c r="G24" s="313"/>
      <c r="H24" s="313"/>
      <c r="I24" s="313"/>
      <c r="J24" s="313"/>
      <c r="K24" s="309"/>
    </row>
    <row r="25" s="1" customFormat="1" ht="15" customHeight="1">
      <c r="B25" s="312"/>
      <c r="C25" s="311" t="s">
        <v>2173</v>
      </c>
      <c r="D25" s="311"/>
      <c r="E25" s="311"/>
      <c r="F25" s="311"/>
      <c r="G25" s="311"/>
      <c r="H25" s="311"/>
      <c r="I25" s="311"/>
      <c r="J25" s="311"/>
      <c r="K25" s="309"/>
    </row>
    <row r="26" s="1" customFormat="1" ht="15" customHeight="1">
      <c r="B26" s="312"/>
      <c r="C26" s="311" t="s">
        <v>2174</v>
      </c>
      <c r="D26" s="311"/>
      <c r="E26" s="311"/>
      <c r="F26" s="311"/>
      <c r="G26" s="311"/>
      <c r="H26" s="311"/>
      <c r="I26" s="311"/>
      <c r="J26" s="311"/>
      <c r="K26" s="309"/>
    </row>
    <row r="27" s="1" customFormat="1" ht="15" customHeight="1">
      <c r="B27" s="312"/>
      <c r="C27" s="311"/>
      <c r="D27" s="311" t="s">
        <v>2175</v>
      </c>
      <c r="E27" s="311"/>
      <c r="F27" s="311"/>
      <c r="G27" s="311"/>
      <c r="H27" s="311"/>
      <c r="I27" s="311"/>
      <c r="J27" s="311"/>
      <c r="K27" s="309"/>
    </row>
    <row r="28" s="1" customFormat="1" ht="15" customHeight="1">
      <c r="B28" s="312"/>
      <c r="C28" s="313"/>
      <c r="D28" s="311" t="s">
        <v>2176</v>
      </c>
      <c r="E28" s="311"/>
      <c r="F28" s="311"/>
      <c r="G28" s="311"/>
      <c r="H28" s="311"/>
      <c r="I28" s="311"/>
      <c r="J28" s="311"/>
      <c r="K28" s="309"/>
    </row>
    <row r="29" s="1" customFormat="1" ht="12.75" customHeight="1">
      <c r="B29" s="312"/>
      <c r="C29" s="313"/>
      <c r="D29" s="313"/>
      <c r="E29" s="313"/>
      <c r="F29" s="313"/>
      <c r="G29" s="313"/>
      <c r="H29" s="313"/>
      <c r="I29" s="313"/>
      <c r="J29" s="313"/>
      <c r="K29" s="309"/>
    </row>
    <row r="30" s="1" customFormat="1" ht="15" customHeight="1">
      <c r="B30" s="312"/>
      <c r="C30" s="313"/>
      <c r="D30" s="311" t="s">
        <v>2177</v>
      </c>
      <c r="E30" s="311"/>
      <c r="F30" s="311"/>
      <c r="G30" s="311"/>
      <c r="H30" s="311"/>
      <c r="I30" s="311"/>
      <c r="J30" s="311"/>
      <c r="K30" s="309"/>
    </row>
    <row r="31" s="1" customFormat="1" ht="15" customHeight="1">
      <c r="B31" s="312"/>
      <c r="C31" s="313"/>
      <c r="D31" s="311" t="s">
        <v>2178</v>
      </c>
      <c r="E31" s="311"/>
      <c r="F31" s="311"/>
      <c r="G31" s="311"/>
      <c r="H31" s="311"/>
      <c r="I31" s="311"/>
      <c r="J31" s="311"/>
      <c r="K31" s="309"/>
    </row>
    <row r="32" s="1" customFormat="1" ht="12.75" customHeight="1">
      <c r="B32" s="312"/>
      <c r="C32" s="313"/>
      <c r="D32" s="313"/>
      <c r="E32" s="313"/>
      <c r="F32" s="313"/>
      <c r="G32" s="313"/>
      <c r="H32" s="313"/>
      <c r="I32" s="313"/>
      <c r="J32" s="313"/>
      <c r="K32" s="309"/>
    </row>
    <row r="33" s="1" customFormat="1" ht="15" customHeight="1">
      <c r="B33" s="312"/>
      <c r="C33" s="313"/>
      <c r="D33" s="311" t="s">
        <v>2179</v>
      </c>
      <c r="E33" s="311"/>
      <c r="F33" s="311"/>
      <c r="G33" s="311"/>
      <c r="H33" s="311"/>
      <c r="I33" s="311"/>
      <c r="J33" s="311"/>
      <c r="K33" s="309"/>
    </row>
    <row r="34" s="1" customFormat="1" ht="15" customHeight="1">
      <c r="B34" s="312"/>
      <c r="C34" s="313"/>
      <c r="D34" s="311" t="s">
        <v>2180</v>
      </c>
      <c r="E34" s="311"/>
      <c r="F34" s="311"/>
      <c r="G34" s="311"/>
      <c r="H34" s="311"/>
      <c r="I34" s="311"/>
      <c r="J34" s="311"/>
      <c r="K34" s="309"/>
    </row>
    <row r="35" s="1" customFormat="1" ht="15" customHeight="1">
      <c r="B35" s="312"/>
      <c r="C35" s="313"/>
      <c r="D35" s="311" t="s">
        <v>2181</v>
      </c>
      <c r="E35" s="311"/>
      <c r="F35" s="311"/>
      <c r="G35" s="311"/>
      <c r="H35" s="311"/>
      <c r="I35" s="311"/>
      <c r="J35" s="311"/>
      <c r="K35" s="309"/>
    </row>
    <row r="36" s="1" customFormat="1" ht="15" customHeight="1">
      <c r="B36" s="312"/>
      <c r="C36" s="313"/>
      <c r="D36" s="311"/>
      <c r="E36" s="314" t="s">
        <v>136</v>
      </c>
      <c r="F36" s="311"/>
      <c r="G36" s="311" t="s">
        <v>2182</v>
      </c>
      <c r="H36" s="311"/>
      <c r="I36" s="311"/>
      <c r="J36" s="311"/>
      <c r="K36" s="309"/>
    </row>
    <row r="37" s="1" customFormat="1" ht="30.75" customHeight="1">
      <c r="B37" s="312"/>
      <c r="C37" s="313"/>
      <c r="D37" s="311"/>
      <c r="E37" s="314" t="s">
        <v>2183</v>
      </c>
      <c r="F37" s="311"/>
      <c r="G37" s="311" t="s">
        <v>2184</v>
      </c>
      <c r="H37" s="311"/>
      <c r="I37" s="311"/>
      <c r="J37" s="311"/>
      <c r="K37" s="309"/>
    </row>
    <row r="38" s="1" customFormat="1" ht="15" customHeight="1">
      <c r="B38" s="312"/>
      <c r="C38" s="313"/>
      <c r="D38" s="311"/>
      <c r="E38" s="314" t="s">
        <v>53</v>
      </c>
      <c r="F38" s="311"/>
      <c r="G38" s="311" t="s">
        <v>2185</v>
      </c>
      <c r="H38" s="311"/>
      <c r="I38" s="311"/>
      <c r="J38" s="311"/>
      <c r="K38" s="309"/>
    </row>
    <row r="39" s="1" customFormat="1" ht="15" customHeight="1">
      <c r="B39" s="312"/>
      <c r="C39" s="313"/>
      <c r="D39" s="311"/>
      <c r="E39" s="314" t="s">
        <v>54</v>
      </c>
      <c r="F39" s="311"/>
      <c r="G39" s="311" t="s">
        <v>2186</v>
      </c>
      <c r="H39" s="311"/>
      <c r="I39" s="311"/>
      <c r="J39" s="311"/>
      <c r="K39" s="309"/>
    </row>
    <row r="40" s="1" customFormat="1" ht="15" customHeight="1">
      <c r="B40" s="312"/>
      <c r="C40" s="313"/>
      <c r="D40" s="311"/>
      <c r="E40" s="314" t="s">
        <v>137</v>
      </c>
      <c r="F40" s="311"/>
      <c r="G40" s="311" t="s">
        <v>2187</v>
      </c>
      <c r="H40" s="311"/>
      <c r="I40" s="311"/>
      <c r="J40" s="311"/>
      <c r="K40" s="309"/>
    </row>
    <row r="41" s="1" customFormat="1" ht="15" customHeight="1">
      <c r="B41" s="312"/>
      <c r="C41" s="313"/>
      <c r="D41" s="311"/>
      <c r="E41" s="314" t="s">
        <v>138</v>
      </c>
      <c r="F41" s="311"/>
      <c r="G41" s="311" t="s">
        <v>2188</v>
      </c>
      <c r="H41" s="311"/>
      <c r="I41" s="311"/>
      <c r="J41" s="311"/>
      <c r="K41" s="309"/>
    </row>
    <row r="42" s="1" customFormat="1" ht="15" customHeight="1">
      <c r="B42" s="312"/>
      <c r="C42" s="313"/>
      <c r="D42" s="311"/>
      <c r="E42" s="314" t="s">
        <v>2189</v>
      </c>
      <c r="F42" s="311"/>
      <c r="G42" s="311" t="s">
        <v>2190</v>
      </c>
      <c r="H42" s="311"/>
      <c r="I42" s="311"/>
      <c r="J42" s="311"/>
      <c r="K42" s="309"/>
    </row>
    <row r="43" s="1" customFormat="1" ht="15" customHeight="1">
      <c r="B43" s="312"/>
      <c r="C43" s="313"/>
      <c r="D43" s="311"/>
      <c r="E43" s="314"/>
      <c r="F43" s="311"/>
      <c r="G43" s="311" t="s">
        <v>2191</v>
      </c>
      <c r="H43" s="311"/>
      <c r="I43" s="311"/>
      <c r="J43" s="311"/>
      <c r="K43" s="309"/>
    </row>
    <row r="44" s="1" customFormat="1" ht="15" customHeight="1">
      <c r="B44" s="312"/>
      <c r="C44" s="313"/>
      <c r="D44" s="311"/>
      <c r="E44" s="314" t="s">
        <v>2192</v>
      </c>
      <c r="F44" s="311"/>
      <c r="G44" s="311" t="s">
        <v>2193</v>
      </c>
      <c r="H44" s="311"/>
      <c r="I44" s="311"/>
      <c r="J44" s="311"/>
      <c r="K44" s="309"/>
    </row>
    <row r="45" s="1" customFormat="1" ht="15" customHeight="1">
      <c r="B45" s="312"/>
      <c r="C45" s="313"/>
      <c r="D45" s="311"/>
      <c r="E45" s="314" t="s">
        <v>140</v>
      </c>
      <c r="F45" s="311"/>
      <c r="G45" s="311" t="s">
        <v>2194</v>
      </c>
      <c r="H45" s="311"/>
      <c r="I45" s="311"/>
      <c r="J45" s="311"/>
      <c r="K45" s="309"/>
    </row>
    <row r="46" s="1" customFormat="1" ht="12.75" customHeight="1">
      <c r="B46" s="312"/>
      <c r="C46" s="313"/>
      <c r="D46" s="311"/>
      <c r="E46" s="311"/>
      <c r="F46" s="311"/>
      <c r="G46" s="311"/>
      <c r="H46" s="311"/>
      <c r="I46" s="311"/>
      <c r="J46" s="311"/>
      <c r="K46" s="309"/>
    </row>
    <row r="47" s="1" customFormat="1" ht="15" customHeight="1">
      <c r="B47" s="312"/>
      <c r="C47" s="313"/>
      <c r="D47" s="311" t="s">
        <v>2195</v>
      </c>
      <c r="E47" s="311"/>
      <c r="F47" s="311"/>
      <c r="G47" s="311"/>
      <c r="H47" s="311"/>
      <c r="I47" s="311"/>
      <c r="J47" s="311"/>
      <c r="K47" s="309"/>
    </row>
    <row r="48" s="1" customFormat="1" ht="15" customHeight="1">
      <c r="B48" s="312"/>
      <c r="C48" s="313"/>
      <c r="D48" s="313"/>
      <c r="E48" s="311" t="s">
        <v>2196</v>
      </c>
      <c r="F48" s="311"/>
      <c r="G48" s="311"/>
      <c r="H48" s="311"/>
      <c r="I48" s="311"/>
      <c r="J48" s="311"/>
      <c r="K48" s="309"/>
    </row>
    <row r="49" s="1" customFormat="1" ht="15" customHeight="1">
      <c r="B49" s="312"/>
      <c r="C49" s="313"/>
      <c r="D49" s="313"/>
      <c r="E49" s="311" t="s">
        <v>2197</v>
      </c>
      <c r="F49" s="311"/>
      <c r="G49" s="311"/>
      <c r="H49" s="311"/>
      <c r="I49" s="311"/>
      <c r="J49" s="311"/>
      <c r="K49" s="309"/>
    </row>
    <row r="50" s="1" customFormat="1" ht="15" customHeight="1">
      <c r="B50" s="312"/>
      <c r="C50" s="313"/>
      <c r="D50" s="313"/>
      <c r="E50" s="311" t="s">
        <v>2198</v>
      </c>
      <c r="F50" s="311"/>
      <c r="G50" s="311"/>
      <c r="H50" s="311"/>
      <c r="I50" s="311"/>
      <c r="J50" s="311"/>
      <c r="K50" s="309"/>
    </row>
    <row r="51" s="1" customFormat="1" ht="15" customHeight="1">
      <c r="B51" s="312"/>
      <c r="C51" s="313"/>
      <c r="D51" s="311" t="s">
        <v>2199</v>
      </c>
      <c r="E51" s="311"/>
      <c r="F51" s="311"/>
      <c r="G51" s="311"/>
      <c r="H51" s="311"/>
      <c r="I51" s="311"/>
      <c r="J51" s="311"/>
      <c r="K51" s="309"/>
    </row>
    <row r="52" s="1" customFormat="1" ht="25.5" customHeight="1">
      <c r="B52" s="307"/>
      <c r="C52" s="308" t="s">
        <v>2200</v>
      </c>
      <c r="D52" s="308"/>
      <c r="E52" s="308"/>
      <c r="F52" s="308"/>
      <c r="G52" s="308"/>
      <c r="H52" s="308"/>
      <c r="I52" s="308"/>
      <c r="J52" s="308"/>
      <c r="K52" s="309"/>
    </row>
    <row r="53" s="1" customFormat="1" ht="5.25" customHeight="1">
      <c r="B53" s="307"/>
      <c r="C53" s="310"/>
      <c r="D53" s="310"/>
      <c r="E53" s="310"/>
      <c r="F53" s="310"/>
      <c r="G53" s="310"/>
      <c r="H53" s="310"/>
      <c r="I53" s="310"/>
      <c r="J53" s="310"/>
      <c r="K53" s="309"/>
    </row>
    <row r="54" s="1" customFormat="1" ht="15" customHeight="1">
      <c r="B54" s="307"/>
      <c r="C54" s="311" t="s">
        <v>2201</v>
      </c>
      <c r="D54" s="311"/>
      <c r="E54" s="311"/>
      <c r="F54" s="311"/>
      <c r="G54" s="311"/>
      <c r="H54" s="311"/>
      <c r="I54" s="311"/>
      <c r="J54" s="311"/>
      <c r="K54" s="309"/>
    </row>
    <row r="55" s="1" customFormat="1" ht="15" customHeight="1">
      <c r="B55" s="307"/>
      <c r="C55" s="311" t="s">
        <v>2202</v>
      </c>
      <c r="D55" s="311"/>
      <c r="E55" s="311"/>
      <c r="F55" s="311"/>
      <c r="G55" s="311"/>
      <c r="H55" s="311"/>
      <c r="I55" s="311"/>
      <c r="J55" s="311"/>
      <c r="K55" s="309"/>
    </row>
    <row r="56" s="1" customFormat="1" ht="12.75" customHeight="1">
      <c r="B56" s="307"/>
      <c r="C56" s="311"/>
      <c r="D56" s="311"/>
      <c r="E56" s="311"/>
      <c r="F56" s="311"/>
      <c r="G56" s="311"/>
      <c r="H56" s="311"/>
      <c r="I56" s="311"/>
      <c r="J56" s="311"/>
      <c r="K56" s="309"/>
    </row>
    <row r="57" s="1" customFormat="1" ht="15" customHeight="1">
      <c r="B57" s="307"/>
      <c r="C57" s="311" t="s">
        <v>2203</v>
      </c>
      <c r="D57" s="311"/>
      <c r="E57" s="311"/>
      <c r="F57" s="311"/>
      <c r="G57" s="311"/>
      <c r="H57" s="311"/>
      <c r="I57" s="311"/>
      <c r="J57" s="311"/>
      <c r="K57" s="309"/>
    </row>
    <row r="58" s="1" customFormat="1" ht="15" customHeight="1">
      <c r="B58" s="307"/>
      <c r="C58" s="313"/>
      <c r="D58" s="311" t="s">
        <v>2204</v>
      </c>
      <c r="E58" s="311"/>
      <c r="F58" s="311"/>
      <c r="G58" s="311"/>
      <c r="H58" s="311"/>
      <c r="I58" s="311"/>
      <c r="J58" s="311"/>
      <c r="K58" s="309"/>
    </row>
    <row r="59" s="1" customFormat="1" ht="15" customHeight="1">
      <c r="B59" s="307"/>
      <c r="C59" s="313"/>
      <c r="D59" s="311" t="s">
        <v>2205</v>
      </c>
      <c r="E59" s="311"/>
      <c r="F59" s="311"/>
      <c r="G59" s="311"/>
      <c r="H59" s="311"/>
      <c r="I59" s="311"/>
      <c r="J59" s="311"/>
      <c r="K59" s="309"/>
    </row>
    <row r="60" s="1" customFormat="1" ht="15" customHeight="1">
      <c r="B60" s="307"/>
      <c r="C60" s="313"/>
      <c r="D60" s="311" t="s">
        <v>2206</v>
      </c>
      <c r="E60" s="311"/>
      <c r="F60" s="311"/>
      <c r="G60" s="311"/>
      <c r="H60" s="311"/>
      <c r="I60" s="311"/>
      <c r="J60" s="311"/>
      <c r="K60" s="309"/>
    </row>
    <row r="61" s="1" customFormat="1" ht="15" customHeight="1">
      <c r="B61" s="307"/>
      <c r="C61" s="313"/>
      <c r="D61" s="311" t="s">
        <v>2207</v>
      </c>
      <c r="E61" s="311"/>
      <c r="F61" s="311"/>
      <c r="G61" s="311"/>
      <c r="H61" s="311"/>
      <c r="I61" s="311"/>
      <c r="J61" s="311"/>
      <c r="K61" s="309"/>
    </row>
    <row r="62" s="1" customFormat="1" ht="15" customHeight="1">
      <c r="B62" s="307"/>
      <c r="C62" s="313"/>
      <c r="D62" s="316" t="s">
        <v>2208</v>
      </c>
      <c r="E62" s="316"/>
      <c r="F62" s="316"/>
      <c r="G62" s="316"/>
      <c r="H62" s="316"/>
      <c r="I62" s="316"/>
      <c r="J62" s="316"/>
      <c r="K62" s="309"/>
    </row>
    <row r="63" s="1" customFormat="1" ht="15" customHeight="1">
      <c r="B63" s="307"/>
      <c r="C63" s="313"/>
      <c r="D63" s="311" t="s">
        <v>2209</v>
      </c>
      <c r="E63" s="311"/>
      <c r="F63" s="311"/>
      <c r="G63" s="311"/>
      <c r="H63" s="311"/>
      <c r="I63" s="311"/>
      <c r="J63" s="311"/>
      <c r="K63" s="309"/>
    </row>
    <row r="64" s="1" customFormat="1" ht="12.75" customHeight="1">
      <c r="B64" s="307"/>
      <c r="C64" s="313"/>
      <c r="D64" s="313"/>
      <c r="E64" s="317"/>
      <c r="F64" s="313"/>
      <c r="G64" s="313"/>
      <c r="H64" s="313"/>
      <c r="I64" s="313"/>
      <c r="J64" s="313"/>
      <c r="K64" s="309"/>
    </row>
    <row r="65" s="1" customFormat="1" ht="15" customHeight="1">
      <c r="B65" s="307"/>
      <c r="C65" s="313"/>
      <c r="D65" s="311" t="s">
        <v>2210</v>
      </c>
      <c r="E65" s="311"/>
      <c r="F65" s="311"/>
      <c r="G65" s="311"/>
      <c r="H65" s="311"/>
      <c r="I65" s="311"/>
      <c r="J65" s="311"/>
      <c r="K65" s="309"/>
    </row>
    <row r="66" s="1" customFormat="1" ht="15" customHeight="1">
      <c r="B66" s="307"/>
      <c r="C66" s="313"/>
      <c r="D66" s="316" t="s">
        <v>2211</v>
      </c>
      <c r="E66" s="316"/>
      <c r="F66" s="316"/>
      <c r="G66" s="316"/>
      <c r="H66" s="316"/>
      <c r="I66" s="316"/>
      <c r="J66" s="316"/>
      <c r="K66" s="309"/>
    </row>
    <row r="67" s="1" customFormat="1" ht="15" customHeight="1">
      <c r="B67" s="307"/>
      <c r="C67" s="313"/>
      <c r="D67" s="311" t="s">
        <v>2212</v>
      </c>
      <c r="E67" s="311"/>
      <c r="F67" s="311"/>
      <c r="G67" s="311"/>
      <c r="H67" s="311"/>
      <c r="I67" s="311"/>
      <c r="J67" s="311"/>
      <c r="K67" s="309"/>
    </row>
    <row r="68" s="1" customFormat="1" ht="15" customHeight="1">
      <c r="B68" s="307"/>
      <c r="C68" s="313"/>
      <c r="D68" s="311" t="s">
        <v>2213</v>
      </c>
      <c r="E68" s="311"/>
      <c r="F68" s="311"/>
      <c r="G68" s="311"/>
      <c r="H68" s="311"/>
      <c r="I68" s="311"/>
      <c r="J68" s="311"/>
      <c r="K68" s="309"/>
    </row>
    <row r="69" s="1" customFormat="1" ht="15" customHeight="1">
      <c r="B69" s="307"/>
      <c r="C69" s="313"/>
      <c r="D69" s="311" t="s">
        <v>2214</v>
      </c>
      <c r="E69" s="311"/>
      <c r="F69" s="311"/>
      <c r="G69" s="311"/>
      <c r="H69" s="311"/>
      <c r="I69" s="311"/>
      <c r="J69" s="311"/>
      <c r="K69" s="309"/>
    </row>
    <row r="70" s="1" customFormat="1" ht="15" customHeight="1">
      <c r="B70" s="307"/>
      <c r="C70" s="313"/>
      <c r="D70" s="311" t="s">
        <v>2215</v>
      </c>
      <c r="E70" s="311"/>
      <c r="F70" s="311"/>
      <c r="G70" s="311"/>
      <c r="H70" s="311"/>
      <c r="I70" s="311"/>
      <c r="J70" s="311"/>
      <c r="K70" s="309"/>
    </row>
    <row r="71" s="1" customFormat="1" ht="12.75" customHeight="1">
      <c r="B71" s="318"/>
      <c r="C71" s="319"/>
      <c r="D71" s="319"/>
      <c r="E71" s="319"/>
      <c r="F71" s="319"/>
      <c r="G71" s="319"/>
      <c r="H71" s="319"/>
      <c r="I71" s="319"/>
      <c r="J71" s="319"/>
      <c r="K71" s="320"/>
    </row>
    <row r="72" s="1" customFormat="1" ht="18.75" customHeight="1">
      <c r="B72" s="321"/>
      <c r="C72" s="321"/>
      <c r="D72" s="321"/>
      <c r="E72" s="321"/>
      <c r="F72" s="321"/>
      <c r="G72" s="321"/>
      <c r="H72" s="321"/>
      <c r="I72" s="321"/>
      <c r="J72" s="321"/>
      <c r="K72" s="322"/>
    </row>
    <row r="73" s="1" customFormat="1" ht="18.75" customHeight="1">
      <c r="B73" s="322"/>
      <c r="C73" s="322"/>
      <c r="D73" s="322"/>
      <c r="E73" s="322"/>
      <c r="F73" s="322"/>
      <c r="G73" s="322"/>
      <c r="H73" s="322"/>
      <c r="I73" s="322"/>
      <c r="J73" s="322"/>
      <c r="K73" s="322"/>
    </row>
    <row r="74" s="1" customFormat="1" ht="7.5" customHeight="1">
      <c r="B74" s="323"/>
      <c r="C74" s="324"/>
      <c r="D74" s="324"/>
      <c r="E74" s="324"/>
      <c r="F74" s="324"/>
      <c r="G74" s="324"/>
      <c r="H74" s="324"/>
      <c r="I74" s="324"/>
      <c r="J74" s="324"/>
      <c r="K74" s="325"/>
    </row>
    <row r="75" s="1" customFormat="1" ht="45" customHeight="1">
      <c r="B75" s="326"/>
      <c r="C75" s="327" t="s">
        <v>2216</v>
      </c>
      <c r="D75" s="327"/>
      <c r="E75" s="327"/>
      <c r="F75" s="327"/>
      <c r="G75" s="327"/>
      <c r="H75" s="327"/>
      <c r="I75" s="327"/>
      <c r="J75" s="327"/>
      <c r="K75" s="328"/>
    </row>
    <row r="76" s="1" customFormat="1" ht="17.25" customHeight="1">
      <c r="B76" s="326"/>
      <c r="C76" s="329" t="s">
        <v>2217</v>
      </c>
      <c r="D76" s="329"/>
      <c r="E76" s="329"/>
      <c r="F76" s="329" t="s">
        <v>2218</v>
      </c>
      <c r="G76" s="330"/>
      <c r="H76" s="329" t="s">
        <v>54</v>
      </c>
      <c r="I76" s="329" t="s">
        <v>57</v>
      </c>
      <c r="J76" s="329" t="s">
        <v>2219</v>
      </c>
      <c r="K76" s="328"/>
    </row>
    <row r="77" s="1" customFormat="1" ht="17.25" customHeight="1">
      <c r="B77" s="326"/>
      <c r="C77" s="331" t="s">
        <v>2220</v>
      </c>
      <c r="D77" s="331"/>
      <c r="E77" s="331"/>
      <c r="F77" s="332" t="s">
        <v>2221</v>
      </c>
      <c r="G77" s="333"/>
      <c r="H77" s="331"/>
      <c r="I77" s="331"/>
      <c r="J77" s="331" t="s">
        <v>2222</v>
      </c>
      <c r="K77" s="328"/>
    </row>
    <row r="78" s="1" customFormat="1" ht="5.25" customHeight="1">
      <c r="B78" s="326"/>
      <c r="C78" s="334"/>
      <c r="D78" s="334"/>
      <c r="E78" s="334"/>
      <c r="F78" s="334"/>
      <c r="G78" s="335"/>
      <c r="H78" s="334"/>
      <c r="I78" s="334"/>
      <c r="J78" s="334"/>
      <c r="K78" s="328"/>
    </row>
    <row r="79" s="1" customFormat="1" ht="15" customHeight="1">
      <c r="B79" s="326"/>
      <c r="C79" s="314" t="s">
        <v>53</v>
      </c>
      <c r="D79" s="336"/>
      <c r="E79" s="336"/>
      <c r="F79" s="337" t="s">
        <v>2223</v>
      </c>
      <c r="G79" s="338"/>
      <c r="H79" s="314" t="s">
        <v>2224</v>
      </c>
      <c r="I79" s="314" t="s">
        <v>2225</v>
      </c>
      <c r="J79" s="314">
        <v>20</v>
      </c>
      <c r="K79" s="328"/>
    </row>
    <row r="80" s="1" customFormat="1" ht="15" customHeight="1">
      <c r="B80" s="326"/>
      <c r="C80" s="314" t="s">
        <v>2226</v>
      </c>
      <c r="D80" s="314"/>
      <c r="E80" s="314"/>
      <c r="F80" s="337" t="s">
        <v>2223</v>
      </c>
      <c r="G80" s="338"/>
      <c r="H80" s="314" t="s">
        <v>2227</v>
      </c>
      <c r="I80" s="314" t="s">
        <v>2225</v>
      </c>
      <c r="J80" s="314">
        <v>120</v>
      </c>
      <c r="K80" s="328"/>
    </row>
    <row r="81" s="1" customFormat="1" ht="15" customHeight="1">
      <c r="B81" s="339"/>
      <c r="C81" s="314" t="s">
        <v>2228</v>
      </c>
      <c r="D81" s="314"/>
      <c r="E81" s="314"/>
      <c r="F81" s="337" t="s">
        <v>2229</v>
      </c>
      <c r="G81" s="338"/>
      <c r="H81" s="314" t="s">
        <v>2230</v>
      </c>
      <c r="I81" s="314" t="s">
        <v>2225</v>
      </c>
      <c r="J81" s="314">
        <v>50</v>
      </c>
      <c r="K81" s="328"/>
    </row>
    <row r="82" s="1" customFormat="1" ht="15" customHeight="1">
      <c r="B82" s="339"/>
      <c r="C82" s="314" t="s">
        <v>2231</v>
      </c>
      <c r="D82" s="314"/>
      <c r="E82" s="314"/>
      <c r="F82" s="337" t="s">
        <v>2223</v>
      </c>
      <c r="G82" s="338"/>
      <c r="H82" s="314" t="s">
        <v>2232</v>
      </c>
      <c r="I82" s="314" t="s">
        <v>2233</v>
      </c>
      <c r="J82" s="314"/>
      <c r="K82" s="328"/>
    </row>
    <row r="83" s="1" customFormat="1" ht="15" customHeight="1">
      <c r="B83" s="339"/>
      <c r="C83" s="340" t="s">
        <v>2234</v>
      </c>
      <c r="D83" s="340"/>
      <c r="E83" s="340"/>
      <c r="F83" s="341" t="s">
        <v>2229</v>
      </c>
      <c r="G83" s="340"/>
      <c r="H83" s="340" t="s">
        <v>2235</v>
      </c>
      <c r="I83" s="340" t="s">
        <v>2225</v>
      </c>
      <c r="J83" s="340">
        <v>15</v>
      </c>
      <c r="K83" s="328"/>
    </row>
    <row r="84" s="1" customFormat="1" ht="15" customHeight="1">
      <c r="B84" s="339"/>
      <c r="C84" s="340" t="s">
        <v>2236</v>
      </c>
      <c r="D84" s="340"/>
      <c r="E84" s="340"/>
      <c r="F84" s="341" t="s">
        <v>2229</v>
      </c>
      <c r="G84" s="340"/>
      <c r="H84" s="340" t="s">
        <v>2237</v>
      </c>
      <c r="I84" s="340" t="s">
        <v>2225</v>
      </c>
      <c r="J84" s="340">
        <v>15</v>
      </c>
      <c r="K84" s="328"/>
    </row>
    <row r="85" s="1" customFormat="1" ht="15" customHeight="1">
      <c r="B85" s="339"/>
      <c r="C85" s="340" t="s">
        <v>2238</v>
      </c>
      <c r="D85" s="340"/>
      <c r="E85" s="340"/>
      <c r="F85" s="341" t="s">
        <v>2229</v>
      </c>
      <c r="G85" s="340"/>
      <c r="H85" s="340" t="s">
        <v>2239</v>
      </c>
      <c r="I85" s="340" t="s">
        <v>2225</v>
      </c>
      <c r="J85" s="340">
        <v>20</v>
      </c>
      <c r="K85" s="328"/>
    </row>
    <row r="86" s="1" customFormat="1" ht="15" customHeight="1">
      <c r="B86" s="339"/>
      <c r="C86" s="340" t="s">
        <v>2240</v>
      </c>
      <c r="D86" s="340"/>
      <c r="E86" s="340"/>
      <c r="F86" s="341" t="s">
        <v>2229</v>
      </c>
      <c r="G86" s="340"/>
      <c r="H86" s="340" t="s">
        <v>2241</v>
      </c>
      <c r="I86" s="340" t="s">
        <v>2225</v>
      </c>
      <c r="J86" s="340">
        <v>20</v>
      </c>
      <c r="K86" s="328"/>
    </row>
    <row r="87" s="1" customFormat="1" ht="15" customHeight="1">
      <c r="B87" s="339"/>
      <c r="C87" s="314" t="s">
        <v>2242</v>
      </c>
      <c r="D87" s="314"/>
      <c r="E87" s="314"/>
      <c r="F87" s="337" t="s">
        <v>2229</v>
      </c>
      <c r="G87" s="338"/>
      <c r="H87" s="314" t="s">
        <v>2243</v>
      </c>
      <c r="I87" s="314" t="s">
        <v>2225</v>
      </c>
      <c r="J87" s="314">
        <v>50</v>
      </c>
      <c r="K87" s="328"/>
    </row>
    <row r="88" s="1" customFormat="1" ht="15" customHeight="1">
      <c r="B88" s="339"/>
      <c r="C88" s="314" t="s">
        <v>2244</v>
      </c>
      <c r="D88" s="314"/>
      <c r="E88" s="314"/>
      <c r="F88" s="337" t="s">
        <v>2229</v>
      </c>
      <c r="G88" s="338"/>
      <c r="H88" s="314" t="s">
        <v>2245</v>
      </c>
      <c r="I88" s="314" t="s">
        <v>2225</v>
      </c>
      <c r="J88" s="314">
        <v>20</v>
      </c>
      <c r="K88" s="328"/>
    </row>
    <row r="89" s="1" customFormat="1" ht="15" customHeight="1">
      <c r="B89" s="339"/>
      <c r="C89" s="314" t="s">
        <v>2246</v>
      </c>
      <c r="D89" s="314"/>
      <c r="E89" s="314"/>
      <c r="F89" s="337" t="s">
        <v>2229</v>
      </c>
      <c r="G89" s="338"/>
      <c r="H89" s="314" t="s">
        <v>2247</v>
      </c>
      <c r="I89" s="314" t="s">
        <v>2225</v>
      </c>
      <c r="J89" s="314">
        <v>20</v>
      </c>
      <c r="K89" s="328"/>
    </row>
    <row r="90" s="1" customFormat="1" ht="15" customHeight="1">
      <c r="B90" s="339"/>
      <c r="C90" s="314" t="s">
        <v>2248</v>
      </c>
      <c r="D90" s="314"/>
      <c r="E90" s="314"/>
      <c r="F90" s="337" t="s">
        <v>2229</v>
      </c>
      <c r="G90" s="338"/>
      <c r="H90" s="314" t="s">
        <v>2249</v>
      </c>
      <c r="I90" s="314" t="s">
        <v>2225</v>
      </c>
      <c r="J90" s="314">
        <v>50</v>
      </c>
      <c r="K90" s="328"/>
    </row>
    <row r="91" s="1" customFormat="1" ht="15" customHeight="1">
      <c r="B91" s="339"/>
      <c r="C91" s="314" t="s">
        <v>2250</v>
      </c>
      <c r="D91" s="314"/>
      <c r="E91" s="314"/>
      <c r="F91" s="337" t="s">
        <v>2229</v>
      </c>
      <c r="G91" s="338"/>
      <c r="H91" s="314" t="s">
        <v>2250</v>
      </c>
      <c r="I91" s="314" t="s">
        <v>2225</v>
      </c>
      <c r="J91" s="314">
        <v>50</v>
      </c>
      <c r="K91" s="328"/>
    </row>
    <row r="92" s="1" customFormat="1" ht="15" customHeight="1">
      <c r="B92" s="339"/>
      <c r="C92" s="314" t="s">
        <v>2251</v>
      </c>
      <c r="D92" s="314"/>
      <c r="E92" s="314"/>
      <c r="F92" s="337" t="s">
        <v>2229</v>
      </c>
      <c r="G92" s="338"/>
      <c r="H92" s="314" t="s">
        <v>2252</v>
      </c>
      <c r="I92" s="314" t="s">
        <v>2225</v>
      </c>
      <c r="J92" s="314">
        <v>255</v>
      </c>
      <c r="K92" s="328"/>
    </row>
    <row r="93" s="1" customFormat="1" ht="15" customHeight="1">
      <c r="B93" s="339"/>
      <c r="C93" s="314" t="s">
        <v>2253</v>
      </c>
      <c r="D93" s="314"/>
      <c r="E93" s="314"/>
      <c r="F93" s="337" t="s">
        <v>2223</v>
      </c>
      <c r="G93" s="338"/>
      <c r="H93" s="314" t="s">
        <v>2254</v>
      </c>
      <c r="I93" s="314" t="s">
        <v>2255</v>
      </c>
      <c r="J93" s="314"/>
      <c r="K93" s="328"/>
    </row>
    <row r="94" s="1" customFormat="1" ht="15" customHeight="1">
      <c r="B94" s="339"/>
      <c r="C94" s="314" t="s">
        <v>2256</v>
      </c>
      <c r="D94" s="314"/>
      <c r="E94" s="314"/>
      <c r="F94" s="337" t="s">
        <v>2223</v>
      </c>
      <c r="G94" s="338"/>
      <c r="H94" s="314" t="s">
        <v>2257</v>
      </c>
      <c r="I94" s="314" t="s">
        <v>2258</v>
      </c>
      <c r="J94" s="314"/>
      <c r="K94" s="328"/>
    </row>
    <row r="95" s="1" customFormat="1" ht="15" customHeight="1">
      <c r="B95" s="339"/>
      <c r="C95" s="314" t="s">
        <v>2259</v>
      </c>
      <c r="D95" s="314"/>
      <c r="E95" s="314"/>
      <c r="F95" s="337" t="s">
        <v>2223</v>
      </c>
      <c r="G95" s="338"/>
      <c r="H95" s="314" t="s">
        <v>2259</v>
      </c>
      <c r="I95" s="314" t="s">
        <v>2258</v>
      </c>
      <c r="J95" s="314"/>
      <c r="K95" s="328"/>
    </row>
    <row r="96" s="1" customFormat="1" ht="15" customHeight="1">
      <c r="B96" s="339"/>
      <c r="C96" s="314" t="s">
        <v>38</v>
      </c>
      <c r="D96" s="314"/>
      <c r="E96" s="314"/>
      <c r="F96" s="337" t="s">
        <v>2223</v>
      </c>
      <c r="G96" s="338"/>
      <c r="H96" s="314" t="s">
        <v>2260</v>
      </c>
      <c r="I96" s="314" t="s">
        <v>2258</v>
      </c>
      <c r="J96" s="314"/>
      <c r="K96" s="328"/>
    </row>
    <row r="97" s="1" customFormat="1" ht="15" customHeight="1">
      <c r="B97" s="339"/>
      <c r="C97" s="314" t="s">
        <v>48</v>
      </c>
      <c r="D97" s="314"/>
      <c r="E97" s="314"/>
      <c r="F97" s="337" t="s">
        <v>2223</v>
      </c>
      <c r="G97" s="338"/>
      <c r="H97" s="314" t="s">
        <v>2261</v>
      </c>
      <c r="I97" s="314" t="s">
        <v>2258</v>
      </c>
      <c r="J97" s="314"/>
      <c r="K97" s="328"/>
    </row>
    <row r="98" s="1" customFormat="1" ht="15" customHeight="1">
      <c r="B98" s="342"/>
      <c r="C98" s="343"/>
      <c r="D98" s="343"/>
      <c r="E98" s="343"/>
      <c r="F98" s="343"/>
      <c r="G98" s="343"/>
      <c r="H98" s="343"/>
      <c r="I98" s="343"/>
      <c r="J98" s="343"/>
      <c r="K98" s="344"/>
    </row>
    <row r="99" s="1" customFormat="1" ht="18.75" customHeight="1">
      <c r="B99" s="345"/>
      <c r="C99" s="346"/>
      <c r="D99" s="346"/>
      <c r="E99" s="346"/>
      <c r="F99" s="346"/>
      <c r="G99" s="346"/>
      <c r="H99" s="346"/>
      <c r="I99" s="346"/>
      <c r="J99" s="346"/>
      <c r="K99" s="345"/>
    </row>
    <row r="100" s="1" customFormat="1" ht="18.75" customHeight="1">
      <c r="B100" s="322"/>
      <c r="C100" s="322"/>
      <c r="D100" s="322"/>
      <c r="E100" s="322"/>
      <c r="F100" s="322"/>
      <c r="G100" s="322"/>
      <c r="H100" s="322"/>
      <c r="I100" s="322"/>
      <c r="J100" s="322"/>
      <c r="K100" s="322"/>
    </row>
    <row r="101" s="1" customFormat="1" ht="7.5" customHeight="1">
      <c r="B101" s="323"/>
      <c r="C101" s="324"/>
      <c r="D101" s="324"/>
      <c r="E101" s="324"/>
      <c r="F101" s="324"/>
      <c r="G101" s="324"/>
      <c r="H101" s="324"/>
      <c r="I101" s="324"/>
      <c r="J101" s="324"/>
      <c r="K101" s="325"/>
    </row>
    <row r="102" s="1" customFormat="1" ht="45" customHeight="1">
      <c r="B102" s="326"/>
      <c r="C102" s="327" t="s">
        <v>2262</v>
      </c>
      <c r="D102" s="327"/>
      <c r="E102" s="327"/>
      <c r="F102" s="327"/>
      <c r="G102" s="327"/>
      <c r="H102" s="327"/>
      <c r="I102" s="327"/>
      <c r="J102" s="327"/>
      <c r="K102" s="328"/>
    </row>
    <row r="103" s="1" customFormat="1" ht="17.25" customHeight="1">
      <c r="B103" s="326"/>
      <c r="C103" s="329" t="s">
        <v>2217</v>
      </c>
      <c r="D103" s="329"/>
      <c r="E103" s="329"/>
      <c r="F103" s="329" t="s">
        <v>2218</v>
      </c>
      <c r="G103" s="330"/>
      <c r="H103" s="329" t="s">
        <v>54</v>
      </c>
      <c r="I103" s="329" t="s">
        <v>57</v>
      </c>
      <c r="J103" s="329" t="s">
        <v>2219</v>
      </c>
      <c r="K103" s="328"/>
    </row>
    <row r="104" s="1" customFormat="1" ht="17.25" customHeight="1">
      <c r="B104" s="326"/>
      <c r="C104" s="331" t="s">
        <v>2220</v>
      </c>
      <c r="D104" s="331"/>
      <c r="E104" s="331"/>
      <c r="F104" s="332" t="s">
        <v>2221</v>
      </c>
      <c r="G104" s="333"/>
      <c r="H104" s="331"/>
      <c r="I104" s="331"/>
      <c r="J104" s="331" t="s">
        <v>2222</v>
      </c>
      <c r="K104" s="328"/>
    </row>
    <row r="105" s="1" customFormat="1" ht="5.25" customHeight="1">
      <c r="B105" s="326"/>
      <c r="C105" s="329"/>
      <c r="D105" s="329"/>
      <c r="E105" s="329"/>
      <c r="F105" s="329"/>
      <c r="G105" s="347"/>
      <c r="H105" s="329"/>
      <c r="I105" s="329"/>
      <c r="J105" s="329"/>
      <c r="K105" s="328"/>
    </row>
    <row r="106" s="1" customFormat="1" ht="15" customHeight="1">
      <c r="B106" s="326"/>
      <c r="C106" s="314" t="s">
        <v>53</v>
      </c>
      <c r="D106" s="336"/>
      <c r="E106" s="336"/>
      <c r="F106" s="337" t="s">
        <v>2223</v>
      </c>
      <c r="G106" s="314"/>
      <c r="H106" s="314" t="s">
        <v>2263</v>
      </c>
      <c r="I106" s="314" t="s">
        <v>2225</v>
      </c>
      <c r="J106" s="314">
        <v>20</v>
      </c>
      <c r="K106" s="328"/>
    </row>
    <row r="107" s="1" customFormat="1" ht="15" customHeight="1">
      <c r="B107" s="326"/>
      <c r="C107" s="314" t="s">
        <v>2226</v>
      </c>
      <c r="D107" s="314"/>
      <c r="E107" s="314"/>
      <c r="F107" s="337" t="s">
        <v>2223</v>
      </c>
      <c r="G107" s="314"/>
      <c r="H107" s="314" t="s">
        <v>2263</v>
      </c>
      <c r="I107" s="314" t="s">
        <v>2225</v>
      </c>
      <c r="J107" s="314">
        <v>120</v>
      </c>
      <c r="K107" s="328"/>
    </row>
    <row r="108" s="1" customFormat="1" ht="15" customHeight="1">
      <c r="B108" s="339"/>
      <c r="C108" s="314" t="s">
        <v>2228</v>
      </c>
      <c r="D108" s="314"/>
      <c r="E108" s="314"/>
      <c r="F108" s="337" t="s">
        <v>2229</v>
      </c>
      <c r="G108" s="314"/>
      <c r="H108" s="314" t="s">
        <v>2263</v>
      </c>
      <c r="I108" s="314" t="s">
        <v>2225</v>
      </c>
      <c r="J108" s="314">
        <v>50</v>
      </c>
      <c r="K108" s="328"/>
    </row>
    <row r="109" s="1" customFormat="1" ht="15" customHeight="1">
      <c r="B109" s="339"/>
      <c r="C109" s="314" t="s">
        <v>2231</v>
      </c>
      <c r="D109" s="314"/>
      <c r="E109" s="314"/>
      <c r="F109" s="337" t="s">
        <v>2223</v>
      </c>
      <c r="G109" s="314"/>
      <c r="H109" s="314" t="s">
        <v>2263</v>
      </c>
      <c r="I109" s="314" t="s">
        <v>2233</v>
      </c>
      <c r="J109" s="314"/>
      <c r="K109" s="328"/>
    </row>
    <row r="110" s="1" customFormat="1" ht="15" customHeight="1">
      <c r="B110" s="339"/>
      <c r="C110" s="314" t="s">
        <v>2242</v>
      </c>
      <c r="D110" s="314"/>
      <c r="E110" s="314"/>
      <c r="F110" s="337" t="s">
        <v>2229</v>
      </c>
      <c r="G110" s="314"/>
      <c r="H110" s="314" t="s">
        <v>2263</v>
      </c>
      <c r="I110" s="314" t="s">
        <v>2225</v>
      </c>
      <c r="J110" s="314">
        <v>50</v>
      </c>
      <c r="K110" s="328"/>
    </row>
    <row r="111" s="1" customFormat="1" ht="15" customHeight="1">
      <c r="B111" s="339"/>
      <c r="C111" s="314" t="s">
        <v>2250</v>
      </c>
      <c r="D111" s="314"/>
      <c r="E111" s="314"/>
      <c r="F111" s="337" t="s">
        <v>2229</v>
      </c>
      <c r="G111" s="314"/>
      <c r="H111" s="314" t="s">
        <v>2263</v>
      </c>
      <c r="I111" s="314" t="s">
        <v>2225</v>
      </c>
      <c r="J111" s="314">
        <v>50</v>
      </c>
      <c r="K111" s="328"/>
    </row>
    <row r="112" s="1" customFormat="1" ht="15" customHeight="1">
      <c r="B112" s="339"/>
      <c r="C112" s="314" t="s">
        <v>2248</v>
      </c>
      <c r="D112" s="314"/>
      <c r="E112" s="314"/>
      <c r="F112" s="337" t="s">
        <v>2229</v>
      </c>
      <c r="G112" s="314"/>
      <c r="H112" s="314" t="s">
        <v>2263</v>
      </c>
      <c r="I112" s="314" t="s">
        <v>2225</v>
      </c>
      <c r="J112" s="314">
        <v>50</v>
      </c>
      <c r="K112" s="328"/>
    </row>
    <row r="113" s="1" customFormat="1" ht="15" customHeight="1">
      <c r="B113" s="339"/>
      <c r="C113" s="314" t="s">
        <v>53</v>
      </c>
      <c r="D113" s="314"/>
      <c r="E113" s="314"/>
      <c r="F113" s="337" t="s">
        <v>2223</v>
      </c>
      <c r="G113" s="314"/>
      <c r="H113" s="314" t="s">
        <v>2264</v>
      </c>
      <c r="I113" s="314" t="s">
        <v>2225</v>
      </c>
      <c r="J113" s="314">
        <v>20</v>
      </c>
      <c r="K113" s="328"/>
    </row>
    <row r="114" s="1" customFormat="1" ht="15" customHeight="1">
      <c r="B114" s="339"/>
      <c r="C114" s="314" t="s">
        <v>2265</v>
      </c>
      <c r="D114" s="314"/>
      <c r="E114" s="314"/>
      <c r="F114" s="337" t="s">
        <v>2223</v>
      </c>
      <c r="G114" s="314"/>
      <c r="H114" s="314" t="s">
        <v>2266</v>
      </c>
      <c r="I114" s="314" t="s">
        <v>2225</v>
      </c>
      <c r="J114" s="314">
        <v>120</v>
      </c>
      <c r="K114" s="328"/>
    </row>
    <row r="115" s="1" customFormat="1" ht="15" customHeight="1">
      <c r="B115" s="339"/>
      <c r="C115" s="314" t="s">
        <v>38</v>
      </c>
      <c r="D115" s="314"/>
      <c r="E115" s="314"/>
      <c r="F115" s="337" t="s">
        <v>2223</v>
      </c>
      <c r="G115" s="314"/>
      <c r="H115" s="314" t="s">
        <v>2267</v>
      </c>
      <c r="I115" s="314" t="s">
        <v>2258</v>
      </c>
      <c r="J115" s="314"/>
      <c r="K115" s="328"/>
    </row>
    <row r="116" s="1" customFormat="1" ht="15" customHeight="1">
      <c r="B116" s="339"/>
      <c r="C116" s="314" t="s">
        <v>48</v>
      </c>
      <c r="D116" s="314"/>
      <c r="E116" s="314"/>
      <c r="F116" s="337" t="s">
        <v>2223</v>
      </c>
      <c r="G116" s="314"/>
      <c r="H116" s="314" t="s">
        <v>2268</v>
      </c>
      <c r="I116" s="314" t="s">
        <v>2258</v>
      </c>
      <c r="J116" s="314"/>
      <c r="K116" s="328"/>
    </row>
    <row r="117" s="1" customFormat="1" ht="15" customHeight="1">
      <c r="B117" s="339"/>
      <c r="C117" s="314" t="s">
        <v>57</v>
      </c>
      <c r="D117" s="314"/>
      <c r="E117" s="314"/>
      <c r="F117" s="337" t="s">
        <v>2223</v>
      </c>
      <c r="G117" s="314"/>
      <c r="H117" s="314" t="s">
        <v>2269</v>
      </c>
      <c r="I117" s="314" t="s">
        <v>2270</v>
      </c>
      <c r="J117" s="314"/>
      <c r="K117" s="328"/>
    </row>
    <row r="118" s="1" customFormat="1" ht="15" customHeight="1">
      <c r="B118" s="342"/>
      <c r="C118" s="348"/>
      <c r="D118" s="348"/>
      <c r="E118" s="348"/>
      <c r="F118" s="348"/>
      <c r="G118" s="348"/>
      <c r="H118" s="348"/>
      <c r="I118" s="348"/>
      <c r="J118" s="348"/>
      <c r="K118" s="344"/>
    </row>
    <row r="119" s="1" customFormat="1" ht="18.75" customHeight="1">
      <c r="B119" s="349"/>
      <c r="C119" s="350"/>
      <c r="D119" s="350"/>
      <c r="E119" s="350"/>
      <c r="F119" s="351"/>
      <c r="G119" s="350"/>
      <c r="H119" s="350"/>
      <c r="I119" s="350"/>
      <c r="J119" s="350"/>
      <c r="K119" s="349"/>
    </row>
    <row r="120" s="1" customFormat="1" ht="18.75" customHeight="1"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</row>
    <row r="121" s="1" customFormat="1" ht="7.5" customHeight="1">
      <c r="B121" s="352"/>
      <c r="C121" s="353"/>
      <c r="D121" s="353"/>
      <c r="E121" s="353"/>
      <c r="F121" s="353"/>
      <c r="G121" s="353"/>
      <c r="H121" s="353"/>
      <c r="I121" s="353"/>
      <c r="J121" s="353"/>
      <c r="K121" s="354"/>
    </row>
    <row r="122" s="1" customFormat="1" ht="45" customHeight="1">
      <c r="B122" s="355"/>
      <c r="C122" s="305" t="s">
        <v>2271</v>
      </c>
      <c r="D122" s="305"/>
      <c r="E122" s="305"/>
      <c r="F122" s="305"/>
      <c r="G122" s="305"/>
      <c r="H122" s="305"/>
      <c r="I122" s="305"/>
      <c r="J122" s="305"/>
      <c r="K122" s="356"/>
    </row>
    <row r="123" s="1" customFormat="1" ht="17.25" customHeight="1">
      <c r="B123" s="357"/>
      <c r="C123" s="329" t="s">
        <v>2217</v>
      </c>
      <c r="D123" s="329"/>
      <c r="E123" s="329"/>
      <c r="F123" s="329" t="s">
        <v>2218</v>
      </c>
      <c r="G123" s="330"/>
      <c r="H123" s="329" t="s">
        <v>54</v>
      </c>
      <c r="I123" s="329" t="s">
        <v>57</v>
      </c>
      <c r="J123" s="329" t="s">
        <v>2219</v>
      </c>
      <c r="K123" s="358"/>
    </row>
    <row r="124" s="1" customFormat="1" ht="17.25" customHeight="1">
      <c r="B124" s="357"/>
      <c r="C124" s="331" t="s">
        <v>2220</v>
      </c>
      <c r="D124" s="331"/>
      <c r="E124" s="331"/>
      <c r="F124" s="332" t="s">
        <v>2221</v>
      </c>
      <c r="G124" s="333"/>
      <c r="H124" s="331"/>
      <c r="I124" s="331"/>
      <c r="J124" s="331" t="s">
        <v>2222</v>
      </c>
      <c r="K124" s="358"/>
    </row>
    <row r="125" s="1" customFormat="1" ht="5.25" customHeight="1">
      <c r="B125" s="359"/>
      <c r="C125" s="334"/>
      <c r="D125" s="334"/>
      <c r="E125" s="334"/>
      <c r="F125" s="334"/>
      <c r="G125" s="360"/>
      <c r="H125" s="334"/>
      <c r="I125" s="334"/>
      <c r="J125" s="334"/>
      <c r="K125" s="361"/>
    </row>
    <row r="126" s="1" customFormat="1" ht="15" customHeight="1">
      <c r="B126" s="359"/>
      <c r="C126" s="314" t="s">
        <v>2226</v>
      </c>
      <c r="D126" s="336"/>
      <c r="E126" s="336"/>
      <c r="F126" s="337" t="s">
        <v>2223</v>
      </c>
      <c r="G126" s="314"/>
      <c r="H126" s="314" t="s">
        <v>2263</v>
      </c>
      <c r="I126" s="314" t="s">
        <v>2225</v>
      </c>
      <c r="J126" s="314">
        <v>120</v>
      </c>
      <c r="K126" s="362"/>
    </row>
    <row r="127" s="1" customFormat="1" ht="15" customHeight="1">
      <c r="B127" s="359"/>
      <c r="C127" s="314" t="s">
        <v>2272</v>
      </c>
      <c r="D127" s="314"/>
      <c r="E127" s="314"/>
      <c r="F127" s="337" t="s">
        <v>2223</v>
      </c>
      <c r="G127" s="314"/>
      <c r="H127" s="314" t="s">
        <v>2273</v>
      </c>
      <c r="I127" s="314" t="s">
        <v>2225</v>
      </c>
      <c r="J127" s="314" t="s">
        <v>2274</v>
      </c>
      <c r="K127" s="362"/>
    </row>
    <row r="128" s="1" customFormat="1" ht="15" customHeight="1">
      <c r="B128" s="359"/>
      <c r="C128" s="314" t="s">
        <v>83</v>
      </c>
      <c r="D128" s="314"/>
      <c r="E128" s="314"/>
      <c r="F128" s="337" t="s">
        <v>2223</v>
      </c>
      <c r="G128" s="314"/>
      <c r="H128" s="314" t="s">
        <v>2275</v>
      </c>
      <c r="I128" s="314" t="s">
        <v>2225</v>
      </c>
      <c r="J128" s="314" t="s">
        <v>2274</v>
      </c>
      <c r="K128" s="362"/>
    </row>
    <row r="129" s="1" customFormat="1" ht="15" customHeight="1">
      <c r="B129" s="359"/>
      <c r="C129" s="314" t="s">
        <v>2234</v>
      </c>
      <c r="D129" s="314"/>
      <c r="E129" s="314"/>
      <c r="F129" s="337" t="s">
        <v>2229</v>
      </c>
      <c r="G129" s="314"/>
      <c r="H129" s="314" t="s">
        <v>2235</v>
      </c>
      <c r="I129" s="314" t="s">
        <v>2225</v>
      </c>
      <c r="J129" s="314">
        <v>15</v>
      </c>
      <c r="K129" s="362"/>
    </row>
    <row r="130" s="1" customFormat="1" ht="15" customHeight="1">
      <c r="B130" s="359"/>
      <c r="C130" s="340" t="s">
        <v>2236</v>
      </c>
      <c r="D130" s="340"/>
      <c r="E130" s="340"/>
      <c r="F130" s="341" t="s">
        <v>2229</v>
      </c>
      <c r="G130" s="340"/>
      <c r="H130" s="340" t="s">
        <v>2237</v>
      </c>
      <c r="I130" s="340" t="s">
        <v>2225</v>
      </c>
      <c r="J130" s="340">
        <v>15</v>
      </c>
      <c r="K130" s="362"/>
    </row>
    <row r="131" s="1" customFormat="1" ht="15" customHeight="1">
      <c r="B131" s="359"/>
      <c r="C131" s="340" t="s">
        <v>2238</v>
      </c>
      <c r="D131" s="340"/>
      <c r="E131" s="340"/>
      <c r="F131" s="341" t="s">
        <v>2229</v>
      </c>
      <c r="G131" s="340"/>
      <c r="H131" s="340" t="s">
        <v>2239</v>
      </c>
      <c r="I131" s="340" t="s">
        <v>2225</v>
      </c>
      <c r="J131" s="340">
        <v>20</v>
      </c>
      <c r="K131" s="362"/>
    </row>
    <row r="132" s="1" customFormat="1" ht="15" customHeight="1">
      <c r="B132" s="359"/>
      <c r="C132" s="340" t="s">
        <v>2240</v>
      </c>
      <c r="D132" s="340"/>
      <c r="E132" s="340"/>
      <c r="F132" s="341" t="s">
        <v>2229</v>
      </c>
      <c r="G132" s="340"/>
      <c r="H132" s="340" t="s">
        <v>2241</v>
      </c>
      <c r="I132" s="340" t="s">
        <v>2225</v>
      </c>
      <c r="J132" s="340">
        <v>20</v>
      </c>
      <c r="K132" s="362"/>
    </row>
    <row r="133" s="1" customFormat="1" ht="15" customHeight="1">
      <c r="B133" s="359"/>
      <c r="C133" s="314" t="s">
        <v>2228</v>
      </c>
      <c r="D133" s="314"/>
      <c r="E133" s="314"/>
      <c r="F133" s="337" t="s">
        <v>2229</v>
      </c>
      <c r="G133" s="314"/>
      <c r="H133" s="314" t="s">
        <v>2263</v>
      </c>
      <c r="I133" s="314" t="s">
        <v>2225</v>
      </c>
      <c r="J133" s="314">
        <v>50</v>
      </c>
      <c r="K133" s="362"/>
    </row>
    <row r="134" s="1" customFormat="1" ht="15" customHeight="1">
      <c r="B134" s="359"/>
      <c r="C134" s="314" t="s">
        <v>2242</v>
      </c>
      <c r="D134" s="314"/>
      <c r="E134" s="314"/>
      <c r="F134" s="337" t="s">
        <v>2229</v>
      </c>
      <c r="G134" s="314"/>
      <c r="H134" s="314" t="s">
        <v>2263</v>
      </c>
      <c r="I134" s="314" t="s">
        <v>2225</v>
      </c>
      <c r="J134" s="314">
        <v>50</v>
      </c>
      <c r="K134" s="362"/>
    </row>
    <row r="135" s="1" customFormat="1" ht="15" customHeight="1">
      <c r="B135" s="359"/>
      <c r="C135" s="314" t="s">
        <v>2248</v>
      </c>
      <c r="D135" s="314"/>
      <c r="E135" s="314"/>
      <c r="F135" s="337" t="s">
        <v>2229</v>
      </c>
      <c r="G135" s="314"/>
      <c r="H135" s="314" t="s">
        <v>2263</v>
      </c>
      <c r="I135" s="314" t="s">
        <v>2225</v>
      </c>
      <c r="J135" s="314">
        <v>50</v>
      </c>
      <c r="K135" s="362"/>
    </row>
    <row r="136" s="1" customFormat="1" ht="15" customHeight="1">
      <c r="B136" s="359"/>
      <c r="C136" s="314" t="s">
        <v>2250</v>
      </c>
      <c r="D136" s="314"/>
      <c r="E136" s="314"/>
      <c r="F136" s="337" t="s">
        <v>2229</v>
      </c>
      <c r="G136" s="314"/>
      <c r="H136" s="314" t="s">
        <v>2263</v>
      </c>
      <c r="I136" s="314" t="s">
        <v>2225</v>
      </c>
      <c r="J136" s="314">
        <v>50</v>
      </c>
      <c r="K136" s="362"/>
    </row>
    <row r="137" s="1" customFormat="1" ht="15" customHeight="1">
      <c r="B137" s="359"/>
      <c r="C137" s="314" t="s">
        <v>2251</v>
      </c>
      <c r="D137" s="314"/>
      <c r="E137" s="314"/>
      <c r="F137" s="337" t="s">
        <v>2229</v>
      </c>
      <c r="G137" s="314"/>
      <c r="H137" s="314" t="s">
        <v>2276</v>
      </c>
      <c r="I137" s="314" t="s">
        <v>2225</v>
      </c>
      <c r="J137" s="314">
        <v>255</v>
      </c>
      <c r="K137" s="362"/>
    </row>
    <row r="138" s="1" customFormat="1" ht="15" customHeight="1">
      <c r="B138" s="359"/>
      <c r="C138" s="314" t="s">
        <v>2253</v>
      </c>
      <c r="D138" s="314"/>
      <c r="E138" s="314"/>
      <c r="F138" s="337" t="s">
        <v>2223</v>
      </c>
      <c r="G138" s="314"/>
      <c r="H138" s="314" t="s">
        <v>2277</v>
      </c>
      <c r="I138" s="314" t="s">
        <v>2255</v>
      </c>
      <c r="J138" s="314"/>
      <c r="K138" s="362"/>
    </row>
    <row r="139" s="1" customFormat="1" ht="15" customHeight="1">
      <c r="B139" s="359"/>
      <c r="C139" s="314" t="s">
        <v>2256</v>
      </c>
      <c r="D139" s="314"/>
      <c r="E139" s="314"/>
      <c r="F139" s="337" t="s">
        <v>2223</v>
      </c>
      <c r="G139" s="314"/>
      <c r="H139" s="314" t="s">
        <v>2278</v>
      </c>
      <c r="I139" s="314" t="s">
        <v>2258</v>
      </c>
      <c r="J139" s="314"/>
      <c r="K139" s="362"/>
    </row>
    <row r="140" s="1" customFormat="1" ht="15" customHeight="1">
      <c r="B140" s="359"/>
      <c r="C140" s="314" t="s">
        <v>2259</v>
      </c>
      <c r="D140" s="314"/>
      <c r="E140" s="314"/>
      <c r="F140" s="337" t="s">
        <v>2223</v>
      </c>
      <c r="G140" s="314"/>
      <c r="H140" s="314" t="s">
        <v>2259</v>
      </c>
      <c r="I140" s="314" t="s">
        <v>2258</v>
      </c>
      <c r="J140" s="314"/>
      <c r="K140" s="362"/>
    </row>
    <row r="141" s="1" customFormat="1" ht="15" customHeight="1">
      <c r="B141" s="359"/>
      <c r="C141" s="314" t="s">
        <v>38</v>
      </c>
      <c r="D141" s="314"/>
      <c r="E141" s="314"/>
      <c r="F141" s="337" t="s">
        <v>2223</v>
      </c>
      <c r="G141" s="314"/>
      <c r="H141" s="314" t="s">
        <v>2279</v>
      </c>
      <c r="I141" s="314" t="s">
        <v>2258</v>
      </c>
      <c r="J141" s="314"/>
      <c r="K141" s="362"/>
    </row>
    <row r="142" s="1" customFormat="1" ht="15" customHeight="1">
      <c r="B142" s="359"/>
      <c r="C142" s="314" t="s">
        <v>2280</v>
      </c>
      <c r="D142" s="314"/>
      <c r="E142" s="314"/>
      <c r="F142" s="337" t="s">
        <v>2223</v>
      </c>
      <c r="G142" s="314"/>
      <c r="H142" s="314" t="s">
        <v>2281</v>
      </c>
      <c r="I142" s="314" t="s">
        <v>2258</v>
      </c>
      <c r="J142" s="314"/>
      <c r="K142" s="362"/>
    </row>
    <row r="143" s="1" customFormat="1" ht="15" customHeight="1">
      <c r="B143" s="363"/>
      <c r="C143" s="364"/>
      <c r="D143" s="364"/>
      <c r="E143" s="364"/>
      <c r="F143" s="364"/>
      <c r="G143" s="364"/>
      <c r="H143" s="364"/>
      <c r="I143" s="364"/>
      <c r="J143" s="364"/>
      <c r="K143" s="365"/>
    </row>
    <row r="144" s="1" customFormat="1" ht="18.75" customHeight="1">
      <c r="B144" s="350"/>
      <c r="C144" s="350"/>
      <c r="D144" s="350"/>
      <c r="E144" s="350"/>
      <c r="F144" s="351"/>
      <c r="G144" s="350"/>
      <c r="H144" s="350"/>
      <c r="I144" s="350"/>
      <c r="J144" s="350"/>
      <c r="K144" s="350"/>
    </row>
    <row r="145" s="1" customFormat="1" ht="18.75" customHeight="1">
      <c r="B145" s="322"/>
      <c r="C145" s="322"/>
      <c r="D145" s="322"/>
      <c r="E145" s="322"/>
      <c r="F145" s="322"/>
      <c r="G145" s="322"/>
      <c r="H145" s="322"/>
      <c r="I145" s="322"/>
      <c r="J145" s="322"/>
      <c r="K145" s="322"/>
    </row>
    <row r="146" s="1" customFormat="1" ht="7.5" customHeight="1">
      <c r="B146" s="323"/>
      <c r="C146" s="324"/>
      <c r="D146" s="324"/>
      <c r="E146" s="324"/>
      <c r="F146" s="324"/>
      <c r="G146" s="324"/>
      <c r="H146" s="324"/>
      <c r="I146" s="324"/>
      <c r="J146" s="324"/>
      <c r="K146" s="325"/>
    </row>
    <row r="147" s="1" customFormat="1" ht="45" customHeight="1">
      <c r="B147" s="326"/>
      <c r="C147" s="327" t="s">
        <v>2282</v>
      </c>
      <c r="D147" s="327"/>
      <c r="E147" s="327"/>
      <c r="F147" s="327"/>
      <c r="G147" s="327"/>
      <c r="H147" s="327"/>
      <c r="I147" s="327"/>
      <c r="J147" s="327"/>
      <c r="K147" s="328"/>
    </row>
    <row r="148" s="1" customFormat="1" ht="17.25" customHeight="1">
      <c r="B148" s="326"/>
      <c r="C148" s="329" t="s">
        <v>2217</v>
      </c>
      <c r="D148" s="329"/>
      <c r="E148" s="329"/>
      <c r="F148" s="329" t="s">
        <v>2218</v>
      </c>
      <c r="G148" s="330"/>
      <c r="H148" s="329" t="s">
        <v>54</v>
      </c>
      <c r="I148" s="329" t="s">
        <v>57</v>
      </c>
      <c r="J148" s="329" t="s">
        <v>2219</v>
      </c>
      <c r="K148" s="328"/>
    </row>
    <row r="149" s="1" customFormat="1" ht="17.25" customHeight="1">
      <c r="B149" s="326"/>
      <c r="C149" s="331" t="s">
        <v>2220</v>
      </c>
      <c r="D149" s="331"/>
      <c r="E149" s="331"/>
      <c r="F149" s="332" t="s">
        <v>2221</v>
      </c>
      <c r="G149" s="333"/>
      <c r="H149" s="331"/>
      <c r="I149" s="331"/>
      <c r="J149" s="331" t="s">
        <v>2222</v>
      </c>
      <c r="K149" s="328"/>
    </row>
    <row r="150" s="1" customFormat="1" ht="5.25" customHeight="1">
      <c r="B150" s="339"/>
      <c r="C150" s="334"/>
      <c r="D150" s="334"/>
      <c r="E150" s="334"/>
      <c r="F150" s="334"/>
      <c r="G150" s="335"/>
      <c r="H150" s="334"/>
      <c r="I150" s="334"/>
      <c r="J150" s="334"/>
      <c r="K150" s="362"/>
    </row>
    <row r="151" s="1" customFormat="1" ht="15" customHeight="1">
      <c r="B151" s="339"/>
      <c r="C151" s="366" t="s">
        <v>2226</v>
      </c>
      <c r="D151" s="314"/>
      <c r="E151" s="314"/>
      <c r="F151" s="367" t="s">
        <v>2223</v>
      </c>
      <c r="G151" s="314"/>
      <c r="H151" s="366" t="s">
        <v>2263</v>
      </c>
      <c r="I151" s="366" t="s">
        <v>2225</v>
      </c>
      <c r="J151" s="366">
        <v>120</v>
      </c>
      <c r="K151" s="362"/>
    </row>
    <row r="152" s="1" customFormat="1" ht="15" customHeight="1">
      <c r="B152" s="339"/>
      <c r="C152" s="366" t="s">
        <v>2272</v>
      </c>
      <c r="D152" s="314"/>
      <c r="E152" s="314"/>
      <c r="F152" s="367" t="s">
        <v>2223</v>
      </c>
      <c r="G152" s="314"/>
      <c r="H152" s="366" t="s">
        <v>2283</v>
      </c>
      <c r="I152" s="366" t="s">
        <v>2225</v>
      </c>
      <c r="J152" s="366" t="s">
        <v>2274</v>
      </c>
      <c r="K152" s="362"/>
    </row>
    <row r="153" s="1" customFormat="1" ht="15" customHeight="1">
      <c r="B153" s="339"/>
      <c r="C153" s="366" t="s">
        <v>83</v>
      </c>
      <c r="D153" s="314"/>
      <c r="E153" s="314"/>
      <c r="F153" s="367" t="s">
        <v>2223</v>
      </c>
      <c r="G153" s="314"/>
      <c r="H153" s="366" t="s">
        <v>2284</v>
      </c>
      <c r="I153" s="366" t="s">
        <v>2225</v>
      </c>
      <c r="J153" s="366" t="s">
        <v>2274</v>
      </c>
      <c r="K153" s="362"/>
    </row>
    <row r="154" s="1" customFormat="1" ht="15" customHeight="1">
      <c r="B154" s="339"/>
      <c r="C154" s="366" t="s">
        <v>2228</v>
      </c>
      <c r="D154" s="314"/>
      <c r="E154" s="314"/>
      <c r="F154" s="367" t="s">
        <v>2229</v>
      </c>
      <c r="G154" s="314"/>
      <c r="H154" s="366" t="s">
        <v>2263</v>
      </c>
      <c r="I154" s="366" t="s">
        <v>2225</v>
      </c>
      <c r="J154" s="366">
        <v>50</v>
      </c>
      <c r="K154" s="362"/>
    </row>
    <row r="155" s="1" customFormat="1" ht="15" customHeight="1">
      <c r="B155" s="339"/>
      <c r="C155" s="366" t="s">
        <v>2231</v>
      </c>
      <c r="D155" s="314"/>
      <c r="E155" s="314"/>
      <c r="F155" s="367" t="s">
        <v>2223</v>
      </c>
      <c r="G155" s="314"/>
      <c r="H155" s="366" t="s">
        <v>2263</v>
      </c>
      <c r="I155" s="366" t="s">
        <v>2233</v>
      </c>
      <c r="J155" s="366"/>
      <c r="K155" s="362"/>
    </row>
    <row r="156" s="1" customFormat="1" ht="15" customHeight="1">
      <c r="B156" s="339"/>
      <c r="C156" s="366" t="s">
        <v>2242</v>
      </c>
      <c r="D156" s="314"/>
      <c r="E156" s="314"/>
      <c r="F156" s="367" t="s">
        <v>2229</v>
      </c>
      <c r="G156" s="314"/>
      <c r="H156" s="366" t="s">
        <v>2263</v>
      </c>
      <c r="I156" s="366" t="s">
        <v>2225</v>
      </c>
      <c r="J156" s="366">
        <v>50</v>
      </c>
      <c r="K156" s="362"/>
    </row>
    <row r="157" s="1" customFormat="1" ht="15" customHeight="1">
      <c r="B157" s="339"/>
      <c r="C157" s="366" t="s">
        <v>2250</v>
      </c>
      <c r="D157" s="314"/>
      <c r="E157" s="314"/>
      <c r="F157" s="367" t="s">
        <v>2229</v>
      </c>
      <c r="G157" s="314"/>
      <c r="H157" s="366" t="s">
        <v>2263</v>
      </c>
      <c r="I157" s="366" t="s">
        <v>2225</v>
      </c>
      <c r="J157" s="366">
        <v>50</v>
      </c>
      <c r="K157" s="362"/>
    </row>
    <row r="158" s="1" customFormat="1" ht="15" customHeight="1">
      <c r="B158" s="339"/>
      <c r="C158" s="366" t="s">
        <v>2248</v>
      </c>
      <c r="D158" s="314"/>
      <c r="E158" s="314"/>
      <c r="F158" s="367" t="s">
        <v>2229</v>
      </c>
      <c r="G158" s="314"/>
      <c r="H158" s="366" t="s">
        <v>2263</v>
      </c>
      <c r="I158" s="366" t="s">
        <v>2225</v>
      </c>
      <c r="J158" s="366">
        <v>50</v>
      </c>
      <c r="K158" s="362"/>
    </row>
    <row r="159" s="1" customFormat="1" ht="15" customHeight="1">
      <c r="B159" s="339"/>
      <c r="C159" s="366" t="s">
        <v>125</v>
      </c>
      <c r="D159" s="314"/>
      <c r="E159" s="314"/>
      <c r="F159" s="367" t="s">
        <v>2223</v>
      </c>
      <c r="G159" s="314"/>
      <c r="H159" s="366" t="s">
        <v>2285</v>
      </c>
      <c r="I159" s="366" t="s">
        <v>2225</v>
      </c>
      <c r="J159" s="366" t="s">
        <v>2286</v>
      </c>
      <c r="K159" s="362"/>
    </row>
    <row r="160" s="1" customFormat="1" ht="15" customHeight="1">
      <c r="B160" s="339"/>
      <c r="C160" s="366" t="s">
        <v>2287</v>
      </c>
      <c r="D160" s="314"/>
      <c r="E160" s="314"/>
      <c r="F160" s="367" t="s">
        <v>2223</v>
      </c>
      <c r="G160" s="314"/>
      <c r="H160" s="366" t="s">
        <v>2288</v>
      </c>
      <c r="I160" s="366" t="s">
        <v>2258</v>
      </c>
      <c r="J160" s="366"/>
      <c r="K160" s="362"/>
    </row>
    <row r="161" s="1" customFormat="1" ht="15" customHeight="1">
      <c r="B161" s="368"/>
      <c r="C161" s="348"/>
      <c r="D161" s="348"/>
      <c r="E161" s="348"/>
      <c r="F161" s="348"/>
      <c r="G161" s="348"/>
      <c r="H161" s="348"/>
      <c r="I161" s="348"/>
      <c r="J161" s="348"/>
      <c r="K161" s="369"/>
    </row>
    <row r="162" s="1" customFormat="1" ht="18.75" customHeight="1">
      <c r="B162" s="350"/>
      <c r="C162" s="360"/>
      <c r="D162" s="360"/>
      <c r="E162" s="360"/>
      <c r="F162" s="370"/>
      <c r="G162" s="360"/>
      <c r="H162" s="360"/>
      <c r="I162" s="360"/>
      <c r="J162" s="360"/>
      <c r="K162" s="350"/>
    </row>
    <row r="163" s="1" customFormat="1" ht="18.75" customHeight="1">
      <c r="B163" s="322"/>
      <c r="C163" s="322"/>
      <c r="D163" s="322"/>
      <c r="E163" s="322"/>
      <c r="F163" s="322"/>
      <c r="G163" s="322"/>
      <c r="H163" s="322"/>
      <c r="I163" s="322"/>
      <c r="J163" s="322"/>
      <c r="K163" s="322"/>
    </row>
    <row r="164" s="1" customFormat="1" ht="7.5" customHeight="1">
      <c r="B164" s="301"/>
      <c r="C164" s="302"/>
      <c r="D164" s="302"/>
      <c r="E164" s="302"/>
      <c r="F164" s="302"/>
      <c r="G164" s="302"/>
      <c r="H164" s="302"/>
      <c r="I164" s="302"/>
      <c r="J164" s="302"/>
      <c r="K164" s="303"/>
    </row>
    <row r="165" s="1" customFormat="1" ht="45" customHeight="1">
      <c r="B165" s="304"/>
      <c r="C165" s="305" t="s">
        <v>2289</v>
      </c>
      <c r="D165" s="305"/>
      <c r="E165" s="305"/>
      <c r="F165" s="305"/>
      <c r="G165" s="305"/>
      <c r="H165" s="305"/>
      <c r="I165" s="305"/>
      <c r="J165" s="305"/>
      <c r="K165" s="306"/>
    </row>
    <row r="166" s="1" customFormat="1" ht="17.25" customHeight="1">
      <c r="B166" s="304"/>
      <c r="C166" s="329" t="s">
        <v>2217</v>
      </c>
      <c r="D166" s="329"/>
      <c r="E166" s="329"/>
      <c r="F166" s="329" t="s">
        <v>2218</v>
      </c>
      <c r="G166" s="371"/>
      <c r="H166" s="372" t="s">
        <v>54</v>
      </c>
      <c r="I166" s="372" t="s">
        <v>57</v>
      </c>
      <c r="J166" s="329" t="s">
        <v>2219</v>
      </c>
      <c r="K166" s="306"/>
    </row>
    <row r="167" s="1" customFormat="1" ht="17.25" customHeight="1">
      <c r="B167" s="307"/>
      <c r="C167" s="331" t="s">
        <v>2220</v>
      </c>
      <c r="D167" s="331"/>
      <c r="E167" s="331"/>
      <c r="F167" s="332" t="s">
        <v>2221</v>
      </c>
      <c r="G167" s="373"/>
      <c r="H167" s="374"/>
      <c r="I167" s="374"/>
      <c r="J167" s="331" t="s">
        <v>2222</v>
      </c>
      <c r="K167" s="309"/>
    </row>
    <row r="168" s="1" customFormat="1" ht="5.25" customHeight="1">
      <c r="B168" s="339"/>
      <c r="C168" s="334"/>
      <c r="D168" s="334"/>
      <c r="E168" s="334"/>
      <c r="F168" s="334"/>
      <c r="G168" s="335"/>
      <c r="H168" s="334"/>
      <c r="I168" s="334"/>
      <c r="J168" s="334"/>
      <c r="K168" s="362"/>
    </row>
    <row r="169" s="1" customFormat="1" ht="15" customHeight="1">
      <c r="B169" s="339"/>
      <c r="C169" s="314" t="s">
        <v>2226</v>
      </c>
      <c r="D169" s="314"/>
      <c r="E169" s="314"/>
      <c r="F169" s="337" t="s">
        <v>2223</v>
      </c>
      <c r="G169" s="314"/>
      <c r="H169" s="314" t="s">
        <v>2263</v>
      </c>
      <c r="I169" s="314" t="s">
        <v>2225</v>
      </c>
      <c r="J169" s="314">
        <v>120</v>
      </c>
      <c r="K169" s="362"/>
    </row>
    <row r="170" s="1" customFormat="1" ht="15" customHeight="1">
      <c r="B170" s="339"/>
      <c r="C170" s="314" t="s">
        <v>2272</v>
      </c>
      <c r="D170" s="314"/>
      <c r="E170" s="314"/>
      <c r="F170" s="337" t="s">
        <v>2223</v>
      </c>
      <c r="G170" s="314"/>
      <c r="H170" s="314" t="s">
        <v>2273</v>
      </c>
      <c r="I170" s="314" t="s">
        <v>2225</v>
      </c>
      <c r="J170" s="314" t="s">
        <v>2274</v>
      </c>
      <c r="K170" s="362"/>
    </row>
    <row r="171" s="1" customFormat="1" ht="15" customHeight="1">
      <c r="B171" s="339"/>
      <c r="C171" s="314" t="s">
        <v>83</v>
      </c>
      <c r="D171" s="314"/>
      <c r="E171" s="314"/>
      <c r="F171" s="337" t="s">
        <v>2223</v>
      </c>
      <c r="G171" s="314"/>
      <c r="H171" s="314" t="s">
        <v>2290</v>
      </c>
      <c r="I171" s="314" t="s">
        <v>2225</v>
      </c>
      <c r="J171" s="314" t="s">
        <v>2274</v>
      </c>
      <c r="K171" s="362"/>
    </row>
    <row r="172" s="1" customFormat="1" ht="15" customHeight="1">
      <c r="B172" s="339"/>
      <c r="C172" s="314" t="s">
        <v>2228</v>
      </c>
      <c r="D172" s="314"/>
      <c r="E172" s="314"/>
      <c r="F172" s="337" t="s">
        <v>2229</v>
      </c>
      <c r="G172" s="314"/>
      <c r="H172" s="314" t="s">
        <v>2290</v>
      </c>
      <c r="I172" s="314" t="s">
        <v>2225</v>
      </c>
      <c r="J172" s="314">
        <v>50</v>
      </c>
      <c r="K172" s="362"/>
    </row>
    <row r="173" s="1" customFormat="1" ht="15" customHeight="1">
      <c r="B173" s="339"/>
      <c r="C173" s="314" t="s">
        <v>2231</v>
      </c>
      <c r="D173" s="314"/>
      <c r="E173" s="314"/>
      <c r="F173" s="337" t="s">
        <v>2223</v>
      </c>
      <c r="G173" s="314"/>
      <c r="H173" s="314" t="s">
        <v>2290</v>
      </c>
      <c r="I173" s="314" t="s">
        <v>2233</v>
      </c>
      <c r="J173" s="314"/>
      <c r="K173" s="362"/>
    </row>
    <row r="174" s="1" customFormat="1" ht="15" customHeight="1">
      <c r="B174" s="339"/>
      <c r="C174" s="314" t="s">
        <v>2242</v>
      </c>
      <c r="D174" s="314"/>
      <c r="E174" s="314"/>
      <c r="F174" s="337" t="s">
        <v>2229</v>
      </c>
      <c r="G174" s="314"/>
      <c r="H174" s="314" t="s">
        <v>2290</v>
      </c>
      <c r="I174" s="314" t="s">
        <v>2225</v>
      </c>
      <c r="J174" s="314">
        <v>50</v>
      </c>
      <c r="K174" s="362"/>
    </row>
    <row r="175" s="1" customFormat="1" ht="15" customHeight="1">
      <c r="B175" s="339"/>
      <c r="C175" s="314" t="s">
        <v>2250</v>
      </c>
      <c r="D175" s="314"/>
      <c r="E175" s="314"/>
      <c r="F175" s="337" t="s">
        <v>2229</v>
      </c>
      <c r="G175" s="314"/>
      <c r="H175" s="314" t="s">
        <v>2290</v>
      </c>
      <c r="I175" s="314" t="s">
        <v>2225</v>
      </c>
      <c r="J175" s="314">
        <v>50</v>
      </c>
      <c r="K175" s="362"/>
    </row>
    <row r="176" s="1" customFormat="1" ht="15" customHeight="1">
      <c r="B176" s="339"/>
      <c r="C176" s="314" t="s">
        <v>2248</v>
      </c>
      <c r="D176" s="314"/>
      <c r="E176" s="314"/>
      <c r="F176" s="337" t="s">
        <v>2229</v>
      </c>
      <c r="G176" s="314"/>
      <c r="H176" s="314" t="s">
        <v>2290</v>
      </c>
      <c r="I176" s="314" t="s">
        <v>2225</v>
      </c>
      <c r="J176" s="314">
        <v>50</v>
      </c>
      <c r="K176" s="362"/>
    </row>
    <row r="177" s="1" customFormat="1" ht="15" customHeight="1">
      <c r="B177" s="339"/>
      <c r="C177" s="314" t="s">
        <v>136</v>
      </c>
      <c r="D177" s="314"/>
      <c r="E177" s="314"/>
      <c r="F177" s="337" t="s">
        <v>2223</v>
      </c>
      <c r="G177" s="314"/>
      <c r="H177" s="314" t="s">
        <v>2291</v>
      </c>
      <c r="I177" s="314" t="s">
        <v>2292</v>
      </c>
      <c r="J177" s="314"/>
      <c r="K177" s="362"/>
    </row>
    <row r="178" s="1" customFormat="1" ht="15" customHeight="1">
      <c r="B178" s="339"/>
      <c r="C178" s="314" t="s">
        <v>57</v>
      </c>
      <c r="D178" s="314"/>
      <c r="E178" s="314"/>
      <c r="F178" s="337" t="s">
        <v>2223</v>
      </c>
      <c r="G178" s="314"/>
      <c r="H178" s="314" t="s">
        <v>2293</v>
      </c>
      <c r="I178" s="314" t="s">
        <v>2294</v>
      </c>
      <c r="J178" s="314">
        <v>1</v>
      </c>
      <c r="K178" s="362"/>
    </row>
    <row r="179" s="1" customFormat="1" ht="15" customHeight="1">
      <c r="B179" s="339"/>
      <c r="C179" s="314" t="s">
        <v>53</v>
      </c>
      <c r="D179" s="314"/>
      <c r="E179" s="314"/>
      <c r="F179" s="337" t="s">
        <v>2223</v>
      </c>
      <c r="G179" s="314"/>
      <c r="H179" s="314" t="s">
        <v>2295</v>
      </c>
      <c r="I179" s="314" t="s">
        <v>2225</v>
      </c>
      <c r="J179" s="314">
        <v>20</v>
      </c>
      <c r="K179" s="362"/>
    </row>
    <row r="180" s="1" customFormat="1" ht="15" customHeight="1">
      <c r="B180" s="339"/>
      <c r="C180" s="314" t="s">
        <v>54</v>
      </c>
      <c r="D180" s="314"/>
      <c r="E180" s="314"/>
      <c r="F180" s="337" t="s">
        <v>2223</v>
      </c>
      <c r="G180" s="314"/>
      <c r="H180" s="314" t="s">
        <v>2296</v>
      </c>
      <c r="I180" s="314" t="s">
        <v>2225</v>
      </c>
      <c r="J180" s="314">
        <v>255</v>
      </c>
      <c r="K180" s="362"/>
    </row>
    <row r="181" s="1" customFormat="1" ht="15" customHeight="1">
      <c r="B181" s="339"/>
      <c r="C181" s="314" t="s">
        <v>137</v>
      </c>
      <c r="D181" s="314"/>
      <c r="E181" s="314"/>
      <c r="F181" s="337" t="s">
        <v>2223</v>
      </c>
      <c r="G181" s="314"/>
      <c r="H181" s="314" t="s">
        <v>2187</v>
      </c>
      <c r="I181" s="314" t="s">
        <v>2225</v>
      </c>
      <c r="J181" s="314">
        <v>10</v>
      </c>
      <c r="K181" s="362"/>
    </row>
    <row r="182" s="1" customFormat="1" ht="15" customHeight="1">
      <c r="B182" s="339"/>
      <c r="C182" s="314" t="s">
        <v>138</v>
      </c>
      <c r="D182" s="314"/>
      <c r="E182" s="314"/>
      <c r="F182" s="337" t="s">
        <v>2223</v>
      </c>
      <c r="G182" s="314"/>
      <c r="H182" s="314" t="s">
        <v>2297</v>
      </c>
      <c r="I182" s="314" t="s">
        <v>2258</v>
      </c>
      <c r="J182" s="314"/>
      <c r="K182" s="362"/>
    </row>
    <row r="183" s="1" customFormat="1" ht="15" customHeight="1">
      <c r="B183" s="339"/>
      <c r="C183" s="314" t="s">
        <v>2298</v>
      </c>
      <c r="D183" s="314"/>
      <c r="E183" s="314"/>
      <c r="F183" s="337" t="s">
        <v>2223</v>
      </c>
      <c r="G183" s="314"/>
      <c r="H183" s="314" t="s">
        <v>2299</v>
      </c>
      <c r="I183" s="314" t="s">
        <v>2258</v>
      </c>
      <c r="J183" s="314"/>
      <c r="K183" s="362"/>
    </row>
    <row r="184" s="1" customFormat="1" ht="15" customHeight="1">
      <c r="B184" s="339"/>
      <c r="C184" s="314" t="s">
        <v>2287</v>
      </c>
      <c r="D184" s="314"/>
      <c r="E184" s="314"/>
      <c r="F184" s="337" t="s">
        <v>2223</v>
      </c>
      <c r="G184" s="314"/>
      <c r="H184" s="314" t="s">
        <v>2300</v>
      </c>
      <c r="I184" s="314" t="s">
        <v>2258</v>
      </c>
      <c r="J184" s="314"/>
      <c r="K184" s="362"/>
    </row>
    <row r="185" s="1" customFormat="1" ht="15" customHeight="1">
      <c r="B185" s="339"/>
      <c r="C185" s="314" t="s">
        <v>140</v>
      </c>
      <c r="D185" s="314"/>
      <c r="E185" s="314"/>
      <c r="F185" s="337" t="s">
        <v>2229</v>
      </c>
      <c r="G185" s="314"/>
      <c r="H185" s="314" t="s">
        <v>2301</v>
      </c>
      <c r="I185" s="314" t="s">
        <v>2225</v>
      </c>
      <c r="J185" s="314">
        <v>50</v>
      </c>
      <c r="K185" s="362"/>
    </row>
    <row r="186" s="1" customFormat="1" ht="15" customHeight="1">
      <c r="B186" s="339"/>
      <c r="C186" s="314" t="s">
        <v>2302</v>
      </c>
      <c r="D186" s="314"/>
      <c r="E186" s="314"/>
      <c r="F186" s="337" t="s">
        <v>2229</v>
      </c>
      <c r="G186" s="314"/>
      <c r="H186" s="314" t="s">
        <v>2303</v>
      </c>
      <c r="I186" s="314" t="s">
        <v>2304</v>
      </c>
      <c r="J186" s="314"/>
      <c r="K186" s="362"/>
    </row>
    <row r="187" s="1" customFormat="1" ht="15" customHeight="1">
      <c r="B187" s="339"/>
      <c r="C187" s="314" t="s">
        <v>2305</v>
      </c>
      <c r="D187" s="314"/>
      <c r="E187" s="314"/>
      <c r="F187" s="337" t="s">
        <v>2229</v>
      </c>
      <c r="G187" s="314"/>
      <c r="H187" s="314" t="s">
        <v>2306</v>
      </c>
      <c r="I187" s="314" t="s">
        <v>2304</v>
      </c>
      <c r="J187" s="314"/>
      <c r="K187" s="362"/>
    </row>
    <row r="188" s="1" customFormat="1" ht="15" customHeight="1">
      <c r="B188" s="339"/>
      <c r="C188" s="314" t="s">
        <v>2307</v>
      </c>
      <c r="D188" s="314"/>
      <c r="E188" s="314"/>
      <c r="F188" s="337" t="s">
        <v>2229</v>
      </c>
      <c r="G188" s="314"/>
      <c r="H188" s="314" t="s">
        <v>2308</v>
      </c>
      <c r="I188" s="314" t="s">
        <v>2304</v>
      </c>
      <c r="J188" s="314"/>
      <c r="K188" s="362"/>
    </row>
    <row r="189" s="1" customFormat="1" ht="15" customHeight="1">
      <c r="B189" s="339"/>
      <c r="C189" s="375" t="s">
        <v>2309</v>
      </c>
      <c r="D189" s="314"/>
      <c r="E189" s="314"/>
      <c r="F189" s="337" t="s">
        <v>2229</v>
      </c>
      <c r="G189" s="314"/>
      <c r="H189" s="314" t="s">
        <v>2310</v>
      </c>
      <c r="I189" s="314" t="s">
        <v>2311</v>
      </c>
      <c r="J189" s="376" t="s">
        <v>2312</v>
      </c>
      <c r="K189" s="362"/>
    </row>
    <row r="190" s="1" customFormat="1" ht="15" customHeight="1">
      <c r="B190" s="339"/>
      <c r="C190" s="375" t="s">
        <v>42</v>
      </c>
      <c r="D190" s="314"/>
      <c r="E190" s="314"/>
      <c r="F190" s="337" t="s">
        <v>2223</v>
      </c>
      <c r="G190" s="314"/>
      <c r="H190" s="311" t="s">
        <v>2313</v>
      </c>
      <c r="I190" s="314" t="s">
        <v>2314</v>
      </c>
      <c r="J190" s="314"/>
      <c r="K190" s="362"/>
    </row>
    <row r="191" s="1" customFormat="1" ht="15" customHeight="1">
      <c r="B191" s="339"/>
      <c r="C191" s="375" t="s">
        <v>2315</v>
      </c>
      <c r="D191" s="314"/>
      <c r="E191" s="314"/>
      <c r="F191" s="337" t="s">
        <v>2223</v>
      </c>
      <c r="G191" s="314"/>
      <c r="H191" s="314" t="s">
        <v>2316</v>
      </c>
      <c r="I191" s="314" t="s">
        <v>2258</v>
      </c>
      <c r="J191" s="314"/>
      <c r="K191" s="362"/>
    </row>
    <row r="192" s="1" customFormat="1" ht="15" customHeight="1">
      <c r="B192" s="339"/>
      <c r="C192" s="375" t="s">
        <v>2317</v>
      </c>
      <c r="D192" s="314"/>
      <c r="E192" s="314"/>
      <c r="F192" s="337" t="s">
        <v>2223</v>
      </c>
      <c r="G192" s="314"/>
      <c r="H192" s="314" t="s">
        <v>2318</v>
      </c>
      <c r="I192" s="314" t="s">
        <v>2258</v>
      </c>
      <c r="J192" s="314"/>
      <c r="K192" s="362"/>
    </row>
    <row r="193" s="1" customFormat="1" ht="15" customHeight="1">
      <c r="B193" s="339"/>
      <c r="C193" s="375" t="s">
        <v>2319</v>
      </c>
      <c r="D193" s="314"/>
      <c r="E193" s="314"/>
      <c r="F193" s="337" t="s">
        <v>2229</v>
      </c>
      <c r="G193" s="314"/>
      <c r="H193" s="314" t="s">
        <v>2320</v>
      </c>
      <c r="I193" s="314" t="s">
        <v>2258</v>
      </c>
      <c r="J193" s="314"/>
      <c r="K193" s="362"/>
    </row>
    <row r="194" s="1" customFormat="1" ht="15" customHeight="1">
      <c r="B194" s="368"/>
      <c r="C194" s="377"/>
      <c r="D194" s="348"/>
      <c r="E194" s="348"/>
      <c r="F194" s="348"/>
      <c r="G194" s="348"/>
      <c r="H194" s="348"/>
      <c r="I194" s="348"/>
      <c r="J194" s="348"/>
      <c r="K194" s="369"/>
    </row>
    <row r="195" s="1" customFormat="1" ht="18.75" customHeight="1">
      <c r="B195" s="350"/>
      <c r="C195" s="360"/>
      <c r="D195" s="360"/>
      <c r="E195" s="360"/>
      <c r="F195" s="370"/>
      <c r="G195" s="360"/>
      <c r="H195" s="360"/>
      <c r="I195" s="360"/>
      <c r="J195" s="360"/>
      <c r="K195" s="350"/>
    </row>
    <row r="196" s="1" customFormat="1" ht="18.75" customHeight="1">
      <c r="B196" s="350"/>
      <c r="C196" s="360"/>
      <c r="D196" s="360"/>
      <c r="E196" s="360"/>
      <c r="F196" s="370"/>
      <c r="G196" s="360"/>
      <c r="H196" s="360"/>
      <c r="I196" s="360"/>
      <c r="J196" s="360"/>
      <c r="K196" s="350"/>
    </row>
    <row r="197" s="1" customFormat="1" ht="18.75" customHeight="1">
      <c r="B197" s="322"/>
      <c r="C197" s="322"/>
      <c r="D197" s="322"/>
      <c r="E197" s="322"/>
      <c r="F197" s="322"/>
      <c r="G197" s="322"/>
      <c r="H197" s="322"/>
      <c r="I197" s="322"/>
      <c r="J197" s="322"/>
      <c r="K197" s="322"/>
    </row>
    <row r="198" s="1" customFormat="1" ht="13.5">
      <c r="B198" s="301"/>
      <c r="C198" s="302"/>
      <c r="D198" s="302"/>
      <c r="E198" s="302"/>
      <c r="F198" s="302"/>
      <c r="G198" s="302"/>
      <c r="H198" s="302"/>
      <c r="I198" s="302"/>
      <c r="J198" s="302"/>
      <c r="K198" s="303"/>
    </row>
    <row r="199" s="1" customFormat="1" ht="21">
      <c r="B199" s="304"/>
      <c r="C199" s="305" t="s">
        <v>2321</v>
      </c>
      <c r="D199" s="305"/>
      <c r="E199" s="305"/>
      <c r="F199" s="305"/>
      <c r="G199" s="305"/>
      <c r="H199" s="305"/>
      <c r="I199" s="305"/>
      <c r="J199" s="305"/>
      <c r="K199" s="306"/>
    </row>
    <row r="200" s="1" customFormat="1" ht="25.5" customHeight="1">
      <c r="B200" s="304"/>
      <c r="C200" s="378" t="s">
        <v>2322</v>
      </c>
      <c r="D200" s="378"/>
      <c r="E200" s="378"/>
      <c r="F200" s="378" t="s">
        <v>2323</v>
      </c>
      <c r="G200" s="379"/>
      <c r="H200" s="378" t="s">
        <v>2324</v>
      </c>
      <c r="I200" s="378"/>
      <c r="J200" s="378"/>
      <c r="K200" s="306"/>
    </row>
    <row r="201" s="1" customFormat="1" ht="5.25" customHeight="1">
      <c r="B201" s="339"/>
      <c r="C201" s="334"/>
      <c r="D201" s="334"/>
      <c r="E201" s="334"/>
      <c r="F201" s="334"/>
      <c r="G201" s="360"/>
      <c r="H201" s="334"/>
      <c r="I201" s="334"/>
      <c r="J201" s="334"/>
      <c r="K201" s="362"/>
    </row>
    <row r="202" s="1" customFormat="1" ht="15" customHeight="1">
      <c r="B202" s="339"/>
      <c r="C202" s="314" t="s">
        <v>2314</v>
      </c>
      <c r="D202" s="314"/>
      <c r="E202" s="314"/>
      <c r="F202" s="337" t="s">
        <v>43</v>
      </c>
      <c r="G202" s="314"/>
      <c r="H202" s="314" t="s">
        <v>2325</v>
      </c>
      <c r="I202" s="314"/>
      <c r="J202" s="314"/>
      <c r="K202" s="362"/>
    </row>
    <row r="203" s="1" customFormat="1" ht="15" customHeight="1">
      <c r="B203" s="339"/>
      <c r="C203" s="314"/>
      <c r="D203" s="314"/>
      <c r="E203" s="314"/>
      <c r="F203" s="337" t="s">
        <v>44</v>
      </c>
      <c r="G203" s="314"/>
      <c r="H203" s="314" t="s">
        <v>2326</v>
      </c>
      <c r="I203" s="314"/>
      <c r="J203" s="314"/>
      <c r="K203" s="362"/>
    </row>
    <row r="204" s="1" customFormat="1" ht="15" customHeight="1">
      <c r="B204" s="339"/>
      <c r="C204" s="314"/>
      <c r="D204" s="314"/>
      <c r="E204" s="314"/>
      <c r="F204" s="337" t="s">
        <v>47</v>
      </c>
      <c r="G204" s="314"/>
      <c r="H204" s="314" t="s">
        <v>2327</v>
      </c>
      <c r="I204" s="314"/>
      <c r="J204" s="314"/>
      <c r="K204" s="362"/>
    </row>
    <row r="205" s="1" customFormat="1" ht="15" customHeight="1">
      <c r="B205" s="339"/>
      <c r="C205" s="314"/>
      <c r="D205" s="314"/>
      <c r="E205" s="314"/>
      <c r="F205" s="337" t="s">
        <v>45</v>
      </c>
      <c r="G205" s="314"/>
      <c r="H205" s="314" t="s">
        <v>2328</v>
      </c>
      <c r="I205" s="314"/>
      <c r="J205" s="314"/>
      <c r="K205" s="362"/>
    </row>
    <row r="206" s="1" customFormat="1" ht="15" customHeight="1">
      <c r="B206" s="339"/>
      <c r="C206" s="314"/>
      <c r="D206" s="314"/>
      <c r="E206" s="314"/>
      <c r="F206" s="337" t="s">
        <v>46</v>
      </c>
      <c r="G206" s="314"/>
      <c r="H206" s="314" t="s">
        <v>2329</v>
      </c>
      <c r="I206" s="314"/>
      <c r="J206" s="314"/>
      <c r="K206" s="362"/>
    </row>
    <row r="207" s="1" customFormat="1" ht="15" customHeight="1">
      <c r="B207" s="339"/>
      <c r="C207" s="314"/>
      <c r="D207" s="314"/>
      <c r="E207" s="314"/>
      <c r="F207" s="337"/>
      <c r="G207" s="314"/>
      <c r="H207" s="314"/>
      <c r="I207" s="314"/>
      <c r="J207" s="314"/>
      <c r="K207" s="362"/>
    </row>
    <row r="208" s="1" customFormat="1" ht="15" customHeight="1">
      <c r="B208" s="339"/>
      <c r="C208" s="314" t="s">
        <v>2270</v>
      </c>
      <c r="D208" s="314"/>
      <c r="E208" s="314"/>
      <c r="F208" s="337" t="s">
        <v>78</v>
      </c>
      <c r="G208" s="314"/>
      <c r="H208" s="314" t="s">
        <v>2330</v>
      </c>
      <c r="I208" s="314"/>
      <c r="J208" s="314"/>
      <c r="K208" s="362"/>
    </row>
    <row r="209" s="1" customFormat="1" ht="15" customHeight="1">
      <c r="B209" s="339"/>
      <c r="C209" s="314"/>
      <c r="D209" s="314"/>
      <c r="E209" s="314"/>
      <c r="F209" s="337" t="s">
        <v>2166</v>
      </c>
      <c r="G209" s="314"/>
      <c r="H209" s="314" t="s">
        <v>2167</v>
      </c>
      <c r="I209" s="314"/>
      <c r="J209" s="314"/>
      <c r="K209" s="362"/>
    </row>
    <row r="210" s="1" customFormat="1" ht="15" customHeight="1">
      <c r="B210" s="339"/>
      <c r="C210" s="314"/>
      <c r="D210" s="314"/>
      <c r="E210" s="314"/>
      <c r="F210" s="337" t="s">
        <v>2164</v>
      </c>
      <c r="G210" s="314"/>
      <c r="H210" s="314" t="s">
        <v>2331</v>
      </c>
      <c r="I210" s="314"/>
      <c r="J210" s="314"/>
      <c r="K210" s="362"/>
    </row>
    <row r="211" s="1" customFormat="1" ht="15" customHeight="1">
      <c r="B211" s="380"/>
      <c r="C211" s="314"/>
      <c r="D211" s="314"/>
      <c r="E211" s="314"/>
      <c r="F211" s="337" t="s">
        <v>2168</v>
      </c>
      <c r="G211" s="375"/>
      <c r="H211" s="366" t="s">
        <v>2169</v>
      </c>
      <c r="I211" s="366"/>
      <c r="J211" s="366"/>
      <c r="K211" s="381"/>
    </row>
    <row r="212" s="1" customFormat="1" ht="15" customHeight="1">
      <c r="B212" s="380"/>
      <c r="C212" s="314"/>
      <c r="D212" s="314"/>
      <c r="E212" s="314"/>
      <c r="F212" s="337" t="s">
        <v>2170</v>
      </c>
      <c r="G212" s="375"/>
      <c r="H212" s="366" t="s">
        <v>2135</v>
      </c>
      <c r="I212" s="366"/>
      <c r="J212" s="366"/>
      <c r="K212" s="381"/>
    </row>
    <row r="213" s="1" customFormat="1" ht="15" customHeight="1">
      <c r="B213" s="380"/>
      <c r="C213" s="314"/>
      <c r="D213" s="314"/>
      <c r="E213" s="314"/>
      <c r="F213" s="337"/>
      <c r="G213" s="375"/>
      <c r="H213" s="366"/>
      <c r="I213" s="366"/>
      <c r="J213" s="366"/>
      <c r="K213" s="381"/>
    </row>
    <row r="214" s="1" customFormat="1" ht="15" customHeight="1">
      <c r="B214" s="380"/>
      <c r="C214" s="314" t="s">
        <v>2294</v>
      </c>
      <c r="D214" s="314"/>
      <c r="E214" s="314"/>
      <c r="F214" s="337">
        <v>1</v>
      </c>
      <c r="G214" s="375"/>
      <c r="H214" s="366" t="s">
        <v>2332</v>
      </c>
      <c r="I214" s="366"/>
      <c r="J214" s="366"/>
      <c r="K214" s="381"/>
    </row>
    <row r="215" s="1" customFormat="1" ht="15" customHeight="1">
      <c r="B215" s="380"/>
      <c r="C215" s="314"/>
      <c r="D215" s="314"/>
      <c r="E215" s="314"/>
      <c r="F215" s="337">
        <v>2</v>
      </c>
      <c r="G215" s="375"/>
      <c r="H215" s="366" t="s">
        <v>2333</v>
      </c>
      <c r="I215" s="366"/>
      <c r="J215" s="366"/>
      <c r="K215" s="381"/>
    </row>
    <row r="216" s="1" customFormat="1" ht="15" customHeight="1">
      <c r="B216" s="380"/>
      <c r="C216" s="314"/>
      <c r="D216" s="314"/>
      <c r="E216" s="314"/>
      <c r="F216" s="337">
        <v>3</v>
      </c>
      <c r="G216" s="375"/>
      <c r="H216" s="366" t="s">
        <v>2334</v>
      </c>
      <c r="I216" s="366"/>
      <c r="J216" s="366"/>
      <c r="K216" s="381"/>
    </row>
    <row r="217" s="1" customFormat="1" ht="15" customHeight="1">
      <c r="B217" s="380"/>
      <c r="C217" s="314"/>
      <c r="D217" s="314"/>
      <c r="E217" s="314"/>
      <c r="F217" s="337">
        <v>4</v>
      </c>
      <c r="G217" s="375"/>
      <c r="H217" s="366" t="s">
        <v>2335</v>
      </c>
      <c r="I217" s="366"/>
      <c r="J217" s="366"/>
      <c r="K217" s="381"/>
    </row>
    <row r="218" s="1" customFormat="1" ht="12.75" customHeight="1">
      <c r="B218" s="382"/>
      <c r="C218" s="383"/>
      <c r="D218" s="383"/>
      <c r="E218" s="383"/>
      <c r="F218" s="383"/>
      <c r="G218" s="383"/>
      <c r="H218" s="383"/>
      <c r="I218" s="383"/>
      <c r="J218" s="383"/>
      <c r="K218" s="38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121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Realizace souboru staveb společných zařízení v k. ú. Vetřkovice u Vítkova II.etapa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122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123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8. 3. 2023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tr">
        <f>IF('Rekapitulace stavby'!AN10="","",'Rekapitulace stavby'!AN10)</f>
        <v/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5" t="s">
        <v>28</v>
      </c>
      <c r="J15" s="135" t="str">
        <f>IF('Rekapitulace stavby'!AN11="","",'Rekapitulace stavby'!AN11)</f>
        <v/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19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35</v>
      </c>
      <c r="E23" s="40"/>
      <c r="F23" s="40"/>
      <c r="G23" s="40"/>
      <c r="H23" s="40"/>
      <c r="I23" s="145" t="s">
        <v>26</v>
      </c>
      <c r="J23" s="135" t="s">
        <v>32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33</v>
      </c>
      <c r="F24" s="40"/>
      <c r="G24" s="40"/>
      <c r="H24" s="40"/>
      <c r="I24" s="145" t="s">
        <v>28</v>
      </c>
      <c r="J24" s="135" t="s">
        <v>19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36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38</v>
      </c>
      <c r="E30" s="40"/>
      <c r="F30" s="40"/>
      <c r="G30" s="40"/>
      <c r="H30" s="40"/>
      <c r="I30" s="40"/>
      <c r="J30" s="156">
        <f>ROUND(J86,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40</v>
      </c>
      <c r="G32" s="40"/>
      <c r="H32" s="40"/>
      <c r="I32" s="157" t="s">
        <v>39</v>
      </c>
      <c r="J32" s="157" t="s">
        <v>41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42</v>
      </c>
      <c r="E33" s="145" t="s">
        <v>43</v>
      </c>
      <c r="F33" s="159">
        <f>ROUND((SUM(BE86:BE507)),  2)</f>
        <v>0</v>
      </c>
      <c r="G33" s="40"/>
      <c r="H33" s="40"/>
      <c r="I33" s="160">
        <v>0.20999999999999999</v>
      </c>
      <c r="J33" s="159">
        <f>ROUND(((SUM(BE86:BE507))*I33),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44</v>
      </c>
      <c r="F34" s="159">
        <f>ROUND((SUM(BF86:BF507)),  2)</f>
        <v>0</v>
      </c>
      <c r="G34" s="40"/>
      <c r="H34" s="40"/>
      <c r="I34" s="160">
        <v>0.14999999999999999</v>
      </c>
      <c r="J34" s="159">
        <f>ROUND(((SUM(BF86:BF507))*I34),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45</v>
      </c>
      <c r="F35" s="159">
        <f>ROUND((SUM(BG86:BG507)),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46</v>
      </c>
      <c r="F36" s="159">
        <f>ROUND((SUM(BH86:BH507)),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47</v>
      </c>
      <c r="F37" s="159">
        <f>ROUND((SUM(BI86:BI507)),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124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72" t="str">
        <f>E7</f>
        <v>Realizace souboru staveb společných zařízení v k. ú. Vetřkovice u Vítkova II.etapa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122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Hlavní polní cesta HPC1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k.ú. Vetřkovice u Vítkova</v>
      </c>
      <c r="G52" s="42"/>
      <c r="H52" s="42"/>
      <c r="I52" s="34" t="s">
        <v>23</v>
      </c>
      <c r="J52" s="74" t="str">
        <f>IF(J12="","",J12)</f>
        <v>8. 3. 2023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AGPOL s.r.o., Jungmannova 153/12, 77900 Olomouc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40.0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AGPOL s.r.o., Jungmannova 153/12, 77900 Olomouc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125</v>
      </c>
      <c r="D57" s="174"/>
      <c r="E57" s="174"/>
      <c r="F57" s="174"/>
      <c r="G57" s="174"/>
      <c r="H57" s="174"/>
      <c r="I57" s="174"/>
      <c r="J57" s="175" t="s">
        <v>126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70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127</v>
      </c>
    </row>
    <row r="60" s="9" customFormat="1" ht="24.96" customHeight="1">
      <c r="A60" s="9"/>
      <c r="B60" s="177"/>
      <c r="C60" s="178"/>
      <c r="D60" s="179" t="s">
        <v>128</v>
      </c>
      <c r="E60" s="180"/>
      <c r="F60" s="180"/>
      <c r="G60" s="180"/>
      <c r="H60" s="180"/>
      <c r="I60" s="180"/>
      <c r="J60" s="181">
        <f>J87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129</v>
      </c>
      <c r="E61" s="185"/>
      <c r="F61" s="185"/>
      <c r="G61" s="185"/>
      <c r="H61" s="185"/>
      <c r="I61" s="185"/>
      <c r="J61" s="186">
        <f>J88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130</v>
      </c>
      <c r="E62" s="185"/>
      <c r="F62" s="185"/>
      <c r="G62" s="185"/>
      <c r="H62" s="185"/>
      <c r="I62" s="185"/>
      <c r="J62" s="186">
        <f>J388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131</v>
      </c>
      <c r="E63" s="185"/>
      <c r="F63" s="185"/>
      <c r="G63" s="185"/>
      <c r="H63" s="185"/>
      <c r="I63" s="185"/>
      <c r="J63" s="186">
        <f>J395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132</v>
      </c>
      <c r="E64" s="185"/>
      <c r="F64" s="185"/>
      <c r="G64" s="185"/>
      <c r="H64" s="185"/>
      <c r="I64" s="185"/>
      <c r="J64" s="186">
        <f>J462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7"/>
      <c r="D65" s="184" t="s">
        <v>133</v>
      </c>
      <c r="E65" s="185"/>
      <c r="F65" s="185"/>
      <c r="G65" s="185"/>
      <c r="H65" s="185"/>
      <c r="I65" s="185"/>
      <c r="J65" s="186">
        <f>J470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134</v>
      </c>
      <c r="E66" s="185"/>
      <c r="F66" s="185"/>
      <c r="G66" s="185"/>
      <c r="H66" s="185"/>
      <c r="I66" s="185"/>
      <c r="J66" s="186">
        <f>J504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135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6.25" customHeight="1">
      <c r="A76" s="40"/>
      <c r="B76" s="41"/>
      <c r="C76" s="42"/>
      <c r="D76" s="42"/>
      <c r="E76" s="172" t="str">
        <f>E7</f>
        <v>Realizace souboru staveb společných zařízení v k. ú. Vetřkovice u Vítkova II.etapa</v>
      </c>
      <c r="F76" s="34"/>
      <c r="G76" s="34"/>
      <c r="H76" s="34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122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01 - Hlavní polní cesta HPC1</v>
      </c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k.ú. Vetřkovice u Vítkova</v>
      </c>
      <c r="G80" s="42"/>
      <c r="H80" s="42"/>
      <c r="I80" s="34" t="s">
        <v>23</v>
      </c>
      <c r="J80" s="74" t="str">
        <f>IF(J12="","",J12)</f>
        <v>8. 3. 2023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25</v>
      </c>
      <c r="D82" s="42"/>
      <c r="E82" s="42"/>
      <c r="F82" s="29" t="str">
        <f>E15</f>
        <v xml:space="preserve"> </v>
      </c>
      <c r="G82" s="42"/>
      <c r="H82" s="42"/>
      <c r="I82" s="34" t="s">
        <v>31</v>
      </c>
      <c r="J82" s="38" t="str">
        <f>E21</f>
        <v>AGPOL s.r.o., Jungmannova 153/12, 77900 Olomouc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40.0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35</v>
      </c>
      <c r="J83" s="38" t="str">
        <f>E24</f>
        <v>AGPOL s.r.o., Jungmannova 153/12, 77900 Olomouc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8"/>
      <c r="B85" s="189"/>
      <c r="C85" s="190" t="s">
        <v>136</v>
      </c>
      <c r="D85" s="191" t="s">
        <v>57</v>
      </c>
      <c r="E85" s="191" t="s">
        <v>53</v>
      </c>
      <c r="F85" s="191" t="s">
        <v>54</v>
      </c>
      <c r="G85" s="191" t="s">
        <v>137</v>
      </c>
      <c r="H85" s="191" t="s">
        <v>138</v>
      </c>
      <c r="I85" s="191" t="s">
        <v>139</v>
      </c>
      <c r="J85" s="191" t="s">
        <v>126</v>
      </c>
      <c r="K85" s="192" t="s">
        <v>140</v>
      </c>
      <c r="L85" s="193"/>
      <c r="M85" s="94" t="s">
        <v>19</v>
      </c>
      <c r="N85" s="95" t="s">
        <v>42</v>
      </c>
      <c r="O85" s="95" t="s">
        <v>141</v>
      </c>
      <c r="P85" s="95" t="s">
        <v>142</v>
      </c>
      <c r="Q85" s="95" t="s">
        <v>143</v>
      </c>
      <c r="R85" s="95" t="s">
        <v>144</v>
      </c>
      <c r="S85" s="95" t="s">
        <v>145</v>
      </c>
      <c r="T85" s="96" t="s">
        <v>146</v>
      </c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</row>
    <row r="86" s="2" customFormat="1" ht="22.8" customHeight="1">
      <c r="A86" s="40"/>
      <c r="B86" s="41"/>
      <c r="C86" s="101" t="s">
        <v>147</v>
      </c>
      <c r="D86" s="42"/>
      <c r="E86" s="42"/>
      <c r="F86" s="42"/>
      <c r="G86" s="42"/>
      <c r="H86" s="42"/>
      <c r="I86" s="42"/>
      <c r="J86" s="194">
        <f>BK86</f>
        <v>0</v>
      </c>
      <c r="K86" s="42"/>
      <c r="L86" s="46"/>
      <c r="M86" s="97"/>
      <c r="N86" s="195"/>
      <c r="O86" s="98"/>
      <c r="P86" s="196">
        <f>P87</f>
        <v>0</v>
      </c>
      <c r="Q86" s="98"/>
      <c r="R86" s="196">
        <f>R87</f>
        <v>468.02385800000002</v>
      </c>
      <c r="S86" s="98"/>
      <c r="T86" s="197">
        <f>T87</f>
        <v>286.31999999999999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71</v>
      </c>
      <c r="AU86" s="19" t="s">
        <v>127</v>
      </c>
      <c r="BK86" s="198">
        <f>BK87</f>
        <v>0</v>
      </c>
    </row>
    <row r="87" s="12" customFormat="1" ht="25.92" customHeight="1">
      <c r="A87" s="12"/>
      <c r="B87" s="199"/>
      <c r="C87" s="200"/>
      <c r="D87" s="201" t="s">
        <v>71</v>
      </c>
      <c r="E87" s="202" t="s">
        <v>148</v>
      </c>
      <c r="F87" s="202" t="s">
        <v>149</v>
      </c>
      <c r="G87" s="200"/>
      <c r="H87" s="200"/>
      <c r="I87" s="203"/>
      <c r="J87" s="204">
        <f>BK87</f>
        <v>0</v>
      </c>
      <c r="K87" s="200"/>
      <c r="L87" s="205"/>
      <c r="M87" s="206"/>
      <c r="N87" s="207"/>
      <c r="O87" s="207"/>
      <c r="P87" s="208">
        <f>P88+P388+P395+P462+P470+P504</f>
        <v>0</v>
      </c>
      <c r="Q87" s="207"/>
      <c r="R87" s="208">
        <f>R88+R388+R395+R462+R470+R504</f>
        <v>468.02385800000002</v>
      </c>
      <c r="S87" s="207"/>
      <c r="T87" s="209">
        <f>T88+T388+T395+T462+T470+T504</f>
        <v>286.31999999999999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79</v>
      </c>
      <c r="AT87" s="211" t="s">
        <v>71</v>
      </c>
      <c r="AU87" s="211" t="s">
        <v>72</v>
      </c>
      <c r="AY87" s="210" t="s">
        <v>150</v>
      </c>
      <c r="BK87" s="212">
        <f>BK88+BK388+BK395+BK462+BK470+BK504</f>
        <v>0</v>
      </c>
    </row>
    <row r="88" s="12" customFormat="1" ht="22.8" customHeight="1">
      <c r="A88" s="12"/>
      <c r="B88" s="199"/>
      <c r="C88" s="200"/>
      <c r="D88" s="201" t="s">
        <v>71</v>
      </c>
      <c r="E88" s="213" t="s">
        <v>79</v>
      </c>
      <c r="F88" s="213" t="s">
        <v>151</v>
      </c>
      <c r="G88" s="200"/>
      <c r="H88" s="200"/>
      <c r="I88" s="203"/>
      <c r="J88" s="214">
        <f>BK88</f>
        <v>0</v>
      </c>
      <c r="K88" s="200"/>
      <c r="L88" s="205"/>
      <c r="M88" s="206"/>
      <c r="N88" s="207"/>
      <c r="O88" s="207"/>
      <c r="P88" s="208">
        <f>SUM(P89:P387)</f>
        <v>0</v>
      </c>
      <c r="Q88" s="207"/>
      <c r="R88" s="208">
        <f>SUM(R89:R387)</f>
        <v>0.25331800000000004</v>
      </c>
      <c r="S88" s="207"/>
      <c r="T88" s="209">
        <f>SUM(T89:T387)</f>
        <v>286.31999999999999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79</v>
      </c>
      <c r="AT88" s="211" t="s">
        <v>71</v>
      </c>
      <c r="AU88" s="211" t="s">
        <v>79</v>
      </c>
      <c r="AY88" s="210" t="s">
        <v>150</v>
      </c>
      <c r="BK88" s="212">
        <f>SUM(BK89:BK387)</f>
        <v>0</v>
      </c>
    </row>
    <row r="89" s="2" customFormat="1" ht="37.8" customHeight="1">
      <c r="A89" s="40"/>
      <c r="B89" s="41"/>
      <c r="C89" s="215" t="s">
        <v>79</v>
      </c>
      <c r="D89" s="215" t="s">
        <v>152</v>
      </c>
      <c r="E89" s="216" t="s">
        <v>153</v>
      </c>
      <c r="F89" s="217" t="s">
        <v>154</v>
      </c>
      <c r="G89" s="218" t="s">
        <v>155</v>
      </c>
      <c r="H89" s="219">
        <v>2</v>
      </c>
      <c r="I89" s="220"/>
      <c r="J89" s="221">
        <f>ROUND(I89*H89,2)</f>
        <v>0</v>
      </c>
      <c r="K89" s="217" t="s">
        <v>156</v>
      </c>
      <c r="L89" s="46"/>
      <c r="M89" s="222" t="s">
        <v>19</v>
      </c>
      <c r="N89" s="223" t="s">
        <v>43</v>
      </c>
      <c r="O89" s="86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6" t="s">
        <v>157</v>
      </c>
      <c r="AT89" s="226" t="s">
        <v>152</v>
      </c>
      <c r="AU89" s="226" t="s">
        <v>81</v>
      </c>
      <c r="AY89" s="19" t="s">
        <v>150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9" t="s">
        <v>79</v>
      </c>
      <c r="BK89" s="227">
        <f>ROUND(I89*H89,2)</f>
        <v>0</v>
      </c>
      <c r="BL89" s="19" t="s">
        <v>157</v>
      </c>
      <c r="BM89" s="226" t="s">
        <v>158</v>
      </c>
    </row>
    <row r="90" s="2" customFormat="1">
      <c r="A90" s="40"/>
      <c r="B90" s="41"/>
      <c r="C90" s="42"/>
      <c r="D90" s="228" t="s">
        <v>159</v>
      </c>
      <c r="E90" s="42"/>
      <c r="F90" s="229" t="s">
        <v>160</v>
      </c>
      <c r="G90" s="42"/>
      <c r="H90" s="42"/>
      <c r="I90" s="230"/>
      <c r="J90" s="42"/>
      <c r="K90" s="42"/>
      <c r="L90" s="46"/>
      <c r="M90" s="231"/>
      <c r="N90" s="23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159</v>
      </c>
      <c r="AU90" s="19" t="s">
        <v>81</v>
      </c>
    </row>
    <row r="91" s="2" customFormat="1">
      <c r="A91" s="40"/>
      <c r="B91" s="41"/>
      <c r="C91" s="42"/>
      <c r="D91" s="233" t="s">
        <v>161</v>
      </c>
      <c r="E91" s="42"/>
      <c r="F91" s="234" t="s">
        <v>162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161</v>
      </c>
      <c r="AU91" s="19" t="s">
        <v>81</v>
      </c>
    </row>
    <row r="92" s="13" customFormat="1">
      <c r="A92" s="13"/>
      <c r="B92" s="235"/>
      <c r="C92" s="236"/>
      <c r="D92" s="228" t="s">
        <v>163</v>
      </c>
      <c r="E92" s="237" t="s">
        <v>19</v>
      </c>
      <c r="F92" s="238" t="s">
        <v>164</v>
      </c>
      <c r="G92" s="236"/>
      <c r="H92" s="237" t="s">
        <v>19</v>
      </c>
      <c r="I92" s="239"/>
      <c r="J92" s="236"/>
      <c r="K92" s="236"/>
      <c r="L92" s="240"/>
      <c r="M92" s="241"/>
      <c r="N92" s="242"/>
      <c r="O92" s="242"/>
      <c r="P92" s="242"/>
      <c r="Q92" s="242"/>
      <c r="R92" s="242"/>
      <c r="S92" s="242"/>
      <c r="T92" s="24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4" t="s">
        <v>163</v>
      </c>
      <c r="AU92" s="244" t="s">
        <v>81</v>
      </c>
      <c r="AV92" s="13" t="s">
        <v>79</v>
      </c>
      <c r="AW92" s="13" t="s">
        <v>34</v>
      </c>
      <c r="AX92" s="13" t="s">
        <v>72</v>
      </c>
      <c r="AY92" s="244" t="s">
        <v>150</v>
      </c>
    </row>
    <row r="93" s="13" customFormat="1">
      <c r="A93" s="13"/>
      <c r="B93" s="235"/>
      <c r="C93" s="236"/>
      <c r="D93" s="228" t="s">
        <v>163</v>
      </c>
      <c r="E93" s="237" t="s">
        <v>19</v>
      </c>
      <c r="F93" s="238" t="s">
        <v>165</v>
      </c>
      <c r="G93" s="236"/>
      <c r="H93" s="237" t="s">
        <v>19</v>
      </c>
      <c r="I93" s="239"/>
      <c r="J93" s="236"/>
      <c r="K93" s="236"/>
      <c r="L93" s="240"/>
      <c r="M93" s="241"/>
      <c r="N93" s="242"/>
      <c r="O93" s="242"/>
      <c r="P93" s="242"/>
      <c r="Q93" s="242"/>
      <c r="R93" s="242"/>
      <c r="S93" s="242"/>
      <c r="T93" s="24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4" t="s">
        <v>163</v>
      </c>
      <c r="AU93" s="244" t="s">
        <v>81</v>
      </c>
      <c r="AV93" s="13" t="s">
        <v>79</v>
      </c>
      <c r="AW93" s="13" t="s">
        <v>34</v>
      </c>
      <c r="AX93" s="13" t="s">
        <v>72</v>
      </c>
      <c r="AY93" s="244" t="s">
        <v>150</v>
      </c>
    </row>
    <row r="94" s="14" customFormat="1">
      <c r="A94" s="14"/>
      <c r="B94" s="245"/>
      <c r="C94" s="246"/>
      <c r="D94" s="228" t="s">
        <v>163</v>
      </c>
      <c r="E94" s="247" t="s">
        <v>19</v>
      </c>
      <c r="F94" s="248" t="s">
        <v>79</v>
      </c>
      <c r="G94" s="246"/>
      <c r="H94" s="249">
        <v>1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5" t="s">
        <v>163</v>
      </c>
      <c r="AU94" s="255" t="s">
        <v>81</v>
      </c>
      <c r="AV94" s="14" t="s">
        <v>81</v>
      </c>
      <c r="AW94" s="14" t="s">
        <v>34</v>
      </c>
      <c r="AX94" s="14" t="s">
        <v>72</v>
      </c>
      <c r="AY94" s="255" t="s">
        <v>150</v>
      </c>
    </row>
    <row r="95" s="14" customFormat="1">
      <c r="A95" s="14"/>
      <c r="B95" s="245"/>
      <c r="C95" s="246"/>
      <c r="D95" s="228" t="s">
        <v>163</v>
      </c>
      <c r="E95" s="247" t="s">
        <v>19</v>
      </c>
      <c r="F95" s="248" t="s">
        <v>166</v>
      </c>
      <c r="G95" s="246"/>
      <c r="H95" s="249">
        <v>1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5" t="s">
        <v>163</v>
      </c>
      <c r="AU95" s="255" t="s">
        <v>81</v>
      </c>
      <c r="AV95" s="14" t="s">
        <v>81</v>
      </c>
      <c r="AW95" s="14" t="s">
        <v>34</v>
      </c>
      <c r="AX95" s="14" t="s">
        <v>72</v>
      </c>
      <c r="AY95" s="255" t="s">
        <v>150</v>
      </c>
    </row>
    <row r="96" s="15" customFormat="1">
      <c r="A96" s="15"/>
      <c r="B96" s="256"/>
      <c r="C96" s="257"/>
      <c r="D96" s="228" t="s">
        <v>163</v>
      </c>
      <c r="E96" s="258" t="s">
        <v>19</v>
      </c>
      <c r="F96" s="259" t="s">
        <v>167</v>
      </c>
      <c r="G96" s="257"/>
      <c r="H96" s="260">
        <v>2</v>
      </c>
      <c r="I96" s="261"/>
      <c r="J96" s="257"/>
      <c r="K96" s="257"/>
      <c r="L96" s="262"/>
      <c r="M96" s="263"/>
      <c r="N96" s="264"/>
      <c r="O96" s="264"/>
      <c r="P96" s="264"/>
      <c r="Q96" s="264"/>
      <c r="R96" s="264"/>
      <c r="S96" s="264"/>
      <c r="T96" s="26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6" t="s">
        <v>163</v>
      </c>
      <c r="AU96" s="266" t="s">
        <v>81</v>
      </c>
      <c r="AV96" s="15" t="s">
        <v>157</v>
      </c>
      <c r="AW96" s="15" t="s">
        <v>34</v>
      </c>
      <c r="AX96" s="15" t="s">
        <v>79</v>
      </c>
      <c r="AY96" s="266" t="s">
        <v>150</v>
      </c>
    </row>
    <row r="97" s="2" customFormat="1" ht="24.15" customHeight="1">
      <c r="A97" s="40"/>
      <c r="B97" s="41"/>
      <c r="C97" s="215" t="s">
        <v>81</v>
      </c>
      <c r="D97" s="215" t="s">
        <v>152</v>
      </c>
      <c r="E97" s="216" t="s">
        <v>168</v>
      </c>
      <c r="F97" s="217" t="s">
        <v>169</v>
      </c>
      <c r="G97" s="218" t="s">
        <v>170</v>
      </c>
      <c r="H97" s="219">
        <v>1</v>
      </c>
      <c r="I97" s="220"/>
      <c r="J97" s="221">
        <f>ROUND(I97*H97,2)</f>
        <v>0</v>
      </c>
      <c r="K97" s="217" t="s">
        <v>156</v>
      </c>
      <c r="L97" s="46"/>
      <c r="M97" s="222" t="s">
        <v>19</v>
      </c>
      <c r="N97" s="223" t="s">
        <v>43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157</v>
      </c>
      <c r="AT97" s="226" t="s">
        <v>152</v>
      </c>
      <c r="AU97" s="226" t="s">
        <v>81</v>
      </c>
      <c r="AY97" s="19" t="s">
        <v>150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79</v>
      </c>
      <c r="BK97" s="227">
        <f>ROUND(I97*H97,2)</f>
        <v>0</v>
      </c>
      <c r="BL97" s="19" t="s">
        <v>157</v>
      </c>
      <c r="BM97" s="226" t="s">
        <v>171</v>
      </c>
    </row>
    <row r="98" s="2" customFormat="1">
      <c r="A98" s="40"/>
      <c r="B98" s="41"/>
      <c r="C98" s="42"/>
      <c r="D98" s="228" t="s">
        <v>159</v>
      </c>
      <c r="E98" s="42"/>
      <c r="F98" s="229" t="s">
        <v>172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159</v>
      </c>
      <c r="AU98" s="19" t="s">
        <v>81</v>
      </c>
    </row>
    <row r="99" s="2" customFormat="1">
      <c r="A99" s="40"/>
      <c r="B99" s="41"/>
      <c r="C99" s="42"/>
      <c r="D99" s="233" t="s">
        <v>161</v>
      </c>
      <c r="E99" s="42"/>
      <c r="F99" s="234" t="s">
        <v>173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161</v>
      </c>
      <c r="AU99" s="19" t="s">
        <v>81</v>
      </c>
    </row>
    <row r="100" s="13" customFormat="1">
      <c r="A100" s="13"/>
      <c r="B100" s="235"/>
      <c r="C100" s="236"/>
      <c r="D100" s="228" t="s">
        <v>163</v>
      </c>
      <c r="E100" s="237" t="s">
        <v>19</v>
      </c>
      <c r="F100" s="238" t="s">
        <v>164</v>
      </c>
      <c r="G100" s="236"/>
      <c r="H100" s="237" t="s">
        <v>19</v>
      </c>
      <c r="I100" s="239"/>
      <c r="J100" s="236"/>
      <c r="K100" s="236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163</v>
      </c>
      <c r="AU100" s="244" t="s">
        <v>81</v>
      </c>
      <c r="AV100" s="13" t="s">
        <v>79</v>
      </c>
      <c r="AW100" s="13" t="s">
        <v>34</v>
      </c>
      <c r="AX100" s="13" t="s">
        <v>72</v>
      </c>
      <c r="AY100" s="244" t="s">
        <v>150</v>
      </c>
    </row>
    <row r="101" s="14" customFormat="1">
      <c r="A101" s="14"/>
      <c r="B101" s="245"/>
      <c r="C101" s="246"/>
      <c r="D101" s="228" t="s">
        <v>163</v>
      </c>
      <c r="E101" s="247" t="s">
        <v>19</v>
      </c>
      <c r="F101" s="248" t="s">
        <v>79</v>
      </c>
      <c r="G101" s="246"/>
      <c r="H101" s="249">
        <v>1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5" t="s">
        <v>163</v>
      </c>
      <c r="AU101" s="255" t="s">
        <v>81</v>
      </c>
      <c r="AV101" s="14" t="s">
        <v>81</v>
      </c>
      <c r="AW101" s="14" t="s">
        <v>34</v>
      </c>
      <c r="AX101" s="14" t="s">
        <v>72</v>
      </c>
      <c r="AY101" s="255" t="s">
        <v>150</v>
      </c>
    </row>
    <row r="102" s="15" customFormat="1">
      <c r="A102" s="15"/>
      <c r="B102" s="256"/>
      <c r="C102" s="257"/>
      <c r="D102" s="228" t="s">
        <v>163</v>
      </c>
      <c r="E102" s="258" t="s">
        <v>19</v>
      </c>
      <c r="F102" s="259" t="s">
        <v>167</v>
      </c>
      <c r="G102" s="257"/>
      <c r="H102" s="260">
        <v>1</v>
      </c>
      <c r="I102" s="261"/>
      <c r="J102" s="257"/>
      <c r="K102" s="257"/>
      <c r="L102" s="262"/>
      <c r="M102" s="263"/>
      <c r="N102" s="264"/>
      <c r="O102" s="264"/>
      <c r="P102" s="264"/>
      <c r="Q102" s="264"/>
      <c r="R102" s="264"/>
      <c r="S102" s="264"/>
      <c r="T102" s="26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6" t="s">
        <v>163</v>
      </c>
      <c r="AU102" s="266" t="s">
        <v>81</v>
      </c>
      <c r="AV102" s="15" t="s">
        <v>157</v>
      </c>
      <c r="AW102" s="15" t="s">
        <v>34</v>
      </c>
      <c r="AX102" s="15" t="s">
        <v>79</v>
      </c>
      <c r="AY102" s="266" t="s">
        <v>150</v>
      </c>
    </row>
    <row r="103" s="2" customFormat="1" ht="24.15" customHeight="1">
      <c r="A103" s="40"/>
      <c r="B103" s="41"/>
      <c r="C103" s="215" t="s">
        <v>91</v>
      </c>
      <c r="D103" s="215" t="s">
        <v>152</v>
      </c>
      <c r="E103" s="216" t="s">
        <v>174</v>
      </c>
      <c r="F103" s="217" t="s">
        <v>175</v>
      </c>
      <c r="G103" s="218" t="s">
        <v>170</v>
      </c>
      <c r="H103" s="219">
        <v>2</v>
      </c>
      <c r="I103" s="220"/>
      <c r="J103" s="221">
        <f>ROUND(I103*H103,2)</f>
        <v>0</v>
      </c>
      <c r="K103" s="217" t="s">
        <v>156</v>
      </c>
      <c r="L103" s="46"/>
      <c r="M103" s="222" t="s">
        <v>19</v>
      </c>
      <c r="N103" s="223" t="s">
        <v>43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157</v>
      </c>
      <c r="AT103" s="226" t="s">
        <v>152</v>
      </c>
      <c r="AU103" s="226" t="s">
        <v>81</v>
      </c>
      <c r="AY103" s="19" t="s">
        <v>150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79</v>
      </c>
      <c r="BK103" s="227">
        <f>ROUND(I103*H103,2)</f>
        <v>0</v>
      </c>
      <c r="BL103" s="19" t="s">
        <v>157</v>
      </c>
      <c r="BM103" s="226" t="s">
        <v>176</v>
      </c>
    </row>
    <row r="104" s="2" customFormat="1">
      <c r="A104" s="40"/>
      <c r="B104" s="41"/>
      <c r="C104" s="42"/>
      <c r="D104" s="228" t="s">
        <v>159</v>
      </c>
      <c r="E104" s="42"/>
      <c r="F104" s="229" t="s">
        <v>177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159</v>
      </c>
      <c r="AU104" s="19" t="s">
        <v>81</v>
      </c>
    </row>
    <row r="105" s="2" customFormat="1">
      <c r="A105" s="40"/>
      <c r="B105" s="41"/>
      <c r="C105" s="42"/>
      <c r="D105" s="233" t="s">
        <v>161</v>
      </c>
      <c r="E105" s="42"/>
      <c r="F105" s="234" t="s">
        <v>178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161</v>
      </c>
      <c r="AU105" s="19" t="s">
        <v>81</v>
      </c>
    </row>
    <row r="106" s="13" customFormat="1">
      <c r="A106" s="13"/>
      <c r="B106" s="235"/>
      <c r="C106" s="236"/>
      <c r="D106" s="228" t="s">
        <v>163</v>
      </c>
      <c r="E106" s="237" t="s">
        <v>19</v>
      </c>
      <c r="F106" s="238" t="s">
        <v>164</v>
      </c>
      <c r="G106" s="236"/>
      <c r="H106" s="237" t="s">
        <v>19</v>
      </c>
      <c r="I106" s="239"/>
      <c r="J106" s="236"/>
      <c r="K106" s="236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163</v>
      </c>
      <c r="AU106" s="244" t="s">
        <v>81</v>
      </c>
      <c r="AV106" s="13" t="s">
        <v>79</v>
      </c>
      <c r="AW106" s="13" t="s">
        <v>34</v>
      </c>
      <c r="AX106" s="13" t="s">
        <v>72</v>
      </c>
      <c r="AY106" s="244" t="s">
        <v>150</v>
      </c>
    </row>
    <row r="107" s="14" customFormat="1">
      <c r="A107" s="14"/>
      <c r="B107" s="245"/>
      <c r="C107" s="246"/>
      <c r="D107" s="228" t="s">
        <v>163</v>
      </c>
      <c r="E107" s="247" t="s">
        <v>19</v>
      </c>
      <c r="F107" s="248" t="s">
        <v>81</v>
      </c>
      <c r="G107" s="246"/>
      <c r="H107" s="249">
        <v>2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5" t="s">
        <v>163</v>
      </c>
      <c r="AU107" s="255" t="s">
        <v>81</v>
      </c>
      <c r="AV107" s="14" t="s">
        <v>81</v>
      </c>
      <c r="AW107" s="14" t="s">
        <v>34</v>
      </c>
      <c r="AX107" s="14" t="s">
        <v>72</v>
      </c>
      <c r="AY107" s="255" t="s">
        <v>150</v>
      </c>
    </row>
    <row r="108" s="15" customFormat="1">
      <c r="A108" s="15"/>
      <c r="B108" s="256"/>
      <c r="C108" s="257"/>
      <c r="D108" s="228" t="s">
        <v>163</v>
      </c>
      <c r="E108" s="258" t="s">
        <v>19</v>
      </c>
      <c r="F108" s="259" t="s">
        <v>167</v>
      </c>
      <c r="G108" s="257"/>
      <c r="H108" s="260">
        <v>2</v>
      </c>
      <c r="I108" s="261"/>
      <c r="J108" s="257"/>
      <c r="K108" s="257"/>
      <c r="L108" s="262"/>
      <c r="M108" s="263"/>
      <c r="N108" s="264"/>
      <c r="O108" s="264"/>
      <c r="P108" s="264"/>
      <c r="Q108" s="264"/>
      <c r="R108" s="264"/>
      <c r="S108" s="264"/>
      <c r="T108" s="26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6" t="s">
        <v>163</v>
      </c>
      <c r="AU108" s="266" t="s">
        <v>81</v>
      </c>
      <c r="AV108" s="15" t="s">
        <v>157</v>
      </c>
      <c r="AW108" s="15" t="s">
        <v>34</v>
      </c>
      <c r="AX108" s="15" t="s">
        <v>79</v>
      </c>
      <c r="AY108" s="266" t="s">
        <v>150</v>
      </c>
    </row>
    <row r="109" s="2" customFormat="1" ht="21.75" customHeight="1">
      <c r="A109" s="40"/>
      <c r="B109" s="41"/>
      <c r="C109" s="215" t="s">
        <v>157</v>
      </c>
      <c r="D109" s="215" t="s">
        <v>152</v>
      </c>
      <c r="E109" s="216" t="s">
        <v>179</v>
      </c>
      <c r="F109" s="217" t="s">
        <v>180</v>
      </c>
      <c r="G109" s="218" t="s">
        <v>170</v>
      </c>
      <c r="H109" s="219">
        <v>1</v>
      </c>
      <c r="I109" s="220"/>
      <c r="J109" s="221">
        <f>ROUND(I109*H109,2)</f>
        <v>0</v>
      </c>
      <c r="K109" s="217" t="s">
        <v>156</v>
      </c>
      <c r="L109" s="46"/>
      <c r="M109" s="222" t="s">
        <v>19</v>
      </c>
      <c r="N109" s="223" t="s">
        <v>43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157</v>
      </c>
      <c r="AT109" s="226" t="s">
        <v>152</v>
      </c>
      <c r="AU109" s="226" t="s">
        <v>81</v>
      </c>
      <c r="AY109" s="19" t="s">
        <v>150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79</v>
      </c>
      <c r="BK109" s="227">
        <f>ROUND(I109*H109,2)</f>
        <v>0</v>
      </c>
      <c r="BL109" s="19" t="s">
        <v>157</v>
      </c>
      <c r="BM109" s="226" t="s">
        <v>181</v>
      </c>
    </row>
    <row r="110" s="2" customFormat="1">
      <c r="A110" s="40"/>
      <c r="B110" s="41"/>
      <c r="C110" s="42"/>
      <c r="D110" s="228" t="s">
        <v>159</v>
      </c>
      <c r="E110" s="42"/>
      <c r="F110" s="229" t="s">
        <v>182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159</v>
      </c>
      <c r="AU110" s="19" t="s">
        <v>81</v>
      </c>
    </row>
    <row r="111" s="2" customFormat="1">
      <c r="A111" s="40"/>
      <c r="B111" s="41"/>
      <c r="C111" s="42"/>
      <c r="D111" s="233" t="s">
        <v>161</v>
      </c>
      <c r="E111" s="42"/>
      <c r="F111" s="234" t="s">
        <v>183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161</v>
      </c>
      <c r="AU111" s="19" t="s">
        <v>81</v>
      </c>
    </row>
    <row r="112" s="13" customFormat="1">
      <c r="A112" s="13"/>
      <c r="B112" s="235"/>
      <c r="C112" s="236"/>
      <c r="D112" s="228" t="s">
        <v>163</v>
      </c>
      <c r="E112" s="237" t="s">
        <v>19</v>
      </c>
      <c r="F112" s="238" t="s">
        <v>164</v>
      </c>
      <c r="G112" s="236"/>
      <c r="H112" s="237" t="s">
        <v>19</v>
      </c>
      <c r="I112" s="239"/>
      <c r="J112" s="236"/>
      <c r="K112" s="236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163</v>
      </c>
      <c r="AU112" s="244" t="s">
        <v>81</v>
      </c>
      <c r="AV112" s="13" t="s">
        <v>79</v>
      </c>
      <c r="AW112" s="13" t="s">
        <v>34</v>
      </c>
      <c r="AX112" s="13" t="s">
        <v>72</v>
      </c>
      <c r="AY112" s="244" t="s">
        <v>150</v>
      </c>
    </row>
    <row r="113" s="14" customFormat="1">
      <c r="A113" s="14"/>
      <c r="B113" s="245"/>
      <c r="C113" s="246"/>
      <c r="D113" s="228" t="s">
        <v>163</v>
      </c>
      <c r="E113" s="247" t="s">
        <v>19</v>
      </c>
      <c r="F113" s="248" t="s">
        <v>79</v>
      </c>
      <c r="G113" s="246"/>
      <c r="H113" s="249">
        <v>1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163</v>
      </c>
      <c r="AU113" s="255" t="s">
        <v>81</v>
      </c>
      <c r="AV113" s="14" t="s">
        <v>81</v>
      </c>
      <c r="AW113" s="14" t="s">
        <v>34</v>
      </c>
      <c r="AX113" s="14" t="s">
        <v>72</v>
      </c>
      <c r="AY113" s="255" t="s">
        <v>150</v>
      </c>
    </row>
    <row r="114" s="15" customFormat="1">
      <c r="A114" s="15"/>
      <c r="B114" s="256"/>
      <c r="C114" s="257"/>
      <c r="D114" s="228" t="s">
        <v>163</v>
      </c>
      <c r="E114" s="258" t="s">
        <v>19</v>
      </c>
      <c r="F114" s="259" t="s">
        <v>167</v>
      </c>
      <c r="G114" s="257"/>
      <c r="H114" s="260">
        <v>1</v>
      </c>
      <c r="I114" s="261"/>
      <c r="J114" s="257"/>
      <c r="K114" s="257"/>
      <c r="L114" s="262"/>
      <c r="M114" s="263"/>
      <c r="N114" s="264"/>
      <c r="O114" s="264"/>
      <c r="P114" s="264"/>
      <c r="Q114" s="264"/>
      <c r="R114" s="264"/>
      <c r="S114" s="264"/>
      <c r="T114" s="26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6" t="s">
        <v>163</v>
      </c>
      <c r="AU114" s="266" t="s">
        <v>81</v>
      </c>
      <c r="AV114" s="15" t="s">
        <v>157</v>
      </c>
      <c r="AW114" s="15" t="s">
        <v>34</v>
      </c>
      <c r="AX114" s="15" t="s">
        <v>79</v>
      </c>
      <c r="AY114" s="266" t="s">
        <v>150</v>
      </c>
    </row>
    <row r="115" s="2" customFormat="1" ht="21.75" customHeight="1">
      <c r="A115" s="40"/>
      <c r="B115" s="41"/>
      <c r="C115" s="215" t="s">
        <v>184</v>
      </c>
      <c r="D115" s="215" t="s">
        <v>152</v>
      </c>
      <c r="E115" s="216" t="s">
        <v>185</v>
      </c>
      <c r="F115" s="217" t="s">
        <v>186</v>
      </c>
      <c r="G115" s="218" t="s">
        <v>170</v>
      </c>
      <c r="H115" s="219">
        <v>2</v>
      </c>
      <c r="I115" s="220"/>
      <c r="J115" s="221">
        <f>ROUND(I115*H115,2)</f>
        <v>0</v>
      </c>
      <c r="K115" s="217" t="s">
        <v>156</v>
      </c>
      <c r="L115" s="46"/>
      <c r="M115" s="222" t="s">
        <v>19</v>
      </c>
      <c r="N115" s="223" t="s">
        <v>43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157</v>
      </c>
      <c r="AT115" s="226" t="s">
        <v>152</v>
      </c>
      <c r="AU115" s="226" t="s">
        <v>81</v>
      </c>
      <c r="AY115" s="19" t="s">
        <v>150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79</v>
      </c>
      <c r="BK115" s="227">
        <f>ROUND(I115*H115,2)</f>
        <v>0</v>
      </c>
      <c r="BL115" s="19" t="s">
        <v>157</v>
      </c>
      <c r="BM115" s="226" t="s">
        <v>187</v>
      </c>
    </row>
    <row r="116" s="2" customFormat="1">
      <c r="A116" s="40"/>
      <c r="B116" s="41"/>
      <c r="C116" s="42"/>
      <c r="D116" s="228" t="s">
        <v>159</v>
      </c>
      <c r="E116" s="42"/>
      <c r="F116" s="229" t="s">
        <v>188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159</v>
      </c>
      <c r="AU116" s="19" t="s">
        <v>81</v>
      </c>
    </row>
    <row r="117" s="2" customFormat="1">
      <c r="A117" s="40"/>
      <c r="B117" s="41"/>
      <c r="C117" s="42"/>
      <c r="D117" s="233" t="s">
        <v>161</v>
      </c>
      <c r="E117" s="42"/>
      <c r="F117" s="234" t="s">
        <v>189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161</v>
      </c>
      <c r="AU117" s="19" t="s">
        <v>81</v>
      </c>
    </row>
    <row r="118" s="13" customFormat="1">
      <c r="A118" s="13"/>
      <c r="B118" s="235"/>
      <c r="C118" s="236"/>
      <c r="D118" s="228" t="s">
        <v>163</v>
      </c>
      <c r="E118" s="237" t="s">
        <v>19</v>
      </c>
      <c r="F118" s="238" t="s">
        <v>164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163</v>
      </c>
      <c r="AU118" s="244" t="s">
        <v>81</v>
      </c>
      <c r="AV118" s="13" t="s">
        <v>79</v>
      </c>
      <c r="AW118" s="13" t="s">
        <v>34</v>
      </c>
      <c r="AX118" s="13" t="s">
        <v>72</v>
      </c>
      <c r="AY118" s="244" t="s">
        <v>150</v>
      </c>
    </row>
    <row r="119" s="14" customFormat="1">
      <c r="A119" s="14"/>
      <c r="B119" s="245"/>
      <c r="C119" s="246"/>
      <c r="D119" s="228" t="s">
        <v>163</v>
      </c>
      <c r="E119" s="247" t="s">
        <v>19</v>
      </c>
      <c r="F119" s="248" t="s">
        <v>81</v>
      </c>
      <c r="G119" s="246"/>
      <c r="H119" s="249">
        <v>2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163</v>
      </c>
      <c r="AU119" s="255" t="s">
        <v>81</v>
      </c>
      <c r="AV119" s="14" t="s">
        <v>81</v>
      </c>
      <c r="AW119" s="14" t="s">
        <v>34</v>
      </c>
      <c r="AX119" s="14" t="s">
        <v>72</v>
      </c>
      <c r="AY119" s="255" t="s">
        <v>150</v>
      </c>
    </row>
    <row r="120" s="15" customFormat="1">
      <c r="A120" s="15"/>
      <c r="B120" s="256"/>
      <c r="C120" s="257"/>
      <c r="D120" s="228" t="s">
        <v>163</v>
      </c>
      <c r="E120" s="258" t="s">
        <v>19</v>
      </c>
      <c r="F120" s="259" t="s">
        <v>167</v>
      </c>
      <c r="G120" s="257"/>
      <c r="H120" s="260">
        <v>2</v>
      </c>
      <c r="I120" s="261"/>
      <c r="J120" s="257"/>
      <c r="K120" s="257"/>
      <c r="L120" s="262"/>
      <c r="M120" s="263"/>
      <c r="N120" s="264"/>
      <c r="O120" s="264"/>
      <c r="P120" s="264"/>
      <c r="Q120" s="264"/>
      <c r="R120" s="264"/>
      <c r="S120" s="264"/>
      <c r="T120" s="26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6" t="s">
        <v>163</v>
      </c>
      <c r="AU120" s="266" t="s">
        <v>81</v>
      </c>
      <c r="AV120" s="15" t="s">
        <v>157</v>
      </c>
      <c r="AW120" s="15" t="s">
        <v>34</v>
      </c>
      <c r="AX120" s="15" t="s">
        <v>79</v>
      </c>
      <c r="AY120" s="266" t="s">
        <v>150</v>
      </c>
    </row>
    <row r="121" s="2" customFormat="1" ht="24.15" customHeight="1">
      <c r="A121" s="40"/>
      <c r="B121" s="41"/>
      <c r="C121" s="215" t="s">
        <v>190</v>
      </c>
      <c r="D121" s="215" t="s">
        <v>152</v>
      </c>
      <c r="E121" s="216" t="s">
        <v>191</v>
      </c>
      <c r="F121" s="217" t="s">
        <v>192</v>
      </c>
      <c r="G121" s="218" t="s">
        <v>155</v>
      </c>
      <c r="H121" s="219">
        <v>76</v>
      </c>
      <c r="I121" s="220"/>
      <c r="J121" s="221">
        <f>ROUND(I121*H121,2)</f>
        <v>0</v>
      </c>
      <c r="K121" s="217" t="s">
        <v>156</v>
      </c>
      <c r="L121" s="46"/>
      <c r="M121" s="222" t="s">
        <v>19</v>
      </c>
      <c r="N121" s="223" t="s">
        <v>43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0.44</v>
      </c>
      <c r="T121" s="225">
        <f>S121*H121</f>
        <v>33.439999999999998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157</v>
      </c>
      <c r="AT121" s="226" t="s">
        <v>152</v>
      </c>
      <c r="AU121" s="226" t="s">
        <v>81</v>
      </c>
      <c r="AY121" s="19" t="s">
        <v>150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79</v>
      </c>
      <c r="BK121" s="227">
        <f>ROUND(I121*H121,2)</f>
        <v>0</v>
      </c>
      <c r="BL121" s="19" t="s">
        <v>157</v>
      </c>
      <c r="BM121" s="226" t="s">
        <v>193</v>
      </c>
    </row>
    <row r="122" s="2" customFormat="1">
      <c r="A122" s="40"/>
      <c r="B122" s="41"/>
      <c r="C122" s="42"/>
      <c r="D122" s="228" t="s">
        <v>159</v>
      </c>
      <c r="E122" s="42"/>
      <c r="F122" s="229" t="s">
        <v>194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159</v>
      </c>
      <c r="AU122" s="19" t="s">
        <v>81</v>
      </c>
    </row>
    <row r="123" s="2" customFormat="1">
      <c r="A123" s="40"/>
      <c r="B123" s="41"/>
      <c r="C123" s="42"/>
      <c r="D123" s="233" t="s">
        <v>161</v>
      </c>
      <c r="E123" s="42"/>
      <c r="F123" s="234" t="s">
        <v>195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161</v>
      </c>
      <c r="AU123" s="19" t="s">
        <v>81</v>
      </c>
    </row>
    <row r="124" s="13" customFormat="1">
      <c r="A124" s="13"/>
      <c r="B124" s="235"/>
      <c r="C124" s="236"/>
      <c r="D124" s="228" t="s">
        <v>163</v>
      </c>
      <c r="E124" s="237" t="s">
        <v>19</v>
      </c>
      <c r="F124" s="238" t="s">
        <v>196</v>
      </c>
      <c r="G124" s="236"/>
      <c r="H124" s="237" t="s">
        <v>19</v>
      </c>
      <c r="I124" s="239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163</v>
      </c>
      <c r="AU124" s="244" t="s">
        <v>81</v>
      </c>
      <c r="AV124" s="13" t="s">
        <v>79</v>
      </c>
      <c r="AW124" s="13" t="s">
        <v>34</v>
      </c>
      <c r="AX124" s="13" t="s">
        <v>72</v>
      </c>
      <c r="AY124" s="244" t="s">
        <v>150</v>
      </c>
    </row>
    <row r="125" s="13" customFormat="1">
      <c r="A125" s="13"/>
      <c r="B125" s="235"/>
      <c r="C125" s="236"/>
      <c r="D125" s="228" t="s">
        <v>163</v>
      </c>
      <c r="E125" s="237" t="s">
        <v>19</v>
      </c>
      <c r="F125" s="238" t="s">
        <v>197</v>
      </c>
      <c r="G125" s="236"/>
      <c r="H125" s="237" t="s">
        <v>19</v>
      </c>
      <c r="I125" s="239"/>
      <c r="J125" s="236"/>
      <c r="K125" s="236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163</v>
      </c>
      <c r="AU125" s="244" t="s">
        <v>81</v>
      </c>
      <c r="AV125" s="13" t="s">
        <v>79</v>
      </c>
      <c r="AW125" s="13" t="s">
        <v>34</v>
      </c>
      <c r="AX125" s="13" t="s">
        <v>72</v>
      </c>
      <c r="AY125" s="244" t="s">
        <v>150</v>
      </c>
    </row>
    <row r="126" s="14" customFormat="1">
      <c r="A126" s="14"/>
      <c r="B126" s="245"/>
      <c r="C126" s="246"/>
      <c r="D126" s="228" t="s">
        <v>163</v>
      </c>
      <c r="E126" s="247" t="s">
        <v>19</v>
      </c>
      <c r="F126" s="248" t="s">
        <v>198</v>
      </c>
      <c r="G126" s="246"/>
      <c r="H126" s="249">
        <v>76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163</v>
      </c>
      <c r="AU126" s="255" t="s">
        <v>81</v>
      </c>
      <c r="AV126" s="14" t="s">
        <v>81</v>
      </c>
      <c r="AW126" s="14" t="s">
        <v>34</v>
      </c>
      <c r="AX126" s="14" t="s">
        <v>72</v>
      </c>
      <c r="AY126" s="255" t="s">
        <v>150</v>
      </c>
    </row>
    <row r="127" s="15" customFormat="1">
      <c r="A127" s="15"/>
      <c r="B127" s="256"/>
      <c r="C127" s="257"/>
      <c r="D127" s="228" t="s">
        <v>163</v>
      </c>
      <c r="E127" s="258" t="s">
        <v>19</v>
      </c>
      <c r="F127" s="259" t="s">
        <v>167</v>
      </c>
      <c r="G127" s="257"/>
      <c r="H127" s="260">
        <v>76</v>
      </c>
      <c r="I127" s="261"/>
      <c r="J127" s="257"/>
      <c r="K127" s="257"/>
      <c r="L127" s="262"/>
      <c r="M127" s="263"/>
      <c r="N127" s="264"/>
      <c r="O127" s="264"/>
      <c r="P127" s="264"/>
      <c r="Q127" s="264"/>
      <c r="R127" s="264"/>
      <c r="S127" s="264"/>
      <c r="T127" s="26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6" t="s">
        <v>163</v>
      </c>
      <c r="AU127" s="266" t="s">
        <v>81</v>
      </c>
      <c r="AV127" s="15" t="s">
        <v>157</v>
      </c>
      <c r="AW127" s="15" t="s">
        <v>34</v>
      </c>
      <c r="AX127" s="15" t="s">
        <v>79</v>
      </c>
      <c r="AY127" s="266" t="s">
        <v>150</v>
      </c>
    </row>
    <row r="128" s="2" customFormat="1" ht="24.15" customHeight="1">
      <c r="A128" s="40"/>
      <c r="B128" s="41"/>
      <c r="C128" s="215" t="s">
        <v>199</v>
      </c>
      <c r="D128" s="215" t="s">
        <v>152</v>
      </c>
      <c r="E128" s="216" t="s">
        <v>200</v>
      </c>
      <c r="F128" s="217" t="s">
        <v>201</v>
      </c>
      <c r="G128" s="218" t="s">
        <v>155</v>
      </c>
      <c r="H128" s="219">
        <v>436</v>
      </c>
      <c r="I128" s="220"/>
      <c r="J128" s="221">
        <f>ROUND(I128*H128,2)</f>
        <v>0</v>
      </c>
      <c r="K128" s="217" t="s">
        <v>156</v>
      </c>
      <c r="L128" s="46"/>
      <c r="M128" s="222" t="s">
        <v>19</v>
      </c>
      <c r="N128" s="223" t="s">
        <v>43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0.57999999999999996</v>
      </c>
      <c r="T128" s="225">
        <f>S128*H128</f>
        <v>252.88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157</v>
      </c>
      <c r="AT128" s="226" t="s">
        <v>152</v>
      </c>
      <c r="AU128" s="226" t="s">
        <v>81</v>
      </c>
      <c r="AY128" s="19" t="s">
        <v>150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79</v>
      </c>
      <c r="BK128" s="227">
        <f>ROUND(I128*H128,2)</f>
        <v>0</v>
      </c>
      <c r="BL128" s="19" t="s">
        <v>157</v>
      </c>
      <c r="BM128" s="226" t="s">
        <v>202</v>
      </c>
    </row>
    <row r="129" s="2" customFormat="1">
      <c r="A129" s="40"/>
      <c r="B129" s="41"/>
      <c r="C129" s="42"/>
      <c r="D129" s="228" t="s">
        <v>159</v>
      </c>
      <c r="E129" s="42"/>
      <c r="F129" s="229" t="s">
        <v>203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159</v>
      </c>
      <c r="AU129" s="19" t="s">
        <v>81</v>
      </c>
    </row>
    <row r="130" s="2" customFormat="1">
      <c r="A130" s="40"/>
      <c r="B130" s="41"/>
      <c r="C130" s="42"/>
      <c r="D130" s="233" t="s">
        <v>161</v>
      </c>
      <c r="E130" s="42"/>
      <c r="F130" s="234" t="s">
        <v>204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161</v>
      </c>
      <c r="AU130" s="19" t="s">
        <v>81</v>
      </c>
    </row>
    <row r="131" s="13" customFormat="1">
      <c r="A131" s="13"/>
      <c r="B131" s="235"/>
      <c r="C131" s="236"/>
      <c r="D131" s="228" t="s">
        <v>163</v>
      </c>
      <c r="E131" s="237" t="s">
        <v>19</v>
      </c>
      <c r="F131" s="238" t="s">
        <v>205</v>
      </c>
      <c r="G131" s="236"/>
      <c r="H131" s="237" t="s">
        <v>19</v>
      </c>
      <c r="I131" s="239"/>
      <c r="J131" s="236"/>
      <c r="K131" s="236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163</v>
      </c>
      <c r="AU131" s="244" t="s">
        <v>81</v>
      </c>
      <c r="AV131" s="13" t="s">
        <v>79</v>
      </c>
      <c r="AW131" s="13" t="s">
        <v>34</v>
      </c>
      <c r="AX131" s="13" t="s">
        <v>72</v>
      </c>
      <c r="AY131" s="244" t="s">
        <v>150</v>
      </c>
    </row>
    <row r="132" s="13" customFormat="1">
      <c r="A132" s="13"/>
      <c r="B132" s="235"/>
      <c r="C132" s="236"/>
      <c r="D132" s="228" t="s">
        <v>163</v>
      </c>
      <c r="E132" s="237" t="s">
        <v>19</v>
      </c>
      <c r="F132" s="238" t="s">
        <v>206</v>
      </c>
      <c r="G132" s="236"/>
      <c r="H132" s="237" t="s">
        <v>19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163</v>
      </c>
      <c r="AU132" s="244" t="s">
        <v>81</v>
      </c>
      <c r="AV132" s="13" t="s">
        <v>79</v>
      </c>
      <c r="AW132" s="13" t="s">
        <v>34</v>
      </c>
      <c r="AX132" s="13" t="s">
        <v>72</v>
      </c>
      <c r="AY132" s="244" t="s">
        <v>150</v>
      </c>
    </row>
    <row r="133" s="14" customFormat="1">
      <c r="A133" s="14"/>
      <c r="B133" s="245"/>
      <c r="C133" s="246"/>
      <c r="D133" s="228" t="s">
        <v>163</v>
      </c>
      <c r="E133" s="247" t="s">
        <v>19</v>
      </c>
      <c r="F133" s="248" t="s">
        <v>207</v>
      </c>
      <c r="G133" s="246"/>
      <c r="H133" s="249">
        <v>436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163</v>
      </c>
      <c r="AU133" s="255" t="s">
        <v>81</v>
      </c>
      <c r="AV133" s="14" t="s">
        <v>81</v>
      </c>
      <c r="AW133" s="14" t="s">
        <v>34</v>
      </c>
      <c r="AX133" s="14" t="s">
        <v>72</v>
      </c>
      <c r="AY133" s="255" t="s">
        <v>150</v>
      </c>
    </row>
    <row r="134" s="15" customFormat="1">
      <c r="A134" s="15"/>
      <c r="B134" s="256"/>
      <c r="C134" s="257"/>
      <c r="D134" s="228" t="s">
        <v>163</v>
      </c>
      <c r="E134" s="258" t="s">
        <v>19</v>
      </c>
      <c r="F134" s="259" t="s">
        <v>167</v>
      </c>
      <c r="G134" s="257"/>
      <c r="H134" s="260">
        <v>436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6" t="s">
        <v>163</v>
      </c>
      <c r="AU134" s="266" t="s">
        <v>81</v>
      </c>
      <c r="AV134" s="15" t="s">
        <v>157</v>
      </c>
      <c r="AW134" s="15" t="s">
        <v>34</v>
      </c>
      <c r="AX134" s="15" t="s">
        <v>79</v>
      </c>
      <c r="AY134" s="266" t="s">
        <v>150</v>
      </c>
    </row>
    <row r="135" s="2" customFormat="1" ht="24.15" customHeight="1">
      <c r="A135" s="40"/>
      <c r="B135" s="41"/>
      <c r="C135" s="215" t="s">
        <v>208</v>
      </c>
      <c r="D135" s="215" t="s">
        <v>152</v>
      </c>
      <c r="E135" s="216" t="s">
        <v>209</v>
      </c>
      <c r="F135" s="217" t="s">
        <v>210</v>
      </c>
      <c r="G135" s="218" t="s">
        <v>155</v>
      </c>
      <c r="H135" s="219">
        <v>6407</v>
      </c>
      <c r="I135" s="220"/>
      <c r="J135" s="221">
        <f>ROUND(I135*H135,2)</f>
        <v>0</v>
      </c>
      <c r="K135" s="217" t="s">
        <v>156</v>
      </c>
      <c r="L135" s="46"/>
      <c r="M135" s="222" t="s">
        <v>19</v>
      </c>
      <c r="N135" s="223" t="s">
        <v>43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157</v>
      </c>
      <c r="AT135" s="226" t="s">
        <v>152</v>
      </c>
      <c r="AU135" s="226" t="s">
        <v>81</v>
      </c>
      <c r="AY135" s="19" t="s">
        <v>150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79</v>
      </c>
      <c r="BK135" s="227">
        <f>ROUND(I135*H135,2)</f>
        <v>0</v>
      </c>
      <c r="BL135" s="19" t="s">
        <v>157</v>
      </c>
      <c r="BM135" s="226" t="s">
        <v>211</v>
      </c>
    </row>
    <row r="136" s="2" customFormat="1">
      <c r="A136" s="40"/>
      <c r="B136" s="41"/>
      <c r="C136" s="42"/>
      <c r="D136" s="228" t="s">
        <v>159</v>
      </c>
      <c r="E136" s="42"/>
      <c r="F136" s="229" t="s">
        <v>212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159</v>
      </c>
      <c r="AU136" s="19" t="s">
        <v>81</v>
      </c>
    </row>
    <row r="137" s="2" customFormat="1">
      <c r="A137" s="40"/>
      <c r="B137" s="41"/>
      <c r="C137" s="42"/>
      <c r="D137" s="233" t="s">
        <v>161</v>
      </c>
      <c r="E137" s="42"/>
      <c r="F137" s="234" t="s">
        <v>213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161</v>
      </c>
      <c r="AU137" s="19" t="s">
        <v>81</v>
      </c>
    </row>
    <row r="138" s="13" customFormat="1">
      <c r="A138" s="13"/>
      <c r="B138" s="235"/>
      <c r="C138" s="236"/>
      <c r="D138" s="228" t="s">
        <v>163</v>
      </c>
      <c r="E138" s="237" t="s">
        <v>19</v>
      </c>
      <c r="F138" s="238" t="s">
        <v>205</v>
      </c>
      <c r="G138" s="236"/>
      <c r="H138" s="237" t="s">
        <v>19</v>
      </c>
      <c r="I138" s="239"/>
      <c r="J138" s="236"/>
      <c r="K138" s="236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163</v>
      </c>
      <c r="AU138" s="244" t="s">
        <v>81</v>
      </c>
      <c r="AV138" s="13" t="s">
        <v>79</v>
      </c>
      <c r="AW138" s="13" t="s">
        <v>34</v>
      </c>
      <c r="AX138" s="13" t="s">
        <v>72</v>
      </c>
      <c r="AY138" s="244" t="s">
        <v>150</v>
      </c>
    </row>
    <row r="139" s="14" customFormat="1">
      <c r="A139" s="14"/>
      <c r="B139" s="245"/>
      <c r="C139" s="246"/>
      <c r="D139" s="228" t="s">
        <v>163</v>
      </c>
      <c r="E139" s="247" t="s">
        <v>19</v>
      </c>
      <c r="F139" s="248" t="s">
        <v>214</v>
      </c>
      <c r="G139" s="246"/>
      <c r="H139" s="249">
        <v>6407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163</v>
      </c>
      <c r="AU139" s="255" t="s">
        <v>81</v>
      </c>
      <c r="AV139" s="14" t="s">
        <v>81</v>
      </c>
      <c r="AW139" s="14" t="s">
        <v>34</v>
      </c>
      <c r="AX139" s="14" t="s">
        <v>72</v>
      </c>
      <c r="AY139" s="255" t="s">
        <v>150</v>
      </c>
    </row>
    <row r="140" s="15" customFormat="1">
      <c r="A140" s="15"/>
      <c r="B140" s="256"/>
      <c r="C140" s="257"/>
      <c r="D140" s="228" t="s">
        <v>163</v>
      </c>
      <c r="E140" s="258" t="s">
        <v>19</v>
      </c>
      <c r="F140" s="259" t="s">
        <v>167</v>
      </c>
      <c r="G140" s="257"/>
      <c r="H140" s="260">
        <v>6407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163</v>
      </c>
      <c r="AU140" s="266" t="s">
        <v>81</v>
      </c>
      <c r="AV140" s="15" t="s">
        <v>157</v>
      </c>
      <c r="AW140" s="15" t="s">
        <v>34</v>
      </c>
      <c r="AX140" s="15" t="s">
        <v>79</v>
      </c>
      <c r="AY140" s="266" t="s">
        <v>150</v>
      </c>
    </row>
    <row r="141" s="2" customFormat="1" ht="33" customHeight="1">
      <c r="A141" s="40"/>
      <c r="B141" s="41"/>
      <c r="C141" s="215" t="s">
        <v>215</v>
      </c>
      <c r="D141" s="215" t="s">
        <v>152</v>
      </c>
      <c r="E141" s="216" t="s">
        <v>216</v>
      </c>
      <c r="F141" s="217" t="s">
        <v>217</v>
      </c>
      <c r="G141" s="218" t="s">
        <v>218</v>
      </c>
      <c r="H141" s="219">
        <v>235.80000000000001</v>
      </c>
      <c r="I141" s="220"/>
      <c r="J141" s="221">
        <f>ROUND(I141*H141,2)</f>
        <v>0</v>
      </c>
      <c r="K141" s="217" t="s">
        <v>156</v>
      </c>
      <c r="L141" s="46"/>
      <c r="M141" s="222" t="s">
        <v>19</v>
      </c>
      <c r="N141" s="223" t="s">
        <v>43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157</v>
      </c>
      <c r="AT141" s="226" t="s">
        <v>152</v>
      </c>
      <c r="AU141" s="226" t="s">
        <v>81</v>
      </c>
      <c r="AY141" s="19" t="s">
        <v>150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79</v>
      </c>
      <c r="BK141" s="227">
        <f>ROUND(I141*H141,2)</f>
        <v>0</v>
      </c>
      <c r="BL141" s="19" t="s">
        <v>157</v>
      </c>
      <c r="BM141" s="226" t="s">
        <v>219</v>
      </c>
    </row>
    <row r="142" s="2" customFormat="1">
      <c r="A142" s="40"/>
      <c r="B142" s="41"/>
      <c r="C142" s="42"/>
      <c r="D142" s="228" t="s">
        <v>159</v>
      </c>
      <c r="E142" s="42"/>
      <c r="F142" s="229" t="s">
        <v>220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159</v>
      </c>
      <c r="AU142" s="19" t="s">
        <v>81</v>
      </c>
    </row>
    <row r="143" s="2" customFormat="1">
      <c r="A143" s="40"/>
      <c r="B143" s="41"/>
      <c r="C143" s="42"/>
      <c r="D143" s="233" t="s">
        <v>161</v>
      </c>
      <c r="E143" s="42"/>
      <c r="F143" s="234" t="s">
        <v>221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161</v>
      </c>
      <c r="AU143" s="19" t="s">
        <v>81</v>
      </c>
    </row>
    <row r="144" s="13" customFormat="1">
      <c r="A144" s="13"/>
      <c r="B144" s="235"/>
      <c r="C144" s="236"/>
      <c r="D144" s="228" t="s">
        <v>163</v>
      </c>
      <c r="E144" s="237" t="s">
        <v>19</v>
      </c>
      <c r="F144" s="238" t="s">
        <v>205</v>
      </c>
      <c r="G144" s="236"/>
      <c r="H144" s="237" t="s">
        <v>19</v>
      </c>
      <c r="I144" s="239"/>
      <c r="J144" s="236"/>
      <c r="K144" s="236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163</v>
      </c>
      <c r="AU144" s="244" t="s">
        <v>81</v>
      </c>
      <c r="AV144" s="13" t="s">
        <v>79</v>
      </c>
      <c r="AW144" s="13" t="s">
        <v>34</v>
      </c>
      <c r="AX144" s="13" t="s">
        <v>72</v>
      </c>
      <c r="AY144" s="244" t="s">
        <v>150</v>
      </c>
    </row>
    <row r="145" s="13" customFormat="1">
      <c r="A145" s="13"/>
      <c r="B145" s="235"/>
      <c r="C145" s="236"/>
      <c r="D145" s="228" t="s">
        <v>163</v>
      </c>
      <c r="E145" s="237" t="s">
        <v>19</v>
      </c>
      <c r="F145" s="238" t="s">
        <v>222</v>
      </c>
      <c r="G145" s="236"/>
      <c r="H145" s="237" t="s">
        <v>19</v>
      </c>
      <c r="I145" s="239"/>
      <c r="J145" s="236"/>
      <c r="K145" s="236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163</v>
      </c>
      <c r="AU145" s="244" t="s">
        <v>81</v>
      </c>
      <c r="AV145" s="13" t="s">
        <v>79</v>
      </c>
      <c r="AW145" s="13" t="s">
        <v>34</v>
      </c>
      <c r="AX145" s="13" t="s">
        <v>72</v>
      </c>
      <c r="AY145" s="244" t="s">
        <v>150</v>
      </c>
    </row>
    <row r="146" s="14" customFormat="1">
      <c r="A146" s="14"/>
      <c r="B146" s="245"/>
      <c r="C146" s="246"/>
      <c r="D146" s="228" t="s">
        <v>163</v>
      </c>
      <c r="E146" s="247" t="s">
        <v>19</v>
      </c>
      <c r="F146" s="248" t="s">
        <v>223</v>
      </c>
      <c r="G146" s="246"/>
      <c r="H146" s="249">
        <v>225.80000000000001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163</v>
      </c>
      <c r="AU146" s="255" t="s">
        <v>81</v>
      </c>
      <c r="AV146" s="14" t="s">
        <v>81</v>
      </c>
      <c r="AW146" s="14" t="s">
        <v>34</v>
      </c>
      <c r="AX146" s="14" t="s">
        <v>72</v>
      </c>
      <c r="AY146" s="255" t="s">
        <v>150</v>
      </c>
    </row>
    <row r="147" s="14" customFormat="1">
      <c r="A147" s="14"/>
      <c r="B147" s="245"/>
      <c r="C147" s="246"/>
      <c r="D147" s="228" t="s">
        <v>163</v>
      </c>
      <c r="E147" s="247" t="s">
        <v>19</v>
      </c>
      <c r="F147" s="248" t="s">
        <v>224</v>
      </c>
      <c r="G147" s="246"/>
      <c r="H147" s="249">
        <v>10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163</v>
      </c>
      <c r="AU147" s="255" t="s">
        <v>81</v>
      </c>
      <c r="AV147" s="14" t="s">
        <v>81</v>
      </c>
      <c r="AW147" s="14" t="s">
        <v>34</v>
      </c>
      <c r="AX147" s="14" t="s">
        <v>72</v>
      </c>
      <c r="AY147" s="255" t="s">
        <v>150</v>
      </c>
    </row>
    <row r="148" s="15" customFormat="1">
      <c r="A148" s="15"/>
      <c r="B148" s="256"/>
      <c r="C148" s="257"/>
      <c r="D148" s="228" t="s">
        <v>163</v>
      </c>
      <c r="E148" s="258" t="s">
        <v>19</v>
      </c>
      <c r="F148" s="259" t="s">
        <v>167</v>
      </c>
      <c r="G148" s="257"/>
      <c r="H148" s="260">
        <v>235.80000000000001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6" t="s">
        <v>163</v>
      </c>
      <c r="AU148" s="266" t="s">
        <v>81</v>
      </c>
      <c r="AV148" s="15" t="s">
        <v>157</v>
      </c>
      <c r="AW148" s="15" t="s">
        <v>34</v>
      </c>
      <c r="AX148" s="15" t="s">
        <v>79</v>
      </c>
      <c r="AY148" s="266" t="s">
        <v>150</v>
      </c>
    </row>
    <row r="149" s="2" customFormat="1" ht="37.8" customHeight="1">
      <c r="A149" s="40"/>
      <c r="B149" s="41"/>
      <c r="C149" s="215" t="s">
        <v>225</v>
      </c>
      <c r="D149" s="215" t="s">
        <v>152</v>
      </c>
      <c r="E149" s="216" t="s">
        <v>226</v>
      </c>
      <c r="F149" s="217" t="s">
        <v>227</v>
      </c>
      <c r="G149" s="218" t="s">
        <v>218</v>
      </c>
      <c r="H149" s="219">
        <v>2602.8899999999999</v>
      </c>
      <c r="I149" s="220"/>
      <c r="J149" s="221">
        <f>ROUND(I149*H149,2)</f>
        <v>0</v>
      </c>
      <c r="K149" s="217" t="s">
        <v>156</v>
      </c>
      <c r="L149" s="46"/>
      <c r="M149" s="222" t="s">
        <v>19</v>
      </c>
      <c r="N149" s="223" t="s">
        <v>43</v>
      </c>
      <c r="O149" s="86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6" t="s">
        <v>157</v>
      </c>
      <c r="AT149" s="226" t="s">
        <v>152</v>
      </c>
      <c r="AU149" s="226" t="s">
        <v>81</v>
      </c>
      <c r="AY149" s="19" t="s">
        <v>150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9" t="s">
        <v>79</v>
      </c>
      <c r="BK149" s="227">
        <f>ROUND(I149*H149,2)</f>
        <v>0</v>
      </c>
      <c r="BL149" s="19" t="s">
        <v>157</v>
      </c>
      <c r="BM149" s="226" t="s">
        <v>228</v>
      </c>
    </row>
    <row r="150" s="2" customFormat="1">
      <c r="A150" s="40"/>
      <c r="B150" s="41"/>
      <c r="C150" s="42"/>
      <c r="D150" s="228" t="s">
        <v>159</v>
      </c>
      <c r="E150" s="42"/>
      <c r="F150" s="229" t="s">
        <v>229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159</v>
      </c>
      <c r="AU150" s="19" t="s">
        <v>81</v>
      </c>
    </row>
    <row r="151" s="2" customFormat="1">
      <c r="A151" s="40"/>
      <c r="B151" s="41"/>
      <c r="C151" s="42"/>
      <c r="D151" s="233" t="s">
        <v>161</v>
      </c>
      <c r="E151" s="42"/>
      <c r="F151" s="234" t="s">
        <v>230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161</v>
      </c>
      <c r="AU151" s="19" t="s">
        <v>81</v>
      </c>
    </row>
    <row r="152" s="13" customFormat="1">
      <c r="A152" s="13"/>
      <c r="B152" s="235"/>
      <c r="C152" s="236"/>
      <c r="D152" s="228" t="s">
        <v>163</v>
      </c>
      <c r="E152" s="237" t="s">
        <v>19</v>
      </c>
      <c r="F152" s="238" t="s">
        <v>205</v>
      </c>
      <c r="G152" s="236"/>
      <c r="H152" s="237" t="s">
        <v>19</v>
      </c>
      <c r="I152" s="239"/>
      <c r="J152" s="236"/>
      <c r="K152" s="236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163</v>
      </c>
      <c r="AU152" s="244" t="s">
        <v>81</v>
      </c>
      <c r="AV152" s="13" t="s">
        <v>79</v>
      </c>
      <c r="AW152" s="13" t="s">
        <v>34</v>
      </c>
      <c r="AX152" s="13" t="s">
        <v>72</v>
      </c>
      <c r="AY152" s="244" t="s">
        <v>150</v>
      </c>
    </row>
    <row r="153" s="13" customFormat="1">
      <c r="A153" s="13"/>
      <c r="B153" s="235"/>
      <c r="C153" s="236"/>
      <c r="D153" s="228" t="s">
        <v>163</v>
      </c>
      <c r="E153" s="237" t="s">
        <v>19</v>
      </c>
      <c r="F153" s="238" t="s">
        <v>231</v>
      </c>
      <c r="G153" s="236"/>
      <c r="H153" s="237" t="s">
        <v>19</v>
      </c>
      <c r="I153" s="239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163</v>
      </c>
      <c r="AU153" s="244" t="s">
        <v>81</v>
      </c>
      <c r="AV153" s="13" t="s">
        <v>79</v>
      </c>
      <c r="AW153" s="13" t="s">
        <v>34</v>
      </c>
      <c r="AX153" s="13" t="s">
        <v>72</v>
      </c>
      <c r="AY153" s="244" t="s">
        <v>150</v>
      </c>
    </row>
    <row r="154" s="14" customFormat="1">
      <c r="A154" s="14"/>
      <c r="B154" s="245"/>
      <c r="C154" s="246"/>
      <c r="D154" s="228" t="s">
        <v>163</v>
      </c>
      <c r="E154" s="247" t="s">
        <v>19</v>
      </c>
      <c r="F154" s="248" t="s">
        <v>232</v>
      </c>
      <c r="G154" s="246"/>
      <c r="H154" s="249">
        <v>2449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163</v>
      </c>
      <c r="AU154" s="255" t="s">
        <v>81</v>
      </c>
      <c r="AV154" s="14" t="s">
        <v>81</v>
      </c>
      <c r="AW154" s="14" t="s">
        <v>34</v>
      </c>
      <c r="AX154" s="14" t="s">
        <v>72</v>
      </c>
      <c r="AY154" s="255" t="s">
        <v>150</v>
      </c>
    </row>
    <row r="155" s="13" customFormat="1">
      <c r="A155" s="13"/>
      <c r="B155" s="235"/>
      <c r="C155" s="236"/>
      <c r="D155" s="228" t="s">
        <v>163</v>
      </c>
      <c r="E155" s="237" t="s">
        <v>19</v>
      </c>
      <c r="F155" s="238" t="s">
        <v>233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163</v>
      </c>
      <c r="AU155" s="244" t="s">
        <v>81</v>
      </c>
      <c r="AV155" s="13" t="s">
        <v>79</v>
      </c>
      <c r="AW155" s="13" t="s">
        <v>34</v>
      </c>
      <c r="AX155" s="13" t="s">
        <v>72</v>
      </c>
      <c r="AY155" s="244" t="s">
        <v>150</v>
      </c>
    </row>
    <row r="156" s="14" customFormat="1">
      <c r="A156" s="14"/>
      <c r="B156" s="245"/>
      <c r="C156" s="246"/>
      <c r="D156" s="228" t="s">
        <v>163</v>
      </c>
      <c r="E156" s="247" t="s">
        <v>19</v>
      </c>
      <c r="F156" s="248" t="s">
        <v>234</v>
      </c>
      <c r="G156" s="246"/>
      <c r="H156" s="249">
        <v>284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163</v>
      </c>
      <c r="AU156" s="255" t="s">
        <v>81</v>
      </c>
      <c r="AV156" s="14" t="s">
        <v>81</v>
      </c>
      <c r="AW156" s="14" t="s">
        <v>34</v>
      </c>
      <c r="AX156" s="14" t="s">
        <v>72</v>
      </c>
      <c r="AY156" s="255" t="s">
        <v>150</v>
      </c>
    </row>
    <row r="157" s="13" customFormat="1">
      <c r="A157" s="13"/>
      <c r="B157" s="235"/>
      <c r="C157" s="236"/>
      <c r="D157" s="228" t="s">
        <v>163</v>
      </c>
      <c r="E157" s="237" t="s">
        <v>19</v>
      </c>
      <c r="F157" s="238" t="s">
        <v>235</v>
      </c>
      <c r="G157" s="236"/>
      <c r="H157" s="237" t="s">
        <v>19</v>
      </c>
      <c r="I157" s="239"/>
      <c r="J157" s="236"/>
      <c r="K157" s="236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163</v>
      </c>
      <c r="AU157" s="244" t="s">
        <v>81</v>
      </c>
      <c r="AV157" s="13" t="s">
        <v>79</v>
      </c>
      <c r="AW157" s="13" t="s">
        <v>34</v>
      </c>
      <c r="AX157" s="13" t="s">
        <v>72</v>
      </c>
      <c r="AY157" s="244" t="s">
        <v>150</v>
      </c>
    </row>
    <row r="158" s="14" customFormat="1">
      <c r="A158" s="14"/>
      <c r="B158" s="245"/>
      <c r="C158" s="246"/>
      <c r="D158" s="228" t="s">
        <v>163</v>
      </c>
      <c r="E158" s="247" t="s">
        <v>19</v>
      </c>
      <c r="F158" s="248" t="s">
        <v>236</v>
      </c>
      <c r="G158" s="246"/>
      <c r="H158" s="249">
        <v>159.09999999999999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163</v>
      </c>
      <c r="AU158" s="255" t="s">
        <v>81</v>
      </c>
      <c r="AV158" s="14" t="s">
        <v>81</v>
      </c>
      <c r="AW158" s="14" t="s">
        <v>34</v>
      </c>
      <c r="AX158" s="14" t="s">
        <v>72</v>
      </c>
      <c r="AY158" s="255" t="s">
        <v>150</v>
      </c>
    </row>
    <row r="159" s="13" customFormat="1">
      <c r="A159" s="13"/>
      <c r="B159" s="235"/>
      <c r="C159" s="236"/>
      <c r="D159" s="228" t="s">
        <v>163</v>
      </c>
      <c r="E159" s="237" t="s">
        <v>19</v>
      </c>
      <c r="F159" s="238" t="s">
        <v>237</v>
      </c>
      <c r="G159" s="236"/>
      <c r="H159" s="237" t="s">
        <v>19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163</v>
      </c>
      <c r="AU159" s="244" t="s">
        <v>81</v>
      </c>
      <c r="AV159" s="13" t="s">
        <v>79</v>
      </c>
      <c r="AW159" s="13" t="s">
        <v>34</v>
      </c>
      <c r="AX159" s="13" t="s">
        <v>72</v>
      </c>
      <c r="AY159" s="244" t="s">
        <v>150</v>
      </c>
    </row>
    <row r="160" s="14" customFormat="1">
      <c r="A160" s="14"/>
      <c r="B160" s="245"/>
      <c r="C160" s="246"/>
      <c r="D160" s="228" t="s">
        <v>163</v>
      </c>
      <c r="E160" s="247" t="s">
        <v>19</v>
      </c>
      <c r="F160" s="248" t="s">
        <v>238</v>
      </c>
      <c r="G160" s="246"/>
      <c r="H160" s="249">
        <v>-289.20999999999998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163</v>
      </c>
      <c r="AU160" s="255" t="s">
        <v>81</v>
      </c>
      <c r="AV160" s="14" t="s">
        <v>81</v>
      </c>
      <c r="AW160" s="14" t="s">
        <v>34</v>
      </c>
      <c r="AX160" s="14" t="s">
        <v>72</v>
      </c>
      <c r="AY160" s="255" t="s">
        <v>150</v>
      </c>
    </row>
    <row r="161" s="15" customFormat="1">
      <c r="A161" s="15"/>
      <c r="B161" s="256"/>
      <c r="C161" s="257"/>
      <c r="D161" s="228" t="s">
        <v>163</v>
      </c>
      <c r="E161" s="258" t="s">
        <v>19</v>
      </c>
      <c r="F161" s="259" t="s">
        <v>167</v>
      </c>
      <c r="G161" s="257"/>
      <c r="H161" s="260">
        <v>2602.8899999999999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6" t="s">
        <v>163</v>
      </c>
      <c r="AU161" s="266" t="s">
        <v>81</v>
      </c>
      <c r="AV161" s="15" t="s">
        <v>157</v>
      </c>
      <c r="AW161" s="15" t="s">
        <v>34</v>
      </c>
      <c r="AX161" s="15" t="s">
        <v>79</v>
      </c>
      <c r="AY161" s="266" t="s">
        <v>150</v>
      </c>
    </row>
    <row r="162" s="2" customFormat="1" ht="37.8" customHeight="1">
      <c r="A162" s="40"/>
      <c r="B162" s="41"/>
      <c r="C162" s="215" t="s">
        <v>239</v>
      </c>
      <c r="D162" s="215" t="s">
        <v>152</v>
      </c>
      <c r="E162" s="216" t="s">
        <v>240</v>
      </c>
      <c r="F162" s="217" t="s">
        <v>241</v>
      </c>
      <c r="G162" s="218" t="s">
        <v>218</v>
      </c>
      <c r="H162" s="219">
        <v>289.20999999999998</v>
      </c>
      <c r="I162" s="220"/>
      <c r="J162" s="221">
        <f>ROUND(I162*H162,2)</f>
        <v>0</v>
      </c>
      <c r="K162" s="217" t="s">
        <v>156</v>
      </c>
      <c r="L162" s="46"/>
      <c r="M162" s="222" t="s">
        <v>19</v>
      </c>
      <c r="N162" s="223" t="s">
        <v>43</v>
      </c>
      <c r="O162" s="86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157</v>
      </c>
      <c r="AT162" s="226" t="s">
        <v>152</v>
      </c>
      <c r="AU162" s="226" t="s">
        <v>81</v>
      </c>
      <c r="AY162" s="19" t="s">
        <v>150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79</v>
      </c>
      <c r="BK162" s="227">
        <f>ROUND(I162*H162,2)</f>
        <v>0</v>
      </c>
      <c r="BL162" s="19" t="s">
        <v>157</v>
      </c>
      <c r="BM162" s="226" t="s">
        <v>242</v>
      </c>
    </row>
    <row r="163" s="2" customFormat="1">
      <c r="A163" s="40"/>
      <c r="B163" s="41"/>
      <c r="C163" s="42"/>
      <c r="D163" s="228" t="s">
        <v>159</v>
      </c>
      <c r="E163" s="42"/>
      <c r="F163" s="229" t="s">
        <v>243</v>
      </c>
      <c r="G163" s="42"/>
      <c r="H163" s="42"/>
      <c r="I163" s="230"/>
      <c r="J163" s="42"/>
      <c r="K163" s="42"/>
      <c r="L163" s="46"/>
      <c r="M163" s="231"/>
      <c r="N163" s="23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159</v>
      </c>
      <c r="AU163" s="19" t="s">
        <v>81</v>
      </c>
    </row>
    <row r="164" s="2" customFormat="1">
      <c r="A164" s="40"/>
      <c r="B164" s="41"/>
      <c r="C164" s="42"/>
      <c r="D164" s="233" t="s">
        <v>161</v>
      </c>
      <c r="E164" s="42"/>
      <c r="F164" s="234" t="s">
        <v>244</v>
      </c>
      <c r="G164" s="42"/>
      <c r="H164" s="42"/>
      <c r="I164" s="230"/>
      <c r="J164" s="42"/>
      <c r="K164" s="42"/>
      <c r="L164" s="46"/>
      <c r="M164" s="231"/>
      <c r="N164" s="232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161</v>
      </c>
      <c r="AU164" s="19" t="s">
        <v>81</v>
      </c>
    </row>
    <row r="165" s="13" customFormat="1">
      <c r="A165" s="13"/>
      <c r="B165" s="235"/>
      <c r="C165" s="236"/>
      <c r="D165" s="228" t="s">
        <v>163</v>
      </c>
      <c r="E165" s="237" t="s">
        <v>19</v>
      </c>
      <c r="F165" s="238" t="s">
        <v>205</v>
      </c>
      <c r="G165" s="236"/>
      <c r="H165" s="237" t="s">
        <v>19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163</v>
      </c>
      <c r="AU165" s="244" t="s">
        <v>81</v>
      </c>
      <c r="AV165" s="13" t="s">
        <v>79</v>
      </c>
      <c r="AW165" s="13" t="s">
        <v>34</v>
      </c>
      <c r="AX165" s="13" t="s">
        <v>72</v>
      </c>
      <c r="AY165" s="244" t="s">
        <v>150</v>
      </c>
    </row>
    <row r="166" s="13" customFormat="1">
      <c r="A166" s="13"/>
      <c r="B166" s="235"/>
      <c r="C166" s="236"/>
      <c r="D166" s="228" t="s">
        <v>163</v>
      </c>
      <c r="E166" s="237" t="s">
        <v>19</v>
      </c>
      <c r="F166" s="238" t="s">
        <v>245</v>
      </c>
      <c r="G166" s="236"/>
      <c r="H166" s="237" t="s">
        <v>19</v>
      </c>
      <c r="I166" s="239"/>
      <c r="J166" s="236"/>
      <c r="K166" s="236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163</v>
      </c>
      <c r="AU166" s="244" t="s">
        <v>81</v>
      </c>
      <c r="AV166" s="13" t="s">
        <v>79</v>
      </c>
      <c r="AW166" s="13" t="s">
        <v>34</v>
      </c>
      <c r="AX166" s="13" t="s">
        <v>72</v>
      </c>
      <c r="AY166" s="244" t="s">
        <v>150</v>
      </c>
    </row>
    <row r="167" s="14" customFormat="1">
      <c r="A167" s="14"/>
      <c r="B167" s="245"/>
      <c r="C167" s="246"/>
      <c r="D167" s="228" t="s">
        <v>163</v>
      </c>
      <c r="E167" s="247" t="s">
        <v>19</v>
      </c>
      <c r="F167" s="248" t="s">
        <v>246</v>
      </c>
      <c r="G167" s="246"/>
      <c r="H167" s="249">
        <v>289.20999999999998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163</v>
      </c>
      <c r="AU167" s="255" t="s">
        <v>81</v>
      </c>
      <c r="AV167" s="14" t="s">
        <v>81</v>
      </c>
      <c r="AW167" s="14" t="s">
        <v>34</v>
      </c>
      <c r="AX167" s="14" t="s">
        <v>72</v>
      </c>
      <c r="AY167" s="255" t="s">
        <v>150</v>
      </c>
    </row>
    <row r="168" s="15" customFormat="1">
      <c r="A168" s="15"/>
      <c r="B168" s="256"/>
      <c r="C168" s="257"/>
      <c r="D168" s="228" t="s">
        <v>163</v>
      </c>
      <c r="E168" s="258" t="s">
        <v>19</v>
      </c>
      <c r="F168" s="259" t="s">
        <v>167</v>
      </c>
      <c r="G168" s="257"/>
      <c r="H168" s="260">
        <v>289.20999999999998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6" t="s">
        <v>163</v>
      </c>
      <c r="AU168" s="266" t="s">
        <v>81</v>
      </c>
      <c r="AV168" s="15" t="s">
        <v>157</v>
      </c>
      <c r="AW168" s="15" t="s">
        <v>34</v>
      </c>
      <c r="AX168" s="15" t="s">
        <v>79</v>
      </c>
      <c r="AY168" s="266" t="s">
        <v>150</v>
      </c>
    </row>
    <row r="169" s="2" customFormat="1" ht="33" customHeight="1">
      <c r="A169" s="40"/>
      <c r="B169" s="41"/>
      <c r="C169" s="215" t="s">
        <v>247</v>
      </c>
      <c r="D169" s="215" t="s">
        <v>152</v>
      </c>
      <c r="E169" s="216" t="s">
        <v>248</v>
      </c>
      <c r="F169" s="217" t="s">
        <v>249</v>
      </c>
      <c r="G169" s="218" t="s">
        <v>218</v>
      </c>
      <c r="H169" s="219">
        <v>108.90000000000001</v>
      </c>
      <c r="I169" s="220"/>
      <c r="J169" s="221">
        <f>ROUND(I169*H169,2)</f>
        <v>0</v>
      </c>
      <c r="K169" s="217" t="s">
        <v>156</v>
      </c>
      <c r="L169" s="46"/>
      <c r="M169" s="222" t="s">
        <v>19</v>
      </c>
      <c r="N169" s="223" t="s">
        <v>43</v>
      </c>
      <c r="O169" s="86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157</v>
      </c>
      <c r="AT169" s="226" t="s">
        <v>152</v>
      </c>
      <c r="AU169" s="226" t="s">
        <v>81</v>
      </c>
      <c r="AY169" s="19" t="s">
        <v>150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79</v>
      </c>
      <c r="BK169" s="227">
        <f>ROUND(I169*H169,2)</f>
        <v>0</v>
      </c>
      <c r="BL169" s="19" t="s">
        <v>157</v>
      </c>
      <c r="BM169" s="226" t="s">
        <v>250</v>
      </c>
    </row>
    <row r="170" s="2" customFormat="1">
      <c r="A170" s="40"/>
      <c r="B170" s="41"/>
      <c r="C170" s="42"/>
      <c r="D170" s="228" t="s">
        <v>159</v>
      </c>
      <c r="E170" s="42"/>
      <c r="F170" s="229" t="s">
        <v>251</v>
      </c>
      <c r="G170" s="42"/>
      <c r="H170" s="42"/>
      <c r="I170" s="230"/>
      <c r="J170" s="42"/>
      <c r="K170" s="42"/>
      <c r="L170" s="46"/>
      <c r="M170" s="231"/>
      <c r="N170" s="23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159</v>
      </c>
      <c r="AU170" s="19" t="s">
        <v>81</v>
      </c>
    </row>
    <row r="171" s="2" customFormat="1">
      <c r="A171" s="40"/>
      <c r="B171" s="41"/>
      <c r="C171" s="42"/>
      <c r="D171" s="233" t="s">
        <v>161</v>
      </c>
      <c r="E171" s="42"/>
      <c r="F171" s="234" t="s">
        <v>252</v>
      </c>
      <c r="G171" s="42"/>
      <c r="H171" s="42"/>
      <c r="I171" s="230"/>
      <c r="J171" s="42"/>
      <c r="K171" s="42"/>
      <c r="L171" s="46"/>
      <c r="M171" s="231"/>
      <c r="N171" s="23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161</v>
      </c>
      <c r="AU171" s="19" t="s">
        <v>81</v>
      </c>
    </row>
    <row r="172" s="13" customFormat="1">
      <c r="A172" s="13"/>
      <c r="B172" s="235"/>
      <c r="C172" s="236"/>
      <c r="D172" s="228" t="s">
        <v>163</v>
      </c>
      <c r="E172" s="237" t="s">
        <v>19</v>
      </c>
      <c r="F172" s="238" t="s">
        <v>205</v>
      </c>
      <c r="G172" s="236"/>
      <c r="H172" s="237" t="s">
        <v>19</v>
      </c>
      <c r="I172" s="239"/>
      <c r="J172" s="236"/>
      <c r="K172" s="236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163</v>
      </c>
      <c r="AU172" s="244" t="s">
        <v>81</v>
      </c>
      <c r="AV172" s="13" t="s">
        <v>79</v>
      </c>
      <c r="AW172" s="13" t="s">
        <v>34</v>
      </c>
      <c r="AX172" s="13" t="s">
        <v>72</v>
      </c>
      <c r="AY172" s="244" t="s">
        <v>150</v>
      </c>
    </row>
    <row r="173" s="13" customFormat="1">
      <c r="A173" s="13"/>
      <c r="B173" s="235"/>
      <c r="C173" s="236"/>
      <c r="D173" s="228" t="s">
        <v>163</v>
      </c>
      <c r="E173" s="237" t="s">
        <v>19</v>
      </c>
      <c r="F173" s="238" t="s">
        <v>253</v>
      </c>
      <c r="G173" s="236"/>
      <c r="H173" s="237" t="s">
        <v>19</v>
      </c>
      <c r="I173" s="239"/>
      <c r="J173" s="236"/>
      <c r="K173" s="236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163</v>
      </c>
      <c r="AU173" s="244" t="s">
        <v>81</v>
      </c>
      <c r="AV173" s="13" t="s">
        <v>79</v>
      </c>
      <c r="AW173" s="13" t="s">
        <v>34</v>
      </c>
      <c r="AX173" s="13" t="s">
        <v>72</v>
      </c>
      <c r="AY173" s="244" t="s">
        <v>150</v>
      </c>
    </row>
    <row r="174" s="14" customFormat="1">
      <c r="A174" s="14"/>
      <c r="B174" s="245"/>
      <c r="C174" s="246"/>
      <c r="D174" s="228" t="s">
        <v>163</v>
      </c>
      <c r="E174" s="247" t="s">
        <v>19</v>
      </c>
      <c r="F174" s="248" t="s">
        <v>254</v>
      </c>
      <c r="G174" s="246"/>
      <c r="H174" s="249">
        <v>121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163</v>
      </c>
      <c r="AU174" s="255" t="s">
        <v>81</v>
      </c>
      <c r="AV174" s="14" t="s">
        <v>81</v>
      </c>
      <c r="AW174" s="14" t="s">
        <v>34</v>
      </c>
      <c r="AX174" s="14" t="s">
        <v>72</v>
      </c>
      <c r="AY174" s="255" t="s">
        <v>150</v>
      </c>
    </row>
    <row r="175" s="13" customFormat="1">
      <c r="A175" s="13"/>
      <c r="B175" s="235"/>
      <c r="C175" s="236"/>
      <c r="D175" s="228" t="s">
        <v>163</v>
      </c>
      <c r="E175" s="237" t="s">
        <v>19</v>
      </c>
      <c r="F175" s="238" t="s">
        <v>237</v>
      </c>
      <c r="G175" s="236"/>
      <c r="H175" s="237" t="s">
        <v>19</v>
      </c>
      <c r="I175" s="239"/>
      <c r="J175" s="236"/>
      <c r="K175" s="236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163</v>
      </c>
      <c r="AU175" s="244" t="s">
        <v>81</v>
      </c>
      <c r="AV175" s="13" t="s">
        <v>79</v>
      </c>
      <c r="AW175" s="13" t="s">
        <v>34</v>
      </c>
      <c r="AX175" s="13" t="s">
        <v>72</v>
      </c>
      <c r="AY175" s="244" t="s">
        <v>150</v>
      </c>
    </row>
    <row r="176" s="14" customFormat="1">
      <c r="A176" s="14"/>
      <c r="B176" s="245"/>
      <c r="C176" s="246"/>
      <c r="D176" s="228" t="s">
        <v>163</v>
      </c>
      <c r="E176" s="247" t="s">
        <v>19</v>
      </c>
      <c r="F176" s="248" t="s">
        <v>255</v>
      </c>
      <c r="G176" s="246"/>
      <c r="H176" s="249">
        <v>-12.1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163</v>
      </c>
      <c r="AU176" s="255" t="s">
        <v>81</v>
      </c>
      <c r="AV176" s="14" t="s">
        <v>81</v>
      </c>
      <c r="AW176" s="14" t="s">
        <v>34</v>
      </c>
      <c r="AX176" s="14" t="s">
        <v>72</v>
      </c>
      <c r="AY176" s="255" t="s">
        <v>150</v>
      </c>
    </row>
    <row r="177" s="15" customFormat="1">
      <c r="A177" s="15"/>
      <c r="B177" s="256"/>
      <c r="C177" s="257"/>
      <c r="D177" s="228" t="s">
        <v>163</v>
      </c>
      <c r="E177" s="258" t="s">
        <v>19</v>
      </c>
      <c r="F177" s="259" t="s">
        <v>167</v>
      </c>
      <c r="G177" s="257"/>
      <c r="H177" s="260">
        <v>108.90000000000001</v>
      </c>
      <c r="I177" s="261"/>
      <c r="J177" s="257"/>
      <c r="K177" s="257"/>
      <c r="L177" s="262"/>
      <c r="M177" s="263"/>
      <c r="N177" s="264"/>
      <c r="O177" s="264"/>
      <c r="P177" s="264"/>
      <c r="Q177" s="264"/>
      <c r="R177" s="264"/>
      <c r="S177" s="264"/>
      <c r="T177" s="26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6" t="s">
        <v>163</v>
      </c>
      <c r="AU177" s="266" t="s">
        <v>81</v>
      </c>
      <c r="AV177" s="15" t="s">
        <v>157</v>
      </c>
      <c r="AW177" s="15" t="s">
        <v>34</v>
      </c>
      <c r="AX177" s="15" t="s">
        <v>79</v>
      </c>
      <c r="AY177" s="266" t="s">
        <v>150</v>
      </c>
    </row>
    <row r="178" s="2" customFormat="1" ht="33" customHeight="1">
      <c r="A178" s="40"/>
      <c r="B178" s="41"/>
      <c r="C178" s="215" t="s">
        <v>256</v>
      </c>
      <c r="D178" s="215" t="s">
        <v>152</v>
      </c>
      <c r="E178" s="216" t="s">
        <v>257</v>
      </c>
      <c r="F178" s="217" t="s">
        <v>258</v>
      </c>
      <c r="G178" s="218" t="s">
        <v>218</v>
      </c>
      <c r="H178" s="219">
        <v>12.1</v>
      </c>
      <c r="I178" s="220"/>
      <c r="J178" s="221">
        <f>ROUND(I178*H178,2)</f>
        <v>0</v>
      </c>
      <c r="K178" s="217" t="s">
        <v>156</v>
      </c>
      <c r="L178" s="46"/>
      <c r="M178" s="222" t="s">
        <v>19</v>
      </c>
      <c r="N178" s="223" t="s">
        <v>43</v>
      </c>
      <c r="O178" s="86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6" t="s">
        <v>157</v>
      </c>
      <c r="AT178" s="226" t="s">
        <v>152</v>
      </c>
      <c r="AU178" s="226" t="s">
        <v>81</v>
      </c>
      <c r="AY178" s="19" t="s">
        <v>150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79</v>
      </c>
      <c r="BK178" s="227">
        <f>ROUND(I178*H178,2)</f>
        <v>0</v>
      </c>
      <c r="BL178" s="19" t="s">
        <v>157</v>
      </c>
      <c r="BM178" s="226" t="s">
        <v>259</v>
      </c>
    </row>
    <row r="179" s="2" customFormat="1">
      <c r="A179" s="40"/>
      <c r="B179" s="41"/>
      <c r="C179" s="42"/>
      <c r="D179" s="228" t="s">
        <v>159</v>
      </c>
      <c r="E179" s="42"/>
      <c r="F179" s="229" t="s">
        <v>260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159</v>
      </c>
      <c r="AU179" s="19" t="s">
        <v>81</v>
      </c>
    </row>
    <row r="180" s="2" customFormat="1">
      <c r="A180" s="40"/>
      <c r="B180" s="41"/>
      <c r="C180" s="42"/>
      <c r="D180" s="233" t="s">
        <v>161</v>
      </c>
      <c r="E180" s="42"/>
      <c r="F180" s="234" t="s">
        <v>261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161</v>
      </c>
      <c r="AU180" s="19" t="s">
        <v>81</v>
      </c>
    </row>
    <row r="181" s="13" customFormat="1">
      <c r="A181" s="13"/>
      <c r="B181" s="235"/>
      <c r="C181" s="236"/>
      <c r="D181" s="228" t="s">
        <v>163</v>
      </c>
      <c r="E181" s="237" t="s">
        <v>19</v>
      </c>
      <c r="F181" s="238" t="s">
        <v>205</v>
      </c>
      <c r="G181" s="236"/>
      <c r="H181" s="237" t="s">
        <v>19</v>
      </c>
      <c r="I181" s="239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163</v>
      </c>
      <c r="AU181" s="244" t="s">
        <v>81</v>
      </c>
      <c r="AV181" s="13" t="s">
        <v>79</v>
      </c>
      <c r="AW181" s="13" t="s">
        <v>34</v>
      </c>
      <c r="AX181" s="13" t="s">
        <v>72</v>
      </c>
      <c r="AY181" s="244" t="s">
        <v>150</v>
      </c>
    </row>
    <row r="182" s="13" customFormat="1">
      <c r="A182" s="13"/>
      <c r="B182" s="235"/>
      <c r="C182" s="236"/>
      <c r="D182" s="228" t="s">
        <v>163</v>
      </c>
      <c r="E182" s="237" t="s">
        <v>19</v>
      </c>
      <c r="F182" s="238" t="s">
        <v>262</v>
      </c>
      <c r="G182" s="236"/>
      <c r="H182" s="237" t="s">
        <v>19</v>
      </c>
      <c r="I182" s="239"/>
      <c r="J182" s="236"/>
      <c r="K182" s="236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163</v>
      </c>
      <c r="AU182" s="244" t="s">
        <v>81</v>
      </c>
      <c r="AV182" s="13" t="s">
        <v>79</v>
      </c>
      <c r="AW182" s="13" t="s">
        <v>34</v>
      </c>
      <c r="AX182" s="13" t="s">
        <v>72</v>
      </c>
      <c r="AY182" s="244" t="s">
        <v>150</v>
      </c>
    </row>
    <row r="183" s="13" customFormat="1">
      <c r="A183" s="13"/>
      <c r="B183" s="235"/>
      <c r="C183" s="236"/>
      <c r="D183" s="228" t="s">
        <v>163</v>
      </c>
      <c r="E183" s="237" t="s">
        <v>19</v>
      </c>
      <c r="F183" s="238" t="s">
        <v>245</v>
      </c>
      <c r="G183" s="236"/>
      <c r="H183" s="237" t="s">
        <v>19</v>
      </c>
      <c r="I183" s="239"/>
      <c r="J183" s="236"/>
      <c r="K183" s="236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163</v>
      </c>
      <c r="AU183" s="244" t="s">
        <v>81</v>
      </c>
      <c r="AV183" s="13" t="s">
        <v>79</v>
      </c>
      <c r="AW183" s="13" t="s">
        <v>34</v>
      </c>
      <c r="AX183" s="13" t="s">
        <v>72</v>
      </c>
      <c r="AY183" s="244" t="s">
        <v>150</v>
      </c>
    </row>
    <row r="184" s="14" customFormat="1">
      <c r="A184" s="14"/>
      <c r="B184" s="245"/>
      <c r="C184" s="246"/>
      <c r="D184" s="228" t="s">
        <v>163</v>
      </c>
      <c r="E184" s="247" t="s">
        <v>19</v>
      </c>
      <c r="F184" s="248" t="s">
        <v>263</v>
      </c>
      <c r="G184" s="246"/>
      <c r="H184" s="249">
        <v>12.1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163</v>
      </c>
      <c r="AU184" s="255" t="s">
        <v>81</v>
      </c>
      <c r="AV184" s="14" t="s">
        <v>81</v>
      </c>
      <c r="AW184" s="14" t="s">
        <v>34</v>
      </c>
      <c r="AX184" s="14" t="s">
        <v>72</v>
      </c>
      <c r="AY184" s="255" t="s">
        <v>150</v>
      </c>
    </row>
    <row r="185" s="15" customFormat="1">
      <c r="A185" s="15"/>
      <c r="B185" s="256"/>
      <c r="C185" s="257"/>
      <c r="D185" s="228" t="s">
        <v>163</v>
      </c>
      <c r="E185" s="258" t="s">
        <v>19</v>
      </c>
      <c r="F185" s="259" t="s">
        <v>167</v>
      </c>
      <c r="G185" s="257"/>
      <c r="H185" s="260">
        <v>12.1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6" t="s">
        <v>163</v>
      </c>
      <c r="AU185" s="266" t="s">
        <v>81</v>
      </c>
      <c r="AV185" s="15" t="s">
        <v>157</v>
      </c>
      <c r="AW185" s="15" t="s">
        <v>34</v>
      </c>
      <c r="AX185" s="15" t="s">
        <v>79</v>
      </c>
      <c r="AY185" s="266" t="s">
        <v>150</v>
      </c>
    </row>
    <row r="186" s="2" customFormat="1" ht="24.15" customHeight="1">
      <c r="A186" s="40"/>
      <c r="B186" s="41"/>
      <c r="C186" s="215" t="s">
        <v>264</v>
      </c>
      <c r="D186" s="215" t="s">
        <v>152</v>
      </c>
      <c r="E186" s="216" t="s">
        <v>265</v>
      </c>
      <c r="F186" s="217" t="s">
        <v>266</v>
      </c>
      <c r="G186" s="218" t="s">
        <v>170</v>
      </c>
      <c r="H186" s="219">
        <v>1</v>
      </c>
      <c r="I186" s="220"/>
      <c r="J186" s="221">
        <f>ROUND(I186*H186,2)</f>
        <v>0</v>
      </c>
      <c r="K186" s="217" t="s">
        <v>156</v>
      </c>
      <c r="L186" s="46"/>
      <c r="M186" s="222" t="s">
        <v>19</v>
      </c>
      <c r="N186" s="223" t="s">
        <v>43</v>
      </c>
      <c r="O186" s="86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157</v>
      </c>
      <c r="AT186" s="226" t="s">
        <v>152</v>
      </c>
      <c r="AU186" s="226" t="s">
        <v>81</v>
      </c>
      <c r="AY186" s="19" t="s">
        <v>150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79</v>
      </c>
      <c r="BK186" s="227">
        <f>ROUND(I186*H186,2)</f>
        <v>0</v>
      </c>
      <c r="BL186" s="19" t="s">
        <v>157</v>
      </c>
      <c r="BM186" s="226" t="s">
        <v>267</v>
      </c>
    </row>
    <row r="187" s="2" customFormat="1">
      <c r="A187" s="40"/>
      <c r="B187" s="41"/>
      <c r="C187" s="42"/>
      <c r="D187" s="228" t="s">
        <v>159</v>
      </c>
      <c r="E187" s="42"/>
      <c r="F187" s="229" t="s">
        <v>268</v>
      </c>
      <c r="G187" s="42"/>
      <c r="H187" s="42"/>
      <c r="I187" s="230"/>
      <c r="J187" s="42"/>
      <c r="K187" s="42"/>
      <c r="L187" s="46"/>
      <c r="M187" s="231"/>
      <c r="N187" s="23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159</v>
      </c>
      <c r="AU187" s="19" t="s">
        <v>81</v>
      </c>
    </row>
    <row r="188" s="2" customFormat="1">
      <c r="A188" s="40"/>
      <c r="B188" s="41"/>
      <c r="C188" s="42"/>
      <c r="D188" s="233" t="s">
        <v>161</v>
      </c>
      <c r="E188" s="42"/>
      <c r="F188" s="234" t="s">
        <v>269</v>
      </c>
      <c r="G188" s="42"/>
      <c r="H188" s="42"/>
      <c r="I188" s="230"/>
      <c r="J188" s="42"/>
      <c r="K188" s="42"/>
      <c r="L188" s="46"/>
      <c r="M188" s="231"/>
      <c r="N188" s="23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161</v>
      </c>
      <c r="AU188" s="19" t="s">
        <v>81</v>
      </c>
    </row>
    <row r="189" s="13" customFormat="1">
      <c r="A189" s="13"/>
      <c r="B189" s="235"/>
      <c r="C189" s="236"/>
      <c r="D189" s="228" t="s">
        <v>163</v>
      </c>
      <c r="E189" s="237" t="s">
        <v>19</v>
      </c>
      <c r="F189" s="238" t="s">
        <v>164</v>
      </c>
      <c r="G189" s="236"/>
      <c r="H189" s="237" t="s">
        <v>19</v>
      </c>
      <c r="I189" s="239"/>
      <c r="J189" s="236"/>
      <c r="K189" s="236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163</v>
      </c>
      <c r="AU189" s="244" t="s">
        <v>81</v>
      </c>
      <c r="AV189" s="13" t="s">
        <v>79</v>
      </c>
      <c r="AW189" s="13" t="s">
        <v>34</v>
      </c>
      <c r="AX189" s="13" t="s">
        <v>72</v>
      </c>
      <c r="AY189" s="244" t="s">
        <v>150</v>
      </c>
    </row>
    <row r="190" s="13" customFormat="1">
      <c r="A190" s="13"/>
      <c r="B190" s="235"/>
      <c r="C190" s="236"/>
      <c r="D190" s="228" t="s">
        <v>163</v>
      </c>
      <c r="E190" s="237" t="s">
        <v>19</v>
      </c>
      <c r="F190" s="238" t="s">
        <v>270</v>
      </c>
      <c r="G190" s="236"/>
      <c r="H190" s="237" t="s">
        <v>19</v>
      </c>
      <c r="I190" s="239"/>
      <c r="J190" s="236"/>
      <c r="K190" s="236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163</v>
      </c>
      <c r="AU190" s="244" t="s">
        <v>81</v>
      </c>
      <c r="AV190" s="13" t="s">
        <v>79</v>
      </c>
      <c r="AW190" s="13" t="s">
        <v>34</v>
      </c>
      <c r="AX190" s="13" t="s">
        <v>72</v>
      </c>
      <c r="AY190" s="244" t="s">
        <v>150</v>
      </c>
    </row>
    <row r="191" s="14" customFormat="1">
      <c r="A191" s="14"/>
      <c r="B191" s="245"/>
      <c r="C191" s="246"/>
      <c r="D191" s="228" t="s">
        <v>163</v>
      </c>
      <c r="E191" s="247" t="s">
        <v>19</v>
      </c>
      <c r="F191" s="248" t="s">
        <v>79</v>
      </c>
      <c r="G191" s="246"/>
      <c r="H191" s="249">
        <v>1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163</v>
      </c>
      <c r="AU191" s="255" t="s">
        <v>81</v>
      </c>
      <c r="AV191" s="14" t="s">
        <v>81</v>
      </c>
      <c r="AW191" s="14" t="s">
        <v>34</v>
      </c>
      <c r="AX191" s="14" t="s">
        <v>72</v>
      </c>
      <c r="AY191" s="255" t="s">
        <v>150</v>
      </c>
    </row>
    <row r="192" s="15" customFormat="1">
      <c r="A192" s="15"/>
      <c r="B192" s="256"/>
      <c r="C192" s="257"/>
      <c r="D192" s="228" t="s">
        <v>163</v>
      </c>
      <c r="E192" s="258" t="s">
        <v>19</v>
      </c>
      <c r="F192" s="259" t="s">
        <v>167</v>
      </c>
      <c r="G192" s="257"/>
      <c r="H192" s="260">
        <v>1</v>
      </c>
      <c r="I192" s="261"/>
      <c r="J192" s="257"/>
      <c r="K192" s="257"/>
      <c r="L192" s="262"/>
      <c r="M192" s="263"/>
      <c r="N192" s="264"/>
      <c r="O192" s="264"/>
      <c r="P192" s="264"/>
      <c r="Q192" s="264"/>
      <c r="R192" s="264"/>
      <c r="S192" s="264"/>
      <c r="T192" s="26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6" t="s">
        <v>163</v>
      </c>
      <c r="AU192" s="266" t="s">
        <v>81</v>
      </c>
      <c r="AV192" s="15" t="s">
        <v>157</v>
      </c>
      <c r="AW192" s="15" t="s">
        <v>34</v>
      </c>
      <c r="AX192" s="15" t="s">
        <v>79</v>
      </c>
      <c r="AY192" s="266" t="s">
        <v>150</v>
      </c>
    </row>
    <row r="193" s="2" customFormat="1" ht="24.15" customHeight="1">
      <c r="A193" s="40"/>
      <c r="B193" s="41"/>
      <c r="C193" s="215" t="s">
        <v>8</v>
      </c>
      <c r="D193" s="215" t="s">
        <v>152</v>
      </c>
      <c r="E193" s="216" t="s">
        <v>271</v>
      </c>
      <c r="F193" s="217" t="s">
        <v>272</v>
      </c>
      <c r="G193" s="218" t="s">
        <v>170</v>
      </c>
      <c r="H193" s="219">
        <v>2</v>
      </c>
      <c r="I193" s="220"/>
      <c r="J193" s="221">
        <f>ROUND(I193*H193,2)</f>
        <v>0</v>
      </c>
      <c r="K193" s="217" t="s">
        <v>156</v>
      </c>
      <c r="L193" s="46"/>
      <c r="M193" s="222" t="s">
        <v>19</v>
      </c>
      <c r="N193" s="223" t="s">
        <v>43</v>
      </c>
      <c r="O193" s="86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157</v>
      </c>
      <c r="AT193" s="226" t="s">
        <v>152</v>
      </c>
      <c r="AU193" s="226" t="s">
        <v>81</v>
      </c>
      <c r="AY193" s="19" t="s">
        <v>150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79</v>
      </c>
      <c r="BK193" s="227">
        <f>ROUND(I193*H193,2)</f>
        <v>0</v>
      </c>
      <c r="BL193" s="19" t="s">
        <v>157</v>
      </c>
      <c r="BM193" s="226" t="s">
        <v>273</v>
      </c>
    </row>
    <row r="194" s="2" customFormat="1">
      <c r="A194" s="40"/>
      <c r="B194" s="41"/>
      <c r="C194" s="42"/>
      <c r="D194" s="228" t="s">
        <v>159</v>
      </c>
      <c r="E194" s="42"/>
      <c r="F194" s="229" t="s">
        <v>274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159</v>
      </c>
      <c r="AU194" s="19" t="s">
        <v>81</v>
      </c>
    </row>
    <row r="195" s="2" customFormat="1">
      <c r="A195" s="40"/>
      <c r="B195" s="41"/>
      <c r="C195" s="42"/>
      <c r="D195" s="233" t="s">
        <v>161</v>
      </c>
      <c r="E195" s="42"/>
      <c r="F195" s="234" t="s">
        <v>275</v>
      </c>
      <c r="G195" s="42"/>
      <c r="H195" s="42"/>
      <c r="I195" s="230"/>
      <c r="J195" s="42"/>
      <c r="K195" s="42"/>
      <c r="L195" s="46"/>
      <c r="M195" s="231"/>
      <c r="N195" s="23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161</v>
      </c>
      <c r="AU195" s="19" t="s">
        <v>81</v>
      </c>
    </row>
    <row r="196" s="13" customFormat="1">
      <c r="A196" s="13"/>
      <c r="B196" s="235"/>
      <c r="C196" s="236"/>
      <c r="D196" s="228" t="s">
        <v>163</v>
      </c>
      <c r="E196" s="237" t="s">
        <v>19</v>
      </c>
      <c r="F196" s="238" t="s">
        <v>164</v>
      </c>
      <c r="G196" s="236"/>
      <c r="H196" s="237" t="s">
        <v>19</v>
      </c>
      <c r="I196" s="239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163</v>
      </c>
      <c r="AU196" s="244" t="s">
        <v>81</v>
      </c>
      <c r="AV196" s="13" t="s">
        <v>79</v>
      </c>
      <c r="AW196" s="13" t="s">
        <v>34</v>
      </c>
      <c r="AX196" s="13" t="s">
        <v>72</v>
      </c>
      <c r="AY196" s="244" t="s">
        <v>150</v>
      </c>
    </row>
    <row r="197" s="13" customFormat="1">
      <c r="A197" s="13"/>
      <c r="B197" s="235"/>
      <c r="C197" s="236"/>
      <c r="D197" s="228" t="s">
        <v>163</v>
      </c>
      <c r="E197" s="237" t="s">
        <v>19</v>
      </c>
      <c r="F197" s="238" t="s">
        <v>270</v>
      </c>
      <c r="G197" s="236"/>
      <c r="H197" s="237" t="s">
        <v>19</v>
      </c>
      <c r="I197" s="239"/>
      <c r="J197" s="236"/>
      <c r="K197" s="236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163</v>
      </c>
      <c r="AU197" s="244" t="s">
        <v>81</v>
      </c>
      <c r="AV197" s="13" t="s">
        <v>79</v>
      </c>
      <c r="AW197" s="13" t="s">
        <v>34</v>
      </c>
      <c r="AX197" s="13" t="s">
        <v>72</v>
      </c>
      <c r="AY197" s="244" t="s">
        <v>150</v>
      </c>
    </row>
    <row r="198" s="14" customFormat="1">
      <c r="A198" s="14"/>
      <c r="B198" s="245"/>
      <c r="C198" s="246"/>
      <c r="D198" s="228" t="s">
        <v>163</v>
      </c>
      <c r="E198" s="247" t="s">
        <v>19</v>
      </c>
      <c r="F198" s="248" t="s">
        <v>81</v>
      </c>
      <c r="G198" s="246"/>
      <c r="H198" s="249">
        <v>2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163</v>
      </c>
      <c r="AU198" s="255" t="s">
        <v>81</v>
      </c>
      <c r="AV198" s="14" t="s">
        <v>81</v>
      </c>
      <c r="AW198" s="14" t="s">
        <v>34</v>
      </c>
      <c r="AX198" s="14" t="s">
        <v>72</v>
      </c>
      <c r="AY198" s="255" t="s">
        <v>150</v>
      </c>
    </row>
    <row r="199" s="15" customFormat="1">
      <c r="A199" s="15"/>
      <c r="B199" s="256"/>
      <c r="C199" s="257"/>
      <c r="D199" s="228" t="s">
        <v>163</v>
      </c>
      <c r="E199" s="258" t="s">
        <v>19</v>
      </c>
      <c r="F199" s="259" t="s">
        <v>167</v>
      </c>
      <c r="G199" s="257"/>
      <c r="H199" s="260">
        <v>2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6" t="s">
        <v>163</v>
      </c>
      <c r="AU199" s="266" t="s">
        <v>81</v>
      </c>
      <c r="AV199" s="15" t="s">
        <v>157</v>
      </c>
      <c r="AW199" s="15" t="s">
        <v>34</v>
      </c>
      <c r="AX199" s="15" t="s">
        <v>79</v>
      </c>
      <c r="AY199" s="266" t="s">
        <v>150</v>
      </c>
    </row>
    <row r="200" s="2" customFormat="1" ht="24.15" customHeight="1">
      <c r="A200" s="40"/>
      <c r="B200" s="41"/>
      <c r="C200" s="215" t="s">
        <v>276</v>
      </c>
      <c r="D200" s="215" t="s">
        <v>152</v>
      </c>
      <c r="E200" s="216" t="s">
        <v>277</v>
      </c>
      <c r="F200" s="217" t="s">
        <v>278</v>
      </c>
      <c r="G200" s="218" t="s">
        <v>170</v>
      </c>
      <c r="H200" s="219">
        <v>1</v>
      </c>
      <c r="I200" s="220"/>
      <c r="J200" s="221">
        <f>ROUND(I200*H200,2)</f>
        <v>0</v>
      </c>
      <c r="K200" s="217" t="s">
        <v>156</v>
      </c>
      <c r="L200" s="46"/>
      <c r="M200" s="222" t="s">
        <v>19</v>
      </c>
      <c r="N200" s="223" t="s">
        <v>43</v>
      </c>
      <c r="O200" s="86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6" t="s">
        <v>157</v>
      </c>
      <c r="AT200" s="226" t="s">
        <v>152</v>
      </c>
      <c r="AU200" s="226" t="s">
        <v>81</v>
      </c>
      <c r="AY200" s="19" t="s">
        <v>150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79</v>
      </c>
      <c r="BK200" s="227">
        <f>ROUND(I200*H200,2)</f>
        <v>0</v>
      </c>
      <c r="BL200" s="19" t="s">
        <v>157</v>
      </c>
      <c r="BM200" s="226" t="s">
        <v>279</v>
      </c>
    </row>
    <row r="201" s="2" customFormat="1">
      <c r="A201" s="40"/>
      <c r="B201" s="41"/>
      <c r="C201" s="42"/>
      <c r="D201" s="228" t="s">
        <v>159</v>
      </c>
      <c r="E201" s="42"/>
      <c r="F201" s="229" t="s">
        <v>280</v>
      </c>
      <c r="G201" s="42"/>
      <c r="H201" s="42"/>
      <c r="I201" s="230"/>
      <c r="J201" s="42"/>
      <c r="K201" s="42"/>
      <c r="L201" s="46"/>
      <c r="M201" s="231"/>
      <c r="N201" s="23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159</v>
      </c>
      <c r="AU201" s="19" t="s">
        <v>81</v>
      </c>
    </row>
    <row r="202" s="2" customFormat="1">
      <c r="A202" s="40"/>
      <c r="B202" s="41"/>
      <c r="C202" s="42"/>
      <c r="D202" s="233" t="s">
        <v>161</v>
      </c>
      <c r="E202" s="42"/>
      <c r="F202" s="234" t="s">
        <v>281</v>
      </c>
      <c r="G202" s="42"/>
      <c r="H202" s="42"/>
      <c r="I202" s="230"/>
      <c r="J202" s="42"/>
      <c r="K202" s="42"/>
      <c r="L202" s="46"/>
      <c r="M202" s="231"/>
      <c r="N202" s="232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161</v>
      </c>
      <c r="AU202" s="19" t="s">
        <v>81</v>
      </c>
    </row>
    <row r="203" s="13" customFormat="1">
      <c r="A203" s="13"/>
      <c r="B203" s="235"/>
      <c r="C203" s="236"/>
      <c r="D203" s="228" t="s">
        <v>163</v>
      </c>
      <c r="E203" s="237" t="s">
        <v>19</v>
      </c>
      <c r="F203" s="238" t="s">
        <v>164</v>
      </c>
      <c r="G203" s="236"/>
      <c r="H203" s="237" t="s">
        <v>19</v>
      </c>
      <c r="I203" s="239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163</v>
      </c>
      <c r="AU203" s="244" t="s">
        <v>81</v>
      </c>
      <c r="AV203" s="13" t="s">
        <v>79</v>
      </c>
      <c r="AW203" s="13" t="s">
        <v>34</v>
      </c>
      <c r="AX203" s="13" t="s">
        <v>72</v>
      </c>
      <c r="AY203" s="244" t="s">
        <v>150</v>
      </c>
    </row>
    <row r="204" s="13" customFormat="1">
      <c r="A204" s="13"/>
      <c r="B204" s="235"/>
      <c r="C204" s="236"/>
      <c r="D204" s="228" t="s">
        <v>163</v>
      </c>
      <c r="E204" s="237" t="s">
        <v>19</v>
      </c>
      <c r="F204" s="238" t="s">
        <v>282</v>
      </c>
      <c r="G204" s="236"/>
      <c r="H204" s="237" t="s">
        <v>19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163</v>
      </c>
      <c r="AU204" s="244" t="s">
        <v>81</v>
      </c>
      <c r="AV204" s="13" t="s">
        <v>79</v>
      </c>
      <c r="AW204" s="13" t="s">
        <v>34</v>
      </c>
      <c r="AX204" s="13" t="s">
        <v>72</v>
      </c>
      <c r="AY204" s="244" t="s">
        <v>150</v>
      </c>
    </row>
    <row r="205" s="14" customFormat="1">
      <c r="A205" s="14"/>
      <c r="B205" s="245"/>
      <c r="C205" s="246"/>
      <c r="D205" s="228" t="s">
        <v>163</v>
      </c>
      <c r="E205" s="247" t="s">
        <v>19</v>
      </c>
      <c r="F205" s="248" t="s">
        <v>79</v>
      </c>
      <c r="G205" s="246"/>
      <c r="H205" s="249">
        <v>1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163</v>
      </c>
      <c r="AU205" s="255" t="s">
        <v>81</v>
      </c>
      <c r="AV205" s="14" t="s">
        <v>81</v>
      </c>
      <c r="AW205" s="14" t="s">
        <v>34</v>
      </c>
      <c r="AX205" s="14" t="s">
        <v>72</v>
      </c>
      <c r="AY205" s="255" t="s">
        <v>150</v>
      </c>
    </row>
    <row r="206" s="15" customFormat="1">
      <c r="A206" s="15"/>
      <c r="B206" s="256"/>
      <c r="C206" s="257"/>
      <c r="D206" s="228" t="s">
        <v>163</v>
      </c>
      <c r="E206" s="258" t="s">
        <v>19</v>
      </c>
      <c r="F206" s="259" t="s">
        <v>167</v>
      </c>
      <c r="G206" s="257"/>
      <c r="H206" s="260">
        <v>1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6" t="s">
        <v>163</v>
      </c>
      <c r="AU206" s="266" t="s">
        <v>81</v>
      </c>
      <c r="AV206" s="15" t="s">
        <v>157</v>
      </c>
      <c r="AW206" s="15" t="s">
        <v>34</v>
      </c>
      <c r="AX206" s="15" t="s">
        <v>79</v>
      </c>
      <c r="AY206" s="266" t="s">
        <v>150</v>
      </c>
    </row>
    <row r="207" s="2" customFormat="1" ht="24.15" customHeight="1">
      <c r="A207" s="40"/>
      <c r="B207" s="41"/>
      <c r="C207" s="215" t="s">
        <v>283</v>
      </c>
      <c r="D207" s="215" t="s">
        <v>152</v>
      </c>
      <c r="E207" s="216" t="s">
        <v>284</v>
      </c>
      <c r="F207" s="217" t="s">
        <v>285</v>
      </c>
      <c r="G207" s="218" t="s">
        <v>170</v>
      </c>
      <c r="H207" s="219">
        <v>2</v>
      </c>
      <c r="I207" s="220"/>
      <c r="J207" s="221">
        <f>ROUND(I207*H207,2)</f>
        <v>0</v>
      </c>
      <c r="K207" s="217" t="s">
        <v>156</v>
      </c>
      <c r="L207" s="46"/>
      <c r="M207" s="222" t="s">
        <v>19</v>
      </c>
      <c r="N207" s="223" t="s">
        <v>43</v>
      </c>
      <c r="O207" s="86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6" t="s">
        <v>157</v>
      </c>
      <c r="AT207" s="226" t="s">
        <v>152</v>
      </c>
      <c r="AU207" s="226" t="s">
        <v>81</v>
      </c>
      <c r="AY207" s="19" t="s">
        <v>150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9" t="s">
        <v>79</v>
      </c>
      <c r="BK207" s="227">
        <f>ROUND(I207*H207,2)</f>
        <v>0</v>
      </c>
      <c r="BL207" s="19" t="s">
        <v>157</v>
      </c>
      <c r="BM207" s="226" t="s">
        <v>286</v>
      </c>
    </row>
    <row r="208" s="2" customFormat="1">
      <c r="A208" s="40"/>
      <c r="B208" s="41"/>
      <c r="C208" s="42"/>
      <c r="D208" s="228" t="s">
        <v>159</v>
      </c>
      <c r="E208" s="42"/>
      <c r="F208" s="229" t="s">
        <v>287</v>
      </c>
      <c r="G208" s="42"/>
      <c r="H208" s="42"/>
      <c r="I208" s="230"/>
      <c r="J208" s="42"/>
      <c r="K208" s="42"/>
      <c r="L208" s="46"/>
      <c r="M208" s="231"/>
      <c r="N208" s="232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159</v>
      </c>
      <c r="AU208" s="19" t="s">
        <v>81</v>
      </c>
    </row>
    <row r="209" s="2" customFormat="1">
      <c r="A209" s="40"/>
      <c r="B209" s="41"/>
      <c r="C209" s="42"/>
      <c r="D209" s="233" t="s">
        <v>161</v>
      </c>
      <c r="E209" s="42"/>
      <c r="F209" s="234" t="s">
        <v>288</v>
      </c>
      <c r="G209" s="42"/>
      <c r="H209" s="42"/>
      <c r="I209" s="230"/>
      <c r="J209" s="42"/>
      <c r="K209" s="42"/>
      <c r="L209" s="46"/>
      <c r="M209" s="231"/>
      <c r="N209" s="23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161</v>
      </c>
      <c r="AU209" s="19" t="s">
        <v>81</v>
      </c>
    </row>
    <row r="210" s="13" customFormat="1">
      <c r="A210" s="13"/>
      <c r="B210" s="235"/>
      <c r="C210" s="236"/>
      <c r="D210" s="228" t="s">
        <v>163</v>
      </c>
      <c r="E210" s="237" t="s">
        <v>19</v>
      </c>
      <c r="F210" s="238" t="s">
        <v>164</v>
      </c>
      <c r="G210" s="236"/>
      <c r="H210" s="237" t="s">
        <v>19</v>
      </c>
      <c r="I210" s="239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163</v>
      </c>
      <c r="AU210" s="244" t="s">
        <v>81</v>
      </c>
      <c r="AV210" s="13" t="s">
        <v>79</v>
      </c>
      <c r="AW210" s="13" t="s">
        <v>34</v>
      </c>
      <c r="AX210" s="13" t="s">
        <v>72</v>
      </c>
      <c r="AY210" s="244" t="s">
        <v>150</v>
      </c>
    </row>
    <row r="211" s="13" customFormat="1">
      <c r="A211" s="13"/>
      <c r="B211" s="235"/>
      <c r="C211" s="236"/>
      <c r="D211" s="228" t="s">
        <v>163</v>
      </c>
      <c r="E211" s="237" t="s">
        <v>19</v>
      </c>
      <c r="F211" s="238" t="s">
        <v>282</v>
      </c>
      <c r="G211" s="236"/>
      <c r="H211" s="237" t="s">
        <v>19</v>
      </c>
      <c r="I211" s="239"/>
      <c r="J211" s="236"/>
      <c r="K211" s="236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163</v>
      </c>
      <c r="AU211" s="244" t="s">
        <v>81</v>
      </c>
      <c r="AV211" s="13" t="s">
        <v>79</v>
      </c>
      <c r="AW211" s="13" t="s">
        <v>34</v>
      </c>
      <c r="AX211" s="13" t="s">
        <v>72</v>
      </c>
      <c r="AY211" s="244" t="s">
        <v>150</v>
      </c>
    </row>
    <row r="212" s="14" customFormat="1">
      <c r="A212" s="14"/>
      <c r="B212" s="245"/>
      <c r="C212" s="246"/>
      <c r="D212" s="228" t="s">
        <v>163</v>
      </c>
      <c r="E212" s="247" t="s">
        <v>19</v>
      </c>
      <c r="F212" s="248" t="s">
        <v>81</v>
      </c>
      <c r="G212" s="246"/>
      <c r="H212" s="249">
        <v>2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163</v>
      </c>
      <c r="AU212" s="255" t="s">
        <v>81</v>
      </c>
      <c r="AV212" s="14" t="s">
        <v>81</v>
      </c>
      <c r="AW212" s="14" t="s">
        <v>34</v>
      </c>
      <c r="AX212" s="14" t="s">
        <v>72</v>
      </c>
      <c r="AY212" s="255" t="s">
        <v>150</v>
      </c>
    </row>
    <row r="213" s="15" customFormat="1">
      <c r="A213" s="15"/>
      <c r="B213" s="256"/>
      <c r="C213" s="257"/>
      <c r="D213" s="228" t="s">
        <v>163</v>
      </c>
      <c r="E213" s="258" t="s">
        <v>19</v>
      </c>
      <c r="F213" s="259" t="s">
        <v>167</v>
      </c>
      <c r="G213" s="257"/>
      <c r="H213" s="260">
        <v>2</v>
      </c>
      <c r="I213" s="261"/>
      <c r="J213" s="257"/>
      <c r="K213" s="257"/>
      <c r="L213" s="262"/>
      <c r="M213" s="263"/>
      <c r="N213" s="264"/>
      <c r="O213" s="264"/>
      <c r="P213" s="264"/>
      <c r="Q213" s="264"/>
      <c r="R213" s="264"/>
      <c r="S213" s="264"/>
      <c r="T213" s="26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6" t="s">
        <v>163</v>
      </c>
      <c r="AU213" s="266" t="s">
        <v>81</v>
      </c>
      <c r="AV213" s="15" t="s">
        <v>157</v>
      </c>
      <c r="AW213" s="15" t="s">
        <v>34</v>
      </c>
      <c r="AX213" s="15" t="s">
        <v>79</v>
      </c>
      <c r="AY213" s="266" t="s">
        <v>150</v>
      </c>
    </row>
    <row r="214" s="2" customFormat="1" ht="24.15" customHeight="1">
      <c r="A214" s="40"/>
      <c r="B214" s="41"/>
      <c r="C214" s="215" t="s">
        <v>289</v>
      </c>
      <c r="D214" s="215" t="s">
        <v>152</v>
      </c>
      <c r="E214" s="216" t="s">
        <v>290</v>
      </c>
      <c r="F214" s="217" t="s">
        <v>291</v>
      </c>
      <c r="G214" s="218" t="s">
        <v>170</v>
      </c>
      <c r="H214" s="219">
        <v>1</v>
      </c>
      <c r="I214" s="220"/>
      <c r="J214" s="221">
        <f>ROUND(I214*H214,2)</f>
        <v>0</v>
      </c>
      <c r="K214" s="217" t="s">
        <v>156</v>
      </c>
      <c r="L214" s="46"/>
      <c r="M214" s="222" t="s">
        <v>19</v>
      </c>
      <c r="N214" s="223" t="s">
        <v>43</v>
      </c>
      <c r="O214" s="86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6" t="s">
        <v>157</v>
      </c>
      <c r="AT214" s="226" t="s">
        <v>152</v>
      </c>
      <c r="AU214" s="226" t="s">
        <v>81</v>
      </c>
      <c r="AY214" s="19" t="s">
        <v>150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9" t="s">
        <v>79</v>
      </c>
      <c r="BK214" s="227">
        <f>ROUND(I214*H214,2)</f>
        <v>0</v>
      </c>
      <c r="BL214" s="19" t="s">
        <v>157</v>
      </c>
      <c r="BM214" s="226" t="s">
        <v>292</v>
      </c>
    </row>
    <row r="215" s="2" customFormat="1">
      <c r="A215" s="40"/>
      <c r="B215" s="41"/>
      <c r="C215" s="42"/>
      <c r="D215" s="228" t="s">
        <v>159</v>
      </c>
      <c r="E215" s="42"/>
      <c r="F215" s="229" t="s">
        <v>293</v>
      </c>
      <c r="G215" s="42"/>
      <c r="H215" s="42"/>
      <c r="I215" s="230"/>
      <c r="J215" s="42"/>
      <c r="K215" s="42"/>
      <c r="L215" s="46"/>
      <c r="M215" s="231"/>
      <c r="N215" s="232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159</v>
      </c>
      <c r="AU215" s="19" t="s">
        <v>81</v>
      </c>
    </row>
    <row r="216" s="2" customFormat="1">
      <c r="A216" s="40"/>
      <c r="B216" s="41"/>
      <c r="C216" s="42"/>
      <c r="D216" s="233" t="s">
        <v>161</v>
      </c>
      <c r="E216" s="42"/>
      <c r="F216" s="234" t="s">
        <v>294</v>
      </c>
      <c r="G216" s="42"/>
      <c r="H216" s="42"/>
      <c r="I216" s="230"/>
      <c r="J216" s="42"/>
      <c r="K216" s="42"/>
      <c r="L216" s="46"/>
      <c r="M216" s="231"/>
      <c r="N216" s="232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161</v>
      </c>
      <c r="AU216" s="19" t="s">
        <v>81</v>
      </c>
    </row>
    <row r="217" s="13" customFormat="1">
      <c r="A217" s="13"/>
      <c r="B217" s="235"/>
      <c r="C217" s="236"/>
      <c r="D217" s="228" t="s">
        <v>163</v>
      </c>
      <c r="E217" s="237" t="s">
        <v>19</v>
      </c>
      <c r="F217" s="238" t="s">
        <v>164</v>
      </c>
      <c r="G217" s="236"/>
      <c r="H217" s="237" t="s">
        <v>19</v>
      </c>
      <c r="I217" s="239"/>
      <c r="J217" s="236"/>
      <c r="K217" s="236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163</v>
      </c>
      <c r="AU217" s="244" t="s">
        <v>81</v>
      </c>
      <c r="AV217" s="13" t="s">
        <v>79</v>
      </c>
      <c r="AW217" s="13" t="s">
        <v>34</v>
      </c>
      <c r="AX217" s="13" t="s">
        <v>72</v>
      </c>
      <c r="AY217" s="244" t="s">
        <v>150</v>
      </c>
    </row>
    <row r="218" s="13" customFormat="1">
      <c r="A218" s="13"/>
      <c r="B218" s="235"/>
      <c r="C218" s="236"/>
      <c r="D218" s="228" t="s">
        <v>163</v>
      </c>
      <c r="E218" s="237" t="s">
        <v>19</v>
      </c>
      <c r="F218" s="238" t="s">
        <v>295</v>
      </c>
      <c r="G218" s="236"/>
      <c r="H218" s="237" t="s">
        <v>19</v>
      </c>
      <c r="I218" s="239"/>
      <c r="J218" s="236"/>
      <c r="K218" s="236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163</v>
      </c>
      <c r="AU218" s="244" t="s">
        <v>81</v>
      </c>
      <c r="AV218" s="13" t="s">
        <v>79</v>
      </c>
      <c r="AW218" s="13" t="s">
        <v>34</v>
      </c>
      <c r="AX218" s="13" t="s">
        <v>72</v>
      </c>
      <c r="AY218" s="244" t="s">
        <v>150</v>
      </c>
    </row>
    <row r="219" s="14" customFormat="1">
      <c r="A219" s="14"/>
      <c r="B219" s="245"/>
      <c r="C219" s="246"/>
      <c r="D219" s="228" t="s">
        <v>163</v>
      </c>
      <c r="E219" s="247" t="s">
        <v>19</v>
      </c>
      <c r="F219" s="248" t="s">
        <v>79</v>
      </c>
      <c r="G219" s="246"/>
      <c r="H219" s="249">
        <v>1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163</v>
      </c>
      <c r="AU219" s="255" t="s">
        <v>81</v>
      </c>
      <c r="AV219" s="14" t="s">
        <v>81</v>
      </c>
      <c r="AW219" s="14" t="s">
        <v>34</v>
      </c>
      <c r="AX219" s="14" t="s">
        <v>72</v>
      </c>
      <c r="AY219" s="255" t="s">
        <v>150</v>
      </c>
    </row>
    <row r="220" s="15" customFormat="1">
      <c r="A220" s="15"/>
      <c r="B220" s="256"/>
      <c r="C220" s="257"/>
      <c r="D220" s="228" t="s">
        <v>163</v>
      </c>
      <c r="E220" s="258" t="s">
        <v>19</v>
      </c>
      <c r="F220" s="259" t="s">
        <v>167</v>
      </c>
      <c r="G220" s="257"/>
      <c r="H220" s="260">
        <v>1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6" t="s">
        <v>163</v>
      </c>
      <c r="AU220" s="266" t="s">
        <v>81</v>
      </c>
      <c r="AV220" s="15" t="s">
        <v>157</v>
      </c>
      <c r="AW220" s="15" t="s">
        <v>34</v>
      </c>
      <c r="AX220" s="15" t="s">
        <v>79</v>
      </c>
      <c r="AY220" s="266" t="s">
        <v>150</v>
      </c>
    </row>
    <row r="221" s="2" customFormat="1" ht="24.15" customHeight="1">
      <c r="A221" s="40"/>
      <c r="B221" s="41"/>
      <c r="C221" s="215" t="s">
        <v>296</v>
      </c>
      <c r="D221" s="215" t="s">
        <v>152</v>
      </c>
      <c r="E221" s="216" t="s">
        <v>297</v>
      </c>
      <c r="F221" s="217" t="s">
        <v>298</v>
      </c>
      <c r="G221" s="218" t="s">
        <v>170</v>
      </c>
      <c r="H221" s="219">
        <v>2</v>
      </c>
      <c r="I221" s="220"/>
      <c r="J221" s="221">
        <f>ROUND(I221*H221,2)</f>
        <v>0</v>
      </c>
      <c r="K221" s="217" t="s">
        <v>156</v>
      </c>
      <c r="L221" s="46"/>
      <c r="M221" s="222" t="s">
        <v>19</v>
      </c>
      <c r="N221" s="223" t="s">
        <v>43</v>
      </c>
      <c r="O221" s="86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6" t="s">
        <v>157</v>
      </c>
      <c r="AT221" s="226" t="s">
        <v>152</v>
      </c>
      <c r="AU221" s="226" t="s">
        <v>81</v>
      </c>
      <c r="AY221" s="19" t="s">
        <v>150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9" t="s">
        <v>79</v>
      </c>
      <c r="BK221" s="227">
        <f>ROUND(I221*H221,2)</f>
        <v>0</v>
      </c>
      <c r="BL221" s="19" t="s">
        <v>157</v>
      </c>
      <c r="BM221" s="226" t="s">
        <v>299</v>
      </c>
    </row>
    <row r="222" s="2" customFormat="1">
      <c r="A222" s="40"/>
      <c r="B222" s="41"/>
      <c r="C222" s="42"/>
      <c r="D222" s="228" t="s">
        <v>159</v>
      </c>
      <c r="E222" s="42"/>
      <c r="F222" s="229" t="s">
        <v>300</v>
      </c>
      <c r="G222" s="42"/>
      <c r="H222" s="42"/>
      <c r="I222" s="230"/>
      <c r="J222" s="42"/>
      <c r="K222" s="42"/>
      <c r="L222" s="46"/>
      <c r="M222" s="231"/>
      <c r="N222" s="23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159</v>
      </c>
      <c r="AU222" s="19" t="s">
        <v>81</v>
      </c>
    </row>
    <row r="223" s="2" customFormat="1">
      <c r="A223" s="40"/>
      <c r="B223" s="41"/>
      <c r="C223" s="42"/>
      <c r="D223" s="233" t="s">
        <v>161</v>
      </c>
      <c r="E223" s="42"/>
      <c r="F223" s="234" t="s">
        <v>301</v>
      </c>
      <c r="G223" s="42"/>
      <c r="H223" s="42"/>
      <c r="I223" s="230"/>
      <c r="J223" s="42"/>
      <c r="K223" s="42"/>
      <c r="L223" s="46"/>
      <c r="M223" s="231"/>
      <c r="N223" s="23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161</v>
      </c>
      <c r="AU223" s="19" t="s">
        <v>81</v>
      </c>
    </row>
    <row r="224" s="13" customFormat="1">
      <c r="A224" s="13"/>
      <c r="B224" s="235"/>
      <c r="C224" s="236"/>
      <c r="D224" s="228" t="s">
        <v>163</v>
      </c>
      <c r="E224" s="237" t="s">
        <v>19</v>
      </c>
      <c r="F224" s="238" t="s">
        <v>164</v>
      </c>
      <c r="G224" s="236"/>
      <c r="H224" s="237" t="s">
        <v>19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163</v>
      </c>
      <c r="AU224" s="244" t="s">
        <v>81</v>
      </c>
      <c r="AV224" s="13" t="s">
        <v>79</v>
      </c>
      <c r="AW224" s="13" t="s">
        <v>34</v>
      </c>
      <c r="AX224" s="13" t="s">
        <v>72</v>
      </c>
      <c r="AY224" s="244" t="s">
        <v>150</v>
      </c>
    </row>
    <row r="225" s="13" customFormat="1">
      <c r="A225" s="13"/>
      <c r="B225" s="235"/>
      <c r="C225" s="236"/>
      <c r="D225" s="228" t="s">
        <v>163</v>
      </c>
      <c r="E225" s="237" t="s">
        <v>19</v>
      </c>
      <c r="F225" s="238" t="s">
        <v>295</v>
      </c>
      <c r="G225" s="236"/>
      <c r="H225" s="237" t="s">
        <v>19</v>
      </c>
      <c r="I225" s="239"/>
      <c r="J225" s="236"/>
      <c r="K225" s="236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163</v>
      </c>
      <c r="AU225" s="244" t="s">
        <v>81</v>
      </c>
      <c r="AV225" s="13" t="s">
        <v>79</v>
      </c>
      <c r="AW225" s="13" t="s">
        <v>34</v>
      </c>
      <c r="AX225" s="13" t="s">
        <v>72</v>
      </c>
      <c r="AY225" s="244" t="s">
        <v>150</v>
      </c>
    </row>
    <row r="226" s="14" customFormat="1">
      <c r="A226" s="14"/>
      <c r="B226" s="245"/>
      <c r="C226" s="246"/>
      <c r="D226" s="228" t="s">
        <v>163</v>
      </c>
      <c r="E226" s="247" t="s">
        <v>19</v>
      </c>
      <c r="F226" s="248" t="s">
        <v>81</v>
      </c>
      <c r="G226" s="246"/>
      <c r="H226" s="249">
        <v>2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163</v>
      </c>
      <c r="AU226" s="255" t="s">
        <v>81</v>
      </c>
      <c r="AV226" s="14" t="s">
        <v>81</v>
      </c>
      <c r="AW226" s="14" t="s">
        <v>34</v>
      </c>
      <c r="AX226" s="14" t="s">
        <v>72</v>
      </c>
      <c r="AY226" s="255" t="s">
        <v>150</v>
      </c>
    </row>
    <row r="227" s="15" customFormat="1">
      <c r="A227" s="15"/>
      <c r="B227" s="256"/>
      <c r="C227" s="257"/>
      <c r="D227" s="228" t="s">
        <v>163</v>
      </c>
      <c r="E227" s="258" t="s">
        <v>19</v>
      </c>
      <c r="F227" s="259" t="s">
        <v>167</v>
      </c>
      <c r="G227" s="257"/>
      <c r="H227" s="260">
        <v>2</v>
      </c>
      <c r="I227" s="261"/>
      <c r="J227" s="257"/>
      <c r="K227" s="257"/>
      <c r="L227" s="262"/>
      <c r="M227" s="263"/>
      <c r="N227" s="264"/>
      <c r="O227" s="264"/>
      <c r="P227" s="264"/>
      <c r="Q227" s="264"/>
      <c r="R227" s="264"/>
      <c r="S227" s="264"/>
      <c r="T227" s="26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6" t="s">
        <v>163</v>
      </c>
      <c r="AU227" s="266" t="s">
        <v>81</v>
      </c>
      <c r="AV227" s="15" t="s">
        <v>157</v>
      </c>
      <c r="AW227" s="15" t="s">
        <v>34</v>
      </c>
      <c r="AX227" s="15" t="s">
        <v>79</v>
      </c>
      <c r="AY227" s="266" t="s">
        <v>150</v>
      </c>
    </row>
    <row r="228" s="2" customFormat="1" ht="24.15" customHeight="1">
      <c r="A228" s="40"/>
      <c r="B228" s="41"/>
      <c r="C228" s="215" t="s">
        <v>302</v>
      </c>
      <c r="D228" s="215" t="s">
        <v>152</v>
      </c>
      <c r="E228" s="216" t="s">
        <v>303</v>
      </c>
      <c r="F228" s="217" t="s">
        <v>304</v>
      </c>
      <c r="G228" s="218" t="s">
        <v>155</v>
      </c>
      <c r="H228" s="219">
        <v>4</v>
      </c>
      <c r="I228" s="220"/>
      <c r="J228" s="221">
        <f>ROUND(I228*H228,2)</f>
        <v>0</v>
      </c>
      <c r="K228" s="217" t="s">
        <v>156</v>
      </c>
      <c r="L228" s="46"/>
      <c r="M228" s="222" t="s">
        <v>19</v>
      </c>
      <c r="N228" s="223" t="s">
        <v>43</v>
      </c>
      <c r="O228" s="86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6" t="s">
        <v>157</v>
      </c>
      <c r="AT228" s="226" t="s">
        <v>152</v>
      </c>
      <c r="AU228" s="226" t="s">
        <v>81</v>
      </c>
      <c r="AY228" s="19" t="s">
        <v>150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9" t="s">
        <v>79</v>
      </c>
      <c r="BK228" s="227">
        <f>ROUND(I228*H228,2)</f>
        <v>0</v>
      </c>
      <c r="BL228" s="19" t="s">
        <v>157</v>
      </c>
      <c r="BM228" s="226" t="s">
        <v>305</v>
      </c>
    </row>
    <row r="229" s="2" customFormat="1">
      <c r="A229" s="40"/>
      <c r="B229" s="41"/>
      <c r="C229" s="42"/>
      <c r="D229" s="228" t="s">
        <v>159</v>
      </c>
      <c r="E229" s="42"/>
      <c r="F229" s="229" t="s">
        <v>306</v>
      </c>
      <c r="G229" s="42"/>
      <c r="H229" s="42"/>
      <c r="I229" s="230"/>
      <c r="J229" s="42"/>
      <c r="K229" s="42"/>
      <c r="L229" s="46"/>
      <c r="M229" s="231"/>
      <c r="N229" s="232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159</v>
      </c>
      <c r="AU229" s="19" t="s">
        <v>81</v>
      </c>
    </row>
    <row r="230" s="2" customFormat="1">
      <c r="A230" s="40"/>
      <c r="B230" s="41"/>
      <c r="C230" s="42"/>
      <c r="D230" s="233" t="s">
        <v>161</v>
      </c>
      <c r="E230" s="42"/>
      <c r="F230" s="234" t="s">
        <v>307</v>
      </c>
      <c r="G230" s="42"/>
      <c r="H230" s="42"/>
      <c r="I230" s="230"/>
      <c r="J230" s="42"/>
      <c r="K230" s="42"/>
      <c r="L230" s="46"/>
      <c r="M230" s="231"/>
      <c r="N230" s="232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161</v>
      </c>
      <c r="AU230" s="19" t="s">
        <v>81</v>
      </c>
    </row>
    <row r="231" s="13" customFormat="1">
      <c r="A231" s="13"/>
      <c r="B231" s="235"/>
      <c r="C231" s="236"/>
      <c r="D231" s="228" t="s">
        <v>163</v>
      </c>
      <c r="E231" s="237" t="s">
        <v>19</v>
      </c>
      <c r="F231" s="238" t="s">
        <v>164</v>
      </c>
      <c r="G231" s="236"/>
      <c r="H231" s="237" t="s">
        <v>19</v>
      </c>
      <c r="I231" s="239"/>
      <c r="J231" s="236"/>
      <c r="K231" s="236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163</v>
      </c>
      <c r="AU231" s="244" t="s">
        <v>81</v>
      </c>
      <c r="AV231" s="13" t="s">
        <v>79</v>
      </c>
      <c r="AW231" s="13" t="s">
        <v>34</v>
      </c>
      <c r="AX231" s="13" t="s">
        <v>72</v>
      </c>
      <c r="AY231" s="244" t="s">
        <v>150</v>
      </c>
    </row>
    <row r="232" s="13" customFormat="1">
      <c r="A232" s="13"/>
      <c r="B232" s="235"/>
      <c r="C232" s="236"/>
      <c r="D232" s="228" t="s">
        <v>163</v>
      </c>
      <c r="E232" s="237" t="s">
        <v>19</v>
      </c>
      <c r="F232" s="238" t="s">
        <v>308</v>
      </c>
      <c r="G232" s="236"/>
      <c r="H232" s="237" t="s">
        <v>19</v>
      </c>
      <c r="I232" s="239"/>
      <c r="J232" s="236"/>
      <c r="K232" s="236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163</v>
      </c>
      <c r="AU232" s="244" t="s">
        <v>81</v>
      </c>
      <c r="AV232" s="13" t="s">
        <v>79</v>
      </c>
      <c r="AW232" s="13" t="s">
        <v>34</v>
      </c>
      <c r="AX232" s="13" t="s">
        <v>72</v>
      </c>
      <c r="AY232" s="244" t="s">
        <v>150</v>
      </c>
    </row>
    <row r="233" s="13" customFormat="1">
      <c r="A233" s="13"/>
      <c r="B233" s="235"/>
      <c r="C233" s="236"/>
      <c r="D233" s="228" t="s">
        <v>163</v>
      </c>
      <c r="E233" s="237" t="s">
        <v>19</v>
      </c>
      <c r="F233" s="238" t="s">
        <v>309</v>
      </c>
      <c r="G233" s="236"/>
      <c r="H233" s="237" t="s">
        <v>19</v>
      </c>
      <c r="I233" s="239"/>
      <c r="J233" s="236"/>
      <c r="K233" s="236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163</v>
      </c>
      <c r="AU233" s="244" t="s">
        <v>81</v>
      </c>
      <c r="AV233" s="13" t="s">
        <v>79</v>
      </c>
      <c r="AW233" s="13" t="s">
        <v>34</v>
      </c>
      <c r="AX233" s="13" t="s">
        <v>72</v>
      </c>
      <c r="AY233" s="244" t="s">
        <v>150</v>
      </c>
    </row>
    <row r="234" s="14" customFormat="1">
      <c r="A234" s="14"/>
      <c r="B234" s="245"/>
      <c r="C234" s="246"/>
      <c r="D234" s="228" t="s">
        <v>163</v>
      </c>
      <c r="E234" s="247" t="s">
        <v>19</v>
      </c>
      <c r="F234" s="248" t="s">
        <v>310</v>
      </c>
      <c r="G234" s="246"/>
      <c r="H234" s="249">
        <v>4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163</v>
      </c>
      <c r="AU234" s="255" t="s">
        <v>81</v>
      </c>
      <c r="AV234" s="14" t="s">
        <v>81</v>
      </c>
      <c r="AW234" s="14" t="s">
        <v>34</v>
      </c>
      <c r="AX234" s="14" t="s">
        <v>72</v>
      </c>
      <c r="AY234" s="255" t="s">
        <v>150</v>
      </c>
    </row>
    <row r="235" s="15" customFormat="1">
      <c r="A235" s="15"/>
      <c r="B235" s="256"/>
      <c r="C235" s="257"/>
      <c r="D235" s="228" t="s">
        <v>163</v>
      </c>
      <c r="E235" s="258" t="s">
        <v>19</v>
      </c>
      <c r="F235" s="259" t="s">
        <v>167</v>
      </c>
      <c r="G235" s="257"/>
      <c r="H235" s="260">
        <v>4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6" t="s">
        <v>163</v>
      </c>
      <c r="AU235" s="266" t="s">
        <v>81</v>
      </c>
      <c r="AV235" s="15" t="s">
        <v>157</v>
      </c>
      <c r="AW235" s="15" t="s">
        <v>34</v>
      </c>
      <c r="AX235" s="15" t="s">
        <v>79</v>
      </c>
      <c r="AY235" s="266" t="s">
        <v>150</v>
      </c>
    </row>
    <row r="236" s="2" customFormat="1" ht="33" customHeight="1">
      <c r="A236" s="40"/>
      <c r="B236" s="41"/>
      <c r="C236" s="215" t="s">
        <v>7</v>
      </c>
      <c r="D236" s="215" t="s">
        <v>152</v>
      </c>
      <c r="E236" s="216" t="s">
        <v>311</v>
      </c>
      <c r="F236" s="217" t="s">
        <v>312</v>
      </c>
      <c r="G236" s="218" t="s">
        <v>170</v>
      </c>
      <c r="H236" s="219">
        <v>9</v>
      </c>
      <c r="I236" s="220"/>
      <c r="J236" s="221">
        <f>ROUND(I236*H236,2)</f>
        <v>0</v>
      </c>
      <c r="K236" s="217" t="s">
        <v>156</v>
      </c>
      <c r="L236" s="46"/>
      <c r="M236" s="222" t="s">
        <v>19</v>
      </c>
      <c r="N236" s="223" t="s">
        <v>43</v>
      </c>
      <c r="O236" s="86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6" t="s">
        <v>157</v>
      </c>
      <c r="AT236" s="226" t="s">
        <v>152</v>
      </c>
      <c r="AU236" s="226" t="s">
        <v>81</v>
      </c>
      <c r="AY236" s="19" t="s">
        <v>150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9" t="s">
        <v>79</v>
      </c>
      <c r="BK236" s="227">
        <f>ROUND(I236*H236,2)</f>
        <v>0</v>
      </c>
      <c r="BL236" s="19" t="s">
        <v>157</v>
      </c>
      <c r="BM236" s="226" t="s">
        <v>313</v>
      </c>
    </row>
    <row r="237" s="2" customFormat="1">
      <c r="A237" s="40"/>
      <c r="B237" s="41"/>
      <c r="C237" s="42"/>
      <c r="D237" s="228" t="s">
        <v>159</v>
      </c>
      <c r="E237" s="42"/>
      <c r="F237" s="229" t="s">
        <v>314</v>
      </c>
      <c r="G237" s="42"/>
      <c r="H237" s="42"/>
      <c r="I237" s="230"/>
      <c r="J237" s="42"/>
      <c r="K237" s="42"/>
      <c r="L237" s="46"/>
      <c r="M237" s="231"/>
      <c r="N237" s="232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159</v>
      </c>
      <c r="AU237" s="19" t="s">
        <v>81</v>
      </c>
    </row>
    <row r="238" s="2" customFormat="1">
      <c r="A238" s="40"/>
      <c r="B238" s="41"/>
      <c r="C238" s="42"/>
      <c r="D238" s="233" t="s">
        <v>161</v>
      </c>
      <c r="E238" s="42"/>
      <c r="F238" s="234" t="s">
        <v>315</v>
      </c>
      <c r="G238" s="42"/>
      <c r="H238" s="42"/>
      <c r="I238" s="230"/>
      <c r="J238" s="42"/>
      <c r="K238" s="42"/>
      <c r="L238" s="46"/>
      <c r="M238" s="231"/>
      <c r="N238" s="232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161</v>
      </c>
      <c r="AU238" s="19" t="s">
        <v>81</v>
      </c>
    </row>
    <row r="239" s="13" customFormat="1">
      <c r="A239" s="13"/>
      <c r="B239" s="235"/>
      <c r="C239" s="236"/>
      <c r="D239" s="228" t="s">
        <v>163</v>
      </c>
      <c r="E239" s="237" t="s">
        <v>19</v>
      </c>
      <c r="F239" s="238" t="s">
        <v>164</v>
      </c>
      <c r="G239" s="236"/>
      <c r="H239" s="237" t="s">
        <v>19</v>
      </c>
      <c r="I239" s="239"/>
      <c r="J239" s="236"/>
      <c r="K239" s="236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163</v>
      </c>
      <c r="AU239" s="244" t="s">
        <v>81</v>
      </c>
      <c r="AV239" s="13" t="s">
        <v>79</v>
      </c>
      <c r="AW239" s="13" t="s">
        <v>34</v>
      </c>
      <c r="AX239" s="13" t="s">
        <v>72</v>
      </c>
      <c r="AY239" s="244" t="s">
        <v>150</v>
      </c>
    </row>
    <row r="240" s="13" customFormat="1">
      <c r="A240" s="13"/>
      <c r="B240" s="235"/>
      <c r="C240" s="236"/>
      <c r="D240" s="228" t="s">
        <v>163</v>
      </c>
      <c r="E240" s="237" t="s">
        <v>19</v>
      </c>
      <c r="F240" s="238" t="s">
        <v>316</v>
      </c>
      <c r="G240" s="236"/>
      <c r="H240" s="237" t="s">
        <v>19</v>
      </c>
      <c r="I240" s="239"/>
      <c r="J240" s="236"/>
      <c r="K240" s="236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163</v>
      </c>
      <c r="AU240" s="244" t="s">
        <v>81</v>
      </c>
      <c r="AV240" s="13" t="s">
        <v>79</v>
      </c>
      <c r="AW240" s="13" t="s">
        <v>34</v>
      </c>
      <c r="AX240" s="13" t="s">
        <v>72</v>
      </c>
      <c r="AY240" s="244" t="s">
        <v>150</v>
      </c>
    </row>
    <row r="241" s="14" customFormat="1">
      <c r="A241" s="14"/>
      <c r="B241" s="245"/>
      <c r="C241" s="246"/>
      <c r="D241" s="228" t="s">
        <v>163</v>
      </c>
      <c r="E241" s="247" t="s">
        <v>19</v>
      </c>
      <c r="F241" s="248" t="s">
        <v>317</v>
      </c>
      <c r="G241" s="246"/>
      <c r="H241" s="249">
        <v>9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163</v>
      </c>
      <c r="AU241" s="255" t="s">
        <v>81</v>
      </c>
      <c r="AV241" s="14" t="s">
        <v>81</v>
      </c>
      <c r="AW241" s="14" t="s">
        <v>34</v>
      </c>
      <c r="AX241" s="14" t="s">
        <v>72</v>
      </c>
      <c r="AY241" s="255" t="s">
        <v>150</v>
      </c>
    </row>
    <row r="242" s="15" customFormat="1">
      <c r="A242" s="15"/>
      <c r="B242" s="256"/>
      <c r="C242" s="257"/>
      <c r="D242" s="228" t="s">
        <v>163</v>
      </c>
      <c r="E242" s="258" t="s">
        <v>19</v>
      </c>
      <c r="F242" s="259" t="s">
        <v>167</v>
      </c>
      <c r="G242" s="257"/>
      <c r="H242" s="260">
        <v>9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6" t="s">
        <v>163</v>
      </c>
      <c r="AU242" s="266" t="s">
        <v>81</v>
      </c>
      <c r="AV242" s="15" t="s">
        <v>157</v>
      </c>
      <c r="AW242" s="15" t="s">
        <v>34</v>
      </c>
      <c r="AX242" s="15" t="s">
        <v>79</v>
      </c>
      <c r="AY242" s="266" t="s">
        <v>150</v>
      </c>
    </row>
    <row r="243" s="2" customFormat="1" ht="33" customHeight="1">
      <c r="A243" s="40"/>
      <c r="B243" s="41"/>
      <c r="C243" s="215" t="s">
        <v>318</v>
      </c>
      <c r="D243" s="215" t="s">
        <v>152</v>
      </c>
      <c r="E243" s="216" t="s">
        <v>319</v>
      </c>
      <c r="F243" s="217" t="s">
        <v>320</v>
      </c>
      <c r="G243" s="218" t="s">
        <v>170</v>
      </c>
      <c r="H243" s="219">
        <v>18</v>
      </c>
      <c r="I243" s="220"/>
      <c r="J243" s="221">
        <f>ROUND(I243*H243,2)</f>
        <v>0</v>
      </c>
      <c r="K243" s="217" t="s">
        <v>156</v>
      </c>
      <c r="L243" s="46"/>
      <c r="M243" s="222" t="s">
        <v>19</v>
      </c>
      <c r="N243" s="223" t="s">
        <v>43</v>
      </c>
      <c r="O243" s="86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157</v>
      </c>
      <c r="AT243" s="226" t="s">
        <v>152</v>
      </c>
      <c r="AU243" s="226" t="s">
        <v>81</v>
      </c>
      <c r="AY243" s="19" t="s">
        <v>150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79</v>
      </c>
      <c r="BK243" s="227">
        <f>ROUND(I243*H243,2)</f>
        <v>0</v>
      </c>
      <c r="BL243" s="19" t="s">
        <v>157</v>
      </c>
      <c r="BM243" s="226" t="s">
        <v>321</v>
      </c>
    </row>
    <row r="244" s="2" customFormat="1">
      <c r="A244" s="40"/>
      <c r="B244" s="41"/>
      <c r="C244" s="42"/>
      <c r="D244" s="228" t="s">
        <v>159</v>
      </c>
      <c r="E244" s="42"/>
      <c r="F244" s="229" t="s">
        <v>322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159</v>
      </c>
      <c r="AU244" s="19" t="s">
        <v>81</v>
      </c>
    </row>
    <row r="245" s="2" customFormat="1">
      <c r="A245" s="40"/>
      <c r="B245" s="41"/>
      <c r="C245" s="42"/>
      <c r="D245" s="233" t="s">
        <v>161</v>
      </c>
      <c r="E245" s="42"/>
      <c r="F245" s="234" t="s">
        <v>323</v>
      </c>
      <c r="G245" s="42"/>
      <c r="H245" s="42"/>
      <c r="I245" s="230"/>
      <c r="J245" s="42"/>
      <c r="K245" s="42"/>
      <c r="L245" s="46"/>
      <c r="M245" s="231"/>
      <c r="N245" s="232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161</v>
      </c>
      <c r="AU245" s="19" t="s">
        <v>81</v>
      </c>
    </row>
    <row r="246" s="13" customFormat="1">
      <c r="A246" s="13"/>
      <c r="B246" s="235"/>
      <c r="C246" s="236"/>
      <c r="D246" s="228" t="s">
        <v>163</v>
      </c>
      <c r="E246" s="237" t="s">
        <v>19</v>
      </c>
      <c r="F246" s="238" t="s">
        <v>164</v>
      </c>
      <c r="G246" s="236"/>
      <c r="H246" s="237" t="s">
        <v>19</v>
      </c>
      <c r="I246" s="239"/>
      <c r="J246" s="236"/>
      <c r="K246" s="236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163</v>
      </c>
      <c r="AU246" s="244" t="s">
        <v>81</v>
      </c>
      <c r="AV246" s="13" t="s">
        <v>79</v>
      </c>
      <c r="AW246" s="13" t="s">
        <v>34</v>
      </c>
      <c r="AX246" s="13" t="s">
        <v>72</v>
      </c>
      <c r="AY246" s="244" t="s">
        <v>150</v>
      </c>
    </row>
    <row r="247" s="13" customFormat="1">
      <c r="A247" s="13"/>
      <c r="B247" s="235"/>
      <c r="C247" s="236"/>
      <c r="D247" s="228" t="s">
        <v>163</v>
      </c>
      <c r="E247" s="237" t="s">
        <v>19</v>
      </c>
      <c r="F247" s="238" t="s">
        <v>316</v>
      </c>
      <c r="G247" s="236"/>
      <c r="H247" s="237" t="s">
        <v>19</v>
      </c>
      <c r="I247" s="239"/>
      <c r="J247" s="236"/>
      <c r="K247" s="236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163</v>
      </c>
      <c r="AU247" s="244" t="s">
        <v>81</v>
      </c>
      <c r="AV247" s="13" t="s">
        <v>79</v>
      </c>
      <c r="AW247" s="13" t="s">
        <v>34</v>
      </c>
      <c r="AX247" s="13" t="s">
        <v>72</v>
      </c>
      <c r="AY247" s="244" t="s">
        <v>150</v>
      </c>
    </row>
    <row r="248" s="14" customFormat="1">
      <c r="A248" s="14"/>
      <c r="B248" s="245"/>
      <c r="C248" s="246"/>
      <c r="D248" s="228" t="s">
        <v>163</v>
      </c>
      <c r="E248" s="247" t="s">
        <v>19</v>
      </c>
      <c r="F248" s="248" t="s">
        <v>324</v>
      </c>
      <c r="G248" s="246"/>
      <c r="H248" s="249">
        <v>18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163</v>
      </c>
      <c r="AU248" s="255" t="s">
        <v>81</v>
      </c>
      <c r="AV248" s="14" t="s">
        <v>81</v>
      </c>
      <c r="AW248" s="14" t="s">
        <v>34</v>
      </c>
      <c r="AX248" s="14" t="s">
        <v>72</v>
      </c>
      <c r="AY248" s="255" t="s">
        <v>150</v>
      </c>
    </row>
    <row r="249" s="15" customFormat="1">
      <c r="A249" s="15"/>
      <c r="B249" s="256"/>
      <c r="C249" s="257"/>
      <c r="D249" s="228" t="s">
        <v>163</v>
      </c>
      <c r="E249" s="258" t="s">
        <v>19</v>
      </c>
      <c r="F249" s="259" t="s">
        <v>167</v>
      </c>
      <c r="G249" s="257"/>
      <c r="H249" s="260">
        <v>18</v>
      </c>
      <c r="I249" s="261"/>
      <c r="J249" s="257"/>
      <c r="K249" s="257"/>
      <c r="L249" s="262"/>
      <c r="M249" s="263"/>
      <c r="N249" s="264"/>
      <c r="O249" s="264"/>
      <c r="P249" s="264"/>
      <c r="Q249" s="264"/>
      <c r="R249" s="264"/>
      <c r="S249" s="264"/>
      <c r="T249" s="26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6" t="s">
        <v>163</v>
      </c>
      <c r="AU249" s="266" t="s">
        <v>81</v>
      </c>
      <c r="AV249" s="15" t="s">
        <v>157</v>
      </c>
      <c r="AW249" s="15" t="s">
        <v>34</v>
      </c>
      <c r="AX249" s="15" t="s">
        <v>79</v>
      </c>
      <c r="AY249" s="266" t="s">
        <v>150</v>
      </c>
    </row>
    <row r="250" s="2" customFormat="1" ht="24.15" customHeight="1">
      <c r="A250" s="40"/>
      <c r="B250" s="41"/>
      <c r="C250" s="215" t="s">
        <v>325</v>
      </c>
      <c r="D250" s="215" t="s">
        <v>152</v>
      </c>
      <c r="E250" s="216" t="s">
        <v>326</v>
      </c>
      <c r="F250" s="217" t="s">
        <v>327</v>
      </c>
      <c r="G250" s="218" t="s">
        <v>170</v>
      </c>
      <c r="H250" s="219">
        <v>9</v>
      </c>
      <c r="I250" s="220"/>
      <c r="J250" s="221">
        <f>ROUND(I250*H250,2)</f>
        <v>0</v>
      </c>
      <c r="K250" s="217" t="s">
        <v>156</v>
      </c>
      <c r="L250" s="46"/>
      <c r="M250" s="222" t="s">
        <v>19</v>
      </c>
      <c r="N250" s="223" t="s">
        <v>43</v>
      </c>
      <c r="O250" s="86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6" t="s">
        <v>157</v>
      </c>
      <c r="AT250" s="226" t="s">
        <v>152</v>
      </c>
      <c r="AU250" s="226" t="s">
        <v>81</v>
      </c>
      <c r="AY250" s="19" t="s">
        <v>150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9" t="s">
        <v>79</v>
      </c>
      <c r="BK250" s="227">
        <f>ROUND(I250*H250,2)</f>
        <v>0</v>
      </c>
      <c r="BL250" s="19" t="s">
        <v>157</v>
      </c>
      <c r="BM250" s="226" t="s">
        <v>328</v>
      </c>
    </row>
    <row r="251" s="2" customFormat="1">
      <c r="A251" s="40"/>
      <c r="B251" s="41"/>
      <c r="C251" s="42"/>
      <c r="D251" s="228" t="s">
        <v>159</v>
      </c>
      <c r="E251" s="42"/>
      <c r="F251" s="229" t="s">
        <v>329</v>
      </c>
      <c r="G251" s="42"/>
      <c r="H251" s="42"/>
      <c r="I251" s="230"/>
      <c r="J251" s="42"/>
      <c r="K251" s="42"/>
      <c r="L251" s="46"/>
      <c r="M251" s="231"/>
      <c r="N251" s="23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159</v>
      </c>
      <c r="AU251" s="19" t="s">
        <v>81</v>
      </c>
    </row>
    <row r="252" s="2" customFormat="1">
      <c r="A252" s="40"/>
      <c r="B252" s="41"/>
      <c r="C252" s="42"/>
      <c r="D252" s="233" t="s">
        <v>161</v>
      </c>
      <c r="E252" s="42"/>
      <c r="F252" s="234" t="s">
        <v>330</v>
      </c>
      <c r="G252" s="42"/>
      <c r="H252" s="42"/>
      <c r="I252" s="230"/>
      <c r="J252" s="42"/>
      <c r="K252" s="42"/>
      <c r="L252" s="46"/>
      <c r="M252" s="231"/>
      <c r="N252" s="23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161</v>
      </c>
      <c r="AU252" s="19" t="s">
        <v>81</v>
      </c>
    </row>
    <row r="253" s="13" customFormat="1">
      <c r="A253" s="13"/>
      <c r="B253" s="235"/>
      <c r="C253" s="236"/>
      <c r="D253" s="228" t="s">
        <v>163</v>
      </c>
      <c r="E253" s="237" t="s">
        <v>19</v>
      </c>
      <c r="F253" s="238" t="s">
        <v>164</v>
      </c>
      <c r="G253" s="236"/>
      <c r="H253" s="237" t="s">
        <v>19</v>
      </c>
      <c r="I253" s="239"/>
      <c r="J253" s="236"/>
      <c r="K253" s="236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163</v>
      </c>
      <c r="AU253" s="244" t="s">
        <v>81</v>
      </c>
      <c r="AV253" s="13" t="s">
        <v>79</v>
      </c>
      <c r="AW253" s="13" t="s">
        <v>34</v>
      </c>
      <c r="AX253" s="13" t="s">
        <v>72</v>
      </c>
      <c r="AY253" s="244" t="s">
        <v>150</v>
      </c>
    </row>
    <row r="254" s="13" customFormat="1">
      <c r="A254" s="13"/>
      <c r="B254" s="235"/>
      <c r="C254" s="236"/>
      <c r="D254" s="228" t="s">
        <v>163</v>
      </c>
      <c r="E254" s="237" t="s">
        <v>19</v>
      </c>
      <c r="F254" s="238" t="s">
        <v>316</v>
      </c>
      <c r="G254" s="236"/>
      <c r="H254" s="237" t="s">
        <v>19</v>
      </c>
      <c r="I254" s="239"/>
      <c r="J254" s="236"/>
      <c r="K254" s="236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163</v>
      </c>
      <c r="AU254" s="244" t="s">
        <v>81</v>
      </c>
      <c r="AV254" s="13" t="s">
        <v>79</v>
      </c>
      <c r="AW254" s="13" t="s">
        <v>34</v>
      </c>
      <c r="AX254" s="13" t="s">
        <v>72</v>
      </c>
      <c r="AY254" s="244" t="s">
        <v>150</v>
      </c>
    </row>
    <row r="255" s="14" customFormat="1">
      <c r="A255" s="14"/>
      <c r="B255" s="245"/>
      <c r="C255" s="246"/>
      <c r="D255" s="228" t="s">
        <v>163</v>
      </c>
      <c r="E255" s="247" t="s">
        <v>19</v>
      </c>
      <c r="F255" s="248" t="s">
        <v>317</v>
      </c>
      <c r="G255" s="246"/>
      <c r="H255" s="249">
        <v>9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163</v>
      </c>
      <c r="AU255" s="255" t="s">
        <v>81</v>
      </c>
      <c r="AV255" s="14" t="s">
        <v>81</v>
      </c>
      <c r="AW255" s="14" t="s">
        <v>34</v>
      </c>
      <c r="AX255" s="14" t="s">
        <v>72</v>
      </c>
      <c r="AY255" s="255" t="s">
        <v>150</v>
      </c>
    </row>
    <row r="256" s="15" customFormat="1">
      <c r="A256" s="15"/>
      <c r="B256" s="256"/>
      <c r="C256" s="257"/>
      <c r="D256" s="228" t="s">
        <v>163</v>
      </c>
      <c r="E256" s="258" t="s">
        <v>19</v>
      </c>
      <c r="F256" s="259" t="s">
        <v>167</v>
      </c>
      <c r="G256" s="257"/>
      <c r="H256" s="260">
        <v>9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6" t="s">
        <v>163</v>
      </c>
      <c r="AU256" s="266" t="s">
        <v>81</v>
      </c>
      <c r="AV256" s="15" t="s">
        <v>157</v>
      </c>
      <c r="AW256" s="15" t="s">
        <v>34</v>
      </c>
      <c r="AX256" s="15" t="s">
        <v>79</v>
      </c>
      <c r="AY256" s="266" t="s">
        <v>150</v>
      </c>
    </row>
    <row r="257" s="2" customFormat="1" ht="24.15" customHeight="1">
      <c r="A257" s="40"/>
      <c r="B257" s="41"/>
      <c r="C257" s="215" t="s">
        <v>331</v>
      </c>
      <c r="D257" s="215" t="s">
        <v>152</v>
      </c>
      <c r="E257" s="216" t="s">
        <v>332</v>
      </c>
      <c r="F257" s="217" t="s">
        <v>333</v>
      </c>
      <c r="G257" s="218" t="s">
        <v>170</v>
      </c>
      <c r="H257" s="219">
        <v>18</v>
      </c>
      <c r="I257" s="220"/>
      <c r="J257" s="221">
        <f>ROUND(I257*H257,2)</f>
        <v>0</v>
      </c>
      <c r="K257" s="217" t="s">
        <v>156</v>
      </c>
      <c r="L257" s="46"/>
      <c r="M257" s="222" t="s">
        <v>19</v>
      </c>
      <c r="N257" s="223" t="s">
        <v>43</v>
      </c>
      <c r="O257" s="86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157</v>
      </c>
      <c r="AT257" s="226" t="s">
        <v>152</v>
      </c>
      <c r="AU257" s="226" t="s">
        <v>81</v>
      </c>
      <c r="AY257" s="19" t="s">
        <v>150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79</v>
      </c>
      <c r="BK257" s="227">
        <f>ROUND(I257*H257,2)</f>
        <v>0</v>
      </c>
      <c r="BL257" s="19" t="s">
        <v>157</v>
      </c>
      <c r="BM257" s="226" t="s">
        <v>334</v>
      </c>
    </row>
    <row r="258" s="2" customFormat="1">
      <c r="A258" s="40"/>
      <c r="B258" s="41"/>
      <c r="C258" s="42"/>
      <c r="D258" s="228" t="s">
        <v>159</v>
      </c>
      <c r="E258" s="42"/>
      <c r="F258" s="229" t="s">
        <v>335</v>
      </c>
      <c r="G258" s="42"/>
      <c r="H258" s="42"/>
      <c r="I258" s="230"/>
      <c r="J258" s="42"/>
      <c r="K258" s="42"/>
      <c r="L258" s="46"/>
      <c r="M258" s="231"/>
      <c r="N258" s="23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159</v>
      </c>
      <c r="AU258" s="19" t="s">
        <v>81</v>
      </c>
    </row>
    <row r="259" s="2" customFormat="1">
      <c r="A259" s="40"/>
      <c r="B259" s="41"/>
      <c r="C259" s="42"/>
      <c r="D259" s="233" t="s">
        <v>161</v>
      </c>
      <c r="E259" s="42"/>
      <c r="F259" s="234" t="s">
        <v>336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161</v>
      </c>
      <c r="AU259" s="19" t="s">
        <v>81</v>
      </c>
    </row>
    <row r="260" s="13" customFormat="1">
      <c r="A260" s="13"/>
      <c r="B260" s="235"/>
      <c r="C260" s="236"/>
      <c r="D260" s="228" t="s">
        <v>163</v>
      </c>
      <c r="E260" s="237" t="s">
        <v>19</v>
      </c>
      <c r="F260" s="238" t="s">
        <v>164</v>
      </c>
      <c r="G260" s="236"/>
      <c r="H260" s="237" t="s">
        <v>19</v>
      </c>
      <c r="I260" s="239"/>
      <c r="J260" s="236"/>
      <c r="K260" s="236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163</v>
      </c>
      <c r="AU260" s="244" t="s">
        <v>81</v>
      </c>
      <c r="AV260" s="13" t="s">
        <v>79</v>
      </c>
      <c r="AW260" s="13" t="s">
        <v>34</v>
      </c>
      <c r="AX260" s="13" t="s">
        <v>72</v>
      </c>
      <c r="AY260" s="244" t="s">
        <v>150</v>
      </c>
    </row>
    <row r="261" s="13" customFormat="1">
      <c r="A261" s="13"/>
      <c r="B261" s="235"/>
      <c r="C261" s="236"/>
      <c r="D261" s="228" t="s">
        <v>163</v>
      </c>
      <c r="E261" s="237" t="s">
        <v>19</v>
      </c>
      <c r="F261" s="238" t="s">
        <v>316</v>
      </c>
      <c r="G261" s="236"/>
      <c r="H261" s="237" t="s">
        <v>19</v>
      </c>
      <c r="I261" s="239"/>
      <c r="J261" s="236"/>
      <c r="K261" s="236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163</v>
      </c>
      <c r="AU261" s="244" t="s">
        <v>81</v>
      </c>
      <c r="AV261" s="13" t="s">
        <v>79</v>
      </c>
      <c r="AW261" s="13" t="s">
        <v>34</v>
      </c>
      <c r="AX261" s="13" t="s">
        <v>72</v>
      </c>
      <c r="AY261" s="244" t="s">
        <v>150</v>
      </c>
    </row>
    <row r="262" s="14" customFormat="1">
      <c r="A262" s="14"/>
      <c r="B262" s="245"/>
      <c r="C262" s="246"/>
      <c r="D262" s="228" t="s">
        <v>163</v>
      </c>
      <c r="E262" s="247" t="s">
        <v>19</v>
      </c>
      <c r="F262" s="248" t="s">
        <v>324</v>
      </c>
      <c r="G262" s="246"/>
      <c r="H262" s="249">
        <v>18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163</v>
      </c>
      <c r="AU262" s="255" t="s">
        <v>81</v>
      </c>
      <c r="AV262" s="14" t="s">
        <v>81</v>
      </c>
      <c r="AW262" s="14" t="s">
        <v>34</v>
      </c>
      <c r="AX262" s="14" t="s">
        <v>72</v>
      </c>
      <c r="AY262" s="255" t="s">
        <v>150</v>
      </c>
    </row>
    <row r="263" s="15" customFormat="1">
      <c r="A263" s="15"/>
      <c r="B263" s="256"/>
      <c r="C263" s="257"/>
      <c r="D263" s="228" t="s">
        <v>163</v>
      </c>
      <c r="E263" s="258" t="s">
        <v>19</v>
      </c>
      <c r="F263" s="259" t="s">
        <v>167</v>
      </c>
      <c r="G263" s="257"/>
      <c r="H263" s="260">
        <v>18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6" t="s">
        <v>163</v>
      </c>
      <c r="AU263" s="266" t="s">
        <v>81</v>
      </c>
      <c r="AV263" s="15" t="s">
        <v>157</v>
      </c>
      <c r="AW263" s="15" t="s">
        <v>34</v>
      </c>
      <c r="AX263" s="15" t="s">
        <v>79</v>
      </c>
      <c r="AY263" s="266" t="s">
        <v>150</v>
      </c>
    </row>
    <row r="264" s="2" customFormat="1" ht="37.8" customHeight="1">
      <c r="A264" s="40"/>
      <c r="B264" s="41"/>
      <c r="C264" s="215" t="s">
        <v>337</v>
      </c>
      <c r="D264" s="215" t="s">
        <v>152</v>
      </c>
      <c r="E264" s="216" t="s">
        <v>338</v>
      </c>
      <c r="F264" s="217" t="s">
        <v>339</v>
      </c>
      <c r="G264" s="218" t="s">
        <v>218</v>
      </c>
      <c r="H264" s="219">
        <v>5160.3000000000002</v>
      </c>
      <c r="I264" s="220"/>
      <c r="J264" s="221">
        <f>ROUND(I264*H264,2)</f>
        <v>0</v>
      </c>
      <c r="K264" s="217" t="s">
        <v>156</v>
      </c>
      <c r="L264" s="46"/>
      <c r="M264" s="222" t="s">
        <v>19</v>
      </c>
      <c r="N264" s="223" t="s">
        <v>43</v>
      </c>
      <c r="O264" s="86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6" t="s">
        <v>157</v>
      </c>
      <c r="AT264" s="226" t="s">
        <v>152</v>
      </c>
      <c r="AU264" s="226" t="s">
        <v>81</v>
      </c>
      <c r="AY264" s="19" t="s">
        <v>150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9" t="s">
        <v>79</v>
      </c>
      <c r="BK264" s="227">
        <f>ROUND(I264*H264,2)</f>
        <v>0</v>
      </c>
      <c r="BL264" s="19" t="s">
        <v>157</v>
      </c>
      <c r="BM264" s="226" t="s">
        <v>340</v>
      </c>
    </row>
    <row r="265" s="2" customFormat="1">
      <c r="A265" s="40"/>
      <c r="B265" s="41"/>
      <c r="C265" s="42"/>
      <c r="D265" s="228" t="s">
        <v>159</v>
      </c>
      <c r="E265" s="42"/>
      <c r="F265" s="229" t="s">
        <v>341</v>
      </c>
      <c r="G265" s="42"/>
      <c r="H265" s="42"/>
      <c r="I265" s="230"/>
      <c r="J265" s="42"/>
      <c r="K265" s="42"/>
      <c r="L265" s="46"/>
      <c r="M265" s="231"/>
      <c r="N265" s="23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159</v>
      </c>
      <c r="AU265" s="19" t="s">
        <v>81</v>
      </c>
    </row>
    <row r="266" s="2" customFormat="1">
      <c r="A266" s="40"/>
      <c r="B266" s="41"/>
      <c r="C266" s="42"/>
      <c r="D266" s="233" t="s">
        <v>161</v>
      </c>
      <c r="E266" s="42"/>
      <c r="F266" s="234" t="s">
        <v>342</v>
      </c>
      <c r="G266" s="42"/>
      <c r="H266" s="42"/>
      <c r="I266" s="230"/>
      <c r="J266" s="42"/>
      <c r="K266" s="42"/>
      <c r="L266" s="46"/>
      <c r="M266" s="231"/>
      <c r="N266" s="232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161</v>
      </c>
      <c r="AU266" s="19" t="s">
        <v>81</v>
      </c>
    </row>
    <row r="267" s="13" customFormat="1">
      <c r="A267" s="13"/>
      <c r="B267" s="235"/>
      <c r="C267" s="236"/>
      <c r="D267" s="228" t="s">
        <v>163</v>
      </c>
      <c r="E267" s="237" t="s">
        <v>19</v>
      </c>
      <c r="F267" s="238" t="s">
        <v>343</v>
      </c>
      <c r="G267" s="236"/>
      <c r="H267" s="237" t="s">
        <v>19</v>
      </c>
      <c r="I267" s="239"/>
      <c r="J267" s="236"/>
      <c r="K267" s="236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163</v>
      </c>
      <c r="AU267" s="244" t="s">
        <v>81</v>
      </c>
      <c r="AV267" s="13" t="s">
        <v>79</v>
      </c>
      <c r="AW267" s="13" t="s">
        <v>34</v>
      </c>
      <c r="AX267" s="13" t="s">
        <v>72</v>
      </c>
      <c r="AY267" s="244" t="s">
        <v>150</v>
      </c>
    </row>
    <row r="268" s="13" customFormat="1">
      <c r="A268" s="13"/>
      <c r="B268" s="235"/>
      <c r="C268" s="236"/>
      <c r="D268" s="228" t="s">
        <v>163</v>
      </c>
      <c r="E268" s="237" t="s">
        <v>19</v>
      </c>
      <c r="F268" s="238" t="s">
        <v>344</v>
      </c>
      <c r="G268" s="236"/>
      <c r="H268" s="237" t="s">
        <v>19</v>
      </c>
      <c r="I268" s="239"/>
      <c r="J268" s="236"/>
      <c r="K268" s="236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163</v>
      </c>
      <c r="AU268" s="244" t="s">
        <v>81</v>
      </c>
      <c r="AV268" s="13" t="s">
        <v>79</v>
      </c>
      <c r="AW268" s="13" t="s">
        <v>34</v>
      </c>
      <c r="AX268" s="13" t="s">
        <v>72</v>
      </c>
      <c r="AY268" s="244" t="s">
        <v>150</v>
      </c>
    </row>
    <row r="269" s="14" customFormat="1">
      <c r="A269" s="14"/>
      <c r="B269" s="245"/>
      <c r="C269" s="246"/>
      <c r="D269" s="228" t="s">
        <v>163</v>
      </c>
      <c r="E269" s="247" t="s">
        <v>19</v>
      </c>
      <c r="F269" s="248" t="s">
        <v>345</v>
      </c>
      <c r="G269" s="246"/>
      <c r="H269" s="249">
        <v>3013.0999999999999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163</v>
      </c>
      <c r="AU269" s="255" t="s">
        <v>81</v>
      </c>
      <c r="AV269" s="14" t="s">
        <v>81</v>
      </c>
      <c r="AW269" s="14" t="s">
        <v>34</v>
      </c>
      <c r="AX269" s="14" t="s">
        <v>72</v>
      </c>
      <c r="AY269" s="255" t="s">
        <v>150</v>
      </c>
    </row>
    <row r="270" s="13" customFormat="1">
      <c r="A270" s="13"/>
      <c r="B270" s="235"/>
      <c r="C270" s="236"/>
      <c r="D270" s="228" t="s">
        <v>163</v>
      </c>
      <c r="E270" s="237" t="s">
        <v>19</v>
      </c>
      <c r="F270" s="238" t="s">
        <v>346</v>
      </c>
      <c r="G270" s="236"/>
      <c r="H270" s="237" t="s">
        <v>19</v>
      </c>
      <c r="I270" s="239"/>
      <c r="J270" s="236"/>
      <c r="K270" s="236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163</v>
      </c>
      <c r="AU270" s="244" t="s">
        <v>81</v>
      </c>
      <c r="AV270" s="13" t="s">
        <v>79</v>
      </c>
      <c r="AW270" s="13" t="s">
        <v>34</v>
      </c>
      <c r="AX270" s="13" t="s">
        <v>72</v>
      </c>
      <c r="AY270" s="244" t="s">
        <v>150</v>
      </c>
    </row>
    <row r="271" s="14" customFormat="1">
      <c r="A271" s="14"/>
      <c r="B271" s="245"/>
      <c r="C271" s="246"/>
      <c r="D271" s="228" t="s">
        <v>163</v>
      </c>
      <c r="E271" s="247" t="s">
        <v>19</v>
      </c>
      <c r="F271" s="248" t="s">
        <v>347</v>
      </c>
      <c r="G271" s="246"/>
      <c r="H271" s="249">
        <v>1281.4000000000001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163</v>
      </c>
      <c r="AU271" s="255" t="s">
        <v>81</v>
      </c>
      <c r="AV271" s="14" t="s">
        <v>81</v>
      </c>
      <c r="AW271" s="14" t="s">
        <v>34</v>
      </c>
      <c r="AX271" s="14" t="s">
        <v>72</v>
      </c>
      <c r="AY271" s="255" t="s">
        <v>150</v>
      </c>
    </row>
    <row r="272" s="13" customFormat="1">
      <c r="A272" s="13"/>
      <c r="B272" s="235"/>
      <c r="C272" s="236"/>
      <c r="D272" s="228" t="s">
        <v>163</v>
      </c>
      <c r="E272" s="237" t="s">
        <v>19</v>
      </c>
      <c r="F272" s="238" t="s">
        <v>348</v>
      </c>
      <c r="G272" s="236"/>
      <c r="H272" s="237" t="s">
        <v>19</v>
      </c>
      <c r="I272" s="239"/>
      <c r="J272" s="236"/>
      <c r="K272" s="236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163</v>
      </c>
      <c r="AU272" s="244" t="s">
        <v>81</v>
      </c>
      <c r="AV272" s="13" t="s">
        <v>79</v>
      </c>
      <c r="AW272" s="13" t="s">
        <v>34</v>
      </c>
      <c r="AX272" s="13" t="s">
        <v>72</v>
      </c>
      <c r="AY272" s="244" t="s">
        <v>150</v>
      </c>
    </row>
    <row r="273" s="14" customFormat="1">
      <c r="A273" s="14"/>
      <c r="B273" s="245"/>
      <c r="C273" s="246"/>
      <c r="D273" s="228" t="s">
        <v>163</v>
      </c>
      <c r="E273" s="247" t="s">
        <v>19</v>
      </c>
      <c r="F273" s="248" t="s">
        <v>349</v>
      </c>
      <c r="G273" s="246"/>
      <c r="H273" s="249">
        <v>142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163</v>
      </c>
      <c r="AU273" s="255" t="s">
        <v>81</v>
      </c>
      <c r="AV273" s="14" t="s">
        <v>81</v>
      </c>
      <c r="AW273" s="14" t="s">
        <v>34</v>
      </c>
      <c r="AX273" s="14" t="s">
        <v>72</v>
      </c>
      <c r="AY273" s="255" t="s">
        <v>150</v>
      </c>
    </row>
    <row r="274" s="13" customFormat="1">
      <c r="A274" s="13"/>
      <c r="B274" s="235"/>
      <c r="C274" s="236"/>
      <c r="D274" s="228" t="s">
        <v>163</v>
      </c>
      <c r="E274" s="237" t="s">
        <v>19</v>
      </c>
      <c r="F274" s="238" t="s">
        <v>350</v>
      </c>
      <c r="G274" s="236"/>
      <c r="H274" s="237" t="s">
        <v>19</v>
      </c>
      <c r="I274" s="239"/>
      <c r="J274" s="236"/>
      <c r="K274" s="236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163</v>
      </c>
      <c r="AU274" s="244" t="s">
        <v>81</v>
      </c>
      <c r="AV274" s="13" t="s">
        <v>79</v>
      </c>
      <c r="AW274" s="13" t="s">
        <v>34</v>
      </c>
      <c r="AX274" s="13" t="s">
        <v>72</v>
      </c>
      <c r="AY274" s="244" t="s">
        <v>150</v>
      </c>
    </row>
    <row r="275" s="14" customFormat="1">
      <c r="A275" s="14"/>
      <c r="B275" s="245"/>
      <c r="C275" s="246"/>
      <c r="D275" s="228" t="s">
        <v>163</v>
      </c>
      <c r="E275" s="247" t="s">
        <v>19</v>
      </c>
      <c r="F275" s="248" t="s">
        <v>351</v>
      </c>
      <c r="G275" s="246"/>
      <c r="H275" s="249">
        <v>488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163</v>
      </c>
      <c r="AU275" s="255" t="s">
        <v>81</v>
      </c>
      <c r="AV275" s="14" t="s">
        <v>81</v>
      </c>
      <c r="AW275" s="14" t="s">
        <v>34</v>
      </c>
      <c r="AX275" s="14" t="s">
        <v>72</v>
      </c>
      <c r="AY275" s="255" t="s">
        <v>150</v>
      </c>
    </row>
    <row r="276" s="13" customFormat="1">
      <c r="A276" s="13"/>
      <c r="B276" s="235"/>
      <c r="C276" s="236"/>
      <c r="D276" s="228" t="s">
        <v>163</v>
      </c>
      <c r="E276" s="237" t="s">
        <v>19</v>
      </c>
      <c r="F276" s="238" t="s">
        <v>352</v>
      </c>
      <c r="G276" s="236"/>
      <c r="H276" s="237" t="s">
        <v>19</v>
      </c>
      <c r="I276" s="239"/>
      <c r="J276" s="236"/>
      <c r="K276" s="236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163</v>
      </c>
      <c r="AU276" s="244" t="s">
        <v>81</v>
      </c>
      <c r="AV276" s="13" t="s">
        <v>79</v>
      </c>
      <c r="AW276" s="13" t="s">
        <v>34</v>
      </c>
      <c r="AX276" s="13" t="s">
        <v>72</v>
      </c>
      <c r="AY276" s="244" t="s">
        <v>150</v>
      </c>
    </row>
    <row r="277" s="14" customFormat="1">
      <c r="A277" s="14"/>
      <c r="B277" s="245"/>
      <c r="C277" s="246"/>
      <c r="D277" s="228" t="s">
        <v>163</v>
      </c>
      <c r="E277" s="247" t="s">
        <v>19</v>
      </c>
      <c r="F277" s="248" t="s">
        <v>353</v>
      </c>
      <c r="G277" s="246"/>
      <c r="H277" s="249">
        <v>225.80000000000001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163</v>
      </c>
      <c r="AU277" s="255" t="s">
        <v>81</v>
      </c>
      <c r="AV277" s="14" t="s">
        <v>81</v>
      </c>
      <c r="AW277" s="14" t="s">
        <v>34</v>
      </c>
      <c r="AX277" s="14" t="s">
        <v>72</v>
      </c>
      <c r="AY277" s="255" t="s">
        <v>150</v>
      </c>
    </row>
    <row r="278" s="14" customFormat="1">
      <c r="A278" s="14"/>
      <c r="B278" s="245"/>
      <c r="C278" s="246"/>
      <c r="D278" s="228" t="s">
        <v>163</v>
      </c>
      <c r="E278" s="247" t="s">
        <v>19</v>
      </c>
      <c r="F278" s="248" t="s">
        <v>224</v>
      </c>
      <c r="G278" s="246"/>
      <c r="H278" s="249">
        <v>10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163</v>
      </c>
      <c r="AU278" s="255" t="s">
        <v>81</v>
      </c>
      <c r="AV278" s="14" t="s">
        <v>81</v>
      </c>
      <c r="AW278" s="14" t="s">
        <v>34</v>
      </c>
      <c r="AX278" s="14" t="s">
        <v>72</v>
      </c>
      <c r="AY278" s="255" t="s">
        <v>150</v>
      </c>
    </row>
    <row r="279" s="15" customFormat="1">
      <c r="A279" s="15"/>
      <c r="B279" s="256"/>
      <c r="C279" s="257"/>
      <c r="D279" s="228" t="s">
        <v>163</v>
      </c>
      <c r="E279" s="258" t="s">
        <v>19</v>
      </c>
      <c r="F279" s="259" t="s">
        <v>167</v>
      </c>
      <c r="G279" s="257"/>
      <c r="H279" s="260">
        <v>5160.3000000000002</v>
      </c>
      <c r="I279" s="261"/>
      <c r="J279" s="257"/>
      <c r="K279" s="257"/>
      <c r="L279" s="262"/>
      <c r="M279" s="263"/>
      <c r="N279" s="264"/>
      <c r="O279" s="264"/>
      <c r="P279" s="264"/>
      <c r="Q279" s="264"/>
      <c r="R279" s="264"/>
      <c r="S279" s="264"/>
      <c r="T279" s="26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6" t="s">
        <v>163</v>
      </c>
      <c r="AU279" s="266" t="s">
        <v>81</v>
      </c>
      <c r="AV279" s="15" t="s">
        <v>157</v>
      </c>
      <c r="AW279" s="15" t="s">
        <v>34</v>
      </c>
      <c r="AX279" s="15" t="s">
        <v>79</v>
      </c>
      <c r="AY279" s="266" t="s">
        <v>150</v>
      </c>
    </row>
    <row r="280" s="2" customFormat="1" ht="37.8" customHeight="1">
      <c r="A280" s="40"/>
      <c r="B280" s="41"/>
      <c r="C280" s="215" t="s">
        <v>354</v>
      </c>
      <c r="D280" s="215" t="s">
        <v>152</v>
      </c>
      <c r="E280" s="216" t="s">
        <v>355</v>
      </c>
      <c r="F280" s="217" t="s">
        <v>356</v>
      </c>
      <c r="G280" s="218" t="s">
        <v>218</v>
      </c>
      <c r="H280" s="219">
        <v>2871.0999999999999</v>
      </c>
      <c r="I280" s="220"/>
      <c r="J280" s="221">
        <f>ROUND(I280*H280,2)</f>
        <v>0</v>
      </c>
      <c r="K280" s="217" t="s">
        <v>156</v>
      </c>
      <c r="L280" s="46"/>
      <c r="M280" s="222" t="s">
        <v>19</v>
      </c>
      <c r="N280" s="223" t="s">
        <v>43</v>
      </c>
      <c r="O280" s="86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6" t="s">
        <v>157</v>
      </c>
      <c r="AT280" s="226" t="s">
        <v>152</v>
      </c>
      <c r="AU280" s="226" t="s">
        <v>81</v>
      </c>
      <c r="AY280" s="19" t="s">
        <v>150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9" t="s">
        <v>79</v>
      </c>
      <c r="BK280" s="227">
        <f>ROUND(I280*H280,2)</f>
        <v>0</v>
      </c>
      <c r="BL280" s="19" t="s">
        <v>157</v>
      </c>
      <c r="BM280" s="226" t="s">
        <v>357</v>
      </c>
    </row>
    <row r="281" s="2" customFormat="1">
      <c r="A281" s="40"/>
      <c r="B281" s="41"/>
      <c r="C281" s="42"/>
      <c r="D281" s="228" t="s">
        <v>159</v>
      </c>
      <c r="E281" s="42"/>
      <c r="F281" s="229" t="s">
        <v>358</v>
      </c>
      <c r="G281" s="42"/>
      <c r="H281" s="42"/>
      <c r="I281" s="230"/>
      <c r="J281" s="42"/>
      <c r="K281" s="42"/>
      <c r="L281" s="46"/>
      <c r="M281" s="231"/>
      <c r="N281" s="232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159</v>
      </c>
      <c r="AU281" s="19" t="s">
        <v>81</v>
      </c>
    </row>
    <row r="282" s="2" customFormat="1">
      <c r="A282" s="40"/>
      <c r="B282" s="41"/>
      <c r="C282" s="42"/>
      <c r="D282" s="233" t="s">
        <v>161</v>
      </c>
      <c r="E282" s="42"/>
      <c r="F282" s="234" t="s">
        <v>359</v>
      </c>
      <c r="G282" s="42"/>
      <c r="H282" s="42"/>
      <c r="I282" s="230"/>
      <c r="J282" s="42"/>
      <c r="K282" s="42"/>
      <c r="L282" s="46"/>
      <c r="M282" s="231"/>
      <c r="N282" s="232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161</v>
      </c>
      <c r="AU282" s="19" t="s">
        <v>81</v>
      </c>
    </row>
    <row r="283" s="13" customFormat="1">
      <c r="A283" s="13"/>
      <c r="B283" s="235"/>
      <c r="C283" s="236"/>
      <c r="D283" s="228" t="s">
        <v>163</v>
      </c>
      <c r="E283" s="237" t="s">
        <v>19</v>
      </c>
      <c r="F283" s="238" t="s">
        <v>205</v>
      </c>
      <c r="G283" s="236"/>
      <c r="H283" s="237" t="s">
        <v>19</v>
      </c>
      <c r="I283" s="239"/>
      <c r="J283" s="236"/>
      <c r="K283" s="236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163</v>
      </c>
      <c r="AU283" s="244" t="s">
        <v>81</v>
      </c>
      <c r="AV283" s="13" t="s">
        <v>79</v>
      </c>
      <c r="AW283" s="13" t="s">
        <v>34</v>
      </c>
      <c r="AX283" s="13" t="s">
        <v>72</v>
      </c>
      <c r="AY283" s="244" t="s">
        <v>150</v>
      </c>
    </row>
    <row r="284" s="13" customFormat="1">
      <c r="A284" s="13"/>
      <c r="B284" s="235"/>
      <c r="C284" s="236"/>
      <c r="D284" s="228" t="s">
        <v>163</v>
      </c>
      <c r="E284" s="237" t="s">
        <v>19</v>
      </c>
      <c r="F284" s="238" t="s">
        <v>360</v>
      </c>
      <c r="G284" s="236"/>
      <c r="H284" s="237" t="s">
        <v>19</v>
      </c>
      <c r="I284" s="239"/>
      <c r="J284" s="236"/>
      <c r="K284" s="236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163</v>
      </c>
      <c r="AU284" s="244" t="s">
        <v>81</v>
      </c>
      <c r="AV284" s="13" t="s">
        <v>79</v>
      </c>
      <c r="AW284" s="13" t="s">
        <v>34</v>
      </c>
      <c r="AX284" s="13" t="s">
        <v>72</v>
      </c>
      <c r="AY284" s="244" t="s">
        <v>150</v>
      </c>
    </row>
    <row r="285" s="13" customFormat="1">
      <c r="A285" s="13"/>
      <c r="B285" s="235"/>
      <c r="C285" s="236"/>
      <c r="D285" s="228" t="s">
        <v>163</v>
      </c>
      <c r="E285" s="237" t="s">
        <v>19</v>
      </c>
      <c r="F285" s="238" t="s">
        <v>361</v>
      </c>
      <c r="G285" s="236"/>
      <c r="H285" s="237" t="s">
        <v>19</v>
      </c>
      <c r="I285" s="239"/>
      <c r="J285" s="236"/>
      <c r="K285" s="236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163</v>
      </c>
      <c r="AU285" s="244" t="s">
        <v>81</v>
      </c>
      <c r="AV285" s="13" t="s">
        <v>79</v>
      </c>
      <c r="AW285" s="13" t="s">
        <v>34</v>
      </c>
      <c r="AX285" s="13" t="s">
        <v>72</v>
      </c>
      <c r="AY285" s="244" t="s">
        <v>150</v>
      </c>
    </row>
    <row r="286" s="14" customFormat="1">
      <c r="A286" s="14"/>
      <c r="B286" s="245"/>
      <c r="C286" s="246"/>
      <c r="D286" s="228" t="s">
        <v>163</v>
      </c>
      <c r="E286" s="247" t="s">
        <v>19</v>
      </c>
      <c r="F286" s="248" t="s">
        <v>362</v>
      </c>
      <c r="G286" s="246"/>
      <c r="H286" s="249">
        <v>2871.0999999999999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163</v>
      </c>
      <c r="AU286" s="255" t="s">
        <v>81</v>
      </c>
      <c r="AV286" s="14" t="s">
        <v>81</v>
      </c>
      <c r="AW286" s="14" t="s">
        <v>34</v>
      </c>
      <c r="AX286" s="14" t="s">
        <v>72</v>
      </c>
      <c r="AY286" s="255" t="s">
        <v>150</v>
      </c>
    </row>
    <row r="287" s="15" customFormat="1">
      <c r="A287" s="15"/>
      <c r="B287" s="256"/>
      <c r="C287" s="257"/>
      <c r="D287" s="228" t="s">
        <v>163</v>
      </c>
      <c r="E287" s="258" t="s">
        <v>19</v>
      </c>
      <c r="F287" s="259" t="s">
        <v>167</v>
      </c>
      <c r="G287" s="257"/>
      <c r="H287" s="260">
        <v>2871.0999999999999</v>
      </c>
      <c r="I287" s="261"/>
      <c r="J287" s="257"/>
      <c r="K287" s="257"/>
      <c r="L287" s="262"/>
      <c r="M287" s="263"/>
      <c r="N287" s="264"/>
      <c r="O287" s="264"/>
      <c r="P287" s="264"/>
      <c r="Q287" s="264"/>
      <c r="R287" s="264"/>
      <c r="S287" s="264"/>
      <c r="T287" s="26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6" t="s">
        <v>163</v>
      </c>
      <c r="AU287" s="266" t="s">
        <v>81</v>
      </c>
      <c r="AV287" s="15" t="s">
        <v>157</v>
      </c>
      <c r="AW287" s="15" t="s">
        <v>34</v>
      </c>
      <c r="AX287" s="15" t="s">
        <v>79</v>
      </c>
      <c r="AY287" s="266" t="s">
        <v>150</v>
      </c>
    </row>
    <row r="288" s="2" customFormat="1" ht="24.15" customHeight="1">
      <c r="A288" s="40"/>
      <c r="B288" s="41"/>
      <c r="C288" s="215" t="s">
        <v>363</v>
      </c>
      <c r="D288" s="215" t="s">
        <v>152</v>
      </c>
      <c r="E288" s="216" t="s">
        <v>364</v>
      </c>
      <c r="F288" s="217" t="s">
        <v>365</v>
      </c>
      <c r="G288" s="218" t="s">
        <v>218</v>
      </c>
      <c r="H288" s="219">
        <v>4782.5</v>
      </c>
      <c r="I288" s="220"/>
      <c r="J288" s="221">
        <f>ROUND(I288*H288,2)</f>
        <v>0</v>
      </c>
      <c r="K288" s="217" t="s">
        <v>156</v>
      </c>
      <c r="L288" s="46"/>
      <c r="M288" s="222" t="s">
        <v>19</v>
      </c>
      <c r="N288" s="223" t="s">
        <v>43</v>
      </c>
      <c r="O288" s="86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6" t="s">
        <v>157</v>
      </c>
      <c r="AT288" s="226" t="s">
        <v>152</v>
      </c>
      <c r="AU288" s="226" t="s">
        <v>81</v>
      </c>
      <c r="AY288" s="19" t="s">
        <v>150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9" t="s">
        <v>79</v>
      </c>
      <c r="BK288" s="227">
        <f>ROUND(I288*H288,2)</f>
        <v>0</v>
      </c>
      <c r="BL288" s="19" t="s">
        <v>157</v>
      </c>
      <c r="BM288" s="226" t="s">
        <v>366</v>
      </c>
    </row>
    <row r="289" s="2" customFormat="1">
      <c r="A289" s="40"/>
      <c r="B289" s="41"/>
      <c r="C289" s="42"/>
      <c r="D289" s="228" t="s">
        <v>159</v>
      </c>
      <c r="E289" s="42"/>
      <c r="F289" s="229" t="s">
        <v>367</v>
      </c>
      <c r="G289" s="42"/>
      <c r="H289" s="42"/>
      <c r="I289" s="230"/>
      <c r="J289" s="42"/>
      <c r="K289" s="42"/>
      <c r="L289" s="46"/>
      <c r="M289" s="231"/>
      <c r="N289" s="232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159</v>
      </c>
      <c r="AU289" s="19" t="s">
        <v>81</v>
      </c>
    </row>
    <row r="290" s="2" customFormat="1">
      <c r="A290" s="40"/>
      <c r="B290" s="41"/>
      <c r="C290" s="42"/>
      <c r="D290" s="233" t="s">
        <v>161</v>
      </c>
      <c r="E290" s="42"/>
      <c r="F290" s="234" t="s">
        <v>368</v>
      </c>
      <c r="G290" s="42"/>
      <c r="H290" s="42"/>
      <c r="I290" s="230"/>
      <c r="J290" s="42"/>
      <c r="K290" s="42"/>
      <c r="L290" s="46"/>
      <c r="M290" s="231"/>
      <c r="N290" s="232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161</v>
      </c>
      <c r="AU290" s="19" t="s">
        <v>81</v>
      </c>
    </row>
    <row r="291" s="13" customFormat="1">
      <c r="A291" s="13"/>
      <c r="B291" s="235"/>
      <c r="C291" s="236"/>
      <c r="D291" s="228" t="s">
        <v>163</v>
      </c>
      <c r="E291" s="237" t="s">
        <v>19</v>
      </c>
      <c r="F291" s="238" t="s">
        <v>205</v>
      </c>
      <c r="G291" s="236"/>
      <c r="H291" s="237" t="s">
        <v>19</v>
      </c>
      <c r="I291" s="239"/>
      <c r="J291" s="236"/>
      <c r="K291" s="236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163</v>
      </c>
      <c r="AU291" s="244" t="s">
        <v>81</v>
      </c>
      <c r="AV291" s="13" t="s">
        <v>79</v>
      </c>
      <c r="AW291" s="13" t="s">
        <v>34</v>
      </c>
      <c r="AX291" s="13" t="s">
        <v>72</v>
      </c>
      <c r="AY291" s="244" t="s">
        <v>150</v>
      </c>
    </row>
    <row r="292" s="13" customFormat="1">
      <c r="A292" s="13"/>
      <c r="B292" s="235"/>
      <c r="C292" s="236"/>
      <c r="D292" s="228" t="s">
        <v>163</v>
      </c>
      <c r="E292" s="237" t="s">
        <v>19</v>
      </c>
      <c r="F292" s="238" t="s">
        <v>369</v>
      </c>
      <c r="G292" s="236"/>
      <c r="H292" s="237" t="s">
        <v>19</v>
      </c>
      <c r="I292" s="239"/>
      <c r="J292" s="236"/>
      <c r="K292" s="236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163</v>
      </c>
      <c r="AU292" s="244" t="s">
        <v>81</v>
      </c>
      <c r="AV292" s="13" t="s">
        <v>79</v>
      </c>
      <c r="AW292" s="13" t="s">
        <v>34</v>
      </c>
      <c r="AX292" s="13" t="s">
        <v>72</v>
      </c>
      <c r="AY292" s="244" t="s">
        <v>150</v>
      </c>
    </row>
    <row r="293" s="14" customFormat="1">
      <c r="A293" s="14"/>
      <c r="B293" s="245"/>
      <c r="C293" s="246"/>
      <c r="D293" s="228" t="s">
        <v>163</v>
      </c>
      <c r="E293" s="247" t="s">
        <v>19</v>
      </c>
      <c r="F293" s="248" t="s">
        <v>349</v>
      </c>
      <c r="G293" s="246"/>
      <c r="H293" s="249">
        <v>142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163</v>
      </c>
      <c r="AU293" s="255" t="s">
        <v>81</v>
      </c>
      <c r="AV293" s="14" t="s">
        <v>81</v>
      </c>
      <c r="AW293" s="14" t="s">
        <v>34</v>
      </c>
      <c r="AX293" s="14" t="s">
        <v>72</v>
      </c>
      <c r="AY293" s="255" t="s">
        <v>150</v>
      </c>
    </row>
    <row r="294" s="13" customFormat="1">
      <c r="A294" s="13"/>
      <c r="B294" s="235"/>
      <c r="C294" s="236"/>
      <c r="D294" s="228" t="s">
        <v>163</v>
      </c>
      <c r="E294" s="237" t="s">
        <v>19</v>
      </c>
      <c r="F294" s="238" t="s">
        <v>370</v>
      </c>
      <c r="G294" s="236"/>
      <c r="H294" s="237" t="s">
        <v>19</v>
      </c>
      <c r="I294" s="239"/>
      <c r="J294" s="236"/>
      <c r="K294" s="236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163</v>
      </c>
      <c r="AU294" s="244" t="s">
        <v>81</v>
      </c>
      <c r="AV294" s="13" t="s">
        <v>79</v>
      </c>
      <c r="AW294" s="13" t="s">
        <v>34</v>
      </c>
      <c r="AX294" s="13" t="s">
        <v>72</v>
      </c>
      <c r="AY294" s="244" t="s">
        <v>150</v>
      </c>
    </row>
    <row r="295" s="14" customFormat="1">
      <c r="A295" s="14"/>
      <c r="B295" s="245"/>
      <c r="C295" s="246"/>
      <c r="D295" s="228" t="s">
        <v>163</v>
      </c>
      <c r="E295" s="247" t="s">
        <v>19</v>
      </c>
      <c r="F295" s="248" t="s">
        <v>362</v>
      </c>
      <c r="G295" s="246"/>
      <c r="H295" s="249">
        <v>2871.0999999999999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163</v>
      </c>
      <c r="AU295" s="255" t="s">
        <v>81</v>
      </c>
      <c r="AV295" s="14" t="s">
        <v>81</v>
      </c>
      <c r="AW295" s="14" t="s">
        <v>34</v>
      </c>
      <c r="AX295" s="14" t="s">
        <v>72</v>
      </c>
      <c r="AY295" s="255" t="s">
        <v>150</v>
      </c>
    </row>
    <row r="296" s="13" customFormat="1">
      <c r="A296" s="13"/>
      <c r="B296" s="235"/>
      <c r="C296" s="236"/>
      <c r="D296" s="228" t="s">
        <v>163</v>
      </c>
      <c r="E296" s="237" t="s">
        <v>19</v>
      </c>
      <c r="F296" s="238" t="s">
        <v>371</v>
      </c>
      <c r="G296" s="236"/>
      <c r="H296" s="237" t="s">
        <v>19</v>
      </c>
      <c r="I296" s="239"/>
      <c r="J296" s="236"/>
      <c r="K296" s="236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163</v>
      </c>
      <c r="AU296" s="244" t="s">
        <v>81</v>
      </c>
      <c r="AV296" s="13" t="s">
        <v>79</v>
      </c>
      <c r="AW296" s="13" t="s">
        <v>34</v>
      </c>
      <c r="AX296" s="13" t="s">
        <v>72</v>
      </c>
      <c r="AY296" s="244" t="s">
        <v>150</v>
      </c>
    </row>
    <row r="297" s="14" customFormat="1">
      <c r="A297" s="14"/>
      <c r="B297" s="245"/>
      <c r="C297" s="246"/>
      <c r="D297" s="228" t="s">
        <v>163</v>
      </c>
      <c r="E297" s="247" t="s">
        <v>19</v>
      </c>
      <c r="F297" s="248" t="s">
        <v>351</v>
      </c>
      <c r="G297" s="246"/>
      <c r="H297" s="249">
        <v>488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163</v>
      </c>
      <c r="AU297" s="255" t="s">
        <v>81</v>
      </c>
      <c r="AV297" s="14" t="s">
        <v>81</v>
      </c>
      <c r="AW297" s="14" t="s">
        <v>34</v>
      </c>
      <c r="AX297" s="14" t="s">
        <v>72</v>
      </c>
      <c r="AY297" s="255" t="s">
        <v>150</v>
      </c>
    </row>
    <row r="298" s="13" customFormat="1">
      <c r="A298" s="13"/>
      <c r="B298" s="235"/>
      <c r="C298" s="236"/>
      <c r="D298" s="228" t="s">
        <v>163</v>
      </c>
      <c r="E298" s="237" t="s">
        <v>19</v>
      </c>
      <c r="F298" s="238" t="s">
        <v>372</v>
      </c>
      <c r="G298" s="236"/>
      <c r="H298" s="237" t="s">
        <v>19</v>
      </c>
      <c r="I298" s="239"/>
      <c r="J298" s="236"/>
      <c r="K298" s="236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163</v>
      </c>
      <c r="AU298" s="244" t="s">
        <v>81</v>
      </c>
      <c r="AV298" s="13" t="s">
        <v>79</v>
      </c>
      <c r="AW298" s="13" t="s">
        <v>34</v>
      </c>
      <c r="AX298" s="13" t="s">
        <v>72</v>
      </c>
      <c r="AY298" s="244" t="s">
        <v>150</v>
      </c>
    </row>
    <row r="299" s="14" customFormat="1">
      <c r="A299" s="14"/>
      <c r="B299" s="245"/>
      <c r="C299" s="246"/>
      <c r="D299" s="228" t="s">
        <v>163</v>
      </c>
      <c r="E299" s="247" t="s">
        <v>19</v>
      </c>
      <c r="F299" s="248" t="s">
        <v>347</v>
      </c>
      <c r="G299" s="246"/>
      <c r="H299" s="249">
        <v>1281.4000000000001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163</v>
      </c>
      <c r="AU299" s="255" t="s">
        <v>81</v>
      </c>
      <c r="AV299" s="14" t="s">
        <v>81</v>
      </c>
      <c r="AW299" s="14" t="s">
        <v>34</v>
      </c>
      <c r="AX299" s="14" t="s">
        <v>72</v>
      </c>
      <c r="AY299" s="255" t="s">
        <v>150</v>
      </c>
    </row>
    <row r="300" s="15" customFormat="1">
      <c r="A300" s="15"/>
      <c r="B300" s="256"/>
      <c r="C300" s="257"/>
      <c r="D300" s="228" t="s">
        <v>163</v>
      </c>
      <c r="E300" s="258" t="s">
        <v>19</v>
      </c>
      <c r="F300" s="259" t="s">
        <v>167</v>
      </c>
      <c r="G300" s="257"/>
      <c r="H300" s="260">
        <v>4782.5</v>
      </c>
      <c r="I300" s="261"/>
      <c r="J300" s="257"/>
      <c r="K300" s="257"/>
      <c r="L300" s="262"/>
      <c r="M300" s="263"/>
      <c r="N300" s="264"/>
      <c r="O300" s="264"/>
      <c r="P300" s="264"/>
      <c r="Q300" s="264"/>
      <c r="R300" s="264"/>
      <c r="S300" s="264"/>
      <c r="T300" s="26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6" t="s">
        <v>163</v>
      </c>
      <c r="AU300" s="266" t="s">
        <v>81</v>
      </c>
      <c r="AV300" s="15" t="s">
        <v>157</v>
      </c>
      <c r="AW300" s="15" t="s">
        <v>34</v>
      </c>
      <c r="AX300" s="15" t="s">
        <v>79</v>
      </c>
      <c r="AY300" s="266" t="s">
        <v>150</v>
      </c>
    </row>
    <row r="301" s="2" customFormat="1" ht="24.15" customHeight="1">
      <c r="A301" s="40"/>
      <c r="B301" s="41"/>
      <c r="C301" s="215" t="s">
        <v>373</v>
      </c>
      <c r="D301" s="215" t="s">
        <v>152</v>
      </c>
      <c r="E301" s="216" t="s">
        <v>374</v>
      </c>
      <c r="F301" s="217" t="s">
        <v>375</v>
      </c>
      <c r="G301" s="218" t="s">
        <v>218</v>
      </c>
      <c r="H301" s="219">
        <v>488</v>
      </c>
      <c r="I301" s="220"/>
      <c r="J301" s="221">
        <f>ROUND(I301*H301,2)</f>
        <v>0</v>
      </c>
      <c r="K301" s="217" t="s">
        <v>156</v>
      </c>
      <c r="L301" s="46"/>
      <c r="M301" s="222" t="s">
        <v>19</v>
      </c>
      <c r="N301" s="223" t="s">
        <v>43</v>
      </c>
      <c r="O301" s="86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6" t="s">
        <v>157</v>
      </c>
      <c r="AT301" s="226" t="s">
        <v>152</v>
      </c>
      <c r="AU301" s="226" t="s">
        <v>81</v>
      </c>
      <c r="AY301" s="19" t="s">
        <v>150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9" t="s">
        <v>79</v>
      </c>
      <c r="BK301" s="227">
        <f>ROUND(I301*H301,2)</f>
        <v>0</v>
      </c>
      <c r="BL301" s="19" t="s">
        <v>157</v>
      </c>
      <c r="BM301" s="226" t="s">
        <v>376</v>
      </c>
    </row>
    <row r="302" s="2" customFormat="1">
      <c r="A302" s="40"/>
      <c r="B302" s="41"/>
      <c r="C302" s="42"/>
      <c r="D302" s="228" t="s">
        <v>159</v>
      </c>
      <c r="E302" s="42"/>
      <c r="F302" s="229" t="s">
        <v>377</v>
      </c>
      <c r="G302" s="42"/>
      <c r="H302" s="42"/>
      <c r="I302" s="230"/>
      <c r="J302" s="42"/>
      <c r="K302" s="42"/>
      <c r="L302" s="46"/>
      <c r="M302" s="231"/>
      <c r="N302" s="232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159</v>
      </c>
      <c r="AU302" s="19" t="s">
        <v>81</v>
      </c>
    </row>
    <row r="303" s="2" customFormat="1">
      <c r="A303" s="40"/>
      <c r="B303" s="41"/>
      <c r="C303" s="42"/>
      <c r="D303" s="233" t="s">
        <v>161</v>
      </c>
      <c r="E303" s="42"/>
      <c r="F303" s="234" t="s">
        <v>378</v>
      </c>
      <c r="G303" s="42"/>
      <c r="H303" s="42"/>
      <c r="I303" s="230"/>
      <c r="J303" s="42"/>
      <c r="K303" s="42"/>
      <c r="L303" s="46"/>
      <c r="M303" s="231"/>
      <c r="N303" s="232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161</v>
      </c>
      <c r="AU303" s="19" t="s">
        <v>81</v>
      </c>
    </row>
    <row r="304" s="13" customFormat="1">
      <c r="A304" s="13"/>
      <c r="B304" s="235"/>
      <c r="C304" s="236"/>
      <c r="D304" s="228" t="s">
        <v>163</v>
      </c>
      <c r="E304" s="237" t="s">
        <v>19</v>
      </c>
      <c r="F304" s="238" t="s">
        <v>205</v>
      </c>
      <c r="G304" s="236"/>
      <c r="H304" s="237" t="s">
        <v>19</v>
      </c>
      <c r="I304" s="239"/>
      <c r="J304" s="236"/>
      <c r="K304" s="236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163</v>
      </c>
      <c r="AU304" s="244" t="s">
        <v>81</v>
      </c>
      <c r="AV304" s="13" t="s">
        <v>79</v>
      </c>
      <c r="AW304" s="13" t="s">
        <v>34</v>
      </c>
      <c r="AX304" s="13" t="s">
        <v>72</v>
      </c>
      <c r="AY304" s="244" t="s">
        <v>150</v>
      </c>
    </row>
    <row r="305" s="14" customFormat="1">
      <c r="A305" s="14"/>
      <c r="B305" s="245"/>
      <c r="C305" s="246"/>
      <c r="D305" s="228" t="s">
        <v>163</v>
      </c>
      <c r="E305" s="247" t="s">
        <v>19</v>
      </c>
      <c r="F305" s="248" t="s">
        <v>351</v>
      </c>
      <c r="G305" s="246"/>
      <c r="H305" s="249">
        <v>488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163</v>
      </c>
      <c r="AU305" s="255" t="s">
        <v>81</v>
      </c>
      <c r="AV305" s="14" t="s">
        <v>81</v>
      </c>
      <c r="AW305" s="14" t="s">
        <v>34</v>
      </c>
      <c r="AX305" s="14" t="s">
        <v>72</v>
      </c>
      <c r="AY305" s="255" t="s">
        <v>150</v>
      </c>
    </row>
    <row r="306" s="15" customFormat="1">
      <c r="A306" s="15"/>
      <c r="B306" s="256"/>
      <c r="C306" s="257"/>
      <c r="D306" s="228" t="s">
        <v>163</v>
      </c>
      <c r="E306" s="258" t="s">
        <v>19</v>
      </c>
      <c r="F306" s="259" t="s">
        <v>167</v>
      </c>
      <c r="G306" s="257"/>
      <c r="H306" s="260">
        <v>488</v>
      </c>
      <c r="I306" s="261"/>
      <c r="J306" s="257"/>
      <c r="K306" s="257"/>
      <c r="L306" s="262"/>
      <c r="M306" s="263"/>
      <c r="N306" s="264"/>
      <c r="O306" s="264"/>
      <c r="P306" s="264"/>
      <c r="Q306" s="264"/>
      <c r="R306" s="264"/>
      <c r="S306" s="264"/>
      <c r="T306" s="26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6" t="s">
        <v>163</v>
      </c>
      <c r="AU306" s="266" t="s">
        <v>81</v>
      </c>
      <c r="AV306" s="15" t="s">
        <v>157</v>
      </c>
      <c r="AW306" s="15" t="s">
        <v>34</v>
      </c>
      <c r="AX306" s="15" t="s">
        <v>79</v>
      </c>
      <c r="AY306" s="266" t="s">
        <v>150</v>
      </c>
    </row>
    <row r="307" s="2" customFormat="1" ht="33" customHeight="1">
      <c r="A307" s="40"/>
      <c r="B307" s="41"/>
      <c r="C307" s="215" t="s">
        <v>379</v>
      </c>
      <c r="D307" s="215" t="s">
        <v>152</v>
      </c>
      <c r="E307" s="216" t="s">
        <v>380</v>
      </c>
      <c r="F307" s="217" t="s">
        <v>381</v>
      </c>
      <c r="G307" s="218" t="s">
        <v>382</v>
      </c>
      <c r="H307" s="219">
        <v>5167.9799999999996</v>
      </c>
      <c r="I307" s="220"/>
      <c r="J307" s="221">
        <f>ROUND(I307*H307,2)</f>
        <v>0</v>
      </c>
      <c r="K307" s="217" t="s">
        <v>156</v>
      </c>
      <c r="L307" s="46"/>
      <c r="M307" s="222" t="s">
        <v>19</v>
      </c>
      <c r="N307" s="223" t="s">
        <v>43</v>
      </c>
      <c r="O307" s="86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6" t="s">
        <v>157</v>
      </c>
      <c r="AT307" s="226" t="s">
        <v>152</v>
      </c>
      <c r="AU307" s="226" t="s">
        <v>81</v>
      </c>
      <c r="AY307" s="19" t="s">
        <v>150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9" t="s">
        <v>79</v>
      </c>
      <c r="BK307" s="227">
        <f>ROUND(I307*H307,2)</f>
        <v>0</v>
      </c>
      <c r="BL307" s="19" t="s">
        <v>157</v>
      </c>
      <c r="BM307" s="226" t="s">
        <v>383</v>
      </c>
    </row>
    <row r="308" s="2" customFormat="1">
      <c r="A308" s="40"/>
      <c r="B308" s="41"/>
      <c r="C308" s="42"/>
      <c r="D308" s="228" t="s">
        <v>159</v>
      </c>
      <c r="E308" s="42"/>
      <c r="F308" s="229" t="s">
        <v>384</v>
      </c>
      <c r="G308" s="42"/>
      <c r="H308" s="42"/>
      <c r="I308" s="230"/>
      <c r="J308" s="42"/>
      <c r="K308" s="42"/>
      <c r="L308" s="46"/>
      <c r="M308" s="231"/>
      <c r="N308" s="232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159</v>
      </c>
      <c r="AU308" s="19" t="s">
        <v>81</v>
      </c>
    </row>
    <row r="309" s="2" customFormat="1">
      <c r="A309" s="40"/>
      <c r="B309" s="41"/>
      <c r="C309" s="42"/>
      <c r="D309" s="233" t="s">
        <v>161</v>
      </c>
      <c r="E309" s="42"/>
      <c r="F309" s="234" t="s">
        <v>385</v>
      </c>
      <c r="G309" s="42"/>
      <c r="H309" s="42"/>
      <c r="I309" s="230"/>
      <c r="J309" s="42"/>
      <c r="K309" s="42"/>
      <c r="L309" s="46"/>
      <c r="M309" s="231"/>
      <c r="N309" s="232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161</v>
      </c>
      <c r="AU309" s="19" t="s">
        <v>81</v>
      </c>
    </row>
    <row r="310" s="13" customFormat="1">
      <c r="A310" s="13"/>
      <c r="B310" s="235"/>
      <c r="C310" s="236"/>
      <c r="D310" s="228" t="s">
        <v>163</v>
      </c>
      <c r="E310" s="237" t="s">
        <v>19</v>
      </c>
      <c r="F310" s="238" t="s">
        <v>205</v>
      </c>
      <c r="G310" s="236"/>
      <c r="H310" s="237" t="s">
        <v>19</v>
      </c>
      <c r="I310" s="239"/>
      <c r="J310" s="236"/>
      <c r="K310" s="236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163</v>
      </c>
      <c r="AU310" s="244" t="s">
        <v>81</v>
      </c>
      <c r="AV310" s="13" t="s">
        <v>79</v>
      </c>
      <c r="AW310" s="13" t="s">
        <v>34</v>
      </c>
      <c r="AX310" s="13" t="s">
        <v>72</v>
      </c>
      <c r="AY310" s="244" t="s">
        <v>150</v>
      </c>
    </row>
    <row r="311" s="13" customFormat="1">
      <c r="A311" s="13"/>
      <c r="B311" s="235"/>
      <c r="C311" s="236"/>
      <c r="D311" s="228" t="s">
        <v>163</v>
      </c>
      <c r="E311" s="237" t="s">
        <v>19</v>
      </c>
      <c r="F311" s="238" t="s">
        <v>386</v>
      </c>
      <c r="G311" s="236"/>
      <c r="H311" s="237" t="s">
        <v>19</v>
      </c>
      <c r="I311" s="239"/>
      <c r="J311" s="236"/>
      <c r="K311" s="236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163</v>
      </c>
      <c r="AU311" s="244" t="s">
        <v>81</v>
      </c>
      <c r="AV311" s="13" t="s">
        <v>79</v>
      </c>
      <c r="AW311" s="13" t="s">
        <v>34</v>
      </c>
      <c r="AX311" s="13" t="s">
        <v>72</v>
      </c>
      <c r="AY311" s="244" t="s">
        <v>150</v>
      </c>
    </row>
    <row r="312" s="14" customFormat="1">
      <c r="A312" s="14"/>
      <c r="B312" s="245"/>
      <c r="C312" s="246"/>
      <c r="D312" s="228" t="s">
        <v>163</v>
      </c>
      <c r="E312" s="247" t="s">
        <v>19</v>
      </c>
      <c r="F312" s="248" t="s">
        <v>387</v>
      </c>
      <c r="G312" s="246"/>
      <c r="H312" s="249">
        <v>5167.9799999999996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163</v>
      </c>
      <c r="AU312" s="255" t="s">
        <v>81</v>
      </c>
      <c r="AV312" s="14" t="s">
        <v>81</v>
      </c>
      <c r="AW312" s="14" t="s">
        <v>34</v>
      </c>
      <c r="AX312" s="14" t="s">
        <v>72</v>
      </c>
      <c r="AY312" s="255" t="s">
        <v>150</v>
      </c>
    </row>
    <row r="313" s="15" customFormat="1">
      <c r="A313" s="15"/>
      <c r="B313" s="256"/>
      <c r="C313" s="257"/>
      <c r="D313" s="228" t="s">
        <v>163</v>
      </c>
      <c r="E313" s="258" t="s">
        <v>19</v>
      </c>
      <c r="F313" s="259" t="s">
        <v>167</v>
      </c>
      <c r="G313" s="257"/>
      <c r="H313" s="260">
        <v>5167.9799999999996</v>
      </c>
      <c r="I313" s="261"/>
      <c r="J313" s="257"/>
      <c r="K313" s="257"/>
      <c r="L313" s="262"/>
      <c r="M313" s="263"/>
      <c r="N313" s="264"/>
      <c r="O313" s="264"/>
      <c r="P313" s="264"/>
      <c r="Q313" s="264"/>
      <c r="R313" s="264"/>
      <c r="S313" s="264"/>
      <c r="T313" s="26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6" t="s">
        <v>163</v>
      </c>
      <c r="AU313" s="266" t="s">
        <v>81</v>
      </c>
      <c r="AV313" s="15" t="s">
        <v>157</v>
      </c>
      <c r="AW313" s="15" t="s">
        <v>34</v>
      </c>
      <c r="AX313" s="15" t="s">
        <v>79</v>
      </c>
      <c r="AY313" s="266" t="s">
        <v>150</v>
      </c>
    </row>
    <row r="314" s="2" customFormat="1" ht="16.5" customHeight="1">
      <c r="A314" s="40"/>
      <c r="B314" s="41"/>
      <c r="C314" s="215" t="s">
        <v>388</v>
      </c>
      <c r="D314" s="215" t="s">
        <v>152</v>
      </c>
      <c r="E314" s="216" t="s">
        <v>389</v>
      </c>
      <c r="F314" s="217" t="s">
        <v>390</v>
      </c>
      <c r="G314" s="218" t="s">
        <v>218</v>
      </c>
      <c r="H314" s="219">
        <v>4294.5</v>
      </c>
      <c r="I314" s="220"/>
      <c r="J314" s="221">
        <f>ROUND(I314*H314,2)</f>
        <v>0</v>
      </c>
      <c r="K314" s="217" t="s">
        <v>156</v>
      </c>
      <c r="L314" s="46"/>
      <c r="M314" s="222" t="s">
        <v>19</v>
      </c>
      <c r="N314" s="223" t="s">
        <v>43</v>
      </c>
      <c r="O314" s="86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6" t="s">
        <v>157</v>
      </c>
      <c r="AT314" s="226" t="s">
        <v>152</v>
      </c>
      <c r="AU314" s="226" t="s">
        <v>81</v>
      </c>
      <c r="AY314" s="19" t="s">
        <v>150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9" t="s">
        <v>79</v>
      </c>
      <c r="BK314" s="227">
        <f>ROUND(I314*H314,2)</f>
        <v>0</v>
      </c>
      <c r="BL314" s="19" t="s">
        <v>157</v>
      </c>
      <c r="BM314" s="226" t="s">
        <v>391</v>
      </c>
    </row>
    <row r="315" s="2" customFormat="1">
      <c r="A315" s="40"/>
      <c r="B315" s="41"/>
      <c r="C315" s="42"/>
      <c r="D315" s="228" t="s">
        <v>159</v>
      </c>
      <c r="E315" s="42"/>
      <c r="F315" s="229" t="s">
        <v>392</v>
      </c>
      <c r="G315" s="42"/>
      <c r="H315" s="42"/>
      <c r="I315" s="230"/>
      <c r="J315" s="42"/>
      <c r="K315" s="42"/>
      <c r="L315" s="46"/>
      <c r="M315" s="231"/>
      <c r="N315" s="232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159</v>
      </c>
      <c r="AU315" s="19" t="s">
        <v>81</v>
      </c>
    </row>
    <row r="316" s="2" customFormat="1">
      <c r="A316" s="40"/>
      <c r="B316" s="41"/>
      <c r="C316" s="42"/>
      <c r="D316" s="233" t="s">
        <v>161</v>
      </c>
      <c r="E316" s="42"/>
      <c r="F316" s="234" t="s">
        <v>393</v>
      </c>
      <c r="G316" s="42"/>
      <c r="H316" s="42"/>
      <c r="I316" s="230"/>
      <c r="J316" s="42"/>
      <c r="K316" s="42"/>
      <c r="L316" s="46"/>
      <c r="M316" s="231"/>
      <c r="N316" s="232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161</v>
      </c>
      <c r="AU316" s="19" t="s">
        <v>81</v>
      </c>
    </row>
    <row r="317" s="13" customFormat="1">
      <c r="A317" s="13"/>
      <c r="B317" s="235"/>
      <c r="C317" s="236"/>
      <c r="D317" s="228" t="s">
        <v>163</v>
      </c>
      <c r="E317" s="237" t="s">
        <v>19</v>
      </c>
      <c r="F317" s="238" t="s">
        <v>343</v>
      </c>
      <c r="G317" s="236"/>
      <c r="H317" s="237" t="s">
        <v>19</v>
      </c>
      <c r="I317" s="239"/>
      <c r="J317" s="236"/>
      <c r="K317" s="236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163</v>
      </c>
      <c r="AU317" s="244" t="s">
        <v>81</v>
      </c>
      <c r="AV317" s="13" t="s">
        <v>79</v>
      </c>
      <c r="AW317" s="13" t="s">
        <v>34</v>
      </c>
      <c r="AX317" s="13" t="s">
        <v>72</v>
      </c>
      <c r="AY317" s="244" t="s">
        <v>150</v>
      </c>
    </row>
    <row r="318" s="13" customFormat="1">
      <c r="A318" s="13"/>
      <c r="B318" s="235"/>
      <c r="C318" s="236"/>
      <c r="D318" s="228" t="s">
        <v>163</v>
      </c>
      <c r="E318" s="237" t="s">
        <v>19</v>
      </c>
      <c r="F318" s="238" t="s">
        <v>394</v>
      </c>
      <c r="G318" s="236"/>
      <c r="H318" s="237" t="s">
        <v>19</v>
      </c>
      <c r="I318" s="239"/>
      <c r="J318" s="236"/>
      <c r="K318" s="236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163</v>
      </c>
      <c r="AU318" s="244" t="s">
        <v>81</v>
      </c>
      <c r="AV318" s="13" t="s">
        <v>79</v>
      </c>
      <c r="AW318" s="13" t="s">
        <v>34</v>
      </c>
      <c r="AX318" s="13" t="s">
        <v>72</v>
      </c>
      <c r="AY318" s="244" t="s">
        <v>150</v>
      </c>
    </row>
    <row r="319" s="14" customFormat="1">
      <c r="A319" s="14"/>
      <c r="B319" s="245"/>
      <c r="C319" s="246"/>
      <c r="D319" s="228" t="s">
        <v>163</v>
      </c>
      <c r="E319" s="247" t="s">
        <v>19</v>
      </c>
      <c r="F319" s="248" t="s">
        <v>395</v>
      </c>
      <c r="G319" s="246"/>
      <c r="H319" s="249">
        <v>3013.0999999999999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163</v>
      </c>
      <c r="AU319" s="255" t="s">
        <v>81</v>
      </c>
      <c r="AV319" s="14" t="s">
        <v>81</v>
      </c>
      <c r="AW319" s="14" t="s">
        <v>34</v>
      </c>
      <c r="AX319" s="14" t="s">
        <v>72</v>
      </c>
      <c r="AY319" s="255" t="s">
        <v>150</v>
      </c>
    </row>
    <row r="320" s="13" customFormat="1">
      <c r="A320" s="13"/>
      <c r="B320" s="235"/>
      <c r="C320" s="236"/>
      <c r="D320" s="228" t="s">
        <v>163</v>
      </c>
      <c r="E320" s="237" t="s">
        <v>19</v>
      </c>
      <c r="F320" s="238" t="s">
        <v>396</v>
      </c>
      <c r="G320" s="236"/>
      <c r="H320" s="237" t="s">
        <v>19</v>
      </c>
      <c r="I320" s="239"/>
      <c r="J320" s="236"/>
      <c r="K320" s="236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163</v>
      </c>
      <c r="AU320" s="244" t="s">
        <v>81</v>
      </c>
      <c r="AV320" s="13" t="s">
        <v>79</v>
      </c>
      <c r="AW320" s="13" t="s">
        <v>34</v>
      </c>
      <c r="AX320" s="13" t="s">
        <v>72</v>
      </c>
      <c r="AY320" s="244" t="s">
        <v>150</v>
      </c>
    </row>
    <row r="321" s="14" customFormat="1">
      <c r="A321" s="14"/>
      <c r="B321" s="245"/>
      <c r="C321" s="246"/>
      <c r="D321" s="228" t="s">
        <v>163</v>
      </c>
      <c r="E321" s="247" t="s">
        <v>19</v>
      </c>
      <c r="F321" s="248" t="s">
        <v>347</v>
      </c>
      <c r="G321" s="246"/>
      <c r="H321" s="249">
        <v>1281.4000000000001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163</v>
      </c>
      <c r="AU321" s="255" t="s">
        <v>81</v>
      </c>
      <c r="AV321" s="14" t="s">
        <v>81</v>
      </c>
      <c r="AW321" s="14" t="s">
        <v>34</v>
      </c>
      <c r="AX321" s="14" t="s">
        <v>72</v>
      </c>
      <c r="AY321" s="255" t="s">
        <v>150</v>
      </c>
    </row>
    <row r="322" s="15" customFormat="1">
      <c r="A322" s="15"/>
      <c r="B322" s="256"/>
      <c r="C322" s="257"/>
      <c r="D322" s="228" t="s">
        <v>163</v>
      </c>
      <c r="E322" s="258" t="s">
        <v>19</v>
      </c>
      <c r="F322" s="259" t="s">
        <v>167</v>
      </c>
      <c r="G322" s="257"/>
      <c r="H322" s="260">
        <v>4294.5</v>
      </c>
      <c r="I322" s="261"/>
      <c r="J322" s="257"/>
      <c r="K322" s="257"/>
      <c r="L322" s="262"/>
      <c r="M322" s="263"/>
      <c r="N322" s="264"/>
      <c r="O322" s="264"/>
      <c r="P322" s="264"/>
      <c r="Q322" s="264"/>
      <c r="R322" s="264"/>
      <c r="S322" s="264"/>
      <c r="T322" s="26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6" t="s">
        <v>163</v>
      </c>
      <c r="AU322" s="266" t="s">
        <v>81</v>
      </c>
      <c r="AV322" s="15" t="s">
        <v>157</v>
      </c>
      <c r="AW322" s="15" t="s">
        <v>34</v>
      </c>
      <c r="AX322" s="15" t="s">
        <v>79</v>
      </c>
      <c r="AY322" s="266" t="s">
        <v>150</v>
      </c>
    </row>
    <row r="323" s="2" customFormat="1" ht="24.15" customHeight="1">
      <c r="A323" s="40"/>
      <c r="B323" s="41"/>
      <c r="C323" s="215" t="s">
        <v>397</v>
      </c>
      <c r="D323" s="215" t="s">
        <v>152</v>
      </c>
      <c r="E323" s="216" t="s">
        <v>398</v>
      </c>
      <c r="F323" s="217" t="s">
        <v>399</v>
      </c>
      <c r="G323" s="218" t="s">
        <v>218</v>
      </c>
      <c r="H323" s="219">
        <v>142</v>
      </c>
      <c r="I323" s="220"/>
      <c r="J323" s="221">
        <f>ROUND(I323*H323,2)</f>
        <v>0</v>
      </c>
      <c r="K323" s="217" t="s">
        <v>156</v>
      </c>
      <c r="L323" s="46"/>
      <c r="M323" s="222" t="s">
        <v>19</v>
      </c>
      <c r="N323" s="223" t="s">
        <v>43</v>
      </c>
      <c r="O323" s="86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6" t="s">
        <v>157</v>
      </c>
      <c r="AT323" s="226" t="s">
        <v>152</v>
      </c>
      <c r="AU323" s="226" t="s">
        <v>81</v>
      </c>
      <c r="AY323" s="19" t="s">
        <v>150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9" t="s">
        <v>79</v>
      </c>
      <c r="BK323" s="227">
        <f>ROUND(I323*H323,2)</f>
        <v>0</v>
      </c>
      <c r="BL323" s="19" t="s">
        <v>157</v>
      </c>
      <c r="BM323" s="226" t="s">
        <v>400</v>
      </c>
    </row>
    <row r="324" s="2" customFormat="1">
      <c r="A324" s="40"/>
      <c r="B324" s="41"/>
      <c r="C324" s="42"/>
      <c r="D324" s="228" t="s">
        <v>159</v>
      </c>
      <c r="E324" s="42"/>
      <c r="F324" s="229" t="s">
        <v>401</v>
      </c>
      <c r="G324" s="42"/>
      <c r="H324" s="42"/>
      <c r="I324" s="230"/>
      <c r="J324" s="42"/>
      <c r="K324" s="42"/>
      <c r="L324" s="46"/>
      <c r="M324" s="231"/>
      <c r="N324" s="232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159</v>
      </c>
      <c r="AU324" s="19" t="s">
        <v>81</v>
      </c>
    </row>
    <row r="325" s="2" customFormat="1">
      <c r="A325" s="40"/>
      <c r="B325" s="41"/>
      <c r="C325" s="42"/>
      <c r="D325" s="233" t="s">
        <v>161</v>
      </c>
      <c r="E325" s="42"/>
      <c r="F325" s="234" t="s">
        <v>402</v>
      </c>
      <c r="G325" s="42"/>
      <c r="H325" s="42"/>
      <c r="I325" s="230"/>
      <c r="J325" s="42"/>
      <c r="K325" s="42"/>
      <c r="L325" s="46"/>
      <c r="M325" s="231"/>
      <c r="N325" s="232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161</v>
      </c>
      <c r="AU325" s="19" t="s">
        <v>81</v>
      </c>
    </row>
    <row r="326" s="13" customFormat="1">
      <c r="A326" s="13"/>
      <c r="B326" s="235"/>
      <c r="C326" s="236"/>
      <c r="D326" s="228" t="s">
        <v>163</v>
      </c>
      <c r="E326" s="237" t="s">
        <v>19</v>
      </c>
      <c r="F326" s="238" t="s">
        <v>205</v>
      </c>
      <c r="G326" s="236"/>
      <c r="H326" s="237" t="s">
        <v>19</v>
      </c>
      <c r="I326" s="239"/>
      <c r="J326" s="236"/>
      <c r="K326" s="236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163</v>
      </c>
      <c r="AU326" s="244" t="s">
        <v>81</v>
      </c>
      <c r="AV326" s="13" t="s">
        <v>79</v>
      </c>
      <c r="AW326" s="13" t="s">
        <v>34</v>
      </c>
      <c r="AX326" s="13" t="s">
        <v>72</v>
      </c>
      <c r="AY326" s="244" t="s">
        <v>150</v>
      </c>
    </row>
    <row r="327" s="13" customFormat="1">
      <c r="A327" s="13"/>
      <c r="B327" s="235"/>
      <c r="C327" s="236"/>
      <c r="D327" s="228" t="s">
        <v>163</v>
      </c>
      <c r="E327" s="237" t="s">
        <v>19</v>
      </c>
      <c r="F327" s="238" t="s">
        <v>403</v>
      </c>
      <c r="G327" s="236"/>
      <c r="H327" s="237" t="s">
        <v>19</v>
      </c>
      <c r="I327" s="239"/>
      <c r="J327" s="236"/>
      <c r="K327" s="236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163</v>
      </c>
      <c r="AU327" s="244" t="s">
        <v>81</v>
      </c>
      <c r="AV327" s="13" t="s">
        <v>79</v>
      </c>
      <c r="AW327" s="13" t="s">
        <v>34</v>
      </c>
      <c r="AX327" s="13" t="s">
        <v>72</v>
      </c>
      <c r="AY327" s="244" t="s">
        <v>150</v>
      </c>
    </row>
    <row r="328" s="14" customFormat="1">
      <c r="A328" s="14"/>
      <c r="B328" s="245"/>
      <c r="C328" s="246"/>
      <c r="D328" s="228" t="s">
        <v>163</v>
      </c>
      <c r="E328" s="247" t="s">
        <v>19</v>
      </c>
      <c r="F328" s="248" t="s">
        <v>349</v>
      </c>
      <c r="G328" s="246"/>
      <c r="H328" s="249">
        <v>142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163</v>
      </c>
      <c r="AU328" s="255" t="s">
        <v>81</v>
      </c>
      <c r="AV328" s="14" t="s">
        <v>81</v>
      </c>
      <c r="AW328" s="14" t="s">
        <v>34</v>
      </c>
      <c r="AX328" s="14" t="s">
        <v>72</v>
      </c>
      <c r="AY328" s="255" t="s">
        <v>150</v>
      </c>
    </row>
    <row r="329" s="15" customFormat="1">
      <c r="A329" s="15"/>
      <c r="B329" s="256"/>
      <c r="C329" s="257"/>
      <c r="D329" s="228" t="s">
        <v>163</v>
      </c>
      <c r="E329" s="258" t="s">
        <v>19</v>
      </c>
      <c r="F329" s="259" t="s">
        <v>167</v>
      </c>
      <c r="G329" s="257"/>
      <c r="H329" s="260">
        <v>142</v>
      </c>
      <c r="I329" s="261"/>
      <c r="J329" s="257"/>
      <c r="K329" s="257"/>
      <c r="L329" s="262"/>
      <c r="M329" s="263"/>
      <c r="N329" s="264"/>
      <c r="O329" s="264"/>
      <c r="P329" s="264"/>
      <c r="Q329" s="264"/>
      <c r="R329" s="264"/>
      <c r="S329" s="264"/>
      <c r="T329" s="26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6" t="s">
        <v>163</v>
      </c>
      <c r="AU329" s="266" t="s">
        <v>81</v>
      </c>
      <c r="AV329" s="15" t="s">
        <v>157</v>
      </c>
      <c r="AW329" s="15" t="s">
        <v>34</v>
      </c>
      <c r="AX329" s="15" t="s">
        <v>79</v>
      </c>
      <c r="AY329" s="266" t="s">
        <v>150</v>
      </c>
    </row>
    <row r="330" s="2" customFormat="1" ht="24.15" customHeight="1">
      <c r="A330" s="40"/>
      <c r="B330" s="41"/>
      <c r="C330" s="215" t="s">
        <v>404</v>
      </c>
      <c r="D330" s="215" t="s">
        <v>152</v>
      </c>
      <c r="E330" s="216" t="s">
        <v>405</v>
      </c>
      <c r="F330" s="217" t="s">
        <v>406</v>
      </c>
      <c r="G330" s="218" t="s">
        <v>155</v>
      </c>
      <c r="H330" s="219">
        <v>2258</v>
      </c>
      <c r="I330" s="220"/>
      <c r="J330" s="221">
        <f>ROUND(I330*H330,2)</f>
        <v>0</v>
      </c>
      <c r="K330" s="217" t="s">
        <v>156</v>
      </c>
      <c r="L330" s="46"/>
      <c r="M330" s="222" t="s">
        <v>19</v>
      </c>
      <c r="N330" s="223" t="s">
        <v>43</v>
      </c>
      <c r="O330" s="86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6" t="s">
        <v>157</v>
      </c>
      <c r="AT330" s="226" t="s">
        <v>152</v>
      </c>
      <c r="AU330" s="226" t="s">
        <v>81</v>
      </c>
      <c r="AY330" s="19" t="s">
        <v>150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9" t="s">
        <v>79</v>
      </c>
      <c r="BK330" s="227">
        <f>ROUND(I330*H330,2)</f>
        <v>0</v>
      </c>
      <c r="BL330" s="19" t="s">
        <v>157</v>
      </c>
      <c r="BM330" s="226" t="s">
        <v>407</v>
      </c>
    </row>
    <row r="331" s="2" customFormat="1">
      <c r="A331" s="40"/>
      <c r="B331" s="41"/>
      <c r="C331" s="42"/>
      <c r="D331" s="228" t="s">
        <v>159</v>
      </c>
      <c r="E331" s="42"/>
      <c r="F331" s="229" t="s">
        <v>408</v>
      </c>
      <c r="G331" s="42"/>
      <c r="H331" s="42"/>
      <c r="I331" s="230"/>
      <c r="J331" s="42"/>
      <c r="K331" s="42"/>
      <c r="L331" s="46"/>
      <c r="M331" s="231"/>
      <c r="N331" s="232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159</v>
      </c>
      <c r="AU331" s="19" t="s">
        <v>81</v>
      </c>
    </row>
    <row r="332" s="2" customFormat="1">
      <c r="A332" s="40"/>
      <c r="B332" s="41"/>
      <c r="C332" s="42"/>
      <c r="D332" s="233" t="s">
        <v>161</v>
      </c>
      <c r="E332" s="42"/>
      <c r="F332" s="234" t="s">
        <v>409</v>
      </c>
      <c r="G332" s="42"/>
      <c r="H332" s="42"/>
      <c r="I332" s="230"/>
      <c r="J332" s="42"/>
      <c r="K332" s="42"/>
      <c r="L332" s="46"/>
      <c r="M332" s="231"/>
      <c r="N332" s="232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161</v>
      </c>
      <c r="AU332" s="19" t="s">
        <v>81</v>
      </c>
    </row>
    <row r="333" s="13" customFormat="1">
      <c r="A333" s="13"/>
      <c r="B333" s="235"/>
      <c r="C333" s="236"/>
      <c r="D333" s="228" t="s">
        <v>163</v>
      </c>
      <c r="E333" s="237" t="s">
        <v>19</v>
      </c>
      <c r="F333" s="238" t="s">
        <v>205</v>
      </c>
      <c r="G333" s="236"/>
      <c r="H333" s="237" t="s">
        <v>19</v>
      </c>
      <c r="I333" s="239"/>
      <c r="J333" s="236"/>
      <c r="K333" s="236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163</v>
      </c>
      <c r="AU333" s="244" t="s">
        <v>81</v>
      </c>
      <c r="AV333" s="13" t="s">
        <v>79</v>
      </c>
      <c r="AW333" s="13" t="s">
        <v>34</v>
      </c>
      <c r="AX333" s="13" t="s">
        <v>72</v>
      </c>
      <c r="AY333" s="244" t="s">
        <v>150</v>
      </c>
    </row>
    <row r="334" s="14" customFormat="1">
      <c r="A334" s="14"/>
      <c r="B334" s="245"/>
      <c r="C334" s="246"/>
      <c r="D334" s="228" t="s">
        <v>163</v>
      </c>
      <c r="E334" s="247" t="s">
        <v>19</v>
      </c>
      <c r="F334" s="248" t="s">
        <v>410</v>
      </c>
      <c r="G334" s="246"/>
      <c r="H334" s="249">
        <v>2258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163</v>
      </c>
      <c r="AU334" s="255" t="s">
        <v>81</v>
      </c>
      <c r="AV334" s="14" t="s">
        <v>81</v>
      </c>
      <c r="AW334" s="14" t="s">
        <v>34</v>
      </c>
      <c r="AX334" s="14" t="s">
        <v>72</v>
      </c>
      <c r="AY334" s="255" t="s">
        <v>150</v>
      </c>
    </row>
    <row r="335" s="15" customFormat="1">
      <c r="A335" s="15"/>
      <c r="B335" s="256"/>
      <c r="C335" s="257"/>
      <c r="D335" s="228" t="s">
        <v>163</v>
      </c>
      <c r="E335" s="258" t="s">
        <v>19</v>
      </c>
      <c r="F335" s="259" t="s">
        <v>167</v>
      </c>
      <c r="G335" s="257"/>
      <c r="H335" s="260">
        <v>2258</v>
      </c>
      <c r="I335" s="261"/>
      <c r="J335" s="257"/>
      <c r="K335" s="257"/>
      <c r="L335" s="262"/>
      <c r="M335" s="263"/>
      <c r="N335" s="264"/>
      <c r="O335" s="264"/>
      <c r="P335" s="264"/>
      <c r="Q335" s="264"/>
      <c r="R335" s="264"/>
      <c r="S335" s="264"/>
      <c r="T335" s="26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6" t="s">
        <v>163</v>
      </c>
      <c r="AU335" s="266" t="s">
        <v>81</v>
      </c>
      <c r="AV335" s="15" t="s">
        <v>157</v>
      </c>
      <c r="AW335" s="15" t="s">
        <v>34</v>
      </c>
      <c r="AX335" s="15" t="s">
        <v>79</v>
      </c>
      <c r="AY335" s="266" t="s">
        <v>150</v>
      </c>
    </row>
    <row r="336" s="2" customFormat="1" ht="16.5" customHeight="1">
      <c r="A336" s="40"/>
      <c r="B336" s="41"/>
      <c r="C336" s="267" t="s">
        <v>411</v>
      </c>
      <c r="D336" s="267" t="s">
        <v>412</v>
      </c>
      <c r="E336" s="268" t="s">
        <v>413</v>
      </c>
      <c r="F336" s="269" t="s">
        <v>414</v>
      </c>
      <c r="G336" s="270" t="s">
        <v>415</v>
      </c>
      <c r="H336" s="271">
        <v>76.941000000000002</v>
      </c>
      <c r="I336" s="272"/>
      <c r="J336" s="273">
        <f>ROUND(I336*H336,2)</f>
        <v>0</v>
      </c>
      <c r="K336" s="269" t="s">
        <v>156</v>
      </c>
      <c r="L336" s="274"/>
      <c r="M336" s="275" t="s">
        <v>19</v>
      </c>
      <c r="N336" s="276" t="s">
        <v>43</v>
      </c>
      <c r="O336" s="86"/>
      <c r="P336" s="224">
        <f>O336*H336</f>
        <v>0</v>
      </c>
      <c r="Q336" s="224">
        <v>0.001</v>
      </c>
      <c r="R336" s="224">
        <f>Q336*H336</f>
        <v>0.076941000000000009</v>
      </c>
      <c r="S336" s="224">
        <v>0</v>
      </c>
      <c r="T336" s="225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6" t="s">
        <v>208</v>
      </c>
      <c r="AT336" s="226" t="s">
        <v>412</v>
      </c>
      <c r="AU336" s="226" t="s">
        <v>81</v>
      </c>
      <c r="AY336" s="19" t="s">
        <v>150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9" t="s">
        <v>79</v>
      </c>
      <c r="BK336" s="227">
        <f>ROUND(I336*H336,2)</f>
        <v>0</v>
      </c>
      <c r="BL336" s="19" t="s">
        <v>157</v>
      </c>
      <c r="BM336" s="226" t="s">
        <v>416</v>
      </c>
    </row>
    <row r="337" s="2" customFormat="1">
      <c r="A337" s="40"/>
      <c r="B337" s="41"/>
      <c r="C337" s="42"/>
      <c r="D337" s="228" t="s">
        <v>159</v>
      </c>
      <c r="E337" s="42"/>
      <c r="F337" s="229" t="s">
        <v>414</v>
      </c>
      <c r="G337" s="42"/>
      <c r="H337" s="42"/>
      <c r="I337" s="230"/>
      <c r="J337" s="42"/>
      <c r="K337" s="42"/>
      <c r="L337" s="46"/>
      <c r="M337" s="231"/>
      <c r="N337" s="232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159</v>
      </c>
      <c r="AU337" s="19" t="s">
        <v>81</v>
      </c>
    </row>
    <row r="338" s="13" customFormat="1">
      <c r="A338" s="13"/>
      <c r="B338" s="235"/>
      <c r="C338" s="236"/>
      <c r="D338" s="228" t="s">
        <v>163</v>
      </c>
      <c r="E338" s="237" t="s">
        <v>19</v>
      </c>
      <c r="F338" s="238" t="s">
        <v>417</v>
      </c>
      <c r="G338" s="236"/>
      <c r="H338" s="237" t="s">
        <v>19</v>
      </c>
      <c r="I338" s="239"/>
      <c r="J338" s="236"/>
      <c r="K338" s="236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163</v>
      </c>
      <c r="AU338" s="244" t="s">
        <v>81</v>
      </c>
      <c r="AV338" s="13" t="s">
        <v>79</v>
      </c>
      <c r="AW338" s="13" t="s">
        <v>34</v>
      </c>
      <c r="AX338" s="13" t="s">
        <v>72</v>
      </c>
      <c r="AY338" s="244" t="s">
        <v>150</v>
      </c>
    </row>
    <row r="339" s="14" customFormat="1">
      <c r="A339" s="14"/>
      <c r="B339" s="245"/>
      <c r="C339" s="246"/>
      <c r="D339" s="228" t="s">
        <v>163</v>
      </c>
      <c r="E339" s="247" t="s">
        <v>19</v>
      </c>
      <c r="F339" s="248" t="s">
        <v>418</v>
      </c>
      <c r="G339" s="246"/>
      <c r="H339" s="249">
        <v>76.941000000000002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163</v>
      </c>
      <c r="AU339" s="255" t="s">
        <v>81</v>
      </c>
      <c r="AV339" s="14" t="s">
        <v>81</v>
      </c>
      <c r="AW339" s="14" t="s">
        <v>34</v>
      </c>
      <c r="AX339" s="14" t="s">
        <v>72</v>
      </c>
      <c r="AY339" s="255" t="s">
        <v>150</v>
      </c>
    </row>
    <row r="340" s="15" customFormat="1">
      <c r="A340" s="15"/>
      <c r="B340" s="256"/>
      <c r="C340" s="257"/>
      <c r="D340" s="228" t="s">
        <v>163</v>
      </c>
      <c r="E340" s="258" t="s">
        <v>19</v>
      </c>
      <c r="F340" s="259" t="s">
        <v>167</v>
      </c>
      <c r="G340" s="257"/>
      <c r="H340" s="260">
        <v>76.941000000000002</v>
      </c>
      <c r="I340" s="261"/>
      <c r="J340" s="257"/>
      <c r="K340" s="257"/>
      <c r="L340" s="262"/>
      <c r="M340" s="263"/>
      <c r="N340" s="264"/>
      <c r="O340" s="264"/>
      <c r="P340" s="264"/>
      <c r="Q340" s="264"/>
      <c r="R340" s="264"/>
      <c r="S340" s="264"/>
      <c r="T340" s="26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6" t="s">
        <v>163</v>
      </c>
      <c r="AU340" s="266" t="s">
        <v>81</v>
      </c>
      <c r="AV340" s="15" t="s">
        <v>157</v>
      </c>
      <c r="AW340" s="15" t="s">
        <v>34</v>
      </c>
      <c r="AX340" s="15" t="s">
        <v>79</v>
      </c>
      <c r="AY340" s="266" t="s">
        <v>150</v>
      </c>
    </row>
    <row r="341" s="2" customFormat="1" ht="24.15" customHeight="1">
      <c r="A341" s="40"/>
      <c r="B341" s="41"/>
      <c r="C341" s="215" t="s">
        <v>419</v>
      </c>
      <c r="D341" s="215" t="s">
        <v>152</v>
      </c>
      <c r="E341" s="216" t="s">
        <v>420</v>
      </c>
      <c r="F341" s="217" t="s">
        <v>421</v>
      </c>
      <c r="G341" s="218" t="s">
        <v>155</v>
      </c>
      <c r="H341" s="219">
        <v>5708</v>
      </c>
      <c r="I341" s="220"/>
      <c r="J341" s="221">
        <f>ROUND(I341*H341,2)</f>
        <v>0</v>
      </c>
      <c r="K341" s="217" t="s">
        <v>156</v>
      </c>
      <c r="L341" s="46"/>
      <c r="M341" s="222" t="s">
        <v>19</v>
      </c>
      <c r="N341" s="223" t="s">
        <v>43</v>
      </c>
      <c r="O341" s="86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6" t="s">
        <v>157</v>
      </c>
      <c r="AT341" s="226" t="s">
        <v>152</v>
      </c>
      <c r="AU341" s="226" t="s">
        <v>81</v>
      </c>
      <c r="AY341" s="19" t="s">
        <v>150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9" t="s">
        <v>79</v>
      </c>
      <c r="BK341" s="227">
        <f>ROUND(I341*H341,2)</f>
        <v>0</v>
      </c>
      <c r="BL341" s="19" t="s">
        <v>157</v>
      </c>
      <c r="BM341" s="226" t="s">
        <v>422</v>
      </c>
    </row>
    <row r="342" s="2" customFormat="1">
      <c r="A342" s="40"/>
      <c r="B342" s="41"/>
      <c r="C342" s="42"/>
      <c r="D342" s="228" t="s">
        <v>159</v>
      </c>
      <c r="E342" s="42"/>
      <c r="F342" s="229" t="s">
        <v>423</v>
      </c>
      <c r="G342" s="42"/>
      <c r="H342" s="42"/>
      <c r="I342" s="230"/>
      <c r="J342" s="42"/>
      <c r="K342" s="42"/>
      <c r="L342" s="46"/>
      <c r="M342" s="231"/>
      <c r="N342" s="232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159</v>
      </c>
      <c r="AU342" s="19" t="s">
        <v>81</v>
      </c>
    </row>
    <row r="343" s="2" customFormat="1">
      <c r="A343" s="40"/>
      <c r="B343" s="41"/>
      <c r="C343" s="42"/>
      <c r="D343" s="233" t="s">
        <v>161</v>
      </c>
      <c r="E343" s="42"/>
      <c r="F343" s="234" t="s">
        <v>424</v>
      </c>
      <c r="G343" s="42"/>
      <c r="H343" s="42"/>
      <c r="I343" s="230"/>
      <c r="J343" s="42"/>
      <c r="K343" s="42"/>
      <c r="L343" s="46"/>
      <c r="M343" s="231"/>
      <c r="N343" s="232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161</v>
      </c>
      <c r="AU343" s="19" t="s">
        <v>81</v>
      </c>
    </row>
    <row r="344" s="13" customFormat="1">
      <c r="A344" s="13"/>
      <c r="B344" s="235"/>
      <c r="C344" s="236"/>
      <c r="D344" s="228" t="s">
        <v>163</v>
      </c>
      <c r="E344" s="237" t="s">
        <v>19</v>
      </c>
      <c r="F344" s="238" t="s">
        <v>196</v>
      </c>
      <c r="G344" s="236"/>
      <c r="H344" s="237" t="s">
        <v>19</v>
      </c>
      <c r="I344" s="239"/>
      <c r="J344" s="236"/>
      <c r="K344" s="236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163</v>
      </c>
      <c r="AU344" s="244" t="s">
        <v>81</v>
      </c>
      <c r="AV344" s="13" t="s">
        <v>79</v>
      </c>
      <c r="AW344" s="13" t="s">
        <v>34</v>
      </c>
      <c r="AX344" s="13" t="s">
        <v>72</v>
      </c>
      <c r="AY344" s="244" t="s">
        <v>150</v>
      </c>
    </row>
    <row r="345" s="13" customFormat="1">
      <c r="A345" s="13"/>
      <c r="B345" s="235"/>
      <c r="C345" s="236"/>
      <c r="D345" s="228" t="s">
        <v>163</v>
      </c>
      <c r="E345" s="237" t="s">
        <v>19</v>
      </c>
      <c r="F345" s="238" t="s">
        <v>425</v>
      </c>
      <c r="G345" s="236"/>
      <c r="H345" s="237" t="s">
        <v>19</v>
      </c>
      <c r="I345" s="239"/>
      <c r="J345" s="236"/>
      <c r="K345" s="236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163</v>
      </c>
      <c r="AU345" s="244" t="s">
        <v>81</v>
      </c>
      <c r="AV345" s="13" t="s">
        <v>79</v>
      </c>
      <c r="AW345" s="13" t="s">
        <v>34</v>
      </c>
      <c r="AX345" s="13" t="s">
        <v>72</v>
      </c>
      <c r="AY345" s="244" t="s">
        <v>150</v>
      </c>
    </row>
    <row r="346" s="14" customFormat="1">
      <c r="A346" s="14"/>
      <c r="B346" s="245"/>
      <c r="C346" s="246"/>
      <c r="D346" s="228" t="s">
        <v>163</v>
      </c>
      <c r="E346" s="247" t="s">
        <v>19</v>
      </c>
      <c r="F346" s="248" t="s">
        <v>426</v>
      </c>
      <c r="G346" s="246"/>
      <c r="H346" s="249">
        <v>5708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163</v>
      </c>
      <c r="AU346" s="255" t="s">
        <v>81</v>
      </c>
      <c r="AV346" s="14" t="s">
        <v>81</v>
      </c>
      <c r="AW346" s="14" t="s">
        <v>34</v>
      </c>
      <c r="AX346" s="14" t="s">
        <v>72</v>
      </c>
      <c r="AY346" s="255" t="s">
        <v>150</v>
      </c>
    </row>
    <row r="347" s="15" customFormat="1">
      <c r="A347" s="15"/>
      <c r="B347" s="256"/>
      <c r="C347" s="257"/>
      <c r="D347" s="228" t="s">
        <v>163</v>
      </c>
      <c r="E347" s="258" t="s">
        <v>19</v>
      </c>
      <c r="F347" s="259" t="s">
        <v>167</v>
      </c>
      <c r="G347" s="257"/>
      <c r="H347" s="260">
        <v>5708</v>
      </c>
      <c r="I347" s="261"/>
      <c r="J347" s="257"/>
      <c r="K347" s="257"/>
      <c r="L347" s="262"/>
      <c r="M347" s="263"/>
      <c r="N347" s="264"/>
      <c r="O347" s="264"/>
      <c r="P347" s="264"/>
      <c r="Q347" s="264"/>
      <c r="R347" s="264"/>
      <c r="S347" s="264"/>
      <c r="T347" s="26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6" t="s">
        <v>163</v>
      </c>
      <c r="AU347" s="266" t="s">
        <v>81</v>
      </c>
      <c r="AV347" s="15" t="s">
        <v>157</v>
      </c>
      <c r="AW347" s="15" t="s">
        <v>34</v>
      </c>
      <c r="AX347" s="15" t="s">
        <v>79</v>
      </c>
      <c r="AY347" s="266" t="s">
        <v>150</v>
      </c>
    </row>
    <row r="348" s="2" customFormat="1" ht="16.5" customHeight="1">
      <c r="A348" s="40"/>
      <c r="B348" s="41"/>
      <c r="C348" s="267" t="s">
        <v>427</v>
      </c>
      <c r="D348" s="267" t="s">
        <v>412</v>
      </c>
      <c r="E348" s="268" t="s">
        <v>428</v>
      </c>
      <c r="F348" s="269" t="s">
        <v>429</v>
      </c>
      <c r="G348" s="270" t="s">
        <v>415</v>
      </c>
      <c r="H348" s="271">
        <v>176.37700000000001</v>
      </c>
      <c r="I348" s="272"/>
      <c r="J348" s="273">
        <f>ROUND(I348*H348,2)</f>
        <v>0</v>
      </c>
      <c r="K348" s="269" t="s">
        <v>156</v>
      </c>
      <c r="L348" s="274"/>
      <c r="M348" s="275" t="s">
        <v>19</v>
      </c>
      <c r="N348" s="276" t="s">
        <v>43</v>
      </c>
      <c r="O348" s="86"/>
      <c r="P348" s="224">
        <f>O348*H348</f>
        <v>0</v>
      </c>
      <c r="Q348" s="224">
        <v>0.001</v>
      </c>
      <c r="R348" s="224">
        <f>Q348*H348</f>
        <v>0.17637700000000001</v>
      </c>
      <c r="S348" s="224">
        <v>0</v>
      </c>
      <c r="T348" s="225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6" t="s">
        <v>208</v>
      </c>
      <c r="AT348" s="226" t="s">
        <v>412</v>
      </c>
      <c r="AU348" s="226" t="s">
        <v>81</v>
      </c>
      <c r="AY348" s="19" t="s">
        <v>150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9" t="s">
        <v>79</v>
      </c>
      <c r="BK348" s="227">
        <f>ROUND(I348*H348,2)</f>
        <v>0</v>
      </c>
      <c r="BL348" s="19" t="s">
        <v>157</v>
      </c>
      <c r="BM348" s="226" t="s">
        <v>430</v>
      </c>
    </row>
    <row r="349" s="2" customFormat="1">
      <c r="A349" s="40"/>
      <c r="B349" s="41"/>
      <c r="C349" s="42"/>
      <c r="D349" s="228" t="s">
        <v>159</v>
      </c>
      <c r="E349" s="42"/>
      <c r="F349" s="229" t="s">
        <v>429</v>
      </c>
      <c r="G349" s="42"/>
      <c r="H349" s="42"/>
      <c r="I349" s="230"/>
      <c r="J349" s="42"/>
      <c r="K349" s="42"/>
      <c r="L349" s="46"/>
      <c r="M349" s="231"/>
      <c r="N349" s="232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159</v>
      </c>
      <c r="AU349" s="19" t="s">
        <v>81</v>
      </c>
    </row>
    <row r="350" s="13" customFormat="1">
      <c r="A350" s="13"/>
      <c r="B350" s="235"/>
      <c r="C350" s="236"/>
      <c r="D350" s="228" t="s">
        <v>163</v>
      </c>
      <c r="E350" s="237" t="s">
        <v>19</v>
      </c>
      <c r="F350" s="238" t="s">
        <v>431</v>
      </c>
      <c r="G350" s="236"/>
      <c r="H350" s="237" t="s">
        <v>19</v>
      </c>
      <c r="I350" s="239"/>
      <c r="J350" s="236"/>
      <c r="K350" s="236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163</v>
      </c>
      <c r="AU350" s="244" t="s">
        <v>81</v>
      </c>
      <c r="AV350" s="13" t="s">
        <v>79</v>
      </c>
      <c r="AW350" s="13" t="s">
        <v>34</v>
      </c>
      <c r="AX350" s="13" t="s">
        <v>72</v>
      </c>
      <c r="AY350" s="244" t="s">
        <v>150</v>
      </c>
    </row>
    <row r="351" s="14" customFormat="1">
      <c r="A351" s="14"/>
      <c r="B351" s="245"/>
      <c r="C351" s="246"/>
      <c r="D351" s="228" t="s">
        <v>163</v>
      </c>
      <c r="E351" s="247" t="s">
        <v>19</v>
      </c>
      <c r="F351" s="248" t="s">
        <v>432</v>
      </c>
      <c r="G351" s="246"/>
      <c r="H351" s="249">
        <v>176.37700000000001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163</v>
      </c>
      <c r="AU351" s="255" t="s">
        <v>81</v>
      </c>
      <c r="AV351" s="14" t="s">
        <v>81</v>
      </c>
      <c r="AW351" s="14" t="s">
        <v>34</v>
      </c>
      <c r="AX351" s="14" t="s">
        <v>72</v>
      </c>
      <c r="AY351" s="255" t="s">
        <v>150</v>
      </c>
    </row>
    <row r="352" s="15" customFormat="1">
      <c r="A352" s="15"/>
      <c r="B352" s="256"/>
      <c r="C352" s="257"/>
      <c r="D352" s="228" t="s">
        <v>163</v>
      </c>
      <c r="E352" s="258" t="s">
        <v>19</v>
      </c>
      <c r="F352" s="259" t="s">
        <v>167</v>
      </c>
      <c r="G352" s="257"/>
      <c r="H352" s="260">
        <v>176.37700000000001</v>
      </c>
      <c r="I352" s="261"/>
      <c r="J352" s="257"/>
      <c r="K352" s="257"/>
      <c r="L352" s="262"/>
      <c r="M352" s="263"/>
      <c r="N352" s="264"/>
      <c r="O352" s="264"/>
      <c r="P352" s="264"/>
      <c r="Q352" s="264"/>
      <c r="R352" s="264"/>
      <c r="S352" s="264"/>
      <c r="T352" s="26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6" t="s">
        <v>163</v>
      </c>
      <c r="AU352" s="266" t="s">
        <v>81</v>
      </c>
      <c r="AV352" s="15" t="s">
        <v>157</v>
      </c>
      <c r="AW352" s="15" t="s">
        <v>34</v>
      </c>
      <c r="AX352" s="15" t="s">
        <v>79</v>
      </c>
      <c r="AY352" s="266" t="s">
        <v>150</v>
      </c>
    </row>
    <row r="353" s="2" customFormat="1" ht="24.15" customHeight="1">
      <c r="A353" s="40"/>
      <c r="B353" s="41"/>
      <c r="C353" s="215" t="s">
        <v>433</v>
      </c>
      <c r="D353" s="215" t="s">
        <v>152</v>
      </c>
      <c r="E353" s="216" t="s">
        <v>434</v>
      </c>
      <c r="F353" s="217" t="s">
        <v>435</v>
      </c>
      <c r="G353" s="218" t="s">
        <v>155</v>
      </c>
      <c r="H353" s="219">
        <v>5708</v>
      </c>
      <c r="I353" s="220"/>
      <c r="J353" s="221">
        <f>ROUND(I353*H353,2)</f>
        <v>0</v>
      </c>
      <c r="K353" s="217" t="s">
        <v>156</v>
      </c>
      <c r="L353" s="46"/>
      <c r="M353" s="222" t="s">
        <v>19</v>
      </c>
      <c r="N353" s="223" t="s">
        <v>43</v>
      </c>
      <c r="O353" s="86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6" t="s">
        <v>157</v>
      </c>
      <c r="AT353" s="226" t="s">
        <v>152</v>
      </c>
      <c r="AU353" s="226" t="s">
        <v>81</v>
      </c>
      <c r="AY353" s="19" t="s">
        <v>150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9" t="s">
        <v>79</v>
      </c>
      <c r="BK353" s="227">
        <f>ROUND(I353*H353,2)</f>
        <v>0</v>
      </c>
      <c r="BL353" s="19" t="s">
        <v>157</v>
      </c>
      <c r="BM353" s="226" t="s">
        <v>436</v>
      </c>
    </row>
    <row r="354" s="2" customFormat="1">
      <c r="A354" s="40"/>
      <c r="B354" s="41"/>
      <c r="C354" s="42"/>
      <c r="D354" s="228" t="s">
        <v>159</v>
      </c>
      <c r="E354" s="42"/>
      <c r="F354" s="229" t="s">
        <v>437</v>
      </c>
      <c r="G354" s="42"/>
      <c r="H354" s="42"/>
      <c r="I354" s="230"/>
      <c r="J354" s="42"/>
      <c r="K354" s="42"/>
      <c r="L354" s="46"/>
      <c r="M354" s="231"/>
      <c r="N354" s="232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159</v>
      </c>
      <c r="AU354" s="19" t="s">
        <v>81</v>
      </c>
    </row>
    <row r="355" s="2" customFormat="1">
      <c r="A355" s="40"/>
      <c r="B355" s="41"/>
      <c r="C355" s="42"/>
      <c r="D355" s="233" t="s">
        <v>161</v>
      </c>
      <c r="E355" s="42"/>
      <c r="F355" s="234" t="s">
        <v>438</v>
      </c>
      <c r="G355" s="42"/>
      <c r="H355" s="42"/>
      <c r="I355" s="230"/>
      <c r="J355" s="42"/>
      <c r="K355" s="42"/>
      <c r="L355" s="46"/>
      <c r="M355" s="231"/>
      <c r="N355" s="232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161</v>
      </c>
      <c r="AU355" s="19" t="s">
        <v>81</v>
      </c>
    </row>
    <row r="356" s="13" customFormat="1">
      <c r="A356" s="13"/>
      <c r="B356" s="235"/>
      <c r="C356" s="236"/>
      <c r="D356" s="228" t="s">
        <v>163</v>
      </c>
      <c r="E356" s="237" t="s">
        <v>19</v>
      </c>
      <c r="F356" s="238" t="s">
        <v>196</v>
      </c>
      <c r="G356" s="236"/>
      <c r="H356" s="237" t="s">
        <v>19</v>
      </c>
      <c r="I356" s="239"/>
      <c r="J356" s="236"/>
      <c r="K356" s="236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163</v>
      </c>
      <c r="AU356" s="244" t="s">
        <v>81</v>
      </c>
      <c r="AV356" s="13" t="s">
        <v>79</v>
      </c>
      <c r="AW356" s="13" t="s">
        <v>34</v>
      </c>
      <c r="AX356" s="13" t="s">
        <v>72</v>
      </c>
      <c r="AY356" s="244" t="s">
        <v>150</v>
      </c>
    </row>
    <row r="357" s="13" customFormat="1">
      <c r="A357" s="13"/>
      <c r="B357" s="235"/>
      <c r="C357" s="236"/>
      <c r="D357" s="228" t="s">
        <v>163</v>
      </c>
      <c r="E357" s="237" t="s">
        <v>19</v>
      </c>
      <c r="F357" s="238" t="s">
        <v>439</v>
      </c>
      <c r="G357" s="236"/>
      <c r="H357" s="237" t="s">
        <v>19</v>
      </c>
      <c r="I357" s="239"/>
      <c r="J357" s="236"/>
      <c r="K357" s="236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163</v>
      </c>
      <c r="AU357" s="244" t="s">
        <v>81</v>
      </c>
      <c r="AV357" s="13" t="s">
        <v>79</v>
      </c>
      <c r="AW357" s="13" t="s">
        <v>34</v>
      </c>
      <c r="AX357" s="13" t="s">
        <v>72</v>
      </c>
      <c r="AY357" s="244" t="s">
        <v>150</v>
      </c>
    </row>
    <row r="358" s="13" customFormat="1">
      <c r="A358" s="13"/>
      <c r="B358" s="235"/>
      <c r="C358" s="236"/>
      <c r="D358" s="228" t="s">
        <v>163</v>
      </c>
      <c r="E358" s="237" t="s">
        <v>19</v>
      </c>
      <c r="F358" s="238" t="s">
        <v>440</v>
      </c>
      <c r="G358" s="236"/>
      <c r="H358" s="237" t="s">
        <v>19</v>
      </c>
      <c r="I358" s="239"/>
      <c r="J358" s="236"/>
      <c r="K358" s="236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163</v>
      </c>
      <c r="AU358" s="244" t="s">
        <v>81</v>
      </c>
      <c r="AV358" s="13" t="s">
        <v>79</v>
      </c>
      <c r="AW358" s="13" t="s">
        <v>34</v>
      </c>
      <c r="AX358" s="13" t="s">
        <v>72</v>
      </c>
      <c r="AY358" s="244" t="s">
        <v>150</v>
      </c>
    </row>
    <row r="359" s="14" customFormat="1">
      <c r="A359" s="14"/>
      <c r="B359" s="245"/>
      <c r="C359" s="246"/>
      <c r="D359" s="228" t="s">
        <v>163</v>
      </c>
      <c r="E359" s="247" t="s">
        <v>19</v>
      </c>
      <c r="F359" s="248" t="s">
        <v>426</v>
      </c>
      <c r="G359" s="246"/>
      <c r="H359" s="249">
        <v>5708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163</v>
      </c>
      <c r="AU359" s="255" t="s">
        <v>81</v>
      </c>
      <c r="AV359" s="14" t="s">
        <v>81</v>
      </c>
      <c r="AW359" s="14" t="s">
        <v>34</v>
      </c>
      <c r="AX359" s="14" t="s">
        <v>72</v>
      </c>
      <c r="AY359" s="255" t="s">
        <v>150</v>
      </c>
    </row>
    <row r="360" s="15" customFormat="1">
      <c r="A360" s="15"/>
      <c r="B360" s="256"/>
      <c r="C360" s="257"/>
      <c r="D360" s="228" t="s">
        <v>163</v>
      </c>
      <c r="E360" s="258" t="s">
        <v>19</v>
      </c>
      <c r="F360" s="259" t="s">
        <v>167</v>
      </c>
      <c r="G360" s="257"/>
      <c r="H360" s="260">
        <v>5708</v>
      </c>
      <c r="I360" s="261"/>
      <c r="J360" s="257"/>
      <c r="K360" s="257"/>
      <c r="L360" s="262"/>
      <c r="M360" s="263"/>
      <c r="N360" s="264"/>
      <c r="O360" s="264"/>
      <c r="P360" s="264"/>
      <c r="Q360" s="264"/>
      <c r="R360" s="264"/>
      <c r="S360" s="264"/>
      <c r="T360" s="26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6" t="s">
        <v>163</v>
      </c>
      <c r="AU360" s="266" t="s">
        <v>81</v>
      </c>
      <c r="AV360" s="15" t="s">
        <v>157</v>
      </c>
      <c r="AW360" s="15" t="s">
        <v>34</v>
      </c>
      <c r="AX360" s="15" t="s">
        <v>79</v>
      </c>
      <c r="AY360" s="266" t="s">
        <v>150</v>
      </c>
    </row>
    <row r="361" s="2" customFormat="1" ht="24.15" customHeight="1">
      <c r="A361" s="40"/>
      <c r="B361" s="41"/>
      <c r="C361" s="215" t="s">
        <v>441</v>
      </c>
      <c r="D361" s="215" t="s">
        <v>152</v>
      </c>
      <c r="E361" s="216" t="s">
        <v>442</v>
      </c>
      <c r="F361" s="217" t="s">
        <v>443</v>
      </c>
      <c r="G361" s="218" t="s">
        <v>155</v>
      </c>
      <c r="H361" s="219">
        <v>10628</v>
      </c>
      <c r="I361" s="220"/>
      <c r="J361" s="221">
        <f>ROUND(I361*H361,2)</f>
        <v>0</v>
      </c>
      <c r="K361" s="217" t="s">
        <v>156</v>
      </c>
      <c r="L361" s="46"/>
      <c r="M361" s="222" t="s">
        <v>19</v>
      </c>
      <c r="N361" s="223" t="s">
        <v>43</v>
      </c>
      <c r="O361" s="86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6" t="s">
        <v>157</v>
      </c>
      <c r="AT361" s="226" t="s">
        <v>152</v>
      </c>
      <c r="AU361" s="226" t="s">
        <v>81</v>
      </c>
      <c r="AY361" s="19" t="s">
        <v>150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9" t="s">
        <v>79</v>
      </c>
      <c r="BK361" s="227">
        <f>ROUND(I361*H361,2)</f>
        <v>0</v>
      </c>
      <c r="BL361" s="19" t="s">
        <v>157</v>
      </c>
      <c r="BM361" s="226" t="s">
        <v>444</v>
      </c>
    </row>
    <row r="362" s="2" customFormat="1">
      <c r="A362" s="40"/>
      <c r="B362" s="41"/>
      <c r="C362" s="42"/>
      <c r="D362" s="228" t="s">
        <v>159</v>
      </c>
      <c r="E362" s="42"/>
      <c r="F362" s="229" t="s">
        <v>445</v>
      </c>
      <c r="G362" s="42"/>
      <c r="H362" s="42"/>
      <c r="I362" s="230"/>
      <c r="J362" s="42"/>
      <c r="K362" s="42"/>
      <c r="L362" s="46"/>
      <c r="M362" s="231"/>
      <c r="N362" s="232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159</v>
      </c>
      <c r="AU362" s="19" t="s">
        <v>81</v>
      </c>
    </row>
    <row r="363" s="2" customFormat="1">
      <c r="A363" s="40"/>
      <c r="B363" s="41"/>
      <c r="C363" s="42"/>
      <c r="D363" s="233" t="s">
        <v>161</v>
      </c>
      <c r="E363" s="42"/>
      <c r="F363" s="234" t="s">
        <v>446</v>
      </c>
      <c r="G363" s="42"/>
      <c r="H363" s="42"/>
      <c r="I363" s="230"/>
      <c r="J363" s="42"/>
      <c r="K363" s="42"/>
      <c r="L363" s="46"/>
      <c r="M363" s="231"/>
      <c r="N363" s="232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161</v>
      </c>
      <c r="AU363" s="19" t="s">
        <v>81</v>
      </c>
    </row>
    <row r="364" s="13" customFormat="1">
      <c r="A364" s="13"/>
      <c r="B364" s="235"/>
      <c r="C364" s="236"/>
      <c r="D364" s="228" t="s">
        <v>163</v>
      </c>
      <c r="E364" s="237" t="s">
        <v>19</v>
      </c>
      <c r="F364" s="238" t="s">
        <v>205</v>
      </c>
      <c r="G364" s="236"/>
      <c r="H364" s="237" t="s">
        <v>19</v>
      </c>
      <c r="I364" s="239"/>
      <c r="J364" s="236"/>
      <c r="K364" s="236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163</v>
      </c>
      <c r="AU364" s="244" t="s">
        <v>81</v>
      </c>
      <c r="AV364" s="13" t="s">
        <v>79</v>
      </c>
      <c r="AW364" s="13" t="s">
        <v>34</v>
      </c>
      <c r="AX364" s="13" t="s">
        <v>72</v>
      </c>
      <c r="AY364" s="244" t="s">
        <v>150</v>
      </c>
    </row>
    <row r="365" s="13" customFormat="1">
      <c r="A365" s="13"/>
      <c r="B365" s="235"/>
      <c r="C365" s="236"/>
      <c r="D365" s="228" t="s">
        <v>163</v>
      </c>
      <c r="E365" s="237" t="s">
        <v>19</v>
      </c>
      <c r="F365" s="238" t="s">
        <v>447</v>
      </c>
      <c r="G365" s="236"/>
      <c r="H365" s="237" t="s">
        <v>19</v>
      </c>
      <c r="I365" s="239"/>
      <c r="J365" s="236"/>
      <c r="K365" s="236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163</v>
      </c>
      <c r="AU365" s="244" t="s">
        <v>81</v>
      </c>
      <c r="AV365" s="13" t="s">
        <v>79</v>
      </c>
      <c r="AW365" s="13" t="s">
        <v>34</v>
      </c>
      <c r="AX365" s="13" t="s">
        <v>72</v>
      </c>
      <c r="AY365" s="244" t="s">
        <v>150</v>
      </c>
    </row>
    <row r="366" s="14" customFormat="1">
      <c r="A366" s="14"/>
      <c r="B366" s="245"/>
      <c r="C366" s="246"/>
      <c r="D366" s="228" t="s">
        <v>163</v>
      </c>
      <c r="E366" s="247" t="s">
        <v>19</v>
      </c>
      <c r="F366" s="248" t="s">
        <v>448</v>
      </c>
      <c r="G366" s="246"/>
      <c r="H366" s="249">
        <v>10628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163</v>
      </c>
      <c r="AU366" s="255" t="s">
        <v>81</v>
      </c>
      <c r="AV366" s="14" t="s">
        <v>81</v>
      </c>
      <c r="AW366" s="14" t="s">
        <v>34</v>
      </c>
      <c r="AX366" s="14" t="s">
        <v>72</v>
      </c>
      <c r="AY366" s="255" t="s">
        <v>150</v>
      </c>
    </row>
    <row r="367" s="15" customFormat="1">
      <c r="A367" s="15"/>
      <c r="B367" s="256"/>
      <c r="C367" s="257"/>
      <c r="D367" s="228" t="s">
        <v>163</v>
      </c>
      <c r="E367" s="258" t="s">
        <v>19</v>
      </c>
      <c r="F367" s="259" t="s">
        <v>167</v>
      </c>
      <c r="G367" s="257"/>
      <c r="H367" s="260">
        <v>10628</v>
      </c>
      <c r="I367" s="261"/>
      <c r="J367" s="257"/>
      <c r="K367" s="257"/>
      <c r="L367" s="262"/>
      <c r="M367" s="263"/>
      <c r="N367" s="264"/>
      <c r="O367" s="264"/>
      <c r="P367" s="264"/>
      <c r="Q367" s="264"/>
      <c r="R367" s="264"/>
      <c r="S367" s="264"/>
      <c r="T367" s="26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6" t="s">
        <v>163</v>
      </c>
      <c r="AU367" s="266" t="s">
        <v>81</v>
      </c>
      <c r="AV367" s="15" t="s">
        <v>157</v>
      </c>
      <c r="AW367" s="15" t="s">
        <v>34</v>
      </c>
      <c r="AX367" s="15" t="s">
        <v>79</v>
      </c>
      <c r="AY367" s="266" t="s">
        <v>150</v>
      </c>
    </row>
    <row r="368" s="2" customFormat="1" ht="16.5" customHeight="1">
      <c r="A368" s="40"/>
      <c r="B368" s="41"/>
      <c r="C368" s="215" t="s">
        <v>449</v>
      </c>
      <c r="D368" s="215" t="s">
        <v>152</v>
      </c>
      <c r="E368" s="216" t="s">
        <v>450</v>
      </c>
      <c r="F368" s="217" t="s">
        <v>451</v>
      </c>
      <c r="G368" s="218" t="s">
        <v>155</v>
      </c>
      <c r="H368" s="219">
        <v>616</v>
      </c>
      <c r="I368" s="220"/>
      <c r="J368" s="221">
        <f>ROUND(I368*H368,2)</f>
        <v>0</v>
      </c>
      <c r="K368" s="217" t="s">
        <v>156</v>
      </c>
      <c r="L368" s="46"/>
      <c r="M368" s="222" t="s">
        <v>19</v>
      </c>
      <c r="N368" s="223" t="s">
        <v>43</v>
      </c>
      <c r="O368" s="86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6" t="s">
        <v>157</v>
      </c>
      <c r="AT368" s="226" t="s">
        <v>152</v>
      </c>
      <c r="AU368" s="226" t="s">
        <v>81</v>
      </c>
      <c r="AY368" s="19" t="s">
        <v>150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9" t="s">
        <v>79</v>
      </c>
      <c r="BK368" s="227">
        <f>ROUND(I368*H368,2)</f>
        <v>0</v>
      </c>
      <c r="BL368" s="19" t="s">
        <v>157</v>
      </c>
      <c r="BM368" s="226" t="s">
        <v>452</v>
      </c>
    </row>
    <row r="369" s="2" customFormat="1">
      <c r="A369" s="40"/>
      <c r="B369" s="41"/>
      <c r="C369" s="42"/>
      <c r="D369" s="228" t="s">
        <v>159</v>
      </c>
      <c r="E369" s="42"/>
      <c r="F369" s="229" t="s">
        <v>453</v>
      </c>
      <c r="G369" s="42"/>
      <c r="H369" s="42"/>
      <c r="I369" s="230"/>
      <c r="J369" s="42"/>
      <c r="K369" s="42"/>
      <c r="L369" s="46"/>
      <c r="M369" s="231"/>
      <c r="N369" s="232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159</v>
      </c>
      <c r="AU369" s="19" t="s">
        <v>81</v>
      </c>
    </row>
    <row r="370" s="2" customFormat="1">
      <c r="A370" s="40"/>
      <c r="B370" s="41"/>
      <c r="C370" s="42"/>
      <c r="D370" s="233" t="s">
        <v>161</v>
      </c>
      <c r="E370" s="42"/>
      <c r="F370" s="234" t="s">
        <v>454</v>
      </c>
      <c r="G370" s="42"/>
      <c r="H370" s="42"/>
      <c r="I370" s="230"/>
      <c r="J370" s="42"/>
      <c r="K370" s="42"/>
      <c r="L370" s="46"/>
      <c r="M370" s="231"/>
      <c r="N370" s="232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161</v>
      </c>
      <c r="AU370" s="19" t="s">
        <v>81</v>
      </c>
    </row>
    <row r="371" s="13" customFormat="1">
      <c r="A371" s="13"/>
      <c r="B371" s="235"/>
      <c r="C371" s="236"/>
      <c r="D371" s="228" t="s">
        <v>163</v>
      </c>
      <c r="E371" s="237" t="s">
        <v>19</v>
      </c>
      <c r="F371" s="238" t="s">
        <v>455</v>
      </c>
      <c r="G371" s="236"/>
      <c r="H371" s="237" t="s">
        <v>19</v>
      </c>
      <c r="I371" s="239"/>
      <c r="J371" s="236"/>
      <c r="K371" s="236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163</v>
      </c>
      <c r="AU371" s="244" t="s">
        <v>81</v>
      </c>
      <c r="AV371" s="13" t="s">
        <v>79</v>
      </c>
      <c r="AW371" s="13" t="s">
        <v>34</v>
      </c>
      <c r="AX371" s="13" t="s">
        <v>72</v>
      </c>
      <c r="AY371" s="244" t="s">
        <v>150</v>
      </c>
    </row>
    <row r="372" s="14" customFormat="1">
      <c r="A372" s="14"/>
      <c r="B372" s="245"/>
      <c r="C372" s="246"/>
      <c r="D372" s="228" t="s">
        <v>163</v>
      </c>
      <c r="E372" s="247" t="s">
        <v>19</v>
      </c>
      <c r="F372" s="248" t="s">
        <v>456</v>
      </c>
      <c r="G372" s="246"/>
      <c r="H372" s="249">
        <v>616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163</v>
      </c>
      <c r="AU372" s="255" t="s">
        <v>81</v>
      </c>
      <c r="AV372" s="14" t="s">
        <v>81</v>
      </c>
      <c r="AW372" s="14" t="s">
        <v>34</v>
      </c>
      <c r="AX372" s="14" t="s">
        <v>72</v>
      </c>
      <c r="AY372" s="255" t="s">
        <v>150</v>
      </c>
    </row>
    <row r="373" s="15" customFormat="1">
      <c r="A373" s="15"/>
      <c r="B373" s="256"/>
      <c r="C373" s="257"/>
      <c r="D373" s="228" t="s">
        <v>163</v>
      </c>
      <c r="E373" s="258" t="s">
        <v>19</v>
      </c>
      <c r="F373" s="259" t="s">
        <v>167</v>
      </c>
      <c r="G373" s="257"/>
      <c r="H373" s="260">
        <v>616</v>
      </c>
      <c r="I373" s="261"/>
      <c r="J373" s="257"/>
      <c r="K373" s="257"/>
      <c r="L373" s="262"/>
      <c r="M373" s="263"/>
      <c r="N373" s="264"/>
      <c r="O373" s="264"/>
      <c r="P373" s="264"/>
      <c r="Q373" s="264"/>
      <c r="R373" s="264"/>
      <c r="S373" s="264"/>
      <c r="T373" s="26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6" t="s">
        <v>163</v>
      </c>
      <c r="AU373" s="266" t="s">
        <v>81</v>
      </c>
      <c r="AV373" s="15" t="s">
        <v>157</v>
      </c>
      <c r="AW373" s="15" t="s">
        <v>34</v>
      </c>
      <c r="AX373" s="15" t="s">
        <v>79</v>
      </c>
      <c r="AY373" s="266" t="s">
        <v>150</v>
      </c>
    </row>
    <row r="374" s="2" customFormat="1" ht="33" customHeight="1">
      <c r="A374" s="40"/>
      <c r="B374" s="41"/>
      <c r="C374" s="215" t="s">
        <v>457</v>
      </c>
      <c r="D374" s="215" t="s">
        <v>152</v>
      </c>
      <c r="E374" s="216" t="s">
        <v>458</v>
      </c>
      <c r="F374" s="217" t="s">
        <v>459</v>
      </c>
      <c r="G374" s="218" t="s">
        <v>155</v>
      </c>
      <c r="H374" s="219">
        <v>33.332999999999998</v>
      </c>
      <c r="I374" s="220"/>
      <c r="J374" s="221">
        <f>ROUND(I374*H374,2)</f>
        <v>0</v>
      </c>
      <c r="K374" s="217" t="s">
        <v>156</v>
      </c>
      <c r="L374" s="46"/>
      <c r="M374" s="222" t="s">
        <v>19</v>
      </c>
      <c r="N374" s="223" t="s">
        <v>43</v>
      </c>
      <c r="O374" s="86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6" t="s">
        <v>157</v>
      </c>
      <c r="AT374" s="226" t="s">
        <v>152</v>
      </c>
      <c r="AU374" s="226" t="s">
        <v>81</v>
      </c>
      <c r="AY374" s="19" t="s">
        <v>150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9" t="s">
        <v>79</v>
      </c>
      <c r="BK374" s="227">
        <f>ROUND(I374*H374,2)</f>
        <v>0</v>
      </c>
      <c r="BL374" s="19" t="s">
        <v>157</v>
      </c>
      <c r="BM374" s="226" t="s">
        <v>460</v>
      </c>
    </row>
    <row r="375" s="2" customFormat="1">
      <c r="A375" s="40"/>
      <c r="B375" s="41"/>
      <c r="C375" s="42"/>
      <c r="D375" s="228" t="s">
        <v>159</v>
      </c>
      <c r="E375" s="42"/>
      <c r="F375" s="229" t="s">
        <v>461</v>
      </c>
      <c r="G375" s="42"/>
      <c r="H375" s="42"/>
      <c r="I375" s="230"/>
      <c r="J375" s="42"/>
      <c r="K375" s="42"/>
      <c r="L375" s="46"/>
      <c r="M375" s="231"/>
      <c r="N375" s="232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159</v>
      </c>
      <c r="AU375" s="19" t="s">
        <v>81</v>
      </c>
    </row>
    <row r="376" s="2" customFormat="1">
      <c r="A376" s="40"/>
      <c r="B376" s="41"/>
      <c r="C376" s="42"/>
      <c r="D376" s="233" t="s">
        <v>161</v>
      </c>
      <c r="E376" s="42"/>
      <c r="F376" s="234" t="s">
        <v>462</v>
      </c>
      <c r="G376" s="42"/>
      <c r="H376" s="42"/>
      <c r="I376" s="230"/>
      <c r="J376" s="42"/>
      <c r="K376" s="42"/>
      <c r="L376" s="46"/>
      <c r="M376" s="231"/>
      <c r="N376" s="232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161</v>
      </c>
      <c r="AU376" s="19" t="s">
        <v>81</v>
      </c>
    </row>
    <row r="377" s="13" customFormat="1">
      <c r="A377" s="13"/>
      <c r="B377" s="235"/>
      <c r="C377" s="236"/>
      <c r="D377" s="228" t="s">
        <v>163</v>
      </c>
      <c r="E377" s="237" t="s">
        <v>19</v>
      </c>
      <c r="F377" s="238" t="s">
        <v>205</v>
      </c>
      <c r="G377" s="236"/>
      <c r="H377" s="237" t="s">
        <v>19</v>
      </c>
      <c r="I377" s="239"/>
      <c r="J377" s="236"/>
      <c r="K377" s="236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163</v>
      </c>
      <c r="AU377" s="244" t="s">
        <v>81</v>
      </c>
      <c r="AV377" s="13" t="s">
        <v>79</v>
      </c>
      <c r="AW377" s="13" t="s">
        <v>34</v>
      </c>
      <c r="AX377" s="13" t="s">
        <v>72</v>
      </c>
      <c r="AY377" s="244" t="s">
        <v>150</v>
      </c>
    </row>
    <row r="378" s="13" customFormat="1">
      <c r="A378" s="13"/>
      <c r="B378" s="235"/>
      <c r="C378" s="236"/>
      <c r="D378" s="228" t="s">
        <v>163</v>
      </c>
      <c r="E378" s="237" t="s">
        <v>19</v>
      </c>
      <c r="F378" s="238" t="s">
        <v>463</v>
      </c>
      <c r="G378" s="236"/>
      <c r="H378" s="237" t="s">
        <v>19</v>
      </c>
      <c r="I378" s="239"/>
      <c r="J378" s="236"/>
      <c r="K378" s="236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163</v>
      </c>
      <c r="AU378" s="244" t="s">
        <v>81</v>
      </c>
      <c r="AV378" s="13" t="s">
        <v>79</v>
      </c>
      <c r="AW378" s="13" t="s">
        <v>34</v>
      </c>
      <c r="AX378" s="13" t="s">
        <v>72</v>
      </c>
      <c r="AY378" s="244" t="s">
        <v>150</v>
      </c>
    </row>
    <row r="379" s="14" customFormat="1">
      <c r="A379" s="14"/>
      <c r="B379" s="245"/>
      <c r="C379" s="246"/>
      <c r="D379" s="228" t="s">
        <v>163</v>
      </c>
      <c r="E379" s="247" t="s">
        <v>19</v>
      </c>
      <c r="F379" s="248" t="s">
        <v>464</v>
      </c>
      <c r="G379" s="246"/>
      <c r="H379" s="249">
        <v>33.332999999999998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163</v>
      </c>
      <c r="AU379" s="255" t="s">
        <v>81</v>
      </c>
      <c r="AV379" s="14" t="s">
        <v>81</v>
      </c>
      <c r="AW379" s="14" t="s">
        <v>34</v>
      </c>
      <c r="AX379" s="14" t="s">
        <v>72</v>
      </c>
      <c r="AY379" s="255" t="s">
        <v>150</v>
      </c>
    </row>
    <row r="380" s="15" customFormat="1">
      <c r="A380" s="15"/>
      <c r="B380" s="256"/>
      <c r="C380" s="257"/>
      <c r="D380" s="228" t="s">
        <v>163</v>
      </c>
      <c r="E380" s="258" t="s">
        <v>19</v>
      </c>
      <c r="F380" s="259" t="s">
        <v>167</v>
      </c>
      <c r="G380" s="257"/>
      <c r="H380" s="260">
        <v>33.332999999999998</v>
      </c>
      <c r="I380" s="261"/>
      <c r="J380" s="257"/>
      <c r="K380" s="257"/>
      <c r="L380" s="262"/>
      <c r="M380" s="263"/>
      <c r="N380" s="264"/>
      <c r="O380" s="264"/>
      <c r="P380" s="264"/>
      <c r="Q380" s="264"/>
      <c r="R380" s="264"/>
      <c r="S380" s="264"/>
      <c r="T380" s="26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6" t="s">
        <v>163</v>
      </c>
      <c r="AU380" s="266" t="s">
        <v>81</v>
      </c>
      <c r="AV380" s="15" t="s">
        <v>157</v>
      </c>
      <c r="AW380" s="15" t="s">
        <v>34</v>
      </c>
      <c r="AX380" s="15" t="s">
        <v>79</v>
      </c>
      <c r="AY380" s="266" t="s">
        <v>150</v>
      </c>
    </row>
    <row r="381" s="2" customFormat="1" ht="24.15" customHeight="1">
      <c r="A381" s="40"/>
      <c r="B381" s="41"/>
      <c r="C381" s="215" t="s">
        <v>465</v>
      </c>
      <c r="D381" s="215" t="s">
        <v>152</v>
      </c>
      <c r="E381" s="216" t="s">
        <v>466</v>
      </c>
      <c r="F381" s="217" t="s">
        <v>467</v>
      </c>
      <c r="G381" s="218" t="s">
        <v>155</v>
      </c>
      <c r="H381" s="219">
        <v>2258</v>
      </c>
      <c r="I381" s="220"/>
      <c r="J381" s="221">
        <f>ROUND(I381*H381,2)</f>
        <v>0</v>
      </c>
      <c r="K381" s="217" t="s">
        <v>156</v>
      </c>
      <c r="L381" s="46"/>
      <c r="M381" s="222" t="s">
        <v>19</v>
      </c>
      <c r="N381" s="223" t="s">
        <v>43</v>
      </c>
      <c r="O381" s="86"/>
      <c r="P381" s="224">
        <f>O381*H381</f>
        <v>0</v>
      </c>
      <c r="Q381" s="224">
        <v>0</v>
      </c>
      <c r="R381" s="224">
        <f>Q381*H381</f>
        <v>0</v>
      </c>
      <c r="S381" s="224">
        <v>0</v>
      </c>
      <c r="T381" s="225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6" t="s">
        <v>157</v>
      </c>
      <c r="AT381" s="226" t="s">
        <v>152</v>
      </c>
      <c r="AU381" s="226" t="s">
        <v>81</v>
      </c>
      <c r="AY381" s="19" t="s">
        <v>150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19" t="s">
        <v>79</v>
      </c>
      <c r="BK381" s="227">
        <f>ROUND(I381*H381,2)</f>
        <v>0</v>
      </c>
      <c r="BL381" s="19" t="s">
        <v>157</v>
      </c>
      <c r="BM381" s="226" t="s">
        <v>468</v>
      </c>
    </row>
    <row r="382" s="2" customFormat="1">
      <c r="A382" s="40"/>
      <c r="B382" s="41"/>
      <c r="C382" s="42"/>
      <c r="D382" s="228" t="s">
        <v>159</v>
      </c>
      <c r="E382" s="42"/>
      <c r="F382" s="229" t="s">
        <v>469</v>
      </c>
      <c r="G382" s="42"/>
      <c r="H382" s="42"/>
      <c r="I382" s="230"/>
      <c r="J382" s="42"/>
      <c r="K382" s="42"/>
      <c r="L382" s="46"/>
      <c r="M382" s="231"/>
      <c r="N382" s="232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159</v>
      </c>
      <c r="AU382" s="19" t="s">
        <v>81</v>
      </c>
    </row>
    <row r="383" s="2" customFormat="1">
      <c r="A383" s="40"/>
      <c r="B383" s="41"/>
      <c r="C383" s="42"/>
      <c r="D383" s="233" t="s">
        <v>161</v>
      </c>
      <c r="E383" s="42"/>
      <c r="F383" s="234" t="s">
        <v>470</v>
      </c>
      <c r="G383" s="42"/>
      <c r="H383" s="42"/>
      <c r="I383" s="230"/>
      <c r="J383" s="42"/>
      <c r="K383" s="42"/>
      <c r="L383" s="46"/>
      <c r="M383" s="231"/>
      <c r="N383" s="232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161</v>
      </c>
      <c r="AU383" s="19" t="s">
        <v>81</v>
      </c>
    </row>
    <row r="384" s="13" customFormat="1">
      <c r="A384" s="13"/>
      <c r="B384" s="235"/>
      <c r="C384" s="236"/>
      <c r="D384" s="228" t="s">
        <v>163</v>
      </c>
      <c r="E384" s="237" t="s">
        <v>19</v>
      </c>
      <c r="F384" s="238" t="s">
        <v>205</v>
      </c>
      <c r="G384" s="236"/>
      <c r="H384" s="237" t="s">
        <v>19</v>
      </c>
      <c r="I384" s="239"/>
      <c r="J384" s="236"/>
      <c r="K384" s="236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163</v>
      </c>
      <c r="AU384" s="244" t="s">
        <v>81</v>
      </c>
      <c r="AV384" s="13" t="s">
        <v>79</v>
      </c>
      <c r="AW384" s="13" t="s">
        <v>34</v>
      </c>
      <c r="AX384" s="13" t="s">
        <v>72</v>
      </c>
      <c r="AY384" s="244" t="s">
        <v>150</v>
      </c>
    </row>
    <row r="385" s="13" customFormat="1">
      <c r="A385" s="13"/>
      <c r="B385" s="235"/>
      <c r="C385" s="236"/>
      <c r="D385" s="228" t="s">
        <v>163</v>
      </c>
      <c r="E385" s="237" t="s">
        <v>19</v>
      </c>
      <c r="F385" s="238" t="s">
        <v>471</v>
      </c>
      <c r="G385" s="236"/>
      <c r="H385" s="237" t="s">
        <v>19</v>
      </c>
      <c r="I385" s="239"/>
      <c r="J385" s="236"/>
      <c r="K385" s="236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163</v>
      </c>
      <c r="AU385" s="244" t="s">
        <v>81</v>
      </c>
      <c r="AV385" s="13" t="s">
        <v>79</v>
      </c>
      <c r="AW385" s="13" t="s">
        <v>34</v>
      </c>
      <c r="AX385" s="13" t="s">
        <v>72</v>
      </c>
      <c r="AY385" s="244" t="s">
        <v>150</v>
      </c>
    </row>
    <row r="386" s="14" customFormat="1">
      <c r="A386" s="14"/>
      <c r="B386" s="245"/>
      <c r="C386" s="246"/>
      <c r="D386" s="228" t="s">
        <v>163</v>
      </c>
      <c r="E386" s="247" t="s">
        <v>19</v>
      </c>
      <c r="F386" s="248" t="s">
        <v>410</v>
      </c>
      <c r="G386" s="246"/>
      <c r="H386" s="249">
        <v>2258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163</v>
      </c>
      <c r="AU386" s="255" t="s">
        <v>81</v>
      </c>
      <c r="AV386" s="14" t="s">
        <v>81</v>
      </c>
      <c r="AW386" s="14" t="s">
        <v>34</v>
      </c>
      <c r="AX386" s="14" t="s">
        <v>72</v>
      </c>
      <c r="AY386" s="255" t="s">
        <v>150</v>
      </c>
    </row>
    <row r="387" s="15" customFormat="1">
      <c r="A387" s="15"/>
      <c r="B387" s="256"/>
      <c r="C387" s="257"/>
      <c r="D387" s="228" t="s">
        <v>163</v>
      </c>
      <c r="E387" s="258" t="s">
        <v>19</v>
      </c>
      <c r="F387" s="259" t="s">
        <v>167</v>
      </c>
      <c r="G387" s="257"/>
      <c r="H387" s="260">
        <v>2258</v>
      </c>
      <c r="I387" s="261"/>
      <c r="J387" s="257"/>
      <c r="K387" s="257"/>
      <c r="L387" s="262"/>
      <c r="M387" s="263"/>
      <c r="N387" s="264"/>
      <c r="O387" s="264"/>
      <c r="P387" s="264"/>
      <c r="Q387" s="264"/>
      <c r="R387" s="264"/>
      <c r="S387" s="264"/>
      <c r="T387" s="26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6" t="s">
        <v>163</v>
      </c>
      <c r="AU387" s="266" t="s">
        <v>81</v>
      </c>
      <c r="AV387" s="15" t="s">
        <v>157</v>
      </c>
      <c r="AW387" s="15" t="s">
        <v>34</v>
      </c>
      <c r="AX387" s="15" t="s">
        <v>79</v>
      </c>
      <c r="AY387" s="266" t="s">
        <v>150</v>
      </c>
    </row>
    <row r="388" s="12" customFormat="1" ht="22.8" customHeight="1">
      <c r="A388" s="12"/>
      <c r="B388" s="199"/>
      <c r="C388" s="200"/>
      <c r="D388" s="201" t="s">
        <v>71</v>
      </c>
      <c r="E388" s="213" t="s">
        <v>81</v>
      </c>
      <c r="F388" s="213" t="s">
        <v>472</v>
      </c>
      <c r="G388" s="200"/>
      <c r="H388" s="200"/>
      <c r="I388" s="203"/>
      <c r="J388" s="214">
        <f>BK388</f>
        <v>0</v>
      </c>
      <c r="K388" s="200"/>
      <c r="L388" s="205"/>
      <c r="M388" s="206"/>
      <c r="N388" s="207"/>
      <c r="O388" s="207"/>
      <c r="P388" s="208">
        <f>SUM(P389:P394)</f>
        <v>0</v>
      </c>
      <c r="Q388" s="207"/>
      <c r="R388" s="208">
        <f>SUM(R389:R394)</f>
        <v>214.91730000000001</v>
      </c>
      <c r="S388" s="207"/>
      <c r="T388" s="209">
        <f>SUM(T389:T394)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10" t="s">
        <v>79</v>
      </c>
      <c r="AT388" s="211" t="s">
        <v>71</v>
      </c>
      <c r="AU388" s="211" t="s">
        <v>79</v>
      </c>
      <c r="AY388" s="210" t="s">
        <v>150</v>
      </c>
      <c r="BK388" s="212">
        <f>SUM(BK389:BK394)</f>
        <v>0</v>
      </c>
    </row>
    <row r="389" s="2" customFormat="1" ht="37.8" customHeight="1">
      <c r="A389" s="40"/>
      <c r="B389" s="41"/>
      <c r="C389" s="215" t="s">
        <v>473</v>
      </c>
      <c r="D389" s="215" t="s">
        <v>152</v>
      </c>
      <c r="E389" s="216" t="s">
        <v>474</v>
      </c>
      <c r="F389" s="217" t="s">
        <v>475</v>
      </c>
      <c r="G389" s="218" t="s">
        <v>476</v>
      </c>
      <c r="H389" s="219">
        <v>785</v>
      </c>
      <c r="I389" s="220"/>
      <c r="J389" s="221">
        <f>ROUND(I389*H389,2)</f>
        <v>0</v>
      </c>
      <c r="K389" s="217" t="s">
        <v>156</v>
      </c>
      <c r="L389" s="46"/>
      <c r="M389" s="222" t="s">
        <v>19</v>
      </c>
      <c r="N389" s="223" t="s">
        <v>43</v>
      </c>
      <c r="O389" s="86"/>
      <c r="P389" s="224">
        <f>O389*H389</f>
        <v>0</v>
      </c>
      <c r="Q389" s="224">
        <v>0.27378000000000002</v>
      </c>
      <c r="R389" s="224">
        <f>Q389*H389</f>
        <v>214.91730000000001</v>
      </c>
      <c r="S389" s="224">
        <v>0</v>
      </c>
      <c r="T389" s="225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6" t="s">
        <v>157</v>
      </c>
      <c r="AT389" s="226" t="s">
        <v>152</v>
      </c>
      <c r="AU389" s="226" t="s">
        <v>81</v>
      </c>
      <c r="AY389" s="19" t="s">
        <v>150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9" t="s">
        <v>79</v>
      </c>
      <c r="BK389" s="227">
        <f>ROUND(I389*H389,2)</f>
        <v>0</v>
      </c>
      <c r="BL389" s="19" t="s">
        <v>157</v>
      </c>
      <c r="BM389" s="226" t="s">
        <v>477</v>
      </c>
    </row>
    <row r="390" s="2" customFormat="1">
      <c r="A390" s="40"/>
      <c r="B390" s="41"/>
      <c r="C390" s="42"/>
      <c r="D390" s="228" t="s">
        <v>159</v>
      </c>
      <c r="E390" s="42"/>
      <c r="F390" s="229" t="s">
        <v>478</v>
      </c>
      <c r="G390" s="42"/>
      <c r="H390" s="42"/>
      <c r="I390" s="230"/>
      <c r="J390" s="42"/>
      <c r="K390" s="42"/>
      <c r="L390" s="46"/>
      <c r="M390" s="231"/>
      <c r="N390" s="232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159</v>
      </c>
      <c r="AU390" s="19" t="s">
        <v>81</v>
      </c>
    </row>
    <row r="391" s="2" customFormat="1">
      <c r="A391" s="40"/>
      <c r="B391" s="41"/>
      <c r="C391" s="42"/>
      <c r="D391" s="233" t="s">
        <v>161</v>
      </c>
      <c r="E391" s="42"/>
      <c r="F391" s="234" t="s">
        <v>479</v>
      </c>
      <c r="G391" s="42"/>
      <c r="H391" s="42"/>
      <c r="I391" s="230"/>
      <c r="J391" s="42"/>
      <c r="K391" s="42"/>
      <c r="L391" s="46"/>
      <c r="M391" s="231"/>
      <c r="N391" s="232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161</v>
      </c>
      <c r="AU391" s="19" t="s">
        <v>81</v>
      </c>
    </row>
    <row r="392" s="13" customFormat="1">
      <c r="A392" s="13"/>
      <c r="B392" s="235"/>
      <c r="C392" s="236"/>
      <c r="D392" s="228" t="s">
        <v>163</v>
      </c>
      <c r="E392" s="237" t="s">
        <v>19</v>
      </c>
      <c r="F392" s="238" t="s">
        <v>480</v>
      </c>
      <c r="G392" s="236"/>
      <c r="H392" s="237" t="s">
        <v>19</v>
      </c>
      <c r="I392" s="239"/>
      <c r="J392" s="236"/>
      <c r="K392" s="236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163</v>
      </c>
      <c r="AU392" s="244" t="s">
        <v>81</v>
      </c>
      <c r="AV392" s="13" t="s">
        <v>79</v>
      </c>
      <c r="AW392" s="13" t="s">
        <v>34</v>
      </c>
      <c r="AX392" s="13" t="s">
        <v>72</v>
      </c>
      <c r="AY392" s="244" t="s">
        <v>150</v>
      </c>
    </row>
    <row r="393" s="14" customFormat="1">
      <c r="A393" s="14"/>
      <c r="B393" s="245"/>
      <c r="C393" s="246"/>
      <c r="D393" s="228" t="s">
        <v>163</v>
      </c>
      <c r="E393" s="247" t="s">
        <v>19</v>
      </c>
      <c r="F393" s="248" t="s">
        <v>481</v>
      </c>
      <c r="G393" s="246"/>
      <c r="H393" s="249">
        <v>785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163</v>
      </c>
      <c r="AU393" s="255" t="s">
        <v>81</v>
      </c>
      <c r="AV393" s="14" t="s">
        <v>81</v>
      </c>
      <c r="AW393" s="14" t="s">
        <v>34</v>
      </c>
      <c r="AX393" s="14" t="s">
        <v>72</v>
      </c>
      <c r="AY393" s="255" t="s">
        <v>150</v>
      </c>
    </row>
    <row r="394" s="15" customFormat="1">
      <c r="A394" s="15"/>
      <c r="B394" s="256"/>
      <c r="C394" s="257"/>
      <c r="D394" s="228" t="s">
        <v>163</v>
      </c>
      <c r="E394" s="258" t="s">
        <v>19</v>
      </c>
      <c r="F394" s="259" t="s">
        <v>167</v>
      </c>
      <c r="G394" s="257"/>
      <c r="H394" s="260">
        <v>785</v>
      </c>
      <c r="I394" s="261"/>
      <c r="J394" s="257"/>
      <c r="K394" s="257"/>
      <c r="L394" s="262"/>
      <c r="M394" s="263"/>
      <c r="N394" s="264"/>
      <c r="O394" s="264"/>
      <c r="P394" s="264"/>
      <c r="Q394" s="264"/>
      <c r="R394" s="264"/>
      <c r="S394" s="264"/>
      <c r="T394" s="26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6" t="s">
        <v>163</v>
      </c>
      <c r="AU394" s="266" t="s">
        <v>81</v>
      </c>
      <c r="AV394" s="15" t="s">
        <v>157</v>
      </c>
      <c r="AW394" s="15" t="s">
        <v>34</v>
      </c>
      <c r="AX394" s="15" t="s">
        <v>79</v>
      </c>
      <c r="AY394" s="266" t="s">
        <v>150</v>
      </c>
    </row>
    <row r="395" s="12" customFormat="1" ht="22.8" customHeight="1">
      <c r="A395" s="12"/>
      <c r="B395" s="199"/>
      <c r="C395" s="200"/>
      <c r="D395" s="201" t="s">
        <v>71</v>
      </c>
      <c r="E395" s="213" t="s">
        <v>184</v>
      </c>
      <c r="F395" s="213" t="s">
        <v>482</v>
      </c>
      <c r="G395" s="200"/>
      <c r="H395" s="200"/>
      <c r="I395" s="203"/>
      <c r="J395" s="214">
        <f>BK395</f>
        <v>0</v>
      </c>
      <c r="K395" s="200"/>
      <c r="L395" s="205"/>
      <c r="M395" s="206"/>
      <c r="N395" s="207"/>
      <c r="O395" s="207"/>
      <c r="P395" s="208">
        <f>SUM(P396:P461)</f>
        <v>0</v>
      </c>
      <c r="Q395" s="207"/>
      <c r="R395" s="208">
        <f>SUM(R396:R461)</f>
        <v>252.71284000000003</v>
      </c>
      <c r="S395" s="207"/>
      <c r="T395" s="209">
        <f>SUM(T396:T461)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10" t="s">
        <v>79</v>
      </c>
      <c r="AT395" s="211" t="s">
        <v>71</v>
      </c>
      <c r="AU395" s="211" t="s">
        <v>79</v>
      </c>
      <c r="AY395" s="210" t="s">
        <v>150</v>
      </c>
      <c r="BK395" s="212">
        <f>SUM(BK396:BK461)</f>
        <v>0</v>
      </c>
    </row>
    <row r="396" s="2" customFormat="1" ht="37.8" customHeight="1">
      <c r="A396" s="40"/>
      <c r="B396" s="41"/>
      <c r="C396" s="215" t="s">
        <v>483</v>
      </c>
      <c r="D396" s="215" t="s">
        <v>152</v>
      </c>
      <c r="E396" s="216" t="s">
        <v>484</v>
      </c>
      <c r="F396" s="217" t="s">
        <v>485</v>
      </c>
      <c r="G396" s="218" t="s">
        <v>155</v>
      </c>
      <c r="H396" s="219">
        <v>7191</v>
      </c>
      <c r="I396" s="220"/>
      <c r="J396" s="221">
        <f>ROUND(I396*H396,2)</f>
        <v>0</v>
      </c>
      <c r="K396" s="217" t="s">
        <v>156</v>
      </c>
      <c r="L396" s="46"/>
      <c r="M396" s="222" t="s">
        <v>19</v>
      </c>
      <c r="N396" s="223" t="s">
        <v>43</v>
      </c>
      <c r="O396" s="86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26" t="s">
        <v>157</v>
      </c>
      <c r="AT396" s="226" t="s">
        <v>152</v>
      </c>
      <c r="AU396" s="226" t="s">
        <v>81</v>
      </c>
      <c r="AY396" s="19" t="s">
        <v>150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9" t="s">
        <v>79</v>
      </c>
      <c r="BK396" s="227">
        <f>ROUND(I396*H396,2)</f>
        <v>0</v>
      </c>
      <c r="BL396" s="19" t="s">
        <v>157</v>
      </c>
      <c r="BM396" s="226" t="s">
        <v>486</v>
      </c>
    </row>
    <row r="397" s="2" customFormat="1">
      <c r="A397" s="40"/>
      <c r="B397" s="41"/>
      <c r="C397" s="42"/>
      <c r="D397" s="228" t="s">
        <v>159</v>
      </c>
      <c r="E397" s="42"/>
      <c r="F397" s="229" t="s">
        <v>487</v>
      </c>
      <c r="G397" s="42"/>
      <c r="H397" s="42"/>
      <c r="I397" s="230"/>
      <c r="J397" s="42"/>
      <c r="K397" s="42"/>
      <c r="L397" s="46"/>
      <c r="M397" s="231"/>
      <c r="N397" s="232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159</v>
      </c>
      <c r="AU397" s="19" t="s">
        <v>81</v>
      </c>
    </row>
    <row r="398" s="2" customFormat="1">
      <c r="A398" s="40"/>
      <c r="B398" s="41"/>
      <c r="C398" s="42"/>
      <c r="D398" s="233" t="s">
        <v>161</v>
      </c>
      <c r="E398" s="42"/>
      <c r="F398" s="234" t="s">
        <v>488</v>
      </c>
      <c r="G398" s="42"/>
      <c r="H398" s="42"/>
      <c r="I398" s="230"/>
      <c r="J398" s="42"/>
      <c r="K398" s="42"/>
      <c r="L398" s="46"/>
      <c r="M398" s="231"/>
      <c r="N398" s="232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161</v>
      </c>
      <c r="AU398" s="19" t="s">
        <v>81</v>
      </c>
    </row>
    <row r="399" s="13" customFormat="1">
      <c r="A399" s="13"/>
      <c r="B399" s="235"/>
      <c r="C399" s="236"/>
      <c r="D399" s="228" t="s">
        <v>163</v>
      </c>
      <c r="E399" s="237" t="s">
        <v>19</v>
      </c>
      <c r="F399" s="238" t="s">
        <v>205</v>
      </c>
      <c r="G399" s="236"/>
      <c r="H399" s="237" t="s">
        <v>19</v>
      </c>
      <c r="I399" s="239"/>
      <c r="J399" s="236"/>
      <c r="K399" s="236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163</v>
      </c>
      <c r="AU399" s="244" t="s">
        <v>81</v>
      </c>
      <c r="AV399" s="13" t="s">
        <v>79</v>
      </c>
      <c r="AW399" s="13" t="s">
        <v>34</v>
      </c>
      <c r="AX399" s="13" t="s">
        <v>72</v>
      </c>
      <c r="AY399" s="244" t="s">
        <v>150</v>
      </c>
    </row>
    <row r="400" s="13" customFormat="1">
      <c r="A400" s="13"/>
      <c r="B400" s="235"/>
      <c r="C400" s="236"/>
      <c r="D400" s="228" t="s">
        <v>163</v>
      </c>
      <c r="E400" s="237" t="s">
        <v>19</v>
      </c>
      <c r="F400" s="238" t="s">
        <v>489</v>
      </c>
      <c r="G400" s="236"/>
      <c r="H400" s="237" t="s">
        <v>19</v>
      </c>
      <c r="I400" s="239"/>
      <c r="J400" s="236"/>
      <c r="K400" s="236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163</v>
      </c>
      <c r="AU400" s="244" t="s">
        <v>81</v>
      </c>
      <c r="AV400" s="13" t="s">
        <v>79</v>
      </c>
      <c r="AW400" s="13" t="s">
        <v>34</v>
      </c>
      <c r="AX400" s="13" t="s">
        <v>72</v>
      </c>
      <c r="AY400" s="244" t="s">
        <v>150</v>
      </c>
    </row>
    <row r="401" s="14" customFormat="1">
      <c r="A401" s="14"/>
      <c r="B401" s="245"/>
      <c r="C401" s="246"/>
      <c r="D401" s="228" t="s">
        <v>163</v>
      </c>
      <c r="E401" s="247" t="s">
        <v>19</v>
      </c>
      <c r="F401" s="248" t="s">
        <v>490</v>
      </c>
      <c r="G401" s="246"/>
      <c r="H401" s="249">
        <v>7191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163</v>
      </c>
      <c r="AU401" s="255" t="s">
        <v>81</v>
      </c>
      <c r="AV401" s="14" t="s">
        <v>81</v>
      </c>
      <c r="AW401" s="14" t="s">
        <v>34</v>
      </c>
      <c r="AX401" s="14" t="s">
        <v>72</v>
      </c>
      <c r="AY401" s="255" t="s">
        <v>150</v>
      </c>
    </row>
    <row r="402" s="15" customFormat="1">
      <c r="A402" s="15"/>
      <c r="B402" s="256"/>
      <c r="C402" s="257"/>
      <c r="D402" s="228" t="s">
        <v>163</v>
      </c>
      <c r="E402" s="258" t="s">
        <v>19</v>
      </c>
      <c r="F402" s="259" t="s">
        <v>167</v>
      </c>
      <c r="G402" s="257"/>
      <c r="H402" s="260">
        <v>7191</v>
      </c>
      <c r="I402" s="261"/>
      <c r="J402" s="257"/>
      <c r="K402" s="257"/>
      <c r="L402" s="262"/>
      <c r="M402" s="263"/>
      <c r="N402" s="264"/>
      <c r="O402" s="264"/>
      <c r="P402" s="264"/>
      <c r="Q402" s="264"/>
      <c r="R402" s="264"/>
      <c r="S402" s="264"/>
      <c r="T402" s="26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6" t="s">
        <v>163</v>
      </c>
      <c r="AU402" s="266" t="s">
        <v>81</v>
      </c>
      <c r="AV402" s="15" t="s">
        <v>157</v>
      </c>
      <c r="AW402" s="15" t="s">
        <v>34</v>
      </c>
      <c r="AX402" s="15" t="s">
        <v>79</v>
      </c>
      <c r="AY402" s="266" t="s">
        <v>150</v>
      </c>
    </row>
    <row r="403" s="2" customFormat="1" ht="21.75" customHeight="1">
      <c r="A403" s="40"/>
      <c r="B403" s="41"/>
      <c r="C403" s="267" t="s">
        <v>491</v>
      </c>
      <c r="D403" s="267" t="s">
        <v>412</v>
      </c>
      <c r="E403" s="268" t="s">
        <v>492</v>
      </c>
      <c r="F403" s="269" t="s">
        <v>493</v>
      </c>
      <c r="G403" s="270" t="s">
        <v>382</v>
      </c>
      <c r="H403" s="271">
        <v>152.44900000000001</v>
      </c>
      <c r="I403" s="272"/>
      <c r="J403" s="273">
        <f>ROUND(I403*H403,2)</f>
        <v>0</v>
      </c>
      <c r="K403" s="269" t="s">
        <v>156</v>
      </c>
      <c r="L403" s="274"/>
      <c r="M403" s="275" t="s">
        <v>19</v>
      </c>
      <c r="N403" s="276" t="s">
        <v>43</v>
      </c>
      <c r="O403" s="86"/>
      <c r="P403" s="224">
        <f>O403*H403</f>
        <v>0</v>
      </c>
      <c r="Q403" s="224">
        <v>1</v>
      </c>
      <c r="R403" s="224">
        <f>Q403*H403</f>
        <v>152.44900000000001</v>
      </c>
      <c r="S403" s="224">
        <v>0</v>
      </c>
      <c r="T403" s="225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26" t="s">
        <v>208</v>
      </c>
      <c r="AT403" s="226" t="s">
        <v>412</v>
      </c>
      <c r="AU403" s="226" t="s">
        <v>81</v>
      </c>
      <c r="AY403" s="19" t="s">
        <v>150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19" t="s">
        <v>79</v>
      </c>
      <c r="BK403" s="227">
        <f>ROUND(I403*H403,2)</f>
        <v>0</v>
      </c>
      <c r="BL403" s="19" t="s">
        <v>157</v>
      </c>
      <c r="BM403" s="226" t="s">
        <v>494</v>
      </c>
    </row>
    <row r="404" s="2" customFormat="1">
      <c r="A404" s="40"/>
      <c r="B404" s="41"/>
      <c r="C404" s="42"/>
      <c r="D404" s="228" t="s">
        <v>159</v>
      </c>
      <c r="E404" s="42"/>
      <c r="F404" s="229" t="s">
        <v>493</v>
      </c>
      <c r="G404" s="42"/>
      <c r="H404" s="42"/>
      <c r="I404" s="230"/>
      <c r="J404" s="42"/>
      <c r="K404" s="42"/>
      <c r="L404" s="46"/>
      <c r="M404" s="231"/>
      <c r="N404" s="232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159</v>
      </c>
      <c r="AU404" s="19" t="s">
        <v>81</v>
      </c>
    </row>
    <row r="405" s="2" customFormat="1">
      <c r="A405" s="40"/>
      <c r="B405" s="41"/>
      <c r="C405" s="42"/>
      <c r="D405" s="228" t="s">
        <v>495</v>
      </c>
      <c r="E405" s="42"/>
      <c r="F405" s="277" t="s">
        <v>496</v>
      </c>
      <c r="G405" s="42"/>
      <c r="H405" s="42"/>
      <c r="I405" s="230"/>
      <c r="J405" s="42"/>
      <c r="K405" s="42"/>
      <c r="L405" s="46"/>
      <c r="M405" s="231"/>
      <c r="N405" s="232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495</v>
      </c>
      <c r="AU405" s="19" t="s">
        <v>81</v>
      </c>
    </row>
    <row r="406" s="13" customFormat="1">
      <c r="A406" s="13"/>
      <c r="B406" s="235"/>
      <c r="C406" s="236"/>
      <c r="D406" s="228" t="s">
        <v>163</v>
      </c>
      <c r="E406" s="237" t="s">
        <v>19</v>
      </c>
      <c r="F406" s="238" t="s">
        <v>497</v>
      </c>
      <c r="G406" s="236"/>
      <c r="H406" s="237" t="s">
        <v>19</v>
      </c>
      <c r="I406" s="239"/>
      <c r="J406" s="236"/>
      <c r="K406" s="236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163</v>
      </c>
      <c r="AU406" s="244" t="s">
        <v>81</v>
      </c>
      <c r="AV406" s="13" t="s">
        <v>79</v>
      </c>
      <c r="AW406" s="13" t="s">
        <v>34</v>
      </c>
      <c r="AX406" s="13" t="s">
        <v>72</v>
      </c>
      <c r="AY406" s="244" t="s">
        <v>150</v>
      </c>
    </row>
    <row r="407" s="13" customFormat="1">
      <c r="A407" s="13"/>
      <c r="B407" s="235"/>
      <c r="C407" s="236"/>
      <c r="D407" s="228" t="s">
        <v>163</v>
      </c>
      <c r="E407" s="237" t="s">
        <v>19</v>
      </c>
      <c r="F407" s="238" t="s">
        <v>498</v>
      </c>
      <c r="G407" s="236"/>
      <c r="H407" s="237" t="s">
        <v>19</v>
      </c>
      <c r="I407" s="239"/>
      <c r="J407" s="236"/>
      <c r="K407" s="236"/>
      <c r="L407" s="240"/>
      <c r="M407" s="241"/>
      <c r="N407" s="242"/>
      <c r="O407" s="242"/>
      <c r="P407" s="242"/>
      <c r="Q407" s="242"/>
      <c r="R407" s="242"/>
      <c r="S407" s="242"/>
      <c r="T407" s="24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4" t="s">
        <v>163</v>
      </c>
      <c r="AU407" s="244" t="s">
        <v>81</v>
      </c>
      <c r="AV407" s="13" t="s">
        <v>79</v>
      </c>
      <c r="AW407" s="13" t="s">
        <v>34</v>
      </c>
      <c r="AX407" s="13" t="s">
        <v>72</v>
      </c>
      <c r="AY407" s="244" t="s">
        <v>150</v>
      </c>
    </row>
    <row r="408" s="13" customFormat="1">
      <c r="A408" s="13"/>
      <c r="B408" s="235"/>
      <c r="C408" s="236"/>
      <c r="D408" s="228" t="s">
        <v>163</v>
      </c>
      <c r="E408" s="237" t="s">
        <v>19</v>
      </c>
      <c r="F408" s="238" t="s">
        <v>499</v>
      </c>
      <c r="G408" s="236"/>
      <c r="H408" s="237" t="s">
        <v>19</v>
      </c>
      <c r="I408" s="239"/>
      <c r="J408" s="236"/>
      <c r="K408" s="236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163</v>
      </c>
      <c r="AU408" s="244" t="s">
        <v>81</v>
      </c>
      <c r="AV408" s="13" t="s">
        <v>79</v>
      </c>
      <c r="AW408" s="13" t="s">
        <v>34</v>
      </c>
      <c r="AX408" s="13" t="s">
        <v>72</v>
      </c>
      <c r="AY408" s="244" t="s">
        <v>150</v>
      </c>
    </row>
    <row r="409" s="14" customFormat="1">
      <c r="A409" s="14"/>
      <c r="B409" s="245"/>
      <c r="C409" s="246"/>
      <c r="D409" s="228" t="s">
        <v>163</v>
      </c>
      <c r="E409" s="247" t="s">
        <v>19</v>
      </c>
      <c r="F409" s="248" t="s">
        <v>500</v>
      </c>
      <c r="G409" s="246"/>
      <c r="H409" s="249">
        <v>152.44900000000001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163</v>
      </c>
      <c r="AU409" s="255" t="s">
        <v>81</v>
      </c>
      <c r="AV409" s="14" t="s">
        <v>81</v>
      </c>
      <c r="AW409" s="14" t="s">
        <v>34</v>
      </c>
      <c r="AX409" s="14" t="s">
        <v>72</v>
      </c>
      <c r="AY409" s="255" t="s">
        <v>150</v>
      </c>
    </row>
    <row r="410" s="15" customFormat="1">
      <c r="A410" s="15"/>
      <c r="B410" s="256"/>
      <c r="C410" s="257"/>
      <c r="D410" s="228" t="s">
        <v>163</v>
      </c>
      <c r="E410" s="258" t="s">
        <v>19</v>
      </c>
      <c r="F410" s="259" t="s">
        <v>167</v>
      </c>
      <c r="G410" s="257"/>
      <c r="H410" s="260">
        <v>152.44900000000001</v>
      </c>
      <c r="I410" s="261"/>
      <c r="J410" s="257"/>
      <c r="K410" s="257"/>
      <c r="L410" s="262"/>
      <c r="M410" s="263"/>
      <c r="N410" s="264"/>
      <c r="O410" s="264"/>
      <c r="P410" s="264"/>
      <c r="Q410" s="264"/>
      <c r="R410" s="264"/>
      <c r="S410" s="264"/>
      <c r="T410" s="26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6" t="s">
        <v>163</v>
      </c>
      <c r="AU410" s="266" t="s">
        <v>81</v>
      </c>
      <c r="AV410" s="15" t="s">
        <v>157</v>
      </c>
      <c r="AW410" s="15" t="s">
        <v>34</v>
      </c>
      <c r="AX410" s="15" t="s">
        <v>79</v>
      </c>
      <c r="AY410" s="266" t="s">
        <v>150</v>
      </c>
    </row>
    <row r="411" s="2" customFormat="1" ht="24.15" customHeight="1">
      <c r="A411" s="40"/>
      <c r="B411" s="41"/>
      <c r="C411" s="215" t="s">
        <v>501</v>
      </c>
      <c r="D411" s="215" t="s">
        <v>152</v>
      </c>
      <c r="E411" s="216" t="s">
        <v>502</v>
      </c>
      <c r="F411" s="217" t="s">
        <v>503</v>
      </c>
      <c r="G411" s="218" t="s">
        <v>155</v>
      </c>
      <c r="H411" s="219">
        <v>1971</v>
      </c>
      <c r="I411" s="220"/>
      <c r="J411" s="221">
        <f>ROUND(I411*H411,2)</f>
        <v>0</v>
      </c>
      <c r="K411" s="217" t="s">
        <v>156</v>
      </c>
      <c r="L411" s="46"/>
      <c r="M411" s="222" t="s">
        <v>19</v>
      </c>
      <c r="N411" s="223" t="s">
        <v>43</v>
      </c>
      <c r="O411" s="86"/>
      <c r="P411" s="224">
        <f>O411*H411</f>
        <v>0</v>
      </c>
      <c r="Q411" s="224">
        <v>0</v>
      </c>
      <c r="R411" s="224">
        <f>Q411*H411</f>
        <v>0</v>
      </c>
      <c r="S411" s="224">
        <v>0</v>
      </c>
      <c r="T411" s="225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26" t="s">
        <v>157</v>
      </c>
      <c r="AT411" s="226" t="s">
        <v>152</v>
      </c>
      <c r="AU411" s="226" t="s">
        <v>81</v>
      </c>
      <c r="AY411" s="19" t="s">
        <v>150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19" t="s">
        <v>79</v>
      </c>
      <c r="BK411" s="227">
        <f>ROUND(I411*H411,2)</f>
        <v>0</v>
      </c>
      <c r="BL411" s="19" t="s">
        <v>157</v>
      </c>
      <c r="BM411" s="226" t="s">
        <v>504</v>
      </c>
    </row>
    <row r="412" s="2" customFormat="1">
      <c r="A412" s="40"/>
      <c r="B412" s="41"/>
      <c r="C412" s="42"/>
      <c r="D412" s="228" t="s">
        <v>159</v>
      </c>
      <c r="E412" s="42"/>
      <c r="F412" s="229" t="s">
        <v>505</v>
      </c>
      <c r="G412" s="42"/>
      <c r="H412" s="42"/>
      <c r="I412" s="230"/>
      <c r="J412" s="42"/>
      <c r="K412" s="42"/>
      <c r="L412" s="46"/>
      <c r="M412" s="231"/>
      <c r="N412" s="232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159</v>
      </c>
      <c r="AU412" s="19" t="s">
        <v>81</v>
      </c>
    </row>
    <row r="413" s="2" customFormat="1">
      <c r="A413" s="40"/>
      <c r="B413" s="41"/>
      <c r="C413" s="42"/>
      <c r="D413" s="233" t="s">
        <v>161</v>
      </c>
      <c r="E413" s="42"/>
      <c r="F413" s="234" t="s">
        <v>506</v>
      </c>
      <c r="G413" s="42"/>
      <c r="H413" s="42"/>
      <c r="I413" s="230"/>
      <c r="J413" s="42"/>
      <c r="K413" s="42"/>
      <c r="L413" s="46"/>
      <c r="M413" s="231"/>
      <c r="N413" s="232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161</v>
      </c>
      <c r="AU413" s="19" t="s">
        <v>81</v>
      </c>
    </row>
    <row r="414" s="13" customFormat="1">
      <c r="A414" s="13"/>
      <c r="B414" s="235"/>
      <c r="C414" s="236"/>
      <c r="D414" s="228" t="s">
        <v>163</v>
      </c>
      <c r="E414" s="237" t="s">
        <v>19</v>
      </c>
      <c r="F414" s="238" t="s">
        <v>196</v>
      </c>
      <c r="G414" s="236"/>
      <c r="H414" s="237" t="s">
        <v>19</v>
      </c>
      <c r="I414" s="239"/>
      <c r="J414" s="236"/>
      <c r="K414" s="236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163</v>
      </c>
      <c r="AU414" s="244" t="s">
        <v>81</v>
      </c>
      <c r="AV414" s="13" t="s">
        <v>79</v>
      </c>
      <c r="AW414" s="13" t="s">
        <v>34</v>
      </c>
      <c r="AX414" s="13" t="s">
        <v>72</v>
      </c>
      <c r="AY414" s="244" t="s">
        <v>150</v>
      </c>
    </row>
    <row r="415" s="13" customFormat="1">
      <c r="A415" s="13"/>
      <c r="B415" s="235"/>
      <c r="C415" s="236"/>
      <c r="D415" s="228" t="s">
        <v>163</v>
      </c>
      <c r="E415" s="237" t="s">
        <v>19</v>
      </c>
      <c r="F415" s="238" t="s">
        <v>507</v>
      </c>
      <c r="G415" s="236"/>
      <c r="H415" s="237" t="s">
        <v>19</v>
      </c>
      <c r="I415" s="239"/>
      <c r="J415" s="236"/>
      <c r="K415" s="236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163</v>
      </c>
      <c r="AU415" s="244" t="s">
        <v>81</v>
      </c>
      <c r="AV415" s="13" t="s">
        <v>79</v>
      </c>
      <c r="AW415" s="13" t="s">
        <v>34</v>
      </c>
      <c r="AX415" s="13" t="s">
        <v>72</v>
      </c>
      <c r="AY415" s="244" t="s">
        <v>150</v>
      </c>
    </row>
    <row r="416" s="14" customFormat="1">
      <c r="A416" s="14"/>
      <c r="B416" s="245"/>
      <c r="C416" s="246"/>
      <c r="D416" s="228" t="s">
        <v>163</v>
      </c>
      <c r="E416" s="247" t="s">
        <v>19</v>
      </c>
      <c r="F416" s="248" t="s">
        <v>508</v>
      </c>
      <c r="G416" s="246"/>
      <c r="H416" s="249">
        <v>1548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163</v>
      </c>
      <c r="AU416" s="255" t="s">
        <v>81</v>
      </c>
      <c r="AV416" s="14" t="s">
        <v>81</v>
      </c>
      <c r="AW416" s="14" t="s">
        <v>34</v>
      </c>
      <c r="AX416" s="14" t="s">
        <v>72</v>
      </c>
      <c r="AY416" s="255" t="s">
        <v>150</v>
      </c>
    </row>
    <row r="417" s="14" customFormat="1">
      <c r="A417" s="14"/>
      <c r="B417" s="245"/>
      <c r="C417" s="246"/>
      <c r="D417" s="228" t="s">
        <v>163</v>
      </c>
      <c r="E417" s="247" t="s">
        <v>19</v>
      </c>
      <c r="F417" s="248" t="s">
        <v>509</v>
      </c>
      <c r="G417" s="246"/>
      <c r="H417" s="249">
        <v>423</v>
      </c>
      <c r="I417" s="250"/>
      <c r="J417" s="246"/>
      <c r="K417" s="246"/>
      <c r="L417" s="251"/>
      <c r="M417" s="252"/>
      <c r="N417" s="253"/>
      <c r="O417" s="253"/>
      <c r="P417" s="253"/>
      <c r="Q417" s="253"/>
      <c r="R417" s="253"/>
      <c r="S417" s="253"/>
      <c r="T417" s="25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5" t="s">
        <v>163</v>
      </c>
      <c r="AU417" s="255" t="s">
        <v>81</v>
      </c>
      <c r="AV417" s="14" t="s">
        <v>81</v>
      </c>
      <c r="AW417" s="14" t="s">
        <v>34</v>
      </c>
      <c r="AX417" s="14" t="s">
        <v>72</v>
      </c>
      <c r="AY417" s="255" t="s">
        <v>150</v>
      </c>
    </row>
    <row r="418" s="15" customFormat="1">
      <c r="A418" s="15"/>
      <c r="B418" s="256"/>
      <c r="C418" s="257"/>
      <c r="D418" s="228" t="s">
        <v>163</v>
      </c>
      <c r="E418" s="258" t="s">
        <v>19</v>
      </c>
      <c r="F418" s="259" t="s">
        <v>167</v>
      </c>
      <c r="G418" s="257"/>
      <c r="H418" s="260">
        <v>1971</v>
      </c>
      <c r="I418" s="261"/>
      <c r="J418" s="257"/>
      <c r="K418" s="257"/>
      <c r="L418" s="262"/>
      <c r="M418" s="263"/>
      <c r="N418" s="264"/>
      <c r="O418" s="264"/>
      <c r="P418" s="264"/>
      <c r="Q418" s="264"/>
      <c r="R418" s="264"/>
      <c r="S418" s="264"/>
      <c r="T418" s="26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6" t="s">
        <v>163</v>
      </c>
      <c r="AU418" s="266" t="s">
        <v>81</v>
      </c>
      <c r="AV418" s="15" t="s">
        <v>157</v>
      </c>
      <c r="AW418" s="15" t="s">
        <v>34</v>
      </c>
      <c r="AX418" s="15" t="s">
        <v>79</v>
      </c>
      <c r="AY418" s="266" t="s">
        <v>150</v>
      </c>
    </row>
    <row r="419" s="2" customFormat="1" ht="24.15" customHeight="1">
      <c r="A419" s="40"/>
      <c r="B419" s="41"/>
      <c r="C419" s="215" t="s">
        <v>510</v>
      </c>
      <c r="D419" s="215" t="s">
        <v>152</v>
      </c>
      <c r="E419" s="216" t="s">
        <v>511</v>
      </c>
      <c r="F419" s="217" t="s">
        <v>512</v>
      </c>
      <c r="G419" s="218" t="s">
        <v>155</v>
      </c>
      <c r="H419" s="219">
        <v>20721</v>
      </c>
      <c r="I419" s="220"/>
      <c r="J419" s="221">
        <f>ROUND(I419*H419,2)</f>
        <v>0</v>
      </c>
      <c r="K419" s="217" t="s">
        <v>156</v>
      </c>
      <c r="L419" s="46"/>
      <c r="M419" s="222" t="s">
        <v>19</v>
      </c>
      <c r="N419" s="223" t="s">
        <v>43</v>
      </c>
      <c r="O419" s="86"/>
      <c r="P419" s="224">
        <f>O419*H419</f>
        <v>0</v>
      </c>
      <c r="Q419" s="224">
        <v>0</v>
      </c>
      <c r="R419" s="224">
        <f>Q419*H419</f>
        <v>0</v>
      </c>
      <c r="S419" s="224">
        <v>0</v>
      </c>
      <c r="T419" s="225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26" t="s">
        <v>157</v>
      </c>
      <c r="AT419" s="226" t="s">
        <v>152</v>
      </c>
      <c r="AU419" s="226" t="s">
        <v>81</v>
      </c>
      <c r="AY419" s="19" t="s">
        <v>150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19" t="s">
        <v>79</v>
      </c>
      <c r="BK419" s="227">
        <f>ROUND(I419*H419,2)</f>
        <v>0</v>
      </c>
      <c r="BL419" s="19" t="s">
        <v>157</v>
      </c>
      <c r="BM419" s="226" t="s">
        <v>513</v>
      </c>
    </row>
    <row r="420" s="2" customFormat="1">
      <c r="A420" s="40"/>
      <c r="B420" s="41"/>
      <c r="C420" s="42"/>
      <c r="D420" s="228" t="s">
        <v>159</v>
      </c>
      <c r="E420" s="42"/>
      <c r="F420" s="229" t="s">
        <v>514</v>
      </c>
      <c r="G420" s="42"/>
      <c r="H420" s="42"/>
      <c r="I420" s="230"/>
      <c r="J420" s="42"/>
      <c r="K420" s="42"/>
      <c r="L420" s="46"/>
      <c r="M420" s="231"/>
      <c r="N420" s="232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159</v>
      </c>
      <c r="AU420" s="19" t="s">
        <v>81</v>
      </c>
    </row>
    <row r="421" s="2" customFormat="1">
      <c r="A421" s="40"/>
      <c r="B421" s="41"/>
      <c r="C421" s="42"/>
      <c r="D421" s="233" t="s">
        <v>161</v>
      </c>
      <c r="E421" s="42"/>
      <c r="F421" s="234" t="s">
        <v>515</v>
      </c>
      <c r="G421" s="42"/>
      <c r="H421" s="42"/>
      <c r="I421" s="230"/>
      <c r="J421" s="42"/>
      <c r="K421" s="42"/>
      <c r="L421" s="46"/>
      <c r="M421" s="231"/>
      <c r="N421" s="232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161</v>
      </c>
      <c r="AU421" s="19" t="s">
        <v>81</v>
      </c>
    </row>
    <row r="422" s="13" customFormat="1">
      <c r="A422" s="13"/>
      <c r="B422" s="235"/>
      <c r="C422" s="236"/>
      <c r="D422" s="228" t="s">
        <v>163</v>
      </c>
      <c r="E422" s="237" t="s">
        <v>19</v>
      </c>
      <c r="F422" s="238" t="s">
        <v>196</v>
      </c>
      <c r="G422" s="236"/>
      <c r="H422" s="237" t="s">
        <v>19</v>
      </c>
      <c r="I422" s="239"/>
      <c r="J422" s="236"/>
      <c r="K422" s="236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163</v>
      </c>
      <c r="AU422" s="244" t="s">
        <v>81</v>
      </c>
      <c r="AV422" s="13" t="s">
        <v>79</v>
      </c>
      <c r="AW422" s="13" t="s">
        <v>34</v>
      </c>
      <c r="AX422" s="13" t="s">
        <v>72</v>
      </c>
      <c r="AY422" s="244" t="s">
        <v>150</v>
      </c>
    </row>
    <row r="423" s="13" customFormat="1">
      <c r="A423" s="13"/>
      <c r="B423" s="235"/>
      <c r="C423" s="236"/>
      <c r="D423" s="228" t="s">
        <v>163</v>
      </c>
      <c r="E423" s="237" t="s">
        <v>19</v>
      </c>
      <c r="F423" s="238" t="s">
        <v>516</v>
      </c>
      <c r="G423" s="236"/>
      <c r="H423" s="237" t="s">
        <v>19</v>
      </c>
      <c r="I423" s="239"/>
      <c r="J423" s="236"/>
      <c r="K423" s="236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163</v>
      </c>
      <c r="AU423" s="244" t="s">
        <v>81</v>
      </c>
      <c r="AV423" s="13" t="s">
        <v>79</v>
      </c>
      <c r="AW423" s="13" t="s">
        <v>34</v>
      </c>
      <c r="AX423" s="13" t="s">
        <v>72</v>
      </c>
      <c r="AY423" s="244" t="s">
        <v>150</v>
      </c>
    </row>
    <row r="424" s="13" customFormat="1">
      <c r="A424" s="13"/>
      <c r="B424" s="235"/>
      <c r="C424" s="236"/>
      <c r="D424" s="228" t="s">
        <v>163</v>
      </c>
      <c r="E424" s="237" t="s">
        <v>19</v>
      </c>
      <c r="F424" s="238" t="s">
        <v>517</v>
      </c>
      <c r="G424" s="236"/>
      <c r="H424" s="237" t="s">
        <v>19</v>
      </c>
      <c r="I424" s="239"/>
      <c r="J424" s="236"/>
      <c r="K424" s="236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163</v>
      </c>
      <c r="AU424" s="244" t="s">
        <v>81</v>
      </c>
      <c r="AV424" s="13" t="s">
        <v>79</v>
      </c>
      <c r="AW424" s="13" t="s">
        <v>34</v>
      </c>
      <c r="AX424" s="13" t="s">
        <v>72</v>
      </c>
      <c r="AY424" s="244" t="s">
        <v>150</v>
      </c>
    </row>
    <row r="425" s="14" customFormat="1">
      <c r="A425" s="14"/>
      <c r="B425" s="245"/>
      <c r="C425" s="246"/>
      <c r="D425" s="228" t="s">
        <v>163</v>
      </c>
      <c r="E425" s="247" t="s">
        <v>19</v>
      </c>
      <c r="F425" s="248" t="s">
        <v>518</v>
      </c>
      <c r="G425" s="246"/>
      <c r="H425" s="249">
        <v>9637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163</v>
      </c>
      <c r="AU425" s="255" t="s">
        <v>81</v>
      </c>
      <c r="AV425" s="14" t="s">
        <v>81</v>
      </c>
      <c r="AW425" s="14" t="s">
        <v>34</v>
      </c>
      <c r="AX425" s="14" t="s">
        <v>72</v>
      </c>
      <c r="AY425" s="255" t="s">
        <v>150</v>
      </c>
    </row>
    <row r="426" s="13" customFormat="1">
      <c r="A426" s="13"/>
      <c r="B426" s="235"/>
      <c r="C426" s="236"/>
      <c r="D426" s="228" t="s">
        <v>163</v>
      </c>
      <c r="E426" s="237" t="s">
        <v>19</v>
      </c>
      <c r="F426" s="238" t="s">
        <v>519</v>
      </c>
      <c r="G426" s="236"/>
      <c r="H426" s="237" t="s">
        <v>19</v>
      </c>
      <c r="I426" s="239"/>
      <c r="J426" s="236"/>
      <c r="K426" s="236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163</v>
      </c>
      <c r="AU426" s="244" t="s">
        <v>81</v>
      </c>
      <c r="AV426" s="13" t="s">
        <v>79</v>
      </c>
      <c r="AW426" s="13" t="s">
        <v>34</v>
      </c>
      <c r="AX426" s="13" t="s">
        <v>72</v>
      </c>
      <c r="AY426" s="244" t="s">
        <v>150</v>
      </c>
    </row>
    <row r="427" s="14" customFormat="1">
      <c r="A427" s="14"/>
      <c r="B427" s="245"/>
      <c r="C427" s="246"/>
      <c r="D427" s="228" t="s">
        <v>163</v>
      </c>
      <c r="E427" s="247" t="s">
        <v>19</v>
      </c>
      <c r="F427" s="248" t="s">
        <v>520</v>
      </c>
      <c r="G427" s="246"/>
      <c r="H427" s="249">
        <v>11084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5" t="s">
        <v>163</v>
      </c>
      <c r="AU427" s="255" t="s">
        <v>81</v>
      </c>
      <c r="AV427" s="14" t="s">
        <v>81</v>
      </c>
      <c r="AW427" s="14" t="s">
        <v>34</v>
      </c>
      <c r="AX427" s="14" t="s">
        <v>72</v>
      </c>
      <c r="AY427" s="255" t="s">
        <v>150</v>
      </c>
    </row>
    <row r="428" s="15" customFormat="1">
      <c r="A428" s="15"/>
      <c r="B428" s="256"/>
      <c r="C428" s="257"/>
      <c r="D428" s="228" t="s">
        <v>163</v>
      </c>
      <c r="E428" s="258" t="s">
        <v>19</v>
      </c>
      <c r="F428" s="259" t="s">
        <v>167</v>
      </c>
      <c r="G428" s="257"/>
      <c r="H428" s="260">
        <v>20721</v>
      </c>
      <c r="I428" s="261"/>
      <c r="J428" s="257"/>
      <c r="K428" s="257"/>
      <c r="L428" s="262"/>
      <c r="M428" s="263"/>
      <c r="N428" s="264"/>
      <c r="O428" s="264"/>
      <c r="P428" s="264"/>
      <c r="Q428" s="264"/>
      <c r="R428" s="264"/>
      <c r="S428" s="264"/>
      <c r="T428" s="26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6" t="s">
        <v>163</v>
      </c>
      <c r="AU428" s="266" t="s">
        <v>81</v>
      </c>
      <c r="AV428" s="15" t="s">
        <v>157</v>
      </c>
      <c r="AW428" s="15" t="s">
        <v>34</v>
      </c>
      <c r="AX428" s="15" t="s">
        <v>79</v>
      </c>
      <c r="AY428" s="266" t="s">
        <v>150</v>
      </c>
    </row>
    <row r="429" s="2" customFormat="1" ht="16.5" customHeight="1">
      <c r="A429" s="40"/>
      <c r="B429" s="41"/>
      <c r="C429" s="215" t="s">
        <v>521</v>
      </c>
      <c r="D429" s="215" t="s">
        <v>152</v>
      </c>
      <c r="E429" s="216" t="s">
        <v>522</v>
      </c>
      <c r="F429" s="217" t="s">
        <v>523</v>
      </c>
      <c r="G429" s="218" t="s">
        <v>218</v>
      </c>
      <c r="H429" s="219">
        <v>168</v>
      </c>
      <c r="I429" s="220"/>
      <c r="J429" s="221">
        <f>ROUND(I429*H429,2)</f>
        <v>0</v>
      </c>
      <c r="K429" s="217" t="s">
        <v>19</v>
      </c>
      <c r="L429" s="46"/>
      <c r="M429" s="222" t="s">
        <v>19</v>
      </c>
      <c r="N429" s="223" t="s">
        <v>43</v>
      </c>
      <c r="O429" s="86"/>
      <c r="P429" s="224">
        <f>O429*H429</f>
        <v>0</v>
      </c>
      <c r="Q429" s="224">
        <v>0.18776000000000001</v>
      </c>
      <c r="R429" s="224">
        <f>Q429*H429</f>
        <v>31.543680000000002</v>
      </c>
      <c r="S429" s="224">
        <v>0</v>
      </c>
      <c r="T429" s="225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26" t="s">
        <v>157</v>
      </c>
      <c r="AT429" s="226" t="s">
        <v>152</v>
      </c>
      <c r="AU429" s="226" t="s">
        <v>81</v>
      </c>
      <c r="AY429" s="19" t="s">
        <v>150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19" t="s">
        <v>79</v>
      </c>
      <c r="BK429" s="227">
        <f>ROUND(I429*H429,2)</f>
        <v>0</v>
      </c>
      <c r="BL429" s="19" t="s">
        <v>157</v>
      </c>
      <c r="BM429" s="226" t="s">
        <v>524</v>
      </c>
    </row>
    <row r="430" s="2" customFormat="1">
      <c r="A430" s="40"/>
      <c r="B430" s="41"/>
      <c r="C430" s="42"/>
      <c r="D430" s="228" t="s">
        <v>159</v>
      </c>
      <c r="E430" s="42"/>
      <c r="F430" s="229" t="s">
        <v>525</v>
      </c>
      <c r="G430" s="42"/>
      <c r="H430" s="42"/>
      <c r="I430" s="230"/>
      <c r="J430" s="42"/>
      <c r="K430" s="42"/>
      <c r="L430" s="46"/>
      <c r="M430" s="231"/>
      <c r="N430" s="232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159</v>
      </c>
      <c r="AU430" s="19" t="s">
        <v>81</v>
      </c>
    </row>
    <row r="431" s="13" customFormat="1">
      <c r="A431" s="13"/>
      <c r="B431" s="235"/>
      <c r="C431" s="236"/>
      <c r="D431" s="228" t="s">
        <v>163</v>
      </c>
      <c r="E431" s="237" t="s">
        <v>19</v>
      </c>
      <c r="F431" s="238" t="s">
        <v>205</v>
      </c>
      <c r="G431" s="236"/>
      <c r="H431" s="237" t="s">
        <v>19</v>
      </c>
      <c r="I431" s="239"/>
      <c r="J431" s="236"/>
      <c r="K431" s="236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163</v>
      </c>
      <c r="AU431" s="244" t="s">
        <v>81</v>
      </c>
      <c r="AV431" s="13" t="s">
        <v>79</v>
      </c>
      <c r="AW431" s="13" t="s">
        <v>34</v>
      </c>
      <c r="AX431" s="13" t="s">
        <v>72</v>
      </c>
      <c r="AY431" s="244" t="s">
        <v>150</v>
      </c>
    </row>
    <row r="432" s="13" customFormat="1">
      <c r="A432" s="13"/>
      <c r="B432" s="235"/>
      <c r="C432" s="236"/>
      <c r="D432" s="228" t="s">
        <v>163</v>
      </c>
      <c r="E432" s="237" t="s">
        <v>19</v>
      </c>
      <c r="F432" s="238" t="s">
        <v>526</v>
      </c>
      <c r="G432" s="236"/>
      <c r="H432" s="237" t="s">
        <v>19</v>
      </c>
      <c r="I432" s="239"/>
      <c r="J432" s="236"/>
      <c r="K432" s="236"/>
      <c r="L432" s="240"/>
      <c r="M432" s="241"/>
      <c r="N432" s="242"/>
      <c r="O432" s="242"/>
      <c r="P432" s="242"/>
      <c r="Q432" s="242"/>
      <c r="R432" s="242"/>
      <c r="S432" s="242"/>
      <c r="T432" s="24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4" t="s">
        <v>163</v>
      </c>
      <c r="AU432" s="244" t="s">
        <v>81</v>
      </c>
      <c r="AV432" s="13" t="s">
        <v>79</v>
      </c>
      <c r="AW432" s="13" t="s">
        <v>34</v>
      </c>
      <c r="AX432" s="13" t="s">
        <v>72</v>
      </c>
      <c r="AY432" s="244" t="s">
        <v>150</v>
      </c>
    </row>
    <row r="433" s="14" customFormat="1">
      <c r="A433" s="14"/>
      <c r="B433" s="245"/>
      <c r="C433" s="246"/>
      <c r="D433" s="228" t="s">
        <v>163</v>
      </c>
      <c r="E433" s="247" t="s">
        <v>19</v>
      </c>
      <c r="F433" s="248" t="s">
        <v>527</v>
      </c>
      <c r="G433" s="246"/>
      <c r="H433" s="249">
        <v>168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163</v>
      </c>
      <c r="AU433" s="255" t="s">
        <v>81</v>
      </c>
      <c r="AV433" s="14" t="s">
        <v>81</v>
      </c>
      <c r="AW433" s="14" t="s">
        <v>34</v>
      </c>
      <c r="AX433" s="14" t="s">
        <v>72</v>
      </c>
      <c r="AY433" s="255" t="s">
        <v>150</v>
      </c>
    </row>
    <row r="434" s="15" customFormat="1">
      <c r="A434" s="15"/>
      <c r="B434" s="256"/>
      <c r="C434" s="257"/>
      <c r="D434" s="228" t="s">
        <v>163</v>
      </c>
      <c r="E434" s="258" t="s">
        <v>19</v>
      </c>
      <c r="F434" s="259" t="s">
        <v>167</v>
      </c>
      <c r="G434" s="257"/>
      <c r="H434" s="260">
        <v>168</v>
      </c>
      <c r="I434" s="261"/>
      <c r="J434" s="257"/>
      <c r="K434" s="257"/>
      <c r="L434" s="262"/>
      <c r="M434" s="263"/>
      <c r="N434" s="264"/>
      <c r="O434" s="264"/>
      <c r="P434" s="264"/>
      <c r="Q434" s="264"/>
      <c r="R434" s="264"/>
      <c r="S434" s="264"/>
      <c r="T434" s="26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6" t="s">
        <v>163</v>
      </c>
      <c r="AU434" s="266" t="s">
        <v>81</v>
      </c>
      <c r="AV434" s="15" t="s">
        <v>157</v>
      </c>
      <c r="AW434" s="15" t="s">
        <v>34</v>
      </c>
      <c r="AX434" s="15" t="s">
        <v>79</v>
      </c>
      <c r="AY434" s="266" t="s">
        <v>150</v>
      </c>
    </row>
    <row r="435" s="2" customFormat="1" ht="16.5" customHeight="1">
      <c r="A435" s="40"/>
      <c r="B435" s="41"/>
      <c r="C435" s="215" t="s">
        <v>528</v>
      </c>
      <c r="D435" s="215" t="s">
        <v>152</v>
      </c>
      <c r="E435" s="216" t="s">
        <v>529</v>
      </c>
      <c r="F435" s="217" t="s">
        <v>530</v>
      </c>
      <c r="G435" s="218" t="s">
        <v>218</v>
      </c>
      <c r="H435" s="219">
        <v>366</v>
      </c>
      <c r="I435" s="220"/>
      <c r="J435" s="221">
        <f>ROUND(I435*H435,2)</f>
        <v>0</v>
      </c>
      <c r="K435" s="217" t="s">
        <v>19</v>
      </c>
      <c r="L435" s="46"/>
      <c r="M435" s="222" t="s">
        <v>19</v>
      </c>
      <c r="N435" s="223" t="s">
        <v>43</v>
      </c>
      <c r="O435" s="86"/>
      <c r="P435" s="224">
        <f>O435*H435</f>
        <v>0</v>
      </c>
      <c r="Q435" s="224">
        <v>0.18776000000000001</v>
      </c>
      <c r="R435" s="224">
        <f>Q435*H435</f>
        <v>68.720160000000007</v>
      </c>
      <c r="S435" s="224">
        <v>0</v>
      </c>
      <c r="T435" s="225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26" t="s">
        <v>157</v>
      </c>
      <c r="AT435" s="226" t="s">
        <v>152</v>
      </c>
      <c r="AU435" s="226" t="s">
        <v>81</v>
      </c>
      <c r="AY435" s="19" t="s">
        <v>150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19" t="s">
        <v>79</v>
      </c>
      <c r="BK435" s="227">
        <f>ROUND(I435*H435,2)</f>
        <v>0</v>
      </c>
      <c r="BL435" s="19" t="s">
        <v>157</v>
      </c>
      <c r="BM435" s="226" t="s">
        <v>531</v>
      </c>
    </row>
    <row r="436" s="2" customFormat="1">
      <c r="A436" s="40"/>
      <c r="B436" s="41"/>
      <c r="C436" s="42"/>
      <c r="D436" s="228" t="s">
        <v>159</v>
      </c>
      <c r="E436" s="42"/>
      <c r="F436" s="229" t="s">
        <v>532</v>
      </c>
      <c r="G436" s="42"/>
      <c r="H436" s="42"/>
      <c r="I436" s="230"/>
      <c r="J436" s="42"/>
      <c r="K436" s="42"/>
      <c r="L436" s="46"/>
      <c r="M436" s="231"/>
      <c r="N436" s="232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159</v>
      </c>
      <c r="AU436" s="19" t="s">
        <v>81</v>
      </c>
    </row>
    <row r="437" s="13" customFormat="1">
      <c r="A437" s="13"/>
      <c r="B437" s="235"/>
      <c r="C437" s="236"/>
      <c r="D437" s="228" t="s">
        <v>163</v>
      </c>
      <c r="E437" s="237" t="s">
        <v>19</v>
      </c>
      <c r="F437" s="238" t="s">
        <v>205</v>
      </c>
      <c r="G437" s="236"/>
      <c r="H437" s="237" t="s">
        <v>19</v>
      </c>
      <c r="I437" s="239"/>
      <c r="J437" s="236"/>
      <c r="K437" s="236"/>
      <c r="L437" s="240"/>
      <c r="M437" s="241"/>
      <c r="N437" s="242"/>
      <c r="O437" s="242"/>
      <c r="P437" s="242"/>
      <c r="Q437" s="242"/>
      <c r="R437" s="242"/>
      <c r="S437" s="242"/>
      <c r="T437" s="24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4" t="s">
        <v>163</v>
      </c>
      <c r="AU437" s="244" t="s">
        <v>81</v>
      </c>
      <c r="AV437" s="13" t="s">
        <v>79</v>
      </c>
      <c r="AW437" s="13" t="s">
        <v>34</v>
      </c>
      <c r="AX437" s="13" t="s">
        <v>72</v>
      </c>
      <c r="AY437" s="244" t="s">
        <v>150</v>
      </c>
    </row>
    <row r="438" s="13" customFormat="1">
      <c r="A438" s="13"/>
      <c r="B438" s="235"/>
      <c r="C438" s="236"/>
      <c r="D438" s="228" t="s">
        <v>163</v>
      </c>
      <c r="E438" s="237" t="s">
        <v>19</v>
      </c>
      <c r="F438" s="238" t="s">
        <v>533</v>
      </c>
      <c r="G438" s="236"/>
      <c r="H438" s="237" t="s">
        <v>19</v>
      </c>
      <c r="I438" s="239"/>
      <c r="J438" s="236"/>
      <c r="K438" s="236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163</v>
      </c>
      <c r="AU438" s="244" t="s">
        <v>81</v>
      </c>
      <c r="AV438" s="13" t="s">
        <v>79</v>
      </c>
      <c r="AW438" s="13" t="s">
        <v>34</v>
      </c>
      <c r="AX438" s="13" t="s">
        <v>72</v>
      </c>
      <c r="AY438" s="244" t="s">
        <v>150</v>
      </c>
    </row>
    <row r="439" s="14" customFormat="1">
      <c r="A439" s="14"/>
      <c r="B439" s="245"/>
      <c r="C439" s="246"/>
      <c r="D439" s="228" t="s">
        <v>163</v>
      </c>
      <c r="E439" s="247" t="s">
        <v>19</v>
      </c>
      <c r="F439" s="248" t="s">
        <v>534</v>
      </c>
      <c r="G439" s="246"/>
      <c r="H439" s="249">
        <v>366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5" t="s">
        <v>163</v>
      </c>
      <c r="AU439" s="255" t="s">
        <v>81</v>
      </c>
      <c r="AV439" s="14" t="s">
        <v>81</v>
      </c>
      <c r="AW439" s="14" t="s">
        <v>34</v>
      </c>
      <c r="AX439" s="14" t="s">
        <v>72</v>
      </c>
      <c r="AY439" s="255" t="s">
        <v>150</v>
      </c>
    </row>
    <row r="440" s="15" customFormat="1">
      <c r="A440" s="15"/>
      <c r="B440" s="256"/>
      <c r="C440" s="257"/>
      <c r="D440" s="228" t="s">
        <v>163</v>
      </c>
      <c r="E440" s="258" t="s">
        <v>19</v>
      </c>
      <c r="F440" s="259" t="s">
        <v>167</v>
      </c>
      <c r="G440" s="257"/>
      <c r="H440" s="260">
        <v>366</v>
      </c>
      <c r="I440" s="261"/>
      <c r="J440" s="257"/>
      <c r="K440" s="257"/>
      <c r="L440" s="262"/>
      <c r="M440" s="263"/>
      <c r="N440" s="264"/>
      <c r="O440" s="264"/>
      <c r="P440" s="264"/>
      <c r="Q440" s="264"/>
      <c r="R440" s="264"/>
      <c r="S440" s="264"/>
      <c r="T440" s="26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6" t="s">
        <v>163</v>
      </c>
      <c r="AU440" s="266" t="s">
        <v>81</v>
      </c>
      <c r="AV440" s="15" t="s">
        <v>157</v>
      </c>
      <c r="AW440" s="15" t="s">
        <v>34</v>
      </c>
      <c r="AX440" s="15" t="s">
        <v>79</v>
      </c>
      <c r="AY440" s="266" t="s">
        <v>150</v>
      </c>
    </row>
    <row r="441" s="2" customFormat="1" ht="24.15" customHeight="1">
      <c r="A441" s="40"/>
      <c r="B441" s="41"/>
      <c r="C441" s="215" t="s">
        <v>535</v>
      </c>
      <c r="D441" s="215" t="s">
        <v>152</v>
      </c>
      <c r="E441" s="216" t="s">
        <v>536</v>
      </c>
      <c r="F441" s="217" t="s">
        <v>537</v>
      </c>
      <c r="G441" s="218" t="s">
        <v>155</v>
      </c>
      <c r="H441" s="219">
        <v>6396</v>
      </c>
      <c r="I441" s="220"/>
      <c r="J441" s="221">
        <f>ROUND(I441*H441,2)</f>
        <v>0</v>
      </c>
      <c r="K441" s="217" t="s">
        <v>156</v>
      </c>
      <c r="L441" s="46"/>
      <c r="M441" s="222" t="s">
        <v>19</v>
      </c>
      <c r="N441" s="223" t="s">
        <v>43</v>
      </c>
      <c r="O441" s="86"/>
      <c r="P441" s="224">
        <f>O441*H441</f>
        <v>0</v>
      </c>
      <c r="Q441" s="224">
        <v>0</v>
      </c>
      <c r="R441" s="224">
        <f>Q441*H441</f>
        <v>0</v>
      </c>
      <c r="S441" s="224">
        <v>0</v>
      </c>
      <c r="T441" s="225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26" t="s">
        <v>157</v>
      </c>
      <c r="AT441" s="226" t="s">
        <v>152</v>
      </c>
      <c r="AU441" s="226" t="s">
        <v>81</v>
      </c>
      <c r="AY441" s="19" t="s">
        <v>150</v>
      </c>
      <c r="BE441" s="227">
        <f>IF(N441="základní",J441,0)</f>
        <v>0</v>
      </c>
      <c r="BF441" s="227">
        <f>IF(N441="snížená",J441,0)</f>
        <v>0</v>
      </c>
      <c r="BG441" s="227">
        <f>IF(N441="zákl. přenesená",J441,0)</f>
        <v>0</v>
      </c>
      <c r="BH441" s="227">
        <f>IF(N441="sníž. přenesená",J441,0)</f>
        <v>0</v>
      </c>
      <c r="BI441" s="227">
        <f>IF(N441="nulová",J441,0)</f>
        <v>0</v>
      </c>
      <c r="BJ441" s="19" t="s">
        <v>79</v>
      </c>
      <c r="BK441" s="227">
        <f>ROUND(I441*H441,2)</f>
        <v>0</v>
      </c>
      <c r="BL441" s="19" t="s">
        <v>157</v>
      </c>
      <c r="BM441" s="226" t="s">
        <v>538</v>
      </c>
    </row>
    <row r="442" s="2" customFormat="1">
      <c r="A442" s="40"/>
      <c r="B442" s="41"/>
      <c r="C442" s="42"/>
      <c r="D442" s="228" t="s">
        <v>159</v>
      </c>
      <c r="E442" s="42"/>
      <c r="F442" s="229" t="s">
        <v>539</v>
      </c>
      <c r="G442" s="42"/>
      <c r="H442" s="42"/>
      <c r="I442" s="230"/>
      <c r="J442" s="42"/>
      <c r="K442" s="42"/>
      <c r="L442" s="46"/>
      <c r="M442" s="231"/>
      <c r="N442" s="232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159</v>
      </c>
      <c r="AU442" s="19" t="s">
        <v>81</v>
      </c>
    </row>
    <row r="443" s="2" customFormat="1">
      <c r="A443" s="40"/>
      <c r="B443" s="41"/>
      <c r="C443" s="42"/>
      <c r="D443" s="233" t="s">
        <v>161</v>
      </c>
      <c r="E443" s="42"/>
      <c r="F443" s="234" t="s">
        <v>540</v>
      </c>
      <c r="G443" s="42"/>
      <c r="H443" s="42"/>
      <c r="I443" s="230"/>
      <c r="J443" s="42"/>
      <c r="K443" s="42"/>
      <c r="L443" s="46"/>
      <c r="M443" s="231"/>
      <c r="N443" s="232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161</v>
      </c>
      <c r="AU443" s="19" t="s">
        <v>81</v>
      </c>
    </row>
    <row r="444" s="13" customFormat="1">
      <c r="A444" s="13"/>
      <c r="B444" s="235"/>
      <c r="C444" s="236"/>
      <c r="D444" s="228" t="s">
        <v>163</v>
      </c>
      <c r="E444" s="237" t="s">
        <v>19</v>
      </c>
      <c r="F444" s="238" t="s">
        <v>196</v>
      </c>
      <c r="G444" s="236"/>
      <c r="H444" s="237" t="s">
        <v>19</v>
      </c>
      <c r="I444" s="239"/>
      <c r="J444" s="236"/>
      <c r="K444" s="236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163</v>
      </c>
      <c r="AU444" s="244" t="s">
        <v>81</v>
      </c>
      <c r="AV444" s="13" t="s">
        <v>79</v>
      </c>
      <c r="AW444" s="13" t="s">
        <v>34</v>
      </c>
      <c r="AX444" s="13" t="s">
        <v>72</v>
      </c>
      <c r="AY444" s="244" t="s">
        <v>150</v>
      </c>
    </row>
    <row r="445" s="14" customFormat="1">
      <c r="A445" s="14"/>
      <c r="B445" s="245"/>
      <c r="C445" s="246"/>
      <c r="D445" s="228" t="s">
        <v>163</v>
      </c>
      <c r="E445" s="247" t="s">
        <v>19</v>
      </c>
      <c r="F445" s="248" t="s">
        <v>541</v>
      </c>
      <c r="G445" s="246"/>
      <c r="H445" s="249">
        <v>5572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5" t="s">
        <v>163</v>
      </c>
      <c r="AU445" s="255" t="s">
        <v>81</v>
      </c>
      <c r="AV445" s="14" t="s">
        <v>81</v>
      </c>
      <c r="AW445" s="14" t="s">
        <v>34</v>
      </c>
      <c r="AX445" s="14" t="s">
        <v>72</v>
      </c>
      <c r="AY445" s="255" t="s">
        <v>150</v>
      </c>
    </row>
    <row r="446" s="14" customFormat="1">
      <c r="A446" s="14"/>
      <c r="B446" s="245"/>
      <c r="C446" s="246"/>
      <c r="D446" s="228" t="s">
        <v>163</v>
      </c>
      <c r="E446" s="247" t="s">
        <v>19</v>
      </c>
      <c r="F446" s="248" t="s">
        <v>542</v>
      </c>
      <c r="G446" s="246"/>
      <c r="H446" s="249">
        <v>824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163</v>
      </c>
      <c r="AU446" s="255" t="s">
        <v>81</v>
      </c>
      <c r="AV446" s="14" t="s">
        <v>81</v>
      </c>
      <c r="AW446" s="14" t="s">
        <v>34</v>
      </c>
      <c r="AX446" s="14" t="s">
        <v>72</v>
      </c>
      <c r="AY446" s="255" t="s">
        <v>150</v>
      </c>
    </row>
    <row r="447" s="15" customFormat="1">
      <c r="A447" s="15"/>
      <c r="B447" s="256"/>
      <c r="C447" s="257"/>
      <c r="D447" s="228" t="s">
        <v>163</v>
      </c>
      <c r="E447" s="258" t="s">
        <v>19</v>
      </c>
      <c r="F447" s="259" t="s">
        <v>167</v>
      </c>
      <c r="G447" s="257"/>
      <c r="H447" s="260">
        <v>6396</v>
      </c>
      <c r="I447" s="261"/>
      <c r="J447" s="257"/>
      <c r="K447" s="257"/>
      <c r="L447" s="262"/>
      <c r="M447" s="263"/>
      <c r="N447" s="264"/>
      <c r="O447" s="264"/>
      <c r="P447" s="264"/>
      <c r="Q447" s="264"/>
      <c r="R447" s="264"/>
      <c r="S447" s="264"/>
      <c r="T447" s="26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6" t="s">
        <v>163</v>
      </c>
      <c r="AU447" s="266" t="s">
        <v>81</v>
      </c>
      <c r="AV447" s="15" t="s">
        <v>157</v>
      </c>
      <c r="AW447" s="15" t="s">
        <v>34</v>
      </c>
      <c r="AX447" s="15" t="s">
        <v>79</v>
      </c>
      <c r="AY447" s="266" t="s">
        <v>150</v>
      </c>
    </row>
    <row r="448" s="2" customFormat="1" ht="21.75" customHeight="1">
      <c r="A448" s="40"/>
      <c r="B448" s="41"/>
      <c r="C448" s="215" t="s">
        <v>543</v>
      </c>
      <c r="D448" s="215" t="s">
        <v>152</v>
      </c>
      <c r="E448" s="216" t="s">
        <v>544</v>
      </c>
      <c r="F448" s="217" t="s">
        <v>545</v>
      </c>
      <c r="G448" s="218" t="s">
        <v>155</v>
      </c>
      <c r="H448" s="219">
        <v>6396</v>
      </c>
      <c r="I448" s="220"/>
      <c r="J448" s="221">
        <f>ROUND(I448*H448,2)</f>
        <v>0</v>
      </c>
      <c r="K448" s="217" t="s">
        <v>156</v>
      </c>
      <c r="L448" s="46"/>
      <c r="M448" s="222" t="s">
        <v>19</v>
      </c>
      <c r="N448" s="223" t="s">
        <v>43</v>
      </c>
      <c r="O448" s="86"/>
      <c r="P448" s="224">
        <f>O448*H448</f>
        <v>0</v>
      </c>
      <c r="Q448" s="224">
        <v>0</v>
      </c>
      <c r="R448" s="224">
        <f>Q448*H448</f>
        <v>0</v>
      </c>
      <c r="S448" s="224">
        <v>0</v>
      </c>
      <c r="T448" s="225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26" t="s">
        <v>157</v>
      </c>
      <c r="AT448" s="226" t="s">
        <v>152</v>
      </c>
      <c r="AU448" s="226" t="s">
        <v>81</v>
      </c>
      <c r="AY448" s="19" t="s">
        <v>150</v>
      </c>
      <c r="BE448" s="227">
        <f>IF(N448="základní",J448,0)</f>
        <v>0</v>
      </c>
      <c r="BF448" s="227">
        <f>IF(N448="snížená",J448,0)</f>
        <v>0</v>
      </c>
      <c r="BG448" s="227">
        <f>IF(N448="zákl. přenesená",J448,0)</f>
        <v>0</v>
      </c>
      <c r="BH448" s="227">
        <f>IF(N448="sníž. přenesená",J448,0)</f>
        <v>0</v>
      </c>
      <c r="BI448" s="227">
        <f>IF(N448="nulová",J448,0)</f>
        <v>0</v>
      </c>
      <c r="BJ448" s="19" t="s">
        <v>79</v>
      </c>
      <c r="BK448" s="227">
        <f>ROUND(I448*H448,2)</f>
        <v>0</v>
      </c>
      <c r="BL448" s="19" t="s">
        <v>157</v>
      </c>
      <c r="BM448" s="226" t="s">
        <v>546</v>
      </c>
    </row>
    <row r="449" s="2" customFormat="1">
      <c r="A449" s="40"/>
      <c r="B449" s="41"/>
      <c r="C449" s="42"/>
      <c r="D449" s="228" t="s">
        <v>159</v>
      </c>
      <c r="E449" s="42"/>
      <c r="F449" s="229" t="s">
        <v>547</v>
      </c>
      <c r="G449" s="42"/>
      <c r="H449" s="42"/>
      <c r="I449" s="230"/>
      <c r="J449" s="42"/>
      <c r="K449" s="42"/>
      <c r="L449" s="46"/>
      <c r="M449" s="231"/>
      <c r="N449" s="232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159</v>
      </c>
      <c r="AU449" s="19" t="s">
        <v>81</v>
      </c>
    </row>
    <row r="450" s="2" customFormat="1">
      <c r="A450" s="40"/>
      <c r="B450" s="41"/>
      <c r="C450" s="42"/>
      <c r="D450" s="233" t="s">
        <v>161</v>
      </c>
      <c r="E450" s="42"/>
      <c r="F450" s="234" t="s">
        <v>548</v>
      </c>
      <c r="G450" s="42"/>
      <c r="H450" s="42"/>
      <c r="I450" s="230"/>
      <c r="J450" s="42"/>
      <c r="K450" s="42"/>
      <c r="L450" s="46"/>
      <c r="M450" s="231"/>
      <c r="N450" s="232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161</v>
      </c>
      <c r="AU450" s="19" t="s">
        <v>81</v>
      </c>
    </row>
    <row r="451" s="13" customFormat="1">
      <c r="A451" s="13"/>
      <c r="B451" s="235"/>
      <c r="C451" s="236"/>
      <c r="D451" s="228" t="s">
        <v>163</v>
      </c>
      <c r="E451" s="237" t="s">
        <v>19</v>
      </c>
      <c r="F451" s="238" t="s">
        <v>196</v>
      </c>
      <c r="G451" s="236"/>
      <c r="H451" s="237" t="s">
        <v>19</v>
      </c>
      <c r="I451" s="239"/>
      <c r="J451" s="236"/>
      <c r="K451" s="236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163</v>
      </c>
      <c r="AU451" s="244" t="s">
        <v>81</v>
      </c>
      <c r="AV451" s="13" t="s">
        <v>79</v>
      </c>
      <c r="AW451" s="13" t="s">
        <v>34</v>
      </c>
      <c r="AX451" s="13" t="s">
        <v>72</v>
      </c>
      <c r="AY451" s="244" t="s">
        <v>150</v>
      </c>
    </row>
    <row r="452" s="14" customFormat="1">
      <c r="A452" s="14"/>
      <c r="B452" s="245"/>
      <c r="C452" s="246"/>
      <c r="D452" s="228" t="s">
        <v>163</v>
      </c>
      <c r="E452" s="247" t="s">
        <v>19</v>
      </c>
      <c r="F452" s="248" t="s">
        <v>541</v>
      </c>
      <c r="G452" s="246"/>
      <c r="H452" s="249">
        <v>5572</v>
      </c>
      <c r="I452" s="250"/>
      <c r="J452" s="246"/>
      <c r="K452" s="246"/>
      <c r="L452" s="251"/>
      <c r="M452" s="252"/>
      <c r="N452" s="253"/>
      <c r="O452" s="253"/>
      <c r="P452" s="253"/>
      <c r="Q452" s="253"/>
      <c r="R452" s="253"/>
      <c r="S452" s="253"/>
      <c r="T452" s="25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5" t="s">
        <v>163</v>
      </c>
      <c r="AU452" s="255" t="s">
        <v>81</v>
      </c>
      <c r="AV452" s="14" t="s">
        <v>81</v>
      </c>
      <c r="AW452" s="14" t="s">
        <v>34</v>
      </c>
      <c r="AX452" s="14" t="s">
        <v>72</v>
      </c>
      <c r="AY452" s="255" t="s">
        <v>150</v>
      </c>
    </row>
    <row r="453" s="14" customFormat="1">
      <c r="A453" s="14"/>
      <c r="B453" s="245"/>
      <c r="C453" s="246"/>
      <c r="D453" s="228" t="s">
        <v>163</v>
      </c>
      <c r="E453" s="247" t="s">
        <v>19</v>
      </c>
      <c r="F453" s="248" t="s">
        <v>542</v>
      </c>
      <c r="G453" s="246"/>
      <c r="H453" s="249">
        <v>824</v>
      </c>
      <c r="I453" s="250"/>
      <c r="J453" s="246"/>
      <c r="K453" s="246"/>
      <c r="L453" s="251"/>
      <c r="M453" s="252"/>
      <c r="N453" s="253"/>
      <c r="O453" s="253"/>
      <c r="P453" s="253"/>
      <c r="Q453" s="253"/>
      <c r="R453" s="253"/>
      <c r="S453" s="253"/>
      <c r="T453" s="25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5" t="s">
        <v>163</v>
      </c>
      <c r="AU453" s="255" t="s">
        <v>81</v>
      </c>
      <c r="AV453" s="14" t="s">
        <v>81</v>
      </c>
      <c r="AW453" s="14" t="s">
        <v>34</v>
      </c>
      <c r="AX453" s="14" t="s">
        <v>72</v>
      </c>
      <c r="AY453" s="255" t="s">
        <v>150</v>
      </c>
    </row>
    <row r="454" s="15" customFormat="1">
      <c r="A454" s="15"/>
      <c r="B454" s="256"/>
      <c r="C454" s="257"/>
      <c r="D454" s="228" t="s">
        <v>163</v>
      </c>
      <c r="E454" s="258" t="s">
        <v>19</v>
      </c>
      <c r="F454" s="259" t="s">
        <v>167</v>
      </c>
      <c r="G454" s="257"/>
      <c r="H454" s="260">
        <v>6396</v>
      </c>
      <c r="I454" s="261"/>
      <c r="J454" s="257"/>
      <c r="K454" s="257"/>
      <c r="L454" s="262"/>
      <c r="M454" s="263"/>
      <c r="N454" s="264"/>
      <c r="O454" s="264"/>
      <c r="P454" s="264"/>
      <c r="Q454" s="264"/>
      <c r="R454" s="264"/>
      <c r="S454" s="264"/>
      <c r="T454" s="26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6" t="s">
        <v>163</v>
      </c>
      <c r="AU454" s="266" t="s">
        <v>81</v>
      </c>
      <c r="AV454" s="15" t="s">
        <v>157</v>
      </c>
      <c r="AW454" s="15" t="s">
        <v>34</v>
      </c>
      <c r="AX454" s="15" t="s">
        <v>79</v>
      </c>
      <c r="AY454" s="266" t="s">
        <v>150</v>
      </c>
    </row>
    <row r="455" s="2" customFormat="1" ht="16.5" customHeight="1">
      <c r="A455" s="40"/>
      <c r="B455" s="41"/>
      <c r="C455" s="215" t="s">
        <v>549</v>
      </c>
      <c r="D455" s="215" t="s">
        <v>152</v>
      </c>
      <c r="E455" s="216" t="s">
        <v>550</v>
      </c>
      <c r="F455" s="217" t="s">
        <v>551</v>
      </c>
      <c r="G455" s="218" t="s">
        <v>155</v>
      </c>
      <c r="H455" s="219">
        <v>6396</v>
      </c>
      <c r="I455" s="220"/>
      <c r="J455" s="221">
        <f>ROUND(I455*H455,2)</f>
        <v>0</v>
      </c>
      <c r="K455" s="217" t="s">
        <v>156</v>
      </c>
      <c r="L455" s="46"/>
      <c r="M455" s="222" t="s">
        <v>19</v>
      </c>
      <c r="N455" s="223" t="s">
        <v>43</v>
      </c>
      <c r="O455" s="86"/>
      <c r="P455" s="224">
        <f>O455*H455</f>
        <v>0</v>
      </c>
      <c r="Q455" s="224">
        <v>0</v>
      </c>
      <c r="R455" s="224">
        <f>Q455*H455</f>
        <v>0</v>
      </c>
      <c r="S455" s="224">
        <v>0</v>
      </c>
      <c r="T455" s="225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26" t="s">
        <v>157</v>
      </c>
      <c r="AT455" s="226" t="s">
        <v>152</v>
      </c>
      <c r="AU455" s="226" t="s">
        <v>81</v>
      </c>
      <c r="AY455" s="19" t="s">
        <v>150</v>
      </c>
      <c r="BE455" s="227">
        <f>IF(N455="základní",J455,0)</f>
        <v>0</v>
      </c>
      <c r="BF455" s="227">
        <f>IF(N455="snížená",J455,0)</f>
        <v>0</v>
      </c>
      <c r="BG455" s="227">
        <f>IF(N455="zákl. přenesená",J455,0)</f>
        <v>0</v>
      </c>
      <c r="BH455" s="227">
        <f>IF(N455="sníž. přenesená",J455,0)</f>
        <v>0</v>
      </c>
      <c r="BI455" s="227">
        <f>IF(N455="nulová",J455,0)</f>
        <v>0</v>
      </c>
      <c r="BJ455" s="19" t="s">
        <v>79</v>
      </c>
      <c r="BK455" s="227">
        <f>ROUND(I455*H455,2)</f>
        <v>0</v>
      </c>
      <c r="BL455" s="19" t="s">
        <v>157</v>
      </c>
      <c r="BM455" s="226" t="s">
        <v>552</v>
      </c>
    </row>
    <row r="456" s="2" customFormat="1">
      <c r="A456" s="40"/>
      <c r="B456" s="41"/>
      <c r="C456" s="42"/>
      <c r="D456" s="228" t="s">
        <v>159</v>
      </c>
      <c r="E456" s="42"/>
      <c r="F456" s="229" t="s">
        <v>553</v>
      </c>
      <c r="G456" s="42"/>
      <c r="H456" s="42"/>
      <c r="I456" s="230"/>
      <c r="J456" s="42"/>
      <c r="K456" s="42"/>
      <c r="L456" s="46"/>
      <c r="M456" s="231"/>
      <c r="N456" s="232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159</v>
      </c>
      <c r="AU456" s="19" t="s">
        <v>81</v>
      </c>
    </row>
    <row r="457" s="2" customFormat="1">
      <c r="A457" s="40"/>
      <c r="B457" s="41"/>
      <c r="C457" s="42"/>
      <c r="D457" s="233" t="s">
        <v>161</v>
      </c>
      <c r="E457" s="42"/>
      <c r="F457" s="234" t="s">
        <v>554</v>
      </c>
      <c r="G457" s="42"/>
      <c r="H457" s="42"/>
      <c r="I457" s="230"/>
      <c r="J457" s="42"/>
      <c r="K457" s="42"/>
      <c r="L457" s="46"/>
      <c r="M457" s="231"/>
      <c r="N457" s="232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161</v>
      </c>
      <c r="AU457" s="19" t="s">
        <v>81</v>
      </c>
    </row>
    <row r="458" s="13" customFormat="1">
      <c r="A458" s="13"/>
      <c r="B458" s="235"/>
      <c r="C458" s="236"/>
      <c r="D458" s="228" t="s">
        <v>163</v>
      </c>
      <c r="E458" s="237" t="s">
        <v>19</v>
      </c>
      <c r="F458" s="238" t="s">
        <v>196</v>
      </c>
      <c r="G458" s="236"/>
      <c r="H458" s="237" t="s">
        <v>19</v>
      </c>
      <c r="I458" s="239"/>
      <c r="J458" s="236"/>
      <c r="K458" s="236"/>
      <c r="L458" s="240"/>
      <c r="M458" s="241"/>
      <c r="N458" s="242"/>
      <c r="O458" s="242"/>
      <c r="P458" s="242"/>
      <c r="Q458" s="242"/>
      <c r="R458" s="242"/>
      <c r="S458" s="242"/>
      <c r="T458" s="24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4" t="s">
        <v>163</v>
      </c>
      <c r="AU458" s="244" t="s">
        <v>81</v>
      </c>
      <c r="AV458" s="13" t="s">
        <v>79</v>
      </c>
      <c r="AW458" s="13" t="s">
        <v>34</v>
      </c>
      <c r="AX458" s="13" t="s">
        <v>72</v>
      </c>
      <c r="AY458" s="244" t="s">
        <v>150</v>
      </c>
    </row>
    <row r="459" s="14" customFormat="1">
      <c r="A459" s="14"/>
      <c r="B459" s="245"/>
      <c r="C459" s="246"/>
      <c r="D459" s="228" t="s">
        <v>163</v>
      </c>
      <c r="E459" s="247" t="s">
        <v>19</v>
      </c>
      <c r="F459" s="248" t="s">
        <v>541</v>
      </c>
      <c r="G459" s="246"/>
      <c r="H459" s="249">
        <v>5572</v>
      </c>
      <c r="I459" s="250"/>
      <c r="J459" s="246"/>
      <c r="K459" s="246"/>
      <c r="L459" s="251"/>
      <c r="M459" s="252"/>
      <c r="N459" s="253"/>
      <c r="O459" s="253"/>
      <c r="P459" s="253"/>
      <c r="Q459" s="253"/>
      <c r="R459" s="253"/>
      <c r="S459" s="253"/>
      <c r="T459" s="25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5" t="s">
        <v>163</v>
      </c>
      <c r="AU459" s="255" t="s">
        <v>81</v>
      </c>
      <c r="AV459" s="14" t="s">
        <v>81</v>
      </c>
      <c r="AW459" s="14" t="s">
        <v>34</v>
      </c>
      <c r="AX459" s="14" t="s">
        <v>72</v>
      </c>
      <c r="AY459" s="255" t="s">
        <v>150</v>
      </c>
    </row>
    <row r="460" s="14" customFormat="1">
      <c r="A460" s="14"/>
      <c r="B460" s="245"/>
      <c r="C460" s="246"/>
      <c r="D460" s="228" t="s">
        <v>163</v>
      </c>
      <c r="E460" s="247" t="s">
        <v>19</v>
      </c>
      <c r="F460" s="248" t="s">
        <v>542</v>
      </c>
      <c r="G460" s="246"/>
      <c r="H460" s="249">
        <v>824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163</v>
      </c>
      <c r="AU460" s="255" t="s">
        <v>81</v>
      </c>
      <c r="AV460" s="14" t="s">
        <v>81</v>
      </c>
      <c r="AW460" s="14" t="s">
        <v>34</v>
      </c>
      <c r="AX460" s="14" t="s">
        <v>72</v>
      </c>
      <c r="AY460" s="255" t="s">
        <v>150</v>
      </c>
    </row>
    <row r="461" s="15" customFormat="1">
      <c r="A461" s="15"/>
      <c r="B461" s="256"/>
      <c r="C461" s="257"/>
      <c r="D461" s="228" t="s">
        <v>163</v>
      </c>
      <c r="E461" s="258" t="s">
        <v>19</v>
      </c>
      <c r="F461" s="259" t="s">
        <v>167</v>
      </c>
      <c r="G461" s="257"/>
      <c r="H461" s="260">
        <v>6396</v>
      </c>
      <c r="I461" s="261"/>
      <c r="J461" s="257"/>
      <c r="K461" s="257"/>
      <c r="L461" s="262"/>
      <c r="M461" s="263"/>
      <c r="N461" s="264"/>
      <c r="O461" s="264"/>
      <c r="P461" s="264"/>
      <c r="Q461" s="264"/>
      <c r="R461" s="264"/>
      <c r="S461" s="264"/>
      <c r="T461" s="26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6" t="s">
        <v>163</v>
      </c>
      <c r="AU461" s="266" t="s">
        <v>81</v>
      </c>
      <c r="AV461" s="15" t="s">
        <v>157</v>
      </c>
      <c r="AW461" s="15" t="s">
        <v>34</v>
      </c>
      <c r="AX461" s="15" t="s">
        <v>79</v>
      </c>
      <c r="AY461" s="266" t="s">
        <v>150</v>
      </c>
    </row>
    <row r="462" s="12" customFormat="1" ht="22.8" customHeight="1">
      <c r="A462" s="12"/>
      <c r="B462" s="199"/>
      <c r="C462" s="200"/>
      <c r="D462" s="201" t="s">
        <v>71</v>
      </c>
      <c r="E462" s="213" t="s">
        <v>215</v>
      </c>
      <c r="F462" s="213" t="s">
        <v>555</v>
      </c>
      <c r="G462" s="200"/>
      <c r="H462" s="200"/>
      <c r="I462" s="203"/>
      <c r="J462" s="214">
        <f>BK462</f>
        <v>0</v>
      </c>
      <c r="K462" s="200"/>
      <c r="L462" s="205"/>
      <c r="M462" s="206"/>
      <c r="N462" s="207"/>
      <c r="O462" s="207"/>
      <c r="P462" s="208">
        <f>SUM(P463:P469)</f>
        <v>0</v>
      </c>
      <c r="Q462" s="207"/>
      <c r="R462" s="208">
        <f>SUM(R463:R469)</f>
        <v>0.1404</v>
      </c>
      <c r="S462" s="207"/>
      <c r="T462" s="209">
        <f>SUM(T463:T469)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0" t="s">
        <v>79</v>
      </c>
      <c r="AT462" s="211" t="s">
        <v>71</v>
      </c>
      <c r="AU462" s="211" t="s">
        <v>79</v>
      </c>
      <c r="AY462" s="210" t="s">
        <v>150</v>
      </c>
      <c r="BK462" s="212">
        <f>SUM(BK463:BK469)</f>
        <v>0</v>
      </c>
    </row>
    <row r="463" s="2" customFormat="1" ht="24.15" customHeight="1">
      <c r="A463" s="40"/>
      <c r="B463" s="41"/>
      <c r="C463" s="215" t="s">
        <v>556</v>
      </c>
      <c r="D463" s="215" t="s">
        <v>152</v>
      </c>
      <c r="E463" s="216" t="s">
        <v>557</v>
      </c>
      <c r="F463" s="217" t="s">
        <v>558</v>
      </c>
      <c r="G463" s="218" t="s">
        <v>155</v>
      </c>
      <c r="H463" s="219">
        <v>390</v>
      </c>
      <c r="I463" s="220"/>
      <c r="J463" s="221">
        <f>ROUND(I463*H463,2)</f>
        <v>0</v>
      </c>
      <c r="K463" s="217" t="s">
        <v>156</v>
      </c>
      <c r="L463" s="46"/>
      <c r="M463" s="222" t="s">
        <v>19</v>
      </c>
      <c r="N463" s="223" t="s">
        <v>43</v>
      </c>
      <c r="O463" s="86"/>
      <c r="P463" s="224">
        <f>O463*H463</f>
        <v>0</v>
      </c>
      <c r="Q463" s="224">
        <v>0.00036000000000000002</v>
      </c>
      <c r="R463" s="224">
        <f>Q463*H463</f>
        <v>0.1404</v>
      </c>
      <c r="S463" s="224">
        <v>0</v>
      </c>
      <c r="T463" s="225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26" t="s">
        <v>157</v>
      </c>
      <c r="AT463" s="226" t="s">
        <v>152</v>
      </c>
      <c r="AU463" s="226" t="s">
        <v>81</v>
      </c>
      <c r="AY463" s="19" t="s">
        <v>150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19" t="s">
        <v>79</v>
      </c>
      <c r="BK463" s="227">
        <f>ROUND(I463*H463,2)</f>
        <v>0</v>
      </c>
      <c r="BL463" s="19" t="s">
        <v>157</v>
      </c>
      <c r="BM463" s="226" t="s">
        <v>559</v>
      </c>
    </row>
    <row r="464" s="2" customFormat="1">
      <c r="A464" s="40"/>
      <c r="B464" s="41"/>
      <c r="C464" s="42"/>
      <c r="D464" s="228" t="s">
        <v>159</v>
      </c>
      <c r="E464" s="42"/>
      <c r="F464" s="229" t="s">
        <v>560</v>
      </c>
      <c r="G464" s="42"/>
      <c r="H464" s="42"/>
      <c r="I464" s="230"/>
      <c r="J464" s="42"/>
      <c r="K464" s="42"/>
      <c r="L464" s="46"/>
      <c r="M464" s="231"/>
      <c r="N464" s="232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159</v>
      </c>
      <c r="AU464" s="19" t="s">
        <v>81</v>
      </c>
    </row>
    <row r="465" s="2" customFormat="1">
      <c r="A465" s="40"/>
      <c r="B465" s="41"/>
      <c r="C465" s="42"/>
      <c r="D465" s="233" t="s">
        <v>161</v>
      </c>
      <c r="E465" s="42"/>
      <c r="F465" s="234" t="s">
        <v>561</v>
      </c>
      <c r="G465" s="42"/>
      <c r="H465" s="42"/>
      <c r="I465" s="230"/>
      <c r="J465" s="42"/>
      <c r="K465" s="42"/>
      <c r="L465" s="46"/>
      <c r="M465" s="231"/>
      <c r="N465" s="232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161</v>
      </c>
      <c r="AU465" s="19" t="s">
        <v>81</v>
      </c>
    </row>
    <row r="466" s="13" customFormat="1">
      <c r="A466" s="13"/>
      <c r="B466" s="235"/>
      <c r="C466" s="236"/>
      <c r="D466" s="228" t="s">
        <v>163</v>
      </c>
      <c r="E466" s="237" t="s">
        <v>19</v>
      </c>
      <c r="F466" s="238" t="s">
        <v>205</v>
      </c>
      <c r="G466" s="236"/>
      <c r="H466" s="237" t="s">
        <v>19</v>
      </c>
      <c r="I466" s="239"/>
      <c r="J466" s="236"/>
      <c r="K466" s="236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163</v>
      </c>
      <c r="AU466" s="244" t="s">
        <v>81</v>
      </c>
      <c r="AV466" s="13" t="s">
        <v>79</v>
      </c>
      <c r="AW466" s="13" t="s">
        <v>34</v>
      </c>
      <c r="AX466" s="13" t="s">
        <v>72</v>
      </c>
      <c r="AY466" s="244" t="s">
        <v>150</v>
      </c>
    </row>
    <row r="467" s="13" customFormat="1">
      <c r="A467" s="13"/>
      <c r="B467" s="235"/>
      <c r="C467" s="236"/>
      <c r="D467" s="228" t="s">
        <v>163</v>
      </c>
      <c r="E467" s="237" t="s">
        <v>19</v>
      </c>
      <c r="F467" s="238" t="s">
        <v>562</v>
      </c>
      <c r="G467" s="236"/>
      <c r="H467" s="237" t="s">
        <v>19</v>
      </c>
      <c r="I467" s="239"/>
      <c r="J467" s="236"/>
      <c r="K467" s="236"/>
      <c r="L467" s="240"/>
      <c r="M467" s="241"/>
      <c r="N467" s="242"/>
      <c r="O467" s="242"/>
      <c r="P467" s="242"/>
      <c r="Q467" s="242"/>
      <c r="R467" s="242"/>
      <c r="S467" s="242"/>
      <c r="T467" s="24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4" t="s">
        <v>163</v>
      </c>
      <c r="AU467" s="244" t="s">
        <v>81</v>
      </c>
      <c r="AV467" s="13" t="s">
        <v>79</v>
      </c>
      <c r="AW467" s="13" t="s">
        <v>34</v>
      </c>
      <c r="AX467" s="13" t="s">
        <v>72</v>
      </c>
      <c r="AY467" s="244" t="s">
        <v>150</v>
      </c>
    </row>
    <row r="468" s="14" customFormat="1">
      <c r="A468" s="14"/>
      <c r="B468" s="245"/>
      <c r="C468" s="246"/>
      <c r="D468" s="228" t="s">
        <v>163</v>
      </c>
      <c r="E468" s="247" t="s">
        <v>19</v>
      </c>
      <c r="F468" s="248" t="s">
        <v>563</v>
      </c>
      <c r="G468" s="246"/>
      <c r="H468" s="249">
        <v>390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163</v>
      </c>
      <c r="AU468" s="255" t="s">
        <v>81</v>
      </c>
      <c r="AV468" s="14" t="s">
        <v>81</v>
      </c>
      <c r="AW468" s="14" t="s">
        <v>34</v>
      </c>
      <c r="AX468" s="14" t="s">
        <v>72</v>
      </c>
      <c r="AY468" s="255" t="s">
        <v>150</v>
      </c>
    </row>
    <row r="469" s="15" customFormat="1">
      <c r="A469" s="15"/>
      <c r="B469" s="256"/>
      <c r="C469" s="257"/>
      <c r="D469" s="228" t="s">
        <v>163</v>
      </c>
      <c r="E469" s="258" t="s">
        <v>19</v>
      </c>
      <c r="F469" s="259" t="s">
        <v>167</v>
      </c>
      <c r="G469" s="257"/>
      <c r="H469" s="260">
        <v>390</v>
      </c>
      <c r="I469" s="261"/>
      <c r="J469" s="257"/>
      <c r="K469" s="257"/>
      <c r="L469" s="262"/>
      <c r="M469" s="263"/>
      <c r="N469" s="264"/>
      <c r="O469" s="264"/>
      <c r="P469" s="264"/>
      <c r="Q469" s="264"/>
      <c r="R469" s="264"/>
      <c r="S469" s="264"/>
      <c r="T469" s="26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6" t="s">
        <v>163</v>
      </c>
      <c r="AU469" s="266" t="s">
        <v>81</v>
      </c>
      <c r="AV469" s="15" t="s">
        <v>157</v>
      </c>
      <c r="AW469" s="15" t="s">
        <v>34</v>
      </c>
      <c r="AX469" s="15" t="s">
        <v>79</v>
      </c>
      <c r="AY469" s="266" t="s">
        <v>150</v>
      </c>
    </row>
    <row r="470" s="12" customFormat="1" ht="22.8" customHeight="1">
      <c r="A470" s="12"/>
      <c r="B470" s="199"/>
      <c r="C470" s="200"/>
      <c r="D470" s="201" t="s">
        <v>71</v>
      </c>
      <c r="E470" s="213" t="s">
        <v>564</v>
      </c>
      <c r="F470" s="213" t="s">
        <v>565</v>
      </c>
      <c r="G470" s="200"/>
      <c r="H470" s="200"/>
      <c r="I470" s="203"/>
      <c r="J470" s="214">
        <f>BK470</f>
        <v>0</v>
      </c>
      <c r="K470" s="200"/>
      <c r="L470" s="205"/>
      <c r="M470" s="206"/>
      <c r="N470" s="207"/>
      <c r="O470" s="207"/>
      <c r="P470" s="208">
        <f>SUM(P471:P503)</f>
        <v>0</v>
      </c>
      <c r="Q470" s="207"/>
      <c r="R470" s="208">
        <f>SUM(R471:R503)</f>
        <v>0</v>
      </c>
      <c r="S470" s="207"/>
      <c r="T470" s="209">
        <f>SUM(T471:T503)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10" t="s">
        <v>79</v>
      </c>
      <c r="AT470" s="211" t="s">
        <v>71</v>
      </c>
      <c r="AU470" s="211" t="s">
        <v>79</v>
      </c>
      <c r="AY470" s="210" t="s">
        <v>150</v>
      </c>
      <c r="BK470" s="212">
        <f>SUM(BK471:BK503)</f>
        <v>0</v>
      </c>
    </row>
    <row r="471" s="2" customFormat="1" ht="24.15" customHeight="1">
      <c r="A471" s="40"/>
      <c r="B471" s="41"/>
      <c r="C471" s="215" t="s">
        <v>566</v>
      </c>
      <c r="D471" s="215" t="s">
        <v>152</v>
      </c>
      <c r="E471" s="216" t="s">
        <v>567</v>
      </c>
      <c r="F471" s="217" t="s">
        <v>568</v>
      </c>
      <c r="G471" s="218" t="s">
        <v>382</v>
      </c>
      <c r="H471" s="219">
        <v>2.3109999999999999</v>
      </c>
      <c r="I471" s="220"/>
      <c r="J471" s="221">
        <f>ROUND(I471*H471,2)</f>
        <v>0</v>
      </c>
      <c r="K471" s="217" t="s">
        <v>19</v>
      </c>
      <c r="L471" s="46"/>
      <c r="M471" s="222" t="s">
        <v>19</v>
      </c>
      <c r="N471" s="223" t="s">
        <v>43</v>
      </c>
      <c r="O471" s="86"/>
      <c r="P471" s="224">
        <f>O471*H471</f>
        <v>0</v>
      </c>
      <c r="Q471" s="224">
        <v>0</v>
      </c>
      <c r="R471" s="224">
        <f>Q471*H471</f>
        <v>0</v>
      </c>
      <c r="S471" s="224">
        <v>0</v>
      </c>
      <c r="T471" s="225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26" t="s">
        <v>157</v>
      </c>
      <c r="AT471" s="226" t="s">
        <v>152</v>
      </c>
      <c r="AU471" s="226" t="s">
        <v>81</v>
      </c>
      <c r="AY471" s="19" t="s">
        <v>150</v>
      </c>
      <c r="BE471" s="227">
        <f>IF(N471="základní",J471,0)</f>
        <v>0</v>
      </c>
      <c r="BF471" s="227">
        <f>IF(N471="snížená",J471,0)</f>
        <v>0</v>
      </c>
      <c r="BG471" s="227">
        <f>IF(N471="zákl. přenesená",J471,0)</f>
        <v>0</v>
      </c>
      <c r="BH471" s="227">
        <f>IF(N471="sníž. přenesená",J471,0)</f>
        <v>0</v>
      </c>
      <c r="BI471" s="227">
        <f>IF(N471="nulová",J471,0)</f>
        <v>0</v>
      </c>
      <c r="BJ471" s="19" t="s">
        <v>79</v>
      </c>
      <c r="BK471" s="227">
        <f>ROUND(I471*H471,2)</f>
        <v>0</v>
      </c>
      <c r="BL471" s="19" t="s">
        <v>157</v>
      </c>
      <c r="BM471" s="226" t="s">
        <v>569</v>
      </c>
    </row>
    <row r="472" s="2" customFormat="1">
      <c r="A472" s="40"/>
      <c r="B472" s="41"/>
      <c r="C472" s="42"/>
      <c r="D472" s="228" t="s">
        <v>159</v>
      </c>
      <c r="E472" s="42"/>
      <c r="F472" s="229" t="s">
        <v>568</v>
      </c>
      <c r="G472" s="42"/>
      <c r="H472" s="42"/>
      <c r="I472" s="230"/>
      <c r="J472" s="42"/>
      <c r="K472" s="42"/>
      <c r="L472" s="46"/>
      <c r="M472" s="231"/>
      <c r="N472" s="232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159</v>
      </c>
      <c r="AU472" s="19" t="s">
        <v>81</v>
      </c>
    </row>
    <row r="473" s="13" customFormat="1">
      <c r="A473" s="13"/>
      <c r="B473" s="235"/>
      <c r="C473" s="236"/>
      <c r="D473" s="228" t="s">
        <v>163</v>
      </c>
      <c r="E473" s="237" t="s">
        <v>19</v>
      </c>
      <c r="F473" s="238" t="s">
        <v>164</v>
      </c>
      <c r="G473" s="236"/>
      <c r="H473" s="237" t="s">
        <v>19</v>
      </c>
      <c r="I473" s="239"/>
      <c r="J473" s="236"/>
      <c r="K473" s="236"/>
      <c r="L473" s="240"/>
      <c r="M473" s="241"/>
      <c r="N473" s="242"/>
      <c r="O473" s="242"/>
      <c r="P473" s="242"/>
      <c r="Q473" s="242"/>
      <c r="R473" s="242"/>
      <c r="S473" s="242"/>
      <c r="T473" s="24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4" t="s">
        <v>163</v>
      </c>
      <c r="AU473" s="244" t="s">
        <v>81</v>
      </c>
      <c r="AV473" s="13" t="s">
        <v>79</v>
      </c>
      <c r="AW473" s="13" t="s">
        <v>34</v>
      </c>
      <c r="AX473" s="13" t="s">
        <v>72</v>
      </c>
      <c r="AY473" s="244" t="s">
        <v>150</v>
      </c>
    </row>
    <row r="474" s="13" customFormat="1">
      <c r="A474" s="13"/>
      <c r="B474" s="235"/>
      <c r="C474" s="236"/>
      <c r="D474" s="228" t="s">
        <v>163</v>
      </c>
      <c r="E474" s="237" t="s">
        <v>19</v>
      </c>
      <c r="F474" s="238" t="s">
        <v>570</v>
      </c>
      <c r="G474" s="236"/>
      <c r="H474" s="237" t="s">
        <v>19</v>
      </c>
      <c r="I474" s="239"/>
      <c r="J474" s="236"/>
      <c r="K474" s="236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163</v>
      </c>
      <c r="AU474" s="244" t="s">
        <v>81</v>
      </c>
      <c r="AV474" s="13" t="s">
        <v>79</v>
      </c>
      <c r="AW474" s="13" t="s">
        <v>34</v>
      </c>
      <c r="AX474" s="13" t="s">
        <v>72</v>
      </c>
      <c r="AY474" s="244" t="s">
        <v>150</v>
      </c>
    </row>
    <row r="475" s="14" customFormat="1">
      <c r="A475" s="14"/>
      <c r="B475" s="245"/>
      <c r="C475" s="246"/>
      <c r="D475" s="228" t="s">
        <v>163</v>
      </c>
      <c r="E475" s="247" t="s">
        <v>19</v>
      </c>
      <c r="F475" s="248" t="s">
        <v>571</v>
      </c>
      <c r="G475" s="246"/>
      <c r="H475" s="249">
        <v>0.125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5" t="s">
        <v>163</v>
      </c>
      <c r="AU475" s="255" t="s">
        <v>81</v>
      </c>
      <c r="AV475" s="14" t="s">
        <v>81</v>
      </c>
      <c r="AW475" s="14" t="s">
        <v>34</v>
      </c>
      <c r="AX475" s="14" t="s">
        <v>72</v>
      </c>
      <c r="AY475" s="255" t="s">
        <v>150</v>
      </c>
    </row>
    <row r="476" s="14" customFormat="1">
      <c r="A476" s="14"/>
      <c r="B476" s="245"/>
      <c r="C476" s="246"/>
      <c r="D476" s="228" t="s">
        <v>163</v>
      </c>
      <c r="E476" s="247" t="s">
        <v>19</v>
      </c>
      <c r="F476" s="248" t="s">
        <v>572</v>
      </c>
      <c r="G476" s="246"/>
      <c r="H476" s="249">
        <v>0.68600000000000005</v>
      </c>
      <c r="I476" s="250"/>
      <c r="J476" s="246"/>
      <c r="K476" s="246"/>
      <c r="L476" s="251"/>
      <c r="M476" s="252"/>
      <c r="N476" s="253"/>
      <c r="O476" s="253"/>
      <c r="P476" s="253"/>
      <c r="Q476" s="253"/>
      <c r="R476" s="253"/>
      <c r="S476" s="253"/>
      <c r="T476" s="25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5" t="s">
        <v>163</v>
      </c>
      <c r="AU476" s="255" t="s">
        <v>81</v>
      </c>
      <c r="AV476" s="14" t="s">
        <v>81</v>
      </c>
      <c r="AW476" s="14" t="s">
        <v>34</v>
      </c>
      <c r="AX476" s="14" t="s">
        <v>72</v>
      </c>
      <c r="AY476" s="255" t="s">
        <v>150</v>
      </c>
    </row>
    <row r="477" s="13" customFormat="1">
      <c r="A477" s="13"/>
      <c r="B477" s="235"/>
      <c r="C477" s="236"/>
      <c r="D477" s="228" t="s">
        <v>163</v>
      </c>
      <c r="E477" s="237" t="s">
        <v>19</v>
      </c>
      <c r="F477" s="238" t="s">
        <v>573</v>
      </c>
      <c r="G477" s="236"/>
      <c r="H477" s="237" t="s">
        <v>19</v>
      </c>
      <c r="I477" s="239"/>
      <c r="J477" s="236"/>
      <c r="K477" s="236"/>
      <c r="L477" s="240"/>
      <c r="M477" s="241"/>
      <c r="N477" s="242"/>
      <c r="O477" s="242"/>
      <c r="P477" s="242"/>
      <c r="Q477" s="242"/>
      <c r="R477" s="242"/>
      <c r="S477" s="242"/>
      <c r="T477" s="24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4" t="s">
        <v>163</v>
      </c>
      <c r="AU477" s="244" t="s">
        <v>81</v>
      </c>
      <c r="AV477" s="13" t="s">
        <v>79</v>
      </c>
      <c r="AW477" s="13" t="s">
        <v>34</v>
      </c>
      <c r="AX477" s="13" t="s">
        <v>72</v>
      </c>
      <c r="AY477" s="244" t="s">
        <v>150</v>
      </c>
    </row>
    <row r="478" s="14" customFormat="1">
      <c r="A478" s="14"/>
      <c r="B478" s="245"/>
      <c r="C478" s="246"/>
      <c r="D478" s="228" t="s">
        <v>163</v>
      </c>
      <c r="E478" s="247" t="s">
        <v>19</v>
      </c>
      <c r="F478" s="248" t="s">
        <v>574</v>
      </c>
      <c r="G478" s="246"/>
      <c r="H478" s="249">
        <v>1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5" t="s">
        <v>163</v>
      </c>
      <c r="AU478" s="255" t="s">
        <v>81</v>
      </c>
      <c r="AV478" s="14" t="s">
        <v>81</v>
      </c>
      <c r="AW478" s="14" t="s">
        <v>34</v>
      </c>
      <c r="AX478" s="14" t="s">
        <v>72</v>
      </c>
      <c r="AY478" s="255" t="s">
        <v>150</v>
      </c>
    </row>
    <row r="479" s="14" customFormat="1">
      <c r="A479" s="14"/>
      <c r="B479" s="245"/>
      <c r="C479" s="246"/>
      <c r="D479" s="228" t="s">
        <v>163</v>
      </c>
      <c r="E479" s="247" t="s">
        <v>19</v>
      </c>
      <c r="F479" s="248" t="s">
        <v>575</v>
      </c>
      <c r="G479" s="246"/>
      <c r="H479" s="249">
        <v>0.29999999999999999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5" t="s">
        <v>163</v>
      </c>
      <c r="AU479" s="255" t="s">
        <v>81</v>
      </c>
      <c r="AV479" s="14" t="s">
        <v>81</v>
      </c>
      <c r="AW479" s="14" t="s">
        <v>34</v>
      </c>
      <c r="AX479" s="14" t="s">
        <v>72</v>
      </c>
      <c r="AY479" s="255" t="s">
        <v>150</v>
      </c>
    </row>
    <row r="480" s="13" customFormat="1">
      <c r="A480" s="13"/>
      <c r="B480" s="235"/>
      <c r="C480" s="236"/>
      <c r="D480" s="228" t="s">
        <v>163</v>
      </c>
      <c r="E480" s="237" t="s">
        <v>19</v>
      </c>
      <c r="F480" s="238" t="s">
        <v>576</v>
      </c>
      <c r="G480" s="236"/>
      <c r="H480" s="237" t="s">
        <v>19</v>
      </c>
      <c r="I480" s="239"/>
      <c r="J480" s="236"/>
      <c r="K480" s="236"/>
      <c r="L480" s="240"/>
      <c r="M480" s="241"/>
      <c r="N480" s="242"/>
      <c r="O480" s="242"/>
      <c r="P480" s="242"/>
      <c r="Q480" s="242"/>
      <c r="R480" s="242"/>
      <c r="S480" s="242"/>
      <c r="T480" s="24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4" t="s">
        <v>163</v>
      </c>
      <c r="AU480" s="244" t="s">
        <v>81</v>
      </c>
      <c r="AV480" s="13" t="s">
        <v>79</v>
      </c>
      <c r="AW480" s="13" t="s">
        <v>34</v>
      </c>
      <c r="AX480" s="13" t="s">
        <v>72</v>
      </c>
      <c r="AY480" s="244" t="s">
        <v>150</v>
      </c>
    </row>
    <row r="481" s="14" customFormat="1">
      <c r="A481" s="14"/>
      <c r="B481" s="245"/>
      <c r="C481" s="246"/>
      <c r="D481" s="228" t="s">
        <v>163</v>
      </c>
      <c r="E481" s="247" t="s">
        <v>19</v>
      </c>
      <c r="F481" s="248" t="s">
        <v>577</v>
      </c>
      <c r="G481" s="246"/>
      <c r="H481" s="249">
        <v>0.20000000000000001</v>
      </c>
      <c r="I481" s="250"/>
      <c r="J481" s="246"/>
      <c r="K481" s="246"/>
      <c r="L481" s="251"/>
      <c r="M481" s="252"/>
      <c r="N481" s="253"/>
      <c r="O481" s="253"/>
      <c r="P481" s="253"/>
      <c r="Q481" s="253"/>
      <c r="R481" s="253"/>
      <c r="S481" s="253"/>
      <c r="T481" s="25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5" t="s">
        <v>163</v>
      </c>
      <c r="AU481" s="255" t="s">
        <v>81</v>
      </c>
      <c r="AV481" s="14" t="s">
        <v>81</v>
      </c>
      <c r="AW481" s="14" t="s">
        <v>34</v>
      </c>
      <c r="AX481" s="14" t="s">
        <v>72</v>
      </c>
      <c r="AY481" s="255" t="s">
        <v>150</v>
      </c>
    </row>
    <row r="482" s="15" customFormat="1">
      <c r="A482" s="15"/>
      <c r="B482" s="256"/>
      <c r="C482" s="257"/>
      <c r="D482" s="228" t="s">
        <v>163</v>
      </c>
      <c r="E482" s="258" t="s">
        <v>19</v>
      </c>
      <c r="F482" s="259" t="s">
        <v>167</v>
      </c>
      <c r="G482" s="257"/>
      <c r="H482" s="260">
        <v>2.3109999999999999</v>
      </c>
      <c r="I482" s="261"/>
      <c r="J482" s="257"/>
      <c r="K482" s="257"/>
      <c r="L482" s="262"/>
      <c r="M482" s="263"/>
      <c r="N482" s="264"/>
      <c r="O482" s="264"/>
      <c r="P482" s="264"/>
      <c r="Q482" s="264"/>
      <c r="R482" s="264"/>
      <c r="S482" s="264"/>
      <c r="T482" s="26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6" t="s">
        <v>163</v>
      </c>
      <c r="AU482" s="266" t="s">
        <v>81</v>
      </c>
      <c r="AV482" s="15" t="s">
        <v>157</v>
      </c>
      <c r="AW482" s="15" t="s">
        <v>34</v>
      </c>
      <c r="AX482" s="15" t="s">
        <v>79</v>
      </c>
      <c r="AY482" s="266" t="s">
        <v>150</v>
      </c>
    </row>
    <row r="483" s="2" customFormat="1" ht="21.75" customHeight="1">
      <c r="A483" s="40"/>
      <c r="B483" s="41"/>
      <c r="C483" s="215" t="s">
        <v>578</v>
      </c>
      <c r="D483" s="215" t="s">
        <v>152</v>
      </c>
      <c r="E483" s="216" t="s">
        <v>579</v>
      </c>
      <c r="F483" s="217" t="s">
        <v>580</v>
      </c>
      <c r="G483" s="218" t="s">
        <v>382</v>
      </c>
      <c r="H483" s="219">
        <v>286.31999999999999</v>
      </c>
      <c r="I483" s="220"/>
      <c r="J483" s="221">
        <f>ROUND(I483*H483,2)</f>
        <v>0</v>
      </c>
      <c r="K483" s="217" t="s">
        <v>156</v>
      </c>
      <c r="L483" s="46"/>
      <c r="M483" s="222" t="s">
        <v>19</v>
      </c>
      <c r="N483" s="223" t="s">
        <v>43</v>
      </c>
      <c r="O483" s="86"/>
      <c r="P483" s="224">
        <f>O483*H483</f>
        <v>0</v>
      </c>
      <c r="Q483" s="224">
        <v>0</v>
      </c>
      <c r="R483" s="224">
        <f>Q483*H483</f>
        <v>0</v>
      </c>
      <c r="S483" s="224">
        <v>0</v>
      </c>
      <c r="T483" s="225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26" t="s">
        <v>157</v>
      </c>
      <c r="AT483" s="226" t="s">
        <v>152</v>
      </c>
      <c r="AU483" s="226" t="s">
        <v>81</v>
      </c>
      <c r="AY483" s="19" t="s">
        <v>150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19" t="s">
        <v>79</v>
      </c>
      <c r="BK483" s="227">
        <f>ROUND(I483*H483,2)</f>
        <v>0</v>
      </c>
      <c r="BL483" s="19" t="s">
        <v>157</v>
      </c>
      <c r="BM483" s="226" t="s">
        <v>581</v>
      </c>
    </row>
    <row r="484" s="2" customFormat="1">
      <c r="A484" s="40"/>
      <c r="B484" s="41"/>
      <c r="C484" s="42"/>
      <c r="D484" s="228" t="s">
        <v>159</v>
      </c>
      <c r="E484" s="42"/>
      <c r="F484" s="229" t="s">
        <v>582</v>
      </c>
      <c r="G484" s="42"/>
      <c r="H484" s="42"/>
      <c r="I484" s="230"/>
      <c r="J484" s="42"/>
      <c r="K484" s="42"/>
      <c r="L484" s="46"/>
      <c r="M484" s="231"/>
      <c r="N484" s="232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159</v>
      </c>
      <c r="AU484" s="19" t="s">
        <v>81</v>
      </c>
    </row>
    <row r="485" s="2" customFormat="1">
      <c r="A485" s="40"/>
      <c r="B485" s="41"/>
      <c r="C485" s="42"/>
      <c r="D485" s="233" t="s">
        <v>161</v>
      </c>
      <c r="E485" s="42"/>
      <c r="F485" s="234" t="s">
        <v>583</v>
      </c>
      <c r="G485" s="42"/>
      <c r="H485" s="42"/>
      <c r="I485" s="230"/>
      <c r="J485" s="42"/>
      <c r="K485" s="42"/>
      <c r="L485" s="46"/>
      <c r="M485" s="231"/>
      <c r="N485" s="232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161</v>
      </c>
      <c r="AU485" s="19" t="s">
        <v>81</v>
      </c>
    </row>
    <row r="486" s="13" customFormat="1">
      <c r="A486" s="13"/>
      <c r="B486" s="235"/>
      <c r="C486" s="236"/>
      <c r="D486" s="228" t="s">
        <v>163</v>
      </c>
      <c r="E486" s="237" t="s">
        <v>19</v>
      </c>
      <c r="F486" s="238" t="s">
        <v>205</v>
      </c>
      <c r="G486" s="236"/>
      <c r="H486" s="237" t="s">
        <v>19</v>
      </c>
      <c r="I486" s="239"/>
      <c r="J486" s="236"/>
      <c r="K486" s="236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163</v>
      </c>
      <c r="AU486" s="244" t="s">
        <v>81</v>
      </c>
      <c r="AV486" s="13" t="s">
        <v>79</v>
      </c>
      <c r="AW486" s="13" t="s">
        <v>34</v>
      </c>
      <c r="AX486" s="13" t="s">
        <v>72</v>
      </c>
      <c r="AY486" s="244" t="s">
        <v>150</v>
      </c>
    </row>
    <row r="487" s="13" customFormat="1">
      <c r="A487" s="13"/>
      <c r="B487" s="235"/>
      <c r="C487" s="236"/>
      <c r="D487" s="228" t="s">
        <v>163</v>
      </c>
      <c r="E487" s="237" t="s">
        <v>19</v>
      </c>
      <c r="F487" s="238" t="s">
        <v>584</v>
      </c>
      <c r="G487" s="236"/>
      <c r="H487" s="237" t="s">
        <v>19</v>
      </c>
      <c r="I487" s="239"/>
      <c r="J487" s="236"/>
      <c r="K487" s="236"/>
      <c r="L487" s="240"/>
      <c r="M487" s="241"/>
      <c r="N487" s="242"/>
      <c r="O487" s="242"/>
      <c r="P487" s="242"/>
      <c r="Q487" s="242"/>
      <c r="R487" s="242"/>
      <c r="S487" s="242"/>
      <c r="T487" s="24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4" t="s">
        <v>163</v>
      </c>
      <c r="AU487" s="244" t="s">
        <v>81</v>
      </c>
      <c r="AV487" s="13" t="s">
        <v>79</v>
      </c>
      <c r="AW487" s="13" t="s">
        <v>34</v>
      </c>
      <c r="AX487" s="13" t="s">
        <v>72</v>
      </c>
      <c r="AY487" s="244" t="s">
        <v>150</v>
      </c>
    </row>
    <row r="488" s="14" customFormat="1">
      <c r="A488" s="14"/>
      <c r="B488" s="245"/>
      <c r="C488" s="246"/>
      <c r="D488" s="228" t="s">
        <v>163</v>
      </c>
      <c r="E488" s="247" t="s">
        <v>19</v>
      </c>
      <c r="F488" s="248" t="s">
        <v>585</v>
      </c>
      <c r="G488" s="246"/>
      <c r="H488" s="249">
        <v>286.31999999999999</v>
      </c>
      <c r="I488" s="250"/>
      <c r="J488" s="246"/>
      <c r="K488" s="246"/>
      <c r="L488" s="251"/>
      <c r="M488" s="252"/>
      <c r="N488" s="253"/>
      <c r="O488" s="253"/>
      <c r="P488" s="253"/>
      <c r="Q488" s="253"/>
      <c r="R488" s="253"/>
      <c r="S488" s="253"/>
      <c r="T488" s="25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5" t="s">
        <v>163</v>
      </c>
      <c r="AU488" s="255" t="s">
        <v>81</v>
      </c>
      <c r="AV488" s="14" t="s">
        <v>81</v>
      </c>
      <c r="AW488" s="14" t="s">
        <v>34</v>
      </c>
      <c r="AX488" s="14" t="s">
        <v>72</v>
      </c>
      <c r="AY488" s="255" t="s">
        <v>150</v>
      </c>
    </row>
    <row r="489" s="15" customFormat="1">
      <c r="A489" s="15"/>
      <c r="B489" s="256"/>
      <c r="C489" s="257"/>
      <c r="D489" s="228" t="s">
        <v>163</v>
      </c>
      <c r="E489" s="258" t="s">
        <v>19</v>
      </c>
      <c r="F489" s="259" t="s">
        <v>167</v>
      </c>
      <c r="G489" s="257"/>
      <c r="H489" s="260">
        <v>286.31999999999999</v>
      </c>
      <c r="I489" s="261"/>
      <c r="J489" s="257"/>
      <c r="K489" s="257"/>
      <c r="L489" s="262"/>
      <c r="M489" s="263"/>
      <c r="N489" s="264"/>
      <c r="O489" s="264"/>
      <c r="P489" s="264"/>
      <c r="Q489" s="264"/>
      <c r="R489" s="264"/>
      <c r="S489" s="264"/>
      <c r="T489" s="26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6" t="s">
        <v>163</v>
      </c>
      <c r="AU489" s="266" t="s">
        <v>81</v>
      </c>
      <c r="AV489" s="15" t="s">
        <v>157</v>
      </c>
      <c r="AW489" s="15" t="s">
        <v>34</v>
      </c>
      <c r="AX489" s="15" t="s">
        <v>79</v>
      </c>
      <c r="AY489" s="266" t="s">
        <v>150</v>
      </c>
    </row>
    <row r="490" s="2" customFormat="1" ht="24.15" customHeight="1">
      <c r="A490" s="40"/>
      <c r="B490" s="41"/>
      <c r="C490" s="215" t="s">
        <v>586</v>
      </c>
      <c r="D490" s="215" t="s">
        <v>152</v>
      </c>
      <c r="E490" s="216" t="s">
        <v>587</v>
      </c>
      <c r="F490" s="217" t="s">
        <v>588</v>
      </c>
      <c r="G490" s="218" t="s">
        <v>382</v>
      </c>
      <c r="H490" s="219">
        <v>2576.8800000000001</v>
      </c>
      <c r="I490" s="220"/>
      <c r="J490" s="221">
        <f>ROUND(I490*H490,2)</f>
        <v>0</v>
      </c>
      <c r="K490" s="217" t="s">
        <v>156</v>
      </c>
      <c r="L490" s="46"/>
      <c r="M490" s="222" t="s">
        <v>19</v>
      </c>
      <c r="N490" s="223" t="s">
        <v>43</v>
      </c>
      <c r="O490" s="86"/>
      <c r="P490" s="224">
        <f>O490*H490</f>
        <v>0</v>
      </c>
      <c r="Q490" s="224">
        <v>0</v>
      </c>
      <c r="R490" s="224">
        <f>Q490*H490</f>
        <v>0</v>
      </c>
      <c r="S490" s="224">
        <v>0</v>
      </c>
      <c r="T490" s="225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26" t="s">
        <v>157</v>
      </c>
      <c r="AT490" s="226" t="s">
        <v>152</v>
      </c>
      <c r="AU490" s="226" t="s">
        <v>81</v>
      </c>
      <c r="AY490" s="19" t="s">
        <v>150</v>
      </c>
      <c r="BE490" s="227">
        <f>IF(N490="základní",J490,0)</f>
        <v>0</v>
      </c>
      <c r="BF490" s="227">
        <f>IF(N490="snížená",J490,0)</f>
        <v>0</v>
      </c>
      <c r="BG490" s="227">
        <f>IF(N490="zákl. přenesená",J490,0)</f>
        <v>0</v>
      </c>
      <c r="BH490" s="227">
        <f>IF(N490="sníž. přenesená",J490,0)</f>
        <v>0</v>
      </c>
      <c r="BI490" s="227">
        <f>IF(N490="nulová",J490,0)</f>
        <v>0</v>
      </c>
      <c r="BJ490" s="19" t="s">
        <v>79</v>
      </c>
      <c r="BK490" s="227">
        <f>ROUND(I490*H490,2)</f>
        <v>0</v>
      </c>
      <c r="BL490" s="19" t="s">
        <v>157</v>
      </c>
      <c r="BM490" s="226" t="s">
        <v>589</v>
      </c>
    </row>
    <row r="491" s="2" customFormat="1">
      <c r="A491" s="40"/>
      <c r="B491" s="41"/>
      <c r="C491" s="42"/>
      <c r="D491" s="228" t="s">
        <v>159</v>
      </c>
      <c r="E491" s="42"/>
      <c r="F491" s="229" t="s">
        <v>590</v>
      </c>
      <c r="G491" s="42"/>
      <c r="H491" s="42"/>
      <c r="I491" s="230"/>
      <c r="J491" s="42"/>
      <c r="K491" s="42"/>
      <c r="L491" s="46"/>
      <c r="M491" s="231"/>
      <c r="N491" s="232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159</v>
      </c>
      <c r="AU491" s="19" t="s">
        <v>81</v>
      </c>
    </row>
    <row r="492" s="2" customFormat="1">
      <c r="A492" s="40"/>
      <c r="B492" s="41"/>
      <c r="C492" s="42"/>
      <c r="D492" s="233" t="s">
        <v>161</v>
      </c>
      <c r="E492" s="42"/>
      <c r="F492" s="234" t="s">
        <v>591</v>
      </c>
      <c r="G492" s="42"/>
      <c r="H492" s="42"/>
      <c r="I492" s="230"/>
      <c r="J492" s="42"/>
      <c r="K492" s="42"/>
      <c r="L492" s="46"/>
      <c r="M492" s="231"/>
      <c r="N492" s="232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161</v>
      </c>
      <c r="AU492" s="19" t="s">
        <v>81</v>
      </c>
    </row>
    <row r="493" s="13" customFormat="1">
      <c r="A493" s="13"/>
      <c r="B493" s="235"/>
      <c r="C493" s="236"/>
      <c r="D493" s="228" t="s">
        <v>163</v>
      </c>
      <c r="E493" s="237" t="s">
        <v>19</v>
      </c>
      <c r="F493" s="238" t="s">
        <v>205</v>
      </c>
      <c r="G493" s="236"/>
      <c r="H493" s="237" t="s">
        <v>19</v>
      </c>
      <c r="I493" s="239"/>
      <c r="J493" s="236"/>
      <c r="K493" s="236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163</v>
      </c>
      <c r="AU493" s="244" t="s">
        <v>81</v>
      </c>
      <c r="AV493" s="13" t="s">
        <v>79</v>
      </c>
      <c r="AW493" s="13" t="s">
        <v>34</v>
      </c>
      <c r="AX493" s="13" t="s">
        <v>72</v>
      </c>
      <c r="AY493" s="244" t="s">
        <v>150</v>
      </c>
    </row>
    <row r="494" s="13" customFormat="1">
      <c r="A494" s="13"/>
      <c r="B494" s="235"/>
      <c r="C494" s="236"/>
      <c r="D494" s="228" t="s">
        <v>163</v>
      </c>
      <c r="E494" s="237" t="s">
        <v>19</v>
      </c>
      <c r="F494" s="238" t="s">
        <v>316</v>
      </c>
      <c r="G494" s="236"/>
      <c r="H494" s="237" t="s">
        <v>19</v>
      </c>
      <c r="I494" s="239"/>
      <c r="J494" s="236"/>
      <c r="K494" s="236"/>
      <c r="L494" s="240"/>
      <c r="M494" s="241"/>
      <c r="N494" s="242"/>
      <c r="O494" s="242"/>
      <c r="P494" s="242"/>
      <c r="Q494" s="242"/>
      <c r="R494" s="242"/>
      <c r="S494" s="242"/>
      <c r="T494" s="24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4" t="s">
        <v>163</v>
      </c>
      <c r="AU494" s="244" t="s">
        <v>81</v>
      </c>
      <c r="AV494" s="13" t="s">
        <v>79</v>
      </c>
      <c r="AW494" s="13" t="s">
        <v>34</v>
      </c>
      <c r="AX494" s="13" t="s">
        <v>72</v>
      </c>
      <c r="AY494" s="244" t="s">
        <v>150</v>
      </c>
    </row>
    <row r="495" s="14" customFormat="1">
      <c r="A495" s="14"/>
      <c r="B495" s="245"/>
      <c r="C495" s="246"/>
      <c r="D495" s="228" t="s">
        <v>163</v>
      </c>
      <c r="E495" s="247" t="s">
        <v>19</v>
      </c>
      <c r="F495" s="248" t="s">
        <v>592</v>
      </c>
      <c r="G495" s="246"/>
      <c r="H495" s="249">
        <v>2576.8800000000001</v>
      </c>
      <c r="I495" s="250"/>
      <c r="J495" s="246"/>
      <c r="K495" s="246"/>
      <c r="L495" s="251"/>
      <c r="M495" s="252"/>
      <c r="N495" s="253"/>
      <c r="O495" s="253"/>
      <c r="P495" s="253"/>
      <c r="Q495" s="253"/>
      <c r="R495" s="253"/>
      <c r="S495" s="253"/>
      <c r="T495" s="25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5" t="s">
        <v>163</v>
      </c>
      <c r="AU495" s="255" t="s">
        <v>81</v>
      </c>
      <c r="AV495" s="14" t="s">
        <v>81</v>
      </c>
      <c r="AW495" s="14" t="s">
        <v>34</v>
      </c>
      <c r="AX495" s="14" t="s">
        <v>72</v>
      </c>
      <c r="AY495" s="255" t="s">
        <v>150</v>
      </c>
    </row>
    <row r="496" s="15" customFormat="1">
      <c r="A496" s="15"/>
      <c r="B496" s="256"/>
      <c r="C496" s="257"/>
      <c r="D496" s="228" t="s">
        <v>163</v>
      </c>
      <c r="E496" s="258" t="s">
        <v>19</v>
      </c>
      <c r="F496" s="259" t="s">
        <v>167</v>
      </c>
      <c r="G496" s="257"/>
      <c r="H496" s="260">
        <v>2576.8800000000001</v>
      </c>
      <c r="I496" s="261"/>
      <c r="J496" s="257"/>
      <c r="K496" s="257"/>
      <c r="L496" s="262"/>
      <c r="M496" s="263"/>
      <c r="N496" s="264"/>
      <c r="O496" s="264"/>
      <c r="P496" s="264"/>
      <c r="Q496" s="264"/>
      <c r="R496" s="264"/>
      <c r="S496" s="264"/>
      <c r="T496" s="26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6" t="s">
        <v>163</v>
      </c>
      <c r="AU496" s="266" t="s">
        <v>81</v>
      </c>
      <c r="AV496" s="15" t="s">
        <v>157</v>
      </c>
      <c r="AW496" s="15" t="s">
        <v>34</v>
      </c>
      <c r="AX496" s="15" t="s">
        <v>79</v>
      </c>
      <c r="AY496" s="266" t="s">
        <v>150</v>
      </c>
    </row>
    <row r="497" s="2" customFormat="1" ht="44.25" customHeight="1">
      <c r="A497" s="40"/>
      <c r="B497" s="41"/>
      <c r="C497" s="215" t="s">
        <v>593</v>
      </c>
      <c r="D497" s="215" t="s">
        <v>152</v>
      </c>
      <c r="E497" s="216" t="s">
        <v>594</v>
      </c>
      <c r="F497" s="217" t="s">
        <v>384</v>
      </c>
      <c r="G497" s="218" t="s">
        <v>382</v>
      </c>
      <c r="H497" s="219">
        <v>286.31999999999999</v>
      </c>
      <c r="I497" s="220"/>
      <c r="J497" s="221">
        <f>ROUND(I497*H497,2)</f>
        <v>0</v>
      </c>
      <c r="K497" s="217" t="s">
        <v>156</v>
      </c>
      <c r="L497" s="46"/>
      <c r="M497" s="222" t="s">
        <v>19</v>
      </c>
      <c r="N497" s="223" t="s">
        <v>43</v>
      </c>
      <c r="O497" s="86"/>
      <c r="P497" s="224">
        <f>O497*H497</f>
        <v>0</v>
      </c>
      <c r="Q497" s="224">
        <v>0</v>
      </c>
      <c r="R497" s="224">
        <f>Q497*H497</f>
        <v>0</v>
      </c>
      <c r="S497" s="224">
        <v>0</v>
      </c>
      <c r="T497" s="225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26" t="s">
        <v>157</v>
      </c>
      <c r="AT497" s="226" t="s">
        <v>152</v>
      </c>
      <c r="AU497" s="226" t="s">
        <v>81</v>
      </c>
      <c r="AY497" s="19" t="s">
        <v>150</v>
      </c>
      <c r="BE497" s="227">
        <f>IF(N497="základní",J497,0)</f>
        <v>0</v>
      </c>
      <c r="BF497" s="227">
        <f>IF(N497="snížená",J497,0)</f>
        <v>0</v>
      </c>
      <c r="BG497" s="227">
        <f>IF(N497="zákl. přenesená",J497,0)</f>
        <v>0</v>
      </c>
      <c r="BH497" s="227">
        <f>IF(N497="sníž. přenesená",J497,0)</f>
        <v>0</v>
      </c>
      <c r="BI497" s="227">
        <f>IF(N497="nulová",J497,0)</f>
        <v>0</v>
      </c>
      <c r="BJ497" s="19" t="s">
        <v>79</v>
      </c>
      <c r="BK497" s="227">
        <f>ROUND(I497*H497,2)</f>
        <v>0</v>
      </c>
      <c r="BL497" s="19" t="s">
        <v>157</v>
      </c>
      <c r="BM497" s="226" t="s">
        <v>595</v>
      </c>
    </row>
    <row r="498" s="2" customFormat="1">
      <c r="A498" s="40"/>
      <c r="B498" s="41"/>
      <c r="C498" s="42"/>
      <c r="D498" s="228" t="s">
        <v>159</v>
      </c>
      <c r="E498" s="42"/>
      <c r="F498" s="229" t="s">
        <v>384</v>
      </c>
      <c r="G498" s="42"/>
      <c r="H498" s="42"/>
      <c r="I498" s="230"/>
      <c r="J498" s="42"/>
      <c r="K498" s="42"/>
      <c r="L498" s="46"/>
      <c r="M498" s="231"/>
      <c r="N498" s="232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159</v>
      </c>
      <c r="AU498" s="19" t="s">
        <v>81</v>
      </c>
    </row>
    <row r="499" s="2" customFormat="1">
      <c r="A499" s="40"/>
      <c r="B499" s="41"/>
      <c r="C499" s="42"/>
      <c r="D499" s="233" t="s">
        <v>161</v>
      </c>
      <c r="E499" s="42"/>
      <c r="F499" s="234" t="s">
        <v>596</v>
      </c>
      <c r="G499" s="42"/>
      <c r="H499" s="42"/>
      <c r="I499" s="230"/>
      <c r="J499" s="42"/>
      <c r="K499" s="42"/>
      <c r="L499" s="46"/>
      <c r="M499" s="231"/>
      <c r="N499" s="232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161</v>
      </c>
      <c r="AU499" s="19" t="s">
        <v>81</v>
      </c>
    </row>
    <row r="500" s="13" customFormat="1">
      <c r="A500" s="13"/>
      <c r="B500" s="235"/>
      <c r="C500" s="236"/>
      <c r="D500" s="228" t="s">
        <v>163</v>
      </c>
      <c r="E500" s="237" t="s">
        <v>19</v>
      </c>
      <c r="F500" s="238" t="s">
        <v>205</v>
      </c>
      <c r="G500" s="236"/>
      <c r="H500" s="237" t="s">
        <v>19</v>
      </c>
      <c r="I500" s="239"/>
      <c r="J500" s="236"/>
      <c r="K500" s="236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163</v>
      </c>
      <c r="AU500" s="244" t="s">
        <v>81</v>
      </c>
      <c r="AV500" s="13" t="s">
        <v>79</v>
      </c>
      <c r="AW500" s="13" t="s">
        <v>34</v>
      </c>
      <c r="AX500" s="13" t="s">
        <v>72</v>
      </c>
      <c r="AY500" s="244" t="s">
        <v>150</v>
      </c>
    </row>
    <row r="501" s="13" customFormat="1">
      <c r="A501" s="13"/>
      <c r="B501" s="235"/>
      <c r="C501" s="236"/>
      <c r="D501" s="228" t="s">
        <v>163</v>
      </c>
      <c r="E501" s="237" t="s">
        <v>19</v>
      </c>
      <c r="F501" s="238" t="s">
        <v>597</v>
      </c>
      <c r="G501" s="236"/>
      <c r="H501" s="237" t="s">
        <v>19</v>
      </c>
      <c r="I501" s="239"/>
      <c r="J501" s="236"/>
      <c r="K501" s="236"/>
      <c r="L501" s="240"/>
      <c r="M501" s="241"/>
      <c r="N501" s="242"/>
      <c r="O501" s="242"/>
      <c r="P501" s="242"/>
      <c r="Q501" s="242"/>
      <c r="R501" s="242"/>
      <c r="S501" s="242"/>
      <c r="T501" s="24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4" t="s">
        <v>163</v>
      </c>
      <c r="AU501" s="244" t="s">
        <v>81</v>
      </c>
      <c r="AV501" s="13" t="s">
        <v>79</v>
      </c>
      <c r="AW501" s="13" t="s">
        <v>34</v>
      </c>
      <c r="AX501" s="13" t="s">
        <v>72</v>
      </c>
      <c r="AY501" s="244" t="s">
        <v>150</v>
      </c>
    </row>
    <row r="502" s="14" customFormat="1">
      <c r="A502" s="14"/>
      <c r="B502" s="245"/>
      <c r="C502" s="246"/>
      <c r="D502" s="228" t="s">
        <v>163</v>
      </c>
      <c r="E502" s="247" t="s">
        <v>19</v>
      </c>
      <c r="F502" s="248" t="s">
        <v>598</v>
      </c>
      <c r="G502" s="246"/>
      <c r="H502" s="249">
        <v>286.31999999999999</v>
      </c>
      <c r="I502" s="250"/>
      <c r="J502" s="246"/>
      <c r="K502" s="246"/>
      <c r="L502" s="251"/>
      <c r="M502" s="252"/>
      <c r="N502" s="253"/>
      <c r="O502" s="253"/>
      <c r="P502" s="253"/>
      <c r="Q502" s="253"/>
      <c r="R502" s="253"/>
      <c r="S502" s="253"/>
      <c r="T502" s="25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5" t="s">
        <v>163</v>
      </c>
      <c r="AU502" s="255" t="s">
        <v>81</v>
      </c>
      <c r="AV502" s="14" t="s">
        <v>81</v>
      </c>
      <c r="AW502" s="14" t="s">
        <v>34</v>
      </c>
      <c r="AX502" s="14" t="s">
        <v>72</v>
      </c>
      <c r="AY502" s="255" t="s">
        <v>150</v>
      </c>
    </row>
    <row r="503" s="15" customFormat="1">
      <c r="A503" s="15"/>
      <c r="B503" s="256"/>
      <c r="C503" s="257"/>
      <c r="D503" s="228" t="s">
        <v>163</v>
      </c>
      <c r="E503" s="258" t="s">
        <v>19</v>
      </c>
      <c r="F503" s="259" t="s">
        <v>167</v>
      </c>
      <c r="G503" s="257"/>
      <c r="H503" s="260">
        <v>286.31999999999999</v>
      </c>
      <c r="I503" s="261"/>
      <c r="J503" s="257"/>
      <c r="K503" s="257"/>
      <c r="L503" s="262"/>
      <c r="M503" s="263"/>
      <c r="N503" s="264"/>
      <c r="O503" s="264"/>
      <c r="P503" s="264"/>
      <c r="Q503" s="264"/>
      <c r="R503" s="264"/>
      <c r="S503" s="264"/>
      <c r="T503" s="26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6" t="s">
        <v>163</v>
      </c>
      <c r="AU503" s="266" t="s">
        <v>81</v>
      </c>
      <c r="AV503" s="15" t="s">
        <v>157</v>
      </c>
      <c r="AW503" s="15" t="s">
        <v>34</v>
      </c>
      <c r="AX503" s="15" t="s">
        <v>79</v>
      </c>
      <c r="AY503" s="266" t="s">
        <v>150</v>
      </c>
    </row>
    <row r="504" s="12" customFormat="1" ht="22.8" customHeight="1">
      <c r="A504" s="12"/>
      <c r="B504" s="199"/>
      <c r="C504" s="200"/>
      <c r="D504" s="201" t="s">
        <v>71</v>
      </c>
      <c r="E504" s="213" t="s">
        <v>599</v>
      </c>
      <c r="F504" s="213" t="s">
        <v>600</v>
      </c>
      <c r="G504" s="200"/>
      <c r="H504" s="200"/>
      <c r="I504" s="203"/>
      <c r="J504" s="214">
        <f>BK504</f>
        <v>0</v>
      </c>
      <c r="K504" s="200"/>
      <c r="L504" s="205"/>
      <c r="M504" s="206"/>
      <c r="N504" s="207"/>
      <c r="O504" s="207"/>
      <c r="P504" s="208">
        <f>SUM(P505:P507)</f>
        <v>0</v>
      </c>
      <c r="Q504" s="207"/>
      <c r="R504" s="208">
        <f>SUM(R505:R507)</f>
        <v>0</v>
      </c>
      <c r="S504" s="207"/>
      <c r="T504" s="209">
        <f>SUM(T505:T507)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10" t="s">
        <v>79</v>
      </c>
      <c r="AT504" s="211" t="s">
        <v>71</v>
      </c>
      <c r="AU504" s="211" t="s">
        <v>79</v>
      </c>
      <c r="AY504" s="210" t="s">
        <v>150</v>
      </c>
      <c r="BK504" s="212">
        <f>SUM(BK505:BK507)</f>
        <v>0</v>
      </c>
    </row>
    <row r="505" s="2" customFormat="1" ht="33" customHeight="1">
      <c r="A505" s="40"/>
      <c r="B505" s="41"/>
      <c r="C505" s="215" t="s">
        <v>601</v>
      </c>
      <c r="D505" s="215" t="s">
        <v>152</v>
      </c>
      <c r="E505" s="216" t="s">
        <v>602</v>
      </c>
      <c r="F505" s="217" t="s">
        <v>603</v>
      </c>
      <c r="G505" s="218" t="s">
        <v>382</v>
      </c>
      <c r="H505" s="219">
        <v>468.024</v>
      </c>
      <c r="I505" s="220"/>
      <c r="J505" s="221">
        <f>ROUND(I505*H505,2)</f>
        <v>0</v>
      </c>
      <c r="K505" s="217" t="s">
        <v>156</v>
      </c>
      <c r="L505" s="46"/>
      <c r="M505" s="222" t="s">
        <v>19</v>
      </c>
      <c r="N505" s="223" t="s">
        <v>43</v>
      </c>
      <c r="O505" s="86"/>
      <c r="P505" s="224">
        <f>O505*H505</f>
        <v>0</v>
      </c>
      <c r="Q505" s="224">
        <v>0</v>
      </c>
      <c r="R505" s="224">
        <f>Q505*H505</f>
        <v>0</v>
      </c>
      <c r="S505" s="224">
        <v>0</v>
      </c>
      <c r="T505" s="225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26" t="s">
        <v>157</v>
      </c>
      <c r="AT505" s="226" t="s">
        <v>152</v>
      </c>
      <c r="AU505" s="226" t="s">
        <v>81</v>
      </c>
      <c r="AY505" s="19" t="s">
        <v>150</v>
      </c>
      <c r="BE505" s="227">
        <f>IF(N505="základní",J505,0)</f>
        <v>0</v>
      </c>
      <c r="BF505" s="227">
        <f>IF(N505="snížená",J505,0)</f>
        <v>0</v>
      </c>
      <c r="BG505" s="227">
        <f>IF(N505="zákl. přenesená",J505,0)</f>
        <v>0</v>
      </c>
      <c r="BH505" s="227">
        <f>IF(N505="sníž. přenesená",J505,0)</f>
        <v>0</v>
      </c>
      <c r="BI505" s="227">
        <f>IF(N505="nulová",J505,0)</f>
        <v>0</v>
      </c>
      <c r="BJ505" s="19" t="s">
        <v>79</v>
      </c>
      <c r="BK505" s="227">
        <f>ROUND(I505*H505,2)</f>
        <v>0</v>
      </c>
      <c r="BL505" s="19" t="s">
        <v>157</v>
      </c>
      <c r="BM505" s="226" t="s">
        <v>604</v>
      </c>
    </row>
    <row r="506" s="2" customFormat="1">
      <c r="A506" s="40"/>
      <c r="B506" s="41"/>
      <c r="C506" s="42"/>
      <c r="D506" s="228" t="s">
        <v>159</v>
      </c>
      <c r="E506" s="42"/>
      <c r="F506" s="229" t="s">
        <v>605</v>
      </c>
      <c r="G506" s="42"/>
      <c r="H506" s="42"/>
      <c r="I506" s="230"/>
      <c r="J506" s="42"/>
      <c r="K506" s="42"/>
      <c r="L506" s="46"/>
      <c r="M506" s="231"/>
      <c r="N506" s="232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159</v>
      </c>
      <c r="AU506" s="19" t="s">
        <v>81</v>
      </c>
    </row>
    <row r="507" s="2" customFormat="1">
      <c r="A507" s="40"/>
      <c r="B507" s="41"/>
      <c r="C507" s="42"/>
      <c r="D507" s="233" t="s">
        <v>161</v>
      </c>
      <c r="E507" s="42"/>
      <c r="F507" s="234" t="s">
        <v>606</v>
      </c>
      <c r="G507" s="42"/>
      <c r="H507" s="42"/>
      <c r="I507" s="230"/>
      <c r="J507" s="42"/>
      <c r="K507" s="42"/>
      <c r="L507" s="46"/>
      <c r="M507" s="278"/>
      <c r="N507" s="279"/>
      <c r="O507" s="280"/>
      <c r="P507" s="280"/>
      <c r="Q507" s="280"/>
      <c r="R507" s="280"/>
      <c r="S507" s="280"/>
      <c r="T507" s="281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161</v>
      </c>
      <c r="AU507" s="19" t="s">
        <v>81</v>
      </c>
    </row>
    <row r="508" s="2" customFormat="1" ht="6.96" customHeight="1">
      <c r="A508" s="40"/>
      <c r="B508" s="61"/>
      <c r="C508" s="62"/>
      <c r="D508" s="62"/>
      <c r="E508" s="62"/>
      <c r="F508" s="62"/>
      <c r="G508" s="62"/>
      <c r="H508" s="62"/>
      <c r="I508" s="62"/>
      <c r="J508" s="62"/>
      <c r="K508" s="62"/>
      <c r="L508" s="46"/>
      <c r="M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</row>
  </sheetData>
  <sheetProtection sheet="1" autoFilter="0" formatColumns="0" formatRows="0" objects="1" scenarios="1" spinCount="100000" saltValue="+4e3/J9wiji12fqvsbPbjKSJj5XkJvufEJl8IyDtr+qIKe2Bge4xZIx+JLGd5OrcW9ijNR3+ho/MK4LESkYwFA==" hashValue="dyJ7XTWZC88Yyq9FLnHMyk0Zzrkk3xkY5DUcBbgGQFLEA2j3Td61yeReCfJjyZz6ewI1U66lalYHJSfnU84l3Q==" algorithmName="SHA-512" password="CC35"/>
  <autoFilter ref="C85:K50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3_01/111251101"/>
    <hyperlink ref="F99" r:id="rId2" display="https://podminky.urs.cz/item/CS_URS_2023_01/112101101"/>
    <hyperlink ref="F105" r:id="rId3" display="https://podminky.urs.cz/item/CS_URS_2023_01/112101102"/>
    <hyperlink ref="F111" r:id="rId4" display="https://podminky.urs.cz/item/CS_URS_2023_01/112251101"/>
    <hyperlink ref="F117" r:id="rId5" display="https://podminky.urs.cz/item/CS_URS_2023_01/112251102"/>
    <hyperlink ref="F123" r:id="rId6" display="https://podminky.urs.cz/item/CS_URS_2023_01/113107223"/>
    <hyperlink ref="F130" r:id="rId7" display="https://podminky.urs.cz/item/CS_URS_2023_01/113107224"/>
    <hyperlink ref="F137" r:id="rId8" display="https://podminky.urs.cz/item/CS_URS_2023_01/121151123"/>
    <hyperlink ref="F143" r:id="rId9" display="https://podminky.urs.cz/item/CS_URS_2023_01/122251104"/>
    <hyperlink ref="F151" r:id="rId10" display="https://podminky.urs.cz/item/CS_URS_2023_01/122252206"/>
    <hyperlink ref="F164" r:id="rId11" display="https://podminky.urs.cz/item/CS_URS_2023_01/122452206"/>
    <hyperlink ref="F171" r:id="rId12" display="https://podminky.urs.cz/item/CS_URS_2023_01/132251104"/>
    <hyperlink ref="F180" r:id="rId13" display="https://podminky.urs.cz/item/CS_URS_2023_01/132351104"/>
    <hyperlink ref="F188" r:id="rId14" display="https://podminky.urs.cz/item/CS_URS_2023_01/162201401"/>
    <hyperlink ref="F195" r:id="rId15" display="https://podminky.urs.cz/item/CS_URS_2023_01/162201402"/>
    <hyperlink ref="F202" r:id="rId16" display="https://podminky.urs.cz/item/CS_URS_2023_01/162201411"/>
    <hyperlink ref="F209" r:id="rId17" display="https://podminky.urs.cz/item/CS_URS_2023_01/162201412"/>
    <hyperlink ref="F216" r:id="rId18" display="https://podminky.urs.cz/item/CS_URS_2023_01/162201421"/>
    <hyperlink ref="F223" r:id="rId19" display="https://podminky.urs.cz/item/CS_URS_2023_01/162201422"/>
    <hyperlink ref="F230" r:id="rId20" display="https://podminky.urs.cz/item/CS_URS_2023_01/162301501"/>
    <hyperlink ref="F238" r:id="rId21" display="https://podminky.urs.cz/item/CS_URS_2023_01/162301931"/>
    <hyperlink ref="F245" r:id="rId22" display="https://podminky.urs.cz/item/CS_URS_2023_01/162301932"/>
    <hyperlink ref="F252" r:id="rId23" display="https://podminky.urs.cz/item/CS_URS_2023_01/162301971"/>
    <hyperlink ref="F259" r:id="rId24" display="https://podminky.urs.cz/item/CS_URS_2023_01/162301972"/>
    <hyperlink ref="F266" r:id="rId25" display="https://podminky.urs.cz/item/CS_URS_2023_01/162451105"/>
    <hyperlink ref="F282" r:id="rId26" display="https://podminky.urs.cz/item/CS_URS_2023_01/162751117"/>
    <hyperlink ref="F290" r:id="rId27" display="https://podminky.urs.cz/item/CS_URS_2023_01/167151111"/>
    <hyperlink ref="F303" r:id="rId28" display="https://podminky.urs.cz/item/CS_URS_2023_01/171151103"/>
    <hyperlink ref="F309" r:id="rId29" display="https://podminky.urs.cz/item/CS_URS_2023_01/171201231"/>
    <hyperlink ref="F316" r:id="rId30" display="https://podminky.urs.cz/item/CS_URS_2023_01/171251201"/>
    <hyperlink ref="F325" r:id="rId31" display="https://podminky.urs.cz/item/CS_URS_2023_01/174151101"/>
    <hyperlink ref="F332" r:id="rId32" display="https://podminky.urs.cz/item/CS_URS_2023_01/181411122"/>
    <hyperlink ref="F343" r:id="rId33" display="https://podminky.urs.cz/item/CS_URS_2023_01/181451121"/>
    <hyperlink ref="F355" r:id="rId34" display="https://podminky.urs.cz/item/CS_URS_2023_01/181951111"/>
    <hyperlink ref="F363" r:id="rId35" display="https://podminky.urs.cz/item/CS_URS_2023_01/181951112"/>
    <hyperlink ref="F370" r:id="rId36" display="https://podminky.urs.cz/item/CS_URS_2023_01/182251101"/>
    <hyperlink ref="F376" r:id="rId37" display="https://podminky.urs.cz/item/CS_URS_2023_01/182351125"/>
    <hyperlink ref="F383" r:id="rId38" display="https://podminky.urs.cz/item/CS_URS_2023_01/182351133"/>
    <hyperlink ref="F391" r:id="rId39" display="https://podminky.urs.cz/item/CS_URS_2023_01/212752112"/>
    <hyperlink ref="F398" r:id="rId40" display="https://podminky.urs.cz/item/CS_URS_2023_01/561061121"/>
    <hyperlink ref="F413" r:id="rId41" display="https://podminky.urs.cz/item/CS_URS_2023_01/564751111"/>
    <hyperlink ref="F421" r:id="rId42" display="https://podminky.urs.cz/item/CS_URS_2023_01/564851111"/>
    <hyperlink ref="F443" r:id="rId43" display="https://podminky.urs.cz/item/CS_URS_2023_01/571904111"/>
    <hyperlink ref="F450" r:id="rId44" display="https://podminky.urs.cz/item/CS_URS_2023_01/573451113"/>
    <hyperlink ref="F457" r:id="rId45" display="https://podminky.urs.cz/item/CS_URS_2023_01/574381112"/>
    <hyperlink ref="F465" r:id="rId46" display="https://podminky.urs.cz/item/CS_URS_2023_01/919726121"/>
    <hyperlink ref="F485" r:id="rId47" display="https://podminky.urs.cz/item/CS_URS_2023_01/997221551"/>
    <hyperlink ref="F492" r:id="rId48" display="https://podminky.urs.cz/item/CS_URS_2023_01/997221559"/>
    <hyperlink ref="F499" r:id="rId49" display="https://podminky.urs.cz/item/CS_URS_2023_01/997221873"/>
    <hyperlink ref="F507" r:id="rId50" display="https://podminky.urs.cz/item/CS_URS_2023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121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Realizace souboru staveb společných zařízení v k. ú. Vetřkovice u Vítkova II.etapa</v>
      </c>
      <c r="F7" s="145"/>
      <c r="G7" s="145"/>
      <c r="H7" s="145"/>
      <c r="L7" s="22"/>
    </row>
    <row r="8" s="1" customFormat="1" ht="12" customHeight="1">
      <c r="B8" s="22"/>
      <c r="D8" s="145" t="s">
        <v>122</v>
      </c>
      <c r="L8" s="22"/>
    </row>
    <row r="9" s="2" customFormat="1" ht="16.5" customHeight="1">
      <c r="A9" s="40"/>
      <c r="B9" s="46"/>
      <c r="C9" s="40"/>
      <c r="D9" s="40"/>
      <c r="E9" s="146" t="s">
        <v>123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607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608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8. 3. 2023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tr">
        <f>IF('Rekapitulace stavby'!AN10="","",'Rekapitulace stavby'!AN10)</f>
        <v/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5" t="s">
        <v>28</v>
      </c>
      <c r="J17" s="135" t="str">
        <f>IF('Rekapitulace stavby'!AN11="","",'Rekapitulace stavby'!AN11)</f>
        <v/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32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35</v>
      </c>
      <c r="E25" s="40"/>
      <c r="F25" s="40"/>
      <c r="G25" s="40"/>
      <c r="H25" s="40"/>
      <c r="I25" s="145" t="s">
        <v>26</v>
      </c>
      <c r="J25" s="135" t="s">
        <v>32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33</v>
      </c>
      <c r="F26" s="40"/>
      <c r="G26" s="40"/>
      <c r="H26" s="40"/>
      <c r="I26" s="145" t="s">
        <v>28</v>
      </c>
      <c r="J26" s="135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38</v>
      </c>
      <c r="E32" s="40"/>
      <c r="F32" s="40"/>
      <c r="G32" s="40"/>
      <c r="H32" s="40"/>
      <c r="I32" s="40"/>
      <c r="J32" s="156">
        <f>ROUND(J88,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40</v>
      </c>
      <c r="G34" s="40"/>
      <c r="H34" s="40"/>
      <c r="I34" s="157" t="s">
        <v>39</v>
      </c>
      <c r="J34" s="157" t="s">
        <v>41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42</v>
      </c>
      <c r="E35" s="145" t="s">
        <v>43</v>
      </c>
      <c r="F35" s="159">
        <f>ROUND((SUM(BE88:BE188)),  2)</f>
        <v>0</v>
      </c>
      <c r="G35" s="40"/>
      <c r="H35" s="40"/>
      <c r="I35" s="160">
        <v>0.20999999999999999</v>
      </c>
      <c r="J35" s="159">
        <f>ROUND(((SUM(BE88:BE188))*I35),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ROUND((SUM(BF88:BF188)),  2)</f>
        <v>0</v>
      </c>
      <c r="G36" s="40"/>
      <c r="H36" s="40"/>
      <c r="I36" s="160">
        <v>0.14999999999999999</v>
      </c>
      <c r="J36" s="159">
        <f>ROUND(((SUM(BF88:BF188))*I36),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ROUND((SUM(BG88:BG188)),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ROUND((SUM(BH88:BH188)),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ROUND((SUM(BI88:BI188)),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124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2" t="str">
        <f>E7</f>
        <v>Realizace souboru staveb společných zařízení v k. ú. Vetřkovice u Vítkova II.etapa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123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607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01.1 - Cestní příkop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k.ú. Vetřkovice u Vítkova</v>
      </c>
      <c r="G56" s="42"/>
      <c r="H56" s="42"/>
      <c r="I56" s="34" t="s">
        <v>23</v>
      </c>
      <c r="J56" s="74" t="str">
        <f>IF(J14="","",J14)</f>
        <v>8. 3. 2023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AGPOL s.r.o., Jungmannova 153/12, 77900 Olomouc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40.0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AGPOL s.r.o., Jungmannova 153/12, 77900 Olomouc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125</v>
      </c>
      <c r="D61" s="174"/>
      <c r="E61" s="174"/>
      <c r="F61" s="174"/>
      <c r="G61" s="174"/>
      <c r="H61" s="174"/>
      <c r="I61" s="174"/>
      <c r="J61" s="175" t="s">
        <v>126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70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127</v>
      </c>
    </row>
    <row r="64" s="9" customFormat="1" ht="24.96" customHeight="1">
      <c r="A64" s="9"/>
      <c r="B64" s="177"/>
      <c r="C64" s="178"/>
      <c r="D64" s="179" t="s">
        <v>128</v>
      </c>
      <c r="E64" s="180"/>
      <c r="F64" s="180"/>
      <c r="G64" s="180"/>
      <c r="H64" s="180"/>
      <c r="I64" s="180"/>
      <c r="J64" s="181">
        <f>J89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129</v>
      </c>
      <c r="E65" s="185"/>
      <c r="F65" s="185"/>
      <c r="G65" s="185"/>
      <c r="H65" s="185"/>
      <c r="I65" s="185"/>
      <c r="J65" s="186">
        <f>J90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134</v>
      </c>
      <c r="E66" s="185"/>
      <c r="F66" s="185"/>
      <c r="G66" s="185"/>
      <c r="H66" s="185"/>
      <c r="I66" s="185"/>
      <c r="J66" s="186">
        <f>J185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135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6.25" customHeight="1">
      <c r="A76" s="40"/>
      <c r="B76" s="41"/>
      <c r="C76" s="42"/>
      <c r="D76" s="42"/>
      <c r="E76" s="172" t="str">
        <f>E7</f>
        <v>Realizace souboru staveb společných zařízení v k. ú. Vetřkovice u Vítkova II.etapa</v>
      </c>
      <c r="F76" s="34"/>
      <c r="G76" s="34"/>
      <c r="H76" s="34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122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2" t="s">
        <v>123</v>
      </c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607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SO 01.1 - Cestní příkop</v>
      </c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k.ú. Vetřkovice u Vítkova</v>
      </c>
      <c r="G82" s="42"/>
      <c r="H82" s="42"/>
      <c r="I82" s="34" t="s">
        <v>23</v>
      </c>
      <c r="J82" s="74" t="str">
        <f>IF(J14="","",J14)</f>
        <v>8. 3. 2023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40.05" customHeight="1">
      <c r="A84" s="40"/>
      <c r="B84" s="41"/>
      <c r="C84" s="34" t="s">
        <v>25</v>
      </c>
      <c r="D84" s="42"/>
      <c r="E84" s="42"/>
      <c r="F84" s="29" t="str">
        <f>E17</f>
        <v xml:space="preserve"> </v>
      </c>
      <c r="G84" s="42"/>
      <c r="H84" s="42"/>
      <c r="I84" s="34" t="s">
        <v>31</v>
      </c>
      <c r="J84" s="38" t="str">
        <f>E23</f>
        <v>AGPOL s.r.o., Jungmannova 153/12, 77900 Olomouc</v>
      </c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35</v>
      </c>
      <c r="J85" s="38" t="str">
        <f>E26</f>
        <v>AGPOL s.r.o., Jungmannova 153/12, 77900 Olomouc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8"/>
      <c r="B87" s="189"/>
      <c r="C87" s="190" t="s">
        <v>136</v>
      </c>
      <c r="D87" s="191" t="s">
        <v>57</v>
      </c>
      <c r="E87" s="191" t="s">
        <v>53</v>
      </c>
      <c r="F87" s="191" t="s">
        <v>54</v>
      </c>
      <c r="G87" s="191" t="s">
        <v>137</v>
      </c>
      <c r="H87" s="191" t="s">
        <v>138</v>
      </c>
      <c r="I87" s="191" t="s">
        <v>139</v>
      </c>
      <c r="J87" s="191" t="s">
        <v>126</v>
      </c>
      <c r="K87" s="192" t="s">
        <v>140</v>
      </c>
      <c r="L87" s="193"/>
      <c r="M87" s="94" t="s">
        <v>19</v>
      </c>
      <c r="N87" s="95" t="s">
        <v>42</v>
      </c>
      <c r="O87" s="95" t="s">
        <v>141</v>
      </c>
      <c r="P87" s="95" t="s">
        <v>142</v>
      </c>
      <c r="Q87" s="95" t="s">
        <v>143</v>
      </c>
      <c r="R87" s="95" t="s">
        <v>144</v>
      </c>
      <c r="S87" s="95" t="s">
        <v>145</v>
      </c>
      <c r="T87" s="96" t="s">
        <v>146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0"/>
      <c r="B88" s="41"/>
      <c r="C88" s="101" t="s">
        <v>147</v>
      </c>
      <c r="D88" s="42"/>
      <c r="E88" s="42"/>
      <c r="F88" s="42"/>
      <c r="G88" s="42"/>
      <c r="H88" s="42"/>
      <c r="I88" s="42"/>
      <c r="J88" s="194">
        <f>BK88</f>
        <v>0</v>
      </c>
      <c r="K88" s="42"/>
      <c r="L88" s="46"/>
      <c r="M88" s="97"/>
      <c r="N88" s="195"/>
      <c r="O88" s="98"/>
      <c r="P88" s="196">
        <f>P89</f>
        <v>0</v>
      </c>
      <c r="Q88" s="98"/>
      <c r="R88" s="196">
        <f>R89</f>
        <v>0.092638000000000012</v>
      </c>
      <c r="S88" s="98"/>
      <c r="T88" s="197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127</v>
      </c>
      <c r="BK88" s="198">
        <f>BK89</f>
        <v>0</v>
      </c>
    </row>
    <row r="89" s="12" customFormat="1" ht="25.92" customHeight="1">
      <c r="A89" s="12"/>
      <c r="B89" s="199"/>
      <c r="C89" s="200"/>
      <c r="D89" s="201" t="s">
        <v>71</v>
      </c>
      <c r="E89" s="202" t="s">
        <v>148</v>
      </c>
      <c r="F89" s="202" t="s">
        <v>149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P90+P185</f>
        <v>0</v>
      </c>
      <c r="Q89" s="207"/>
      <c r="R89" s="208">
        <f>R90+R185</f>
        <v>0.092638000000000012</v>
      </c>
      <c r="S89" s="207"/>
      <c r="T89" s="209">
        <f>T90+T185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79</v>
      </c>
      <c r="AT89" s="211" t="s">
        <v>71</v>
      </c>
      <c r="AU89" s="211" t="s">
        <v>72</v>
      </c>
      <c r="AY89" s="210" t="s">
        <v>150</v>
      </c>
      <c r="BK89" s="212">
        <f>BK90+BK185</f>
        <v>0</v>
      </c>
    </row>
    <row r="90" s="12" customFormat="1" ht="22.8" customHeight="1">
      <c r="A90" s="12"/>
      <c r="B90" s="199"/>
      <c r="C90" s="200"/>
      <c r="D90" s="201" t="s">
        <v>71</v>
      </c>
      <c r="E90" s="213" t="s">
        <v>79</v>
      </c>
      <c r="F90" s="213" t="s">
        <v>151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SUM(P91:P184)</f>
        <v>0</v>
      </c>
      <c r="Q90" s="207"/>
      <c r="R90" s="208">
        <f>SUM(R91:R184)</f>
        <v>0.092638000000000012</v>
      </c>
      <c r="S90" s="207"/>
      <c r="T90" s="209">
        <f>SUM(T91:T184)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79</v>
      </c>
      <c r="AY90" s="210" t="s">
        <v>150</v>
      </c>
      <c r="BK90" s="212">
        <f>SUM(BK91:BK184)</f>
        <v>0</v>
      </c>
    </row>
    <row r="91" s="2" customFormat="1" ht="37.8" customHeight="1">
      <c r="A91" s="40"/>
      <c r="B91" s="41"/>
      <c r="C91" s="215" t="s">
        <v>79</v>
      </c>
      <c r="D91" s="215" t="s">
        <v>152</v>
      </c>
      <c r="E91" s="216" t="s">
        <v>226</v>
      </c>
      <c r="F91" s="217" t="s">
        <v>227</v>
      </c>
      <c r="G91" s="218" t="s">
        <v>218</v>
      </c>
      <c r="H91" s="219">
        <v>1019.7000000000001</v>
      </c>
      <c r="I91" s="220"/>
      <c r="J91" s="221">
        <f>ROUND(I91*H91,2)</f>
        <v>0</v>
      </c>
      <c r="K91" s="217" t="s">
        <v>156</v>
      </c>
      <c r="L91" s="46"/>
      <c r="M91" s="222" t="s">
        <v>19</v>
      </c>
      <c r="N91" s="223" t="s">
        <v>43</v>
      </c>
      <c r="O91" s="86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6" t="s">
        <v>157</v>
      </c>
      <c r="AT91" s="226" t="s">
        <v>152</v>
      </c>
      <c r="AU91" s="226" t="s">
        <v>81</v>
      </c>
      <c r="AY91" s="19" t="s">
        <v>150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9" t="s">
        <v>79</v>
      </c>
      <c r="BK91" s="227">
        <f>ROUND(I91*H91,2)</f>
        <v>0</v>
      </c>
      <c r="BL91" s="19" t="s">
        <v>157</v>
      </c>
      <c r="BM91" s="226" t="s">
        <v>609</v>
      </c>
    </row>
    <row r="92" s="2" customFormat="1">
      <c r="A92" s="40"/>
      <c r="B92" s="41"/>
      <c r="C92" s="42"/>
      <c r="D92" s="228" t="s">
        <v>159</v>
      </c>
      <c r="E92" s="42"/>
      <c r="F92" s="229" t="s">
        <v>229</v>
      </c>
      <c r="G92" s="42"/>
      <c r="H92" s="42"/>
      <c r="I92" s="230"/>
      <c r="J92" s="42"/>
      <c r="K92" s="42"/>
      <c r="L92" s="46"/>
      <c r="M92" s="231"/>
      <c r="N92" s="232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159</v>
      </c>
      <c r="AU92" s="19" t="s">
        <v>81</v>
      </c>
    </row>
    <row r="93" s="2" customFormat="1">
      <c r="A93" s="40"/>
      <c r="B93" s="41"/>
      <c r="C93" s="42"/>
      <c r="D93" s="233" t="s">
        <v>161</v>
      </c>
      <c r="E93" s="42"/>
      <c r="F93" s="234" t="s">
        <v>230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161</v>
      </c>
      <c r="AU93" s="19" t="s">
        <v>81</v>
      </c>
    </row>
    <row r="94" s="13" customFormat="1">
      <c r="A94" s="13"/>
      <c r="B94" s="235"/>
      <c r="C94" s="236"/>
      <c r="D94" s="228" t="s">
        <v>163</v>
      </c>
      <c r="E94" s="237" t="s">
        <v>19</v>
      </c>
      <c r="F94" s="238" t="s">
        <v>205</v>
      </c>
      <c r="G94" s="236"/>
      <c r="H94" s="237" t="s">
        <v>19</v>
      </c>
      <c r="I94" s="239"/>
      <c r="J94" s="236"/>
      <c r="K94" s="236"/>
      <c r="L94" s="240"/>
      <c r="M94" s="241"/>
      <c r="N94" s="242"/>
      <c r="O94" s="242"/>
      <c r="P94" s="242"/>
      <c r="Q94" s="242"/>
      <c r="R94" s="242"/>
      <c r="S94" s="242"/>
      <c r="T94" s="24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4" t="s">
        <v>163</v>
      </c>
      <c r="AU94" s="244" t="s">
        <v>81</v>
      </c>
      <c r="AV94" s="13" t="s">
        <v>79</v>
      </c>
      <c r="AW94" s="13" t="s">
        <v>34</v>
      </c>
      <c r="AX94" s="13" t="s">
        <v>72</v>
      </c>
      <c r="AY94" s="244" t="s">
        <v>150</v>
      </c>
    </row>
    <row r="95" s="13" customFormat="1">
      <c r="A95" s="13"/>
      <c r="B95" s="235"/>
      <c r="C95" s="236"/>
      <c r="D95" s="228" t="s">
        <v>163</v>
      </c>
      <c r="E95" s="237" t="s">
        <v>19</v>
      </c>
      <c r="F95" s="238" t="s">
        <v>610</v>
      </c>
      <c r="G95" s="236"/>
      <c r="H95" s="237" t="s">
        <v>19</v>
      </c>
      <c r="I95" s="239"/>
      <c r="J95" s="236"/>
      <c r="K95" s="236"/>
      <c r="L95" s="240"/>
      <c r="M95" s="241"/>
      <c r="N95" s="242"/>
      <c r="O95" s="242"/>
      <c r="P95" s="242"/>
      <c r="Q95" s="242"/>
      <c r="R95" s="242"/>
      <c r="S95" s="242"/>
      <c r="T95" s="24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4" t="s">
        <v>163</v>
      </c>
      <c r="AU95" s="244" t="s">
        <v>81</v>
      </c>
      <c r="AV95" s="13" t="s">
        <v>79</v>
      </c>
      <c r="AW95" s="13" t="s">
        <v>34</v>
      </c>
      <c r="AX95" s="13" t="s">
        <v>72</v>
      </c>
      <c r="AY95" s="244" t="s">
        <v>150</v>
      </c>
    </row>
    <row r="96" s="14" customFormat="1">
      <c r="A96" s="14"/>
      <c r="B96" s="245"/>
      <c r="C96" s="246"/>
      <c r="D96" s="228" t="s">
        <v>163</v>
      </c>
      <c r="E96" s="247" t="s">
        <v>19</v>
      </c>
      <c r="F96" s="248" t="s">
        <v>611</v>
      </c>
      <c r="G96" s="246"/>
      <c r="H96" s="249">
        <v>1133</v>
      </c>
      <c r="I96" s="250"/>
      <c r="J96" s="246"/>
      <c r="K96" s="246"/>
      <c r="L96" s="251"/>
      <c r="M96" s="252"/>
      <c r="N96" s="253"/>
      <c r="O96" s="253"/>
      <c r="P96" s="253"/>
      <c r="Q96" s="253"/>
      <c r="R96" s="253"/>
      <c r="S96" s="253"/>
      <c r="T96" s="25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5" t="s">
        <v>163</v>
      </c>
      <c r="AU96" s="255" t="s">
        <v>81</v>
      </c>
      <c r="AV96" s="14" t="s">
        <v>81</v>
      </c>
      <c r="AW96" s="14" t="s">
        <v>34</v>
      </c>
      <c r="AX96" s="14" t="s">
        <v>72</v>
      </c>
      <c r="AY96" s="255" t="s">
        <v>150</v>
      </c>
    </row>
    <row r="97" s="13" customFormat="1">
      <c r="A97" s="13"/>
      <c r="B97" s="235"/>
      <c r="C97" s="236"/>
      <c r="D97" s="228" t="s">
        <v>163</v>
      </c>
      <c r="E97" s="237" t="s">
        <v>19</v>
      </c>
      <c r="F97" s="238" t="s">
        <v>237</v>
      </c>
      <c r="G97" s="236"/>
      <c r="H97" s="237" t="s">
        <v>19</v>
      </c>
      <c r="I97" s="239"/>
      <c r="J97" s="236"/>
      <c r="K97" s="236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163</v>
      </c>
      <c r="AU97" s="244" t="s">
        <v>81</v>
      </c>
      <c r="AV97" s="13" t="s">
        <v>79</v>
      </c>
      <c r="AW97" s="13" t="s">
        <v>34</v>
      </c>
      <c r="AX97" s="13" t="s">
        <v>72</v>
      </c>
      <c r="AY97" s="244" t="s">
        <v>150</v>
      </c>
    </row>
    <row r="98" s="14" customFormat="1">
      <c r="A98" s="14"/>
      <c r="B98" s="245"/>
      <c r="C98" s="246"/>
      <c r="D98" s="228" t="s">
        <v>163</v>
      </c>
      <c r="E98" s="247" t="s">
        <v>19</v>
      </c>
      <c r="F98" s="248" t="s">
        <v>612</v>
      </c>
      <c r="G98" s="246"/>
      <c r="H98" s="249">
        <v>-113.3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5" t="s">
        <v>163</v>
      </c>
      <c r="AU98" s="255" t="s">
        <v>81</v>
      </c>
      <c r="AV98" s="14" t="s">
        <v>81</v>
      </c>
      <c r="AW98" s="14" t="s">
        <v>34</v>
      </c>
      <c r="AX98" s="14" t="s">
        <v>72</v>
      </c>
      <c r="AY98" s="255" t="s">
        <v>150</v>
      </c>
    </row>
    <row r="99" s="15" customFormat="1">
      <c r="A99" s="15"/>
      <c r="B99" s="256"/>
      <c r="C99" s="257"/>
      <c r="D99" s="228" t="s">
        <v>163</v>
      </c>
      <c r="E99" s="258" t="s">
        <v>19</v>
      </c>
      <c r="F99" s="259" t="s">
        <v>167</v>
      </c>
      <c r="G99" s="257"/>
      <c r="H99" s="260">
        <v>1019.7000000000001</v>
      </c>
      <c r="I99" s="261"/>
      <c r="J99" s="257"/>
      <c r="K99" s="257"/>
      <c r="L99" s="262"/>
      <c r="M99" s="263"/>
      <c r="N99" s="264"/>
      <c r="O99" s="264"/>
      <c r="P99" s="264"/>
      <c r="Q99" s="264"/>
      <c r="R99" s="264"/>
      <c r="S99" s="264"/>
      <c r="T99" s="26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6" t="s">
        <v>163</v>
      </c>
      <c r="AU99" s="266" t="s">
        <v>81</v>
      </c>
      <c r="AV99" s="15" t="s">
        <v>157</v>
      </c>
      <c r="AW99" s="15" t="s">
        <v>34</v>
      </c>
      <c r="AX99" s="15" t="s">
        <v>79</v>
      </c>
      <c r="AY99" s="266" t="s">
        <v>150</v>
      </c>
    </row>
    <row r="100" s="2" customFormat="1" ht="33" customHeight="1">
      <c r="A100" s="40"/>
      <c r="B100" s="41"/>
      <c r="C100" s="215" t="s">
        <v>81</v>
      </c>
      <c r="D100" s="215" t="s">
        <v>152</v>
      </c>
      <c r="E100" s="216" t="s">
        <v>216</v>
      </c>
      <c r="F100" s="217" t="s">
        <v>217</v>
      </c>
      <c r="G100" s="218" t="s">
        <v>218</v>
      </c>
      <c r="H100" s="219">
        <v>299.80000000000001</v>
      </c>
      <c r="I100" s="220"/>
      <c r="J100" s="221">
        <f>ROUND(I100*H100,2)</f>
        <v>0</v>
      </c>
      <c r="K100" s="217" t="s">
        <v>156</v>
      </c>
      <c r="L100" s="46"/>
      <c r="M100" s="222" t="s">
        <v>19</v>
      </c>
      <c r="N100" s="223" t="s">
        <v>43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157</v>
      </c>
      <c r="AT100" s="226" t="s">
        <v>152</v>
      </c>
      <c r="AU100" s="226" t="s">
        <v>81</v>
      </c>
      <c r="AY100" s="19" t="s">
        <v>150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79</v>
      </c>
      <c r="BK100" s="227">
        <f>ROUND(I100*H100,2)</f>
        <v>0</v>
      </c>
      <c r="BL100" s="19" t="s">
        <v>157</v>
      </c>
      <c r="BM100" s="226" t="s">
        <v>613</v>
      </c>
    </row>
    <row r="101" s="2" customFormat="1">
      <c r="A101" s="40"/>
      <c r="B101" s="41"/>
      <c r="C101" s="42"/>
      <c r="D101" s="228" t="s">
        <v>159</v>
      </c>
      <c r="E101" s="42"/>
      <c r="F101" s="229" t="s">
        <v>220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81</v>
      </c>
    </row>
    <row r="102" s="2" customFormat="1">
      <c r="A102" s="40"/>
      <c r="B102" s="41"/>
      <c r="C102" s="42"/>
      <c r="D102" s="233" t="s">
        <v>161</v>
      </c>
      <c r="E102" s="42"/>
      <c r="F102" s="234" t="s">
        <v>221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81</v>
      </c>
    </row>
    <row r="103" s="13" customFormat="1">
      <c r="A103" s="13"/>
      <c r="B103" s="235"/>
      <c r="C103" s="236"/>
      <c r="D103" s="228" t="s">
        <v>163</v>
      </c>
      <c r="E103" s="237" t="s">
        <v>19</v>
      </c>
      <c r="F103" s="238" t="s">
        <v>205</v>
      </c>
      <c r="G103" s="236"/>
      <c r="H103" s="237" t="s">
        <v>19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163</v>
      </c>
      <c r="AU103" s="244" t="s">
        <v>81</v>
      </c>
      <c r="AV103" s="13" t="s">
        <v>79</v>
      </c>
      <c r="AW103" s="13" t="s">
        <v>34</v>
      </c>
      <c r="AX103" s="13" t="s">
        <v>72</v>
      </c>
      <c r="AY103" s="244" t="s">
        <v>150</v>
      </c>
    </row>
    <row r="104" s="13" customFormat="1">
      <c r="A104" s="13"/>
      <c r="B104" s="235"/>
      <c r="C104" s="236"/>
      <c r="D104" s="228" t="s">
        <v>163</v>
      </c>
      <c r="E104" s="237" t="s">
        <v>19</v>
      </c>
      <c r="F104" s="238" t="s">
        <v>352</v>
      </c>
      <c r="G104" s="236"/>
      <c r="H104" s="237" t="s">
        <v>19</v>
      </c>
      <c r="I104" s="239"/>
      <c r="J104" s="236"/>
      <c r="K104" s="236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163</v>
      </c>
      <c r="AU104" s="244" t="s">
        <v>81</v>
      </c>
      <c r="AV104" s="13" t="s">
        <v>79</v>
      </c>
      <c r="AW104" s="13" t="s">
        <v>34</v>
      </c>
      <c r="AX104" s="13" t="s">
        <v>72</v>
      </c>
      <c r="AY104" s="244" t="s">
        <v>150</v>
      </c>
    </row>
    <row r="105" s="14" customFormat="1">
      <c r="A105" s="14"/>
      <c r="B105" s="245"/>
      <c r="C105" s="246"/>
      <c r="D105" s="228" t="s">
        <v>163</v>
      </c>
      <c r="E105" s="247" t="s">
        <v>19</v>
      </c>
      <c r="F105" s="248" t="s">
        <v>614</v>
      </c>
      <c r="G105" s="246"/>
      <c r="H105" s="249">
        <v>299.80000000000001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163</v>
      </c>
      <c r="AU105" s="255" t="s">
        <v>81</v>
      </c>
      <c r="AV105" s="14" t="s">
        <v>81</v>
      </c>
      <c r="AW105" s="14" t="s">
        <v>34</v>
      </c>
      <c r="AX105" s="14" t="s">
        <v>72</v>
      </c>
      <c r="AY105" s="255" t="s">
        <v>150</v>
      </c>
    </row>
    <row r="106" s="15" customFormat="1">
      <c r="A106" s="15"/>
      <c r="B106" s="256"/>
      <c r="C106" s="257"/>
      <c r="D106" s="228" t="s">
        <v>163</v>
      </c>
      <c r="E106" s="258" t="s">
        <v>19</v>
      </c>
      <c r="F106" s="259" t="s">
        <v>167</v>
      </c>
      <c r="G106" s="257"/>
      <c r="H106" s="260">
        <v>299.80000000000001</v>
      </c>
      <c r="I106" s="261"/>
      <c r="J106" s="257"/>
      <c r="K106" s="257"/>
      <c r="L106" s="262"/>
      <c r="M106" s="263"/>
      <c r="N106" s="264"/>
      <c r="O106" s="264"/>
      <c r="P106" s="264"/>
      <c r="Q106" s="264"/>
      <c r="R106" s="264"/>
      <c r="S106" s="264"/>
      <c r="T106" s="26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6" t="s">
        <v>163</v>
      </c>
      <c r="AU106" s="266" t="s">
        <v>81</v>
      </c>
      <c r="AV106" s="15" t="s">
        <v>157</v>
      </c>
      <c r="AW106" s="15" t="s">
        <v>34</v>
      </c>
      <c r="AX106" s="15" t="s">
        <v>79</v>
      </c>
      <c r="AY106" s="266" t="s">
        <v>150</v>
      </c>
    </row>
    <row r="107" s="2" customFormat="1" ht="37.8" customHeight="1">
      <c r="A107" s="40"/>
      <c r="B107" s="41"/>
      <c r="C107" s="215" t="s">
        <v>91</v>
      </c>
      <c r="D107" s="215" t="s">
        <v>152</v>
      </c>
      <c r="E107" s="216" t="s">
        <v>240</v>
      </c>
      <c r="F107" s="217" t="s">
        <v>241</v>
      </c>
      <c r="G107" s="218" t="s">
        <v>218</v>
      </c>
      <c r="H107" s="219">
        <v>113.3</v>
      </c>
      <c r="I107" s="220"/>
      <c r="J107" s="221">
        <f>ROUND(I107*H107,2)</f>
        <v>0</v>
      </c>
      <c r="K107" s="217" t="s">
        <v>156</v>
      </c>
      <c r="L107" s="46"/>
      <c r="M107" s="222" t="s">
        <v>19</v>
      </c>
      <c r="N107" s="223" t="s">
        <v>43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157</v>
      </c>
      <c r="AT107" s="226" t="s">
        <v>152</v>
      </c>
      <c r="AU107" s="226" t="s">
        <v>81</v>
      </c>
      <c r="AY107" s="19" t="s">
        <v>150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79</v>
      </c>
      <c r="BK107" s="227">
        <f>ROUND(I107*H107,2)</f>
        <v>0</v>
      </c>
      <c r="BL107" s="19" t="s">
        <v>157</v>
      </c>
      <c r="BM107" s="226" t="s">
        <v>615</v>
      </c>
    </row>
    <row r="108" s="2" customFormat="1">
      <c r="A108" s="40"/>
      <c r="B108" s="41"/>
      <c r="C108" s="42"/>
      <c r="D108" s="228" t="s">
        <v>159</v>
      </c>
      <c r="E108" s="42"/>
      <c r="F108" s="229" t="s">
        <v>243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159</v>
      </c>
      <c r="AU108" s="19" t="s">
        <v>81</v>
      </c>
    </row>
    <row r="109" s="2" customFormat="1">
      <c r="A109" s="40"/>
      <c r="B109" s="41"/>
      <c r="C109" s="42"/>
      <c r="D109" s="233" t="s">
        <v>161</v>
      </c>
      <c r="E109" s="42"/>
      <c r="F109" s="234" t="s">
        <v>244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161</v>
      </c>
      <c r="AU109" s="19" t="s">
        <v>81</v>
      </c>
    </row>
    <row r="110" s="13" customFormat="1">
      <c r="A110" s="13"/>
      <c r="B110" s="235"/>
      <c r="C110" s="236"/>
      <c r="D110" s="228" t="s">
        <v>163</v>
      </c>
      <c r="E110" s="237" t="s">
        <v>19</v>
      </c>
      <c r="F110" s="238" t="s">
        <v>205</v>
      </c>
      <c r="G110" s="236"/>
      <c r="H110" s="237" t="s">
        <v>19</v>
      </c>
      <c r="I110" s="239"/>
      <c r="J110" s="236"/>
      <c r="K110" s="236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163</v>
      </c>
      <c r="AU110" s="244" t="s">
        <v>81</v>
      </c>
      <c r="AV110" s="13" t="s">
        <v>79</v>
      </c>
      <c r="AW110" s="13" t="s">
        <v>34</v>
      </c>
      <c r="AX110" s="13" t="s">
        <v>72</v>
      </c>
      <c r="AY110" s="244" t="s">
        <v>150</v>
      </c>
    </row>
    <row r="111" s="13" customFormat="1">
      <c r="A111" s="13"/>
      <c r="B111" s="235"/>
      <c r="C111" s="236"/>
      <c r="D111" s="228" t="s">
        <v>163</v>
      </c>
      <c r="E111" s="237" t="s">
        <v>19</v>
      </c>
      <c r="F111" s="238" t="s">
        <v>245</v>
      </c>
      <c r="G111" s="236"/>
      <c r="H111" s="237" t="s">
        <v>19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163</v>
      </c>
      <c r="AU111" s="244" t="s">
        <v>81</v>
      </c>
      <c r="AV111" s="13" t="s">
        <v>79</v>
      </c>
      <c r="AW111" s="13" t="s">
        <v>34</v>
      </c>
      <c r="AX111" s="13" t="s">
        <v>72</v>
      </c>
      <c r="AY111" s="244" t="s">
        <v>150</v>
      </c>
    </row>
    <row r="112" s="14" customFormat="1">
      <c r="A112" s="14"/>
      <c r="B112" s="245"/>
      <c r="C112" s="246"/>
      <c r="D112" s="228" t="s">
        <v>163</v>
      </c>
      <c r="E112" s="247" t="s">
        <v>19</v>
      </c>
      <c r="F112" s="248" t="s">
        <v>616</v>
      </c>
      <c r="G112" s="246"/>
      <c r="H112" s="249">
        <v>113.3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163</v>
      </c>
      <c r="AU112" s="255" t="s">
        <v>81</v>
      </c>
      <c r="AV112" s="14" t="s">
        <v>81</v>
      </c>
      <c r="AW112" s="14" t="s">
        <v>34</v>
      </c>
      <c r="AX112" s="14" t="s">
        <v>72</v>
      </c>
      <c r="AY112" s="255" t="s">
        <v>150</v>
      </c>
    </row>
    <row r="113" s="15" customFormat="1">
      <c r="A113" s="15"/>
      <c r="B113" s="256"/>
      <c r="C113" s="257"/>
      <c r="D113" s="228" t="s">
        <v>163</v>
      </c>
      <c r="E113" s="258" t="s">
        <v>19</v>
      </c>
      <c r="F113" s="259" t="s">
        <v>167</v>
      </c>
      <c r="G113" s="257"/>
      <c r="H113" s="260">
        <v>113.3</v>
      </c>
      <c r="I113" s="261"/>
      <c r="J113" s="257"/>
      <c r="K113" s="257"/>
      <c r="L113" s="262"/>
      <c r="M113" s="263"/>
      <c r="N113" s="264"/>
      <c r="O113" s="264"/>
      <c r="P113" s="264"/>
      <c r="Q113" s="264"/>
      <c r="R113" s="264"/>
      <c r="S113" s="264"/>
      <c r="T113" s="26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6" t="s">
        <v>163</v>
      </c>
      <c r="AU113" s="266" t="s">
        <v>81</v>
      </c>
      <c r="AV113" s="15" t="s">
        <v>157</v>
      </c>
      <c r="AW113" s="15" t="s">
        <v>34</v>
      </c>
      <c r="AX113" s="15" t="s">
        <v>79</v>
      </c>
      <c r="AY113" s="266" t="s">
        <v>150</v>
      </c>
    </row>
    <row r="114" s="2" customFormat="1" ht="37.8" customHeight="1">
      <c r="A114" s="40"/>
      <c r="B114" s="41"/>
      <c r="C114" s="215" t="s">
        <v>157</v>
      </c>
      <c r="D114" s="215" t="s">
        <v>152</v>
      </c>
      <c r="E114" s="216" t="s">
        <v>338</v>
      </c>
      <c r="F114" s="217" t="s">
        <v>339</v>
      </c>
      <c r="G114" s="218" t="s">
        <v>218</v>
      </c>
      <c r="H114" s="219">
        <v>1432.8</v>
      </c>
      <c r="I114" s="220"/>
      <c r="J114" s="221">
        <f>ROUND(I114*H114,2)</f>
        <v>0</v>
      </c>
      <c r="K114" s="217" t="s">
        <v>156</v>
      </c>
      <c r="L114" s="46"/>
      <c r="M114" s="222" t="s">
        <v>19</v>
      </c>
      <c r="N114" s="223" t="s">
        <v>43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157</v>
      </c>
      <c r="AT114" s="226" t="s">
        <v>152</v>
      </c>
      <c r="AU114" s="226" t="s">
        <v>81</v>
      </c>
      <c r="AY114" s="19" t="s">
        <v>150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79</v>
      </c>
      <c r="BK114" s="227">
        <f>ROUND(I114*H114,2)</f>
        <v>0</v>
      </c>
      <c r="BL114" s="19" t="s">
        <v>157</v>
      </c>
      <c r="BM114" s="226" t="s">
        <v>617</v>
      </c>
    </row>
    <row r="115" s="2" customFormat="1">
      <c r="A115" s="40"/>
      <c r="B115" s="41"/>
      <c r="C115" s="42"/>
      <c r="D115" s="228" t="s">
        <v>159</v>
      </c>
      <c r="E115" s="42"/>
      <c r="F115" s="229" t="s">
        <v>341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159</v>
      </c>
      <c r="AU115" s="19" t="s">
        <v>81</v>
      </c>
    </row>
    <row r="116" s="2" customFormat="1">
      <c r="A116" s="40"/>
      <c r="B116" s="41"/>
      <c r="C116" s="42"/>
      <c r="D116" s="233" t="s">
        <v>161</v>
      </c>
      <c r="E116" s="42"/>
      <c r="F116" s="234" t="s">
        <v>342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161</v>
      </c>
      <c r="AU116" s="19" t="s">
        <v>81</v>
      </c>
    </row>
    <row r="117" s="13" customFormat="1">
      <c r="A117" s="13"/>
      <c r="B117" s="235"/>
      <c r="C117" s="236"/>
      <c r="D117" s="228" t="s">
        <v>163</v>
      </c>
      <c r="E117" s="237" t="s">
        <v>19</v>
      </c>
      <c r="F117" s="238" t="s">
        <v>343</v>
      </c>
      <c r="G117" s="236"/>
      <c r="H117" s="237" t="s">
        <v>19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163</v>
      </c>
      <c r="AU117" s="244" t="s">
        <v>81</v>
      </c>
      <c r="AV117" s="13" t="s">
        <v>79</v>
      </c>
      <c r="AW117" s="13" t="s">
        <v>34</v>
      </c>
      <c r="AX117" s="13" t="s">
        <v>72</v>
      </c>
      <c r="AY117" s="244" t="s">
        <v>150</v>
      </c>
    </row>
    <row r="118" s="13" customFormat="1">
      <c r="A118" s="13"/>
      <c r="B118" s="235"/>
      <c r="C118" s="236"/>
      <c r="D118" s="228" t="s">
        <v>163</v>
      </c>
      <c r="E118" s="237" t="s">
        <v>19</v>
      </c>
      <c r="F118" s="238" t="s">
        <v>344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163</v>
      </c>
      <c r="AU118" s="244" t="s">
        <v>81</v>
      </c>
      <c r="AV118" s="13" t="s">
        <v>79</v>
      </c>
      <c r="AW118" s="13" t="s">
        <v>34</v>
      </c>
      <c r="AX118" s="13" t="s">
        <v>72</v>
      </c>
      <c r="AY118" s="244" t="s">
        <v>150</v>
      </c>
    </row>
    <row r="119" s="14" customFormat="1">
      <c r="A119" s="14"/>
      <c r="B119" s="245"/>
      <c r="C119" s="246"/>
      <c r="D119" s="228" t="s">
        <v>163</v>
      </c>
      <c r="E119" s="247" t="s">
        <v>19</v>
      </c>
      <c r="F119" s="248" t="s">
        <v>611</v>
      </c>
      <c r="G119" s="246"/>
      <c r="H119" s="249">
        <v>1133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163</v>
      </c>
      <c r="AU119" s="255" t="s">
        <v>81</v>
      </c>
      <c r="AV119" s="14" t="s">
        <v>81</v>
      </c>
      <c r="AW119" s="14" t="s">
        <v>34</v>
      </c>
      <c r="AX119" s="14" t="s">
        <v>72</v>
      </c>
      <c r="AY119" s="255" t="s">
        <v>150</v>
      </c>
    </row>
    <row r="120" s="13" customFormat="1">
      <c r="A120" s="13"/>
      <c r="B120" s="235"/>
      <c r="C120" s="236"/>
      <c r="D120" s="228" t="s">
        <v>163</v>
      </c>
      <c r="E120" s="237" t="s">
        <v>19</v>
      </c>
      <c r="F120" s="238" t="s">
        <v>352</v>
      </c>
      <c r="G120" s="236"/>
      <c r="H120" s="237" t="s">
        <v>19</v>
      </c>
      <c r="I120" s="239"/>
      <c r="J120" s="236"/>
      <c r="K120" s="236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163</v>
      </c>
      <c r="AU120" s="244" t="s">
        <v>81</v>
      </c>
      <c r="AV120" s="13" t="s">
        <v>79</v>
      </c>
      <c r="AW120" s="13" t="s">
        <v>34</v>
      </c>
      <c r="AX120" s="13" t="s">
        <v>72</v>
      </c>
      <c r="AY120" s="244" t="s">
        <v>150</v>
      </c>
    </row>
    <row r="121" s="14" customFormat="1">
      <c r="A121" s="14"/>
      <c r="B121" s="245"/>
      <c r="C121" s="246"/>
      <c r="D121" s="228" t="s">
        <v>163</v>
      </c>
      <c r="E121" s="247" t="s">
        <v>19</v>
      </c>
      <c r="F121" s="248" t="s">
        <v>618</v>
      </c>
      <c r="G121" s="246"/>
      <c r="H121" s="249">
        <v>299.80000000000001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163</v>
      </c>
      <c r="AU121" s="255" t="s">
        <v>81</v>
      </c>
      <c r="AV121" s="14" t="s">
        <v>81</v>
      </c>
      <c r="AW121" s="14" t="s">
        <v>34</v>
      </c>
      <c r="AX121" s="14" t="s">
        <v>72</v>
      </c>
      <c r="AY121" s="255" t="s">
        <v>150</v>
      </c>
    </row>
    <row r="122" s="15" customFormat="1">
      <c r="A122" s="15"/>
      <c r="B122" s="256"/>
      <c r="C122" s="257"/>
      <c r="D122" s="228" t="s">
        <v>163</v>
      </c>
      <c r="E122" s="258" t="s">
        <v>19</v>
      </c>
      <c r="F122" s="259" t="s">
        <v>167</v>
      </c>
      <c r="G122" s="257"/>
      <c r="H122" s="260">
        <v>1432.8</v>
      </c>
      <c r="I122" s="261"/>
      <c r="J122" s="257"/>
      <c r="K122" s="257"/>
      <c r="L122" s="262"/>
      <c r="M122" s="263"/>
      <c r="N122" s="264"/>
      <c r="O122" s="264"/>
      <c r="P122" s="264"/>
      <c r="Q122" s="264"/>
      <c r="R122" s="264"/>
      <c r="S122" s="264"/>
      <c r="T122" s="26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6" t="s">
        <v>163</v>
      </c>
      <c r="AU122" s="266" t="s">
        <v>81</v>
      </c>
      <c r="AV122" s="15" t="s">
        <v>157</v>
      </c>
      <c r="AW122" s="15" t="s">
        <v>34</v>
      </c>
      <c r="AX122" s="15" t="s">
        <v>79</v>
      </c>
      <c r="AY122" s="266" t="s">
        <v>150</v>
      </c>
    </row>
    <row r="123" s="2" customFormat="1" ht="37.8" customHeight="1">
      <c r="A123" s="40"/>
      <c r="B123" s="41"/>
      <c r="C123" s="215" t="s">
        <v>184</v>
      </c>
      <c r="D123" s="215" t="s">
        <v>152</v>
      </c>
      <c r="E123" s="216" t="s">
        <v>355</v>
      </c>
      <c r="F123" s="217" t="s">
        <v>356</v>
      </c>
      <c r="G123" s="218" t="s">
        <v>218</v>
      </c>
      <c r="H123" s="219">
        <v>1133</v>
      </c>
      <c r="I123" s="220"/>
      <c r="J123" s="221">
        <f>ROUND(I123*H123,2)</f>
        <v>0</v>
      </c>
      <c r="K123" s="217" t="s">
        <v>156</v>
      </c>
      <c r="L123" s="46"/>
      <c r="M123" s="222" t="s">
        <v>19</v>
      </c>
      <c r="N123" s="223" t="s">
        <v>43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157</v>
      </c>
      <c r="AT123" s="226" t="s">
        <v>152</v>
      </c>
      <c r="AU123" s="226" t="s">
        <v>81</v>
      </c>
      <c r="AY123" s="19" t="s">
        <v>150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79</v>
      </c>
      <c r="BK123" s="227">
        <f>ROUND(I123*H123,2)</f>
        <v>0</v>
      </c>
      <c r="BL123" s="19" t="s">
        <v>157</v>
      </c>
      <c r="BM123" s="226" t="s">
        <v>619</v>
      </c>
    </row>
    <row r="124" s="2" customFormat="1">
      <c r="A124" s="40"/>
      <c r="B124" s="41"/>
      <c r="C124" s="42"/>
      <c r="D124" s="228" t="s">
        <v>159</v>
      </c>
      <c r="E124" s="42"/>
      <c r="F124" s="229" t="s">
        <v>358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159</v>
      </c>
      <c r="AU124" s="19" t="s">
        <v>81</v>
      </c>
    </row>
    <row r="125" s="2" customFormat="1">
      <c r="A125" s="40"/>
      <c r="B125" s="41"/>
      <c r="C125" s="42"/>
      <c r="D125" s="233" t="s">
        <v>161</v>
      </c>
      <c r="E125" s="42"/>
      <c r="F125" s="234" t="s">
        <v>359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161</v>
      </c>
      <c r="AU125" s="19" t="s">
        <v>81</v>
      </c>
    </row>
    <row r="126" s="13" customFormat="1">
      <c r="A126" s="13"/>
      <c r="B126" s="235"/>
      <c r="C126" s="236"/>
      <c r="D126" s="228" t="s">
        <v>163</v>
      </c>
      <c r="E126" s="237" t="s">
        <v>19</v>
      </c>
      <c r="F126" s="238" t="s">
        <v>205</v>
      </c>
      <c r="G126" s="236"/>
      <c r="H126" s="237" t="s">
        <v>19</v>
      </c>
      <c r="I126" s="239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163</v>
      </c>
      <c r="AU126" s="244" t="s">
        <v>81</v>
      </c>
      <c r="AV126" s="13" t="s">
        <v>79</v>
      </c>
      <c r="AW126" s="13" t="s">
        <v>34</v>
      </c>
      <c r="AX126" s="13" t="s">
        <v>72</v>
      </c>
      <c r="AY126" s="244" t="s">
        <v>150</v>
      </c>
    </row>
    <row r="127" s="13" customFormat="1">
      <c r="A127" s="13"/>
      <c r="B127" s="235"/>
      <c r="C127" s="236"/>
      <c r="D127" s="228" t="s">
        <v>163</v>
      </c>
      <c r="E127" s="237" t="s">
        <v>19</v>
      </c>
      <c r="F127" s="238" t="s">
        <v>360</v>
      </c>
      <c r="G127" s="236"/>
      <c r="H127" s="237" t="s">
        <v>19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163</v>
      </c>
      <c r="AU127" s="244" t="s">
        <v>81</v>
      </c>
      <c r="AV127" s="13" t="s">
        <v>79</v>
      </c>
      <c r="AW127" s="13" t="s">
        <v>34</v>
      </c>
      <c r="AX127" s="13" t="s">
        <v>72</v>
      </c>
      <c r="AY127" s="244" t="s">
        <v>150</v>
      </c>
    </row>
    <row r="128" s="13" customFormat="1">
      <c r="A128" s="13"/>
      <c r="B128" s="235"/>
      <c r="C128" s="236"/>
      <c r="D128" s="228" t="s">
        <v>163</v>
      </c>
      <c r="E128" s="237" t="s">
        <v>19</v>
      </c>
      <c r="F128" s="238" t="s">
        <v>620</v>
      </c>
      <c r="G128" s="236"/>
      <c r="H128" s="237" t="s">
        <v>19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163</v>
      </c>
      <c r="AU128" s="244" t="s">
        <v>81</v>
      </c>
      <c r="AV128" s="13" t="s">
        <v>79</v>
      </c>
      <c r="AW128" s="13" t="s">
        <v>34</v>
      </c>
      <c r="AX128" s="13" t="s">
        <v>72</v>
      </c>
      <c r="AY128" s="244" t="s">
        <v>150</v>
      </c>
    </row>
    <row r="129" s="14" customFormat="1">
      <c r="A129" s="14"/>
      <c r="B129" s="245"/>
      <c r="C129" s="246"/>
      <c r="D129" s="228" t="s">
        <v>163</v>
      </c>
      <c r="E129" s="247" t="s">
        <v>19</v>
      </c>
      <c r="F129" s="248" t="s">
        <v>611</v>
      </c>
      <c r="G129" s="246"/>
      <c r="H129" s="249">
        <v>1133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163</v>
      </c>
      <c r="AU129" s="255" t="s">
        <v>81</v>
      </c>
      <c r="AV129" s="14" t="s">
        <v>81</v>
      </c>
      <c r="AW129" s="14" t="s">
        <v>34</v>
      </c>
      <c r="AX129" s="14" t="s">
        <v>72</v>
      </c>
      <c r="AY129" s="255" t="s">
        <v>150</v>
      </c>
    </row>
    <row r="130" s="15" customFormat="1">
      <c r="A130" s="15"/>
      <c r="B130" s="256"/>
      <c r="C130" s="257"/>
      <c r="D130" s="228" t="s">
        <v>163</v>
      </c>
      <c r="E130" s="258" t="s">
        <v>19</v>
      </c>
      <c r="F130" s="259" t="s">
        <v>167</v>
      </c>
      <c r="G130" s="257"/>
      <c r="H130" s="260">
        <v>1133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6" t="s">
        <v>163</v>
      </c>
      <c r="AU130" s="266" t="s">
        <v>81</v>
      </c>
      <c r="AV130" s="15" t="s">
        <v>157</v>
      </c>
      <c r="AW130" s="15" t="s">
        <v>34</v>
      </c>
      <c r="AX130" s="15" t="s">
        <v>79</v>
      </c>
      <c r="AY130" s="266" t="s">
        <v>150</v>
      </c>
    </row>
    <row r="131" s="2" customFormat="1" ht="24.15" customHeight="1">
      <c r="A131" s="40"/>
      <c r="B131" s="41"/>
      <c r="C131" s="215" t="s">
        <v>190</v>
      </c>
      <c r="D131" s="215" t="s">
        <v>152</v>
      </c>
      <c r="E131" s="216" t="s">
        <v>364</v>
      </c>
      <c r="F131" s="217" t="s">
        <v>365</v>
      </c>
      <c r="G131" s="218" t="s">
        <v>218</v>
      </c>
      <c r="H131" s="219">
        <v>1133</v>
      </c>
      <c r="I131" s="220"/>
      <c r="J131" s="221">
        <f>ROUND(I131*H131,2)</f>
        <v>0</v>
      </c>
      <c r="K131" s="217" t="s">
        <v>156</v>
      </c>
      <c r="L131" s="46"/>
      <c r="M131" s="222" t="s">
        <v>19</v>
      </c>
      <c r="N131" s="223" t="s">
        <v>43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157</v>
      </c>
      <c r="AT131" s="226" t="s">
        <v>152</v>
      </c>
      <c r="AU131" s="226" t="s">
        <v>81</v>
      </c>
      <c r="AY131" s="19" t="s">
        <v>150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79</v>
      </c>
      <c r="BK131" s="227">
        <f>ROUND(I131*H131,2)</f>
        <v>0</v>
      </c>
      <c r="BL131" s="19" t="s">
        <v>157</v>
      </c>
      <c r="BM131" s="226" t="s">
        <v>621</v>
      </c>
    </row>
    <row r="132" s="2" customFormat="1">
      <c r="A132" s="40"/>
      <c r="B132" s="41"/>
      <c r="C132" s="42"/>
      <c r="D132" s="228" t="s">
        <v>159</v>
      </c>
      <c r="E132" s="42"/>
      <c r="F132" s="229" t="s">
        <v>367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159</v>
      </c>
      <c r="AU132" s="19" t="s">
        <v>81</v>
      </c>
    </row>
    <row r="133" s="2" customFormat="1">
      <c r="A133" s="40"/>
      <c r="B133" s="41"/>
      <c r="C133" s="42"/>
      <c r="D133" s="233" t="s">
        <v>161</v>
      </c>
      <c r="E133" s="42"/>
      <c r="F133" s="234" t="s">
        <v>368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161</v>
      </c>
      <c r="AU133" s="19" t="s">
        <v>81</v>
      </c>
    </row>
    <row r="134" s="13" customFormat="1">
      <c r="A134" s="13"/>
      <c r="B134" s="235"/>
      <c r="C134" s="236"/>
      <c r="D134" s="228" t="s">
        <v>163</v>
      </c>
      <c r="E134" s="237" t="s">
        <v>19</v>
      </c>
      <c r="F134" s="238" t="s">
        <v>205</v>
      </c>
      <c r="G134" s="236"/>
      <c r="H134" s="237" t="s">
        <v>19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163</v>
      </c>
      <c r="AU134" s="244" t="s">
        <v>81</v>
      </c>
      <c r="AV134" s="13" t="s">
        <v>79</v>
      </c>
      <c r="AW134" s="13" t="s">
        <v>34</v>
      </c>
      <c r="AX134" s="13" t="s">
        <v>72</v>
      </c>
      <c r="AY134" s="244" t="s">
        <v>150</v>
      </c>
    </row>
    <row r="135" s="13" customFormat="1">
      <c r="A135" s="13"/>
      <c r="B135" s="235"/>
      <c r="C135" s="236"/>
      <c r="D135" s="228" t="s">
        <v>163</v>
      </c>
      <c r="E135" s="237" t="s">
        <v>19</v>
      </c>
      <c r="F135" s="238" t="s">
        <v>370</v>
      </c>
      <c r="G135" s="236"/>
      <c r="H135" s="237" t="s">
        <v>19</v>
      </c>
      <c r="I135" s="239"/>
      <c r="J135" s="236"/>
      <c r="K135" s="236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163</v>
      </c>
      <c r="AU135" s="244" t="s">
        <v>81</v>
      </c>
      <c r="AV135" s="13" t="s">
        <v>79</v>
      </c>
      <c r="AW135" s="13" t="s">
        <v>34</v>
      </c>
      <c r="AX135" s="13" t="s">
        <v>72</v>
      </c>
      <c r="AY135" s="244" t="s">
        <v>150</v>
      </c>
    </row>
    <row r="136" s="14" customFormat="1">
      <c r="A136" s="14"/>
      <c r="B136" s="245"/>
      <c r="C136" s="246"/>
      <c r="D136" s="228" t="s">
        <v>163</v>
      </c>
      <c r="E136" s="247" t="s">
        <v>19</v>
      </c>
      <c r="F136" s="248" t="s">
        <v>611</v>
      </c>
      <c r="G136" s="246"/>
      <c r="H136" s="249">
        <v>1133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163</v>
      </c>
      <c r="AU136" s="255" t="s">
        <v>81</v>
      </c>
      <c r="AV136" s="14" t="s">
        <v>81</v>
      </c>
      <c r="AW136" s="14" t="s">
        <v>34</v>
      </c>
      <c r="AX136" s="14" t="s">
        <v>72</v>
      </c>
      <c r="AY136" s="255" t="s">
        <v>150</v>
      </c>
    </row>
    <row r="137" s="15" customFormat="1">
      <c r="A137" s="15"/>
      <c r="B137" s="256"/>
      <c r="C137" s="257"/>
      <c r="D137" s="228" t="s">
        <v>163</v>
      </c>
      <c r="E137" s="258" t="s">
        <v>19</v>
      </c>
      <c r="F137" s="259" t="s">
        <v>167</v>
      </c>
      <c r="G137" s="257"/>
      <c r="H137" s="260">
        <v>1133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6" t="s">
        <v>163</v>
      </c>
      <c r="AU137" s="266" t="s">
        <v>81</v>
      </c>
      <c r="AV137" s="15" t="s">
        <v>157</v>
      </c>
      <c r="AW137" s="15" t="s">
        <v>34</v>
      </c>
      <c r="AX137" s="15" t="s">
        <v>79</v>
      </c>
      <c r="AY137" s="266" t="s">
        <v>150</v>
      </c>
    </row>
    <row r="138" s="2" customFormat="1" ht="33" customHeight="1">
      <c r="A138" s="40"/>
      <c r="B138" s="41"/>
      <c r="C138" s="215" t="s">
        <v>199</v>
      </c>
      <c r="D138" s="215" t="s">
        <v>152</v>
      </c>
      <c r="E138" s="216" t="s">
        <v>380</v>
      </c>
      <c r="F138" s="217" t="s">
        <v>381</v>
      </c>
      <c r="G138" s="218" t="s">
        <v>382</v>
      </c>
      <c r="H138" s="219">
        <v>2039.4000000000001</v>
      </c>
      <c r="I138" s="220"/>
      <c r="J138" s="221">
        <f>ROUND(I138*H138,2)</f>
        <v>0</v>
      </c>
      <c r="K138" s="217" t="s">
        <v>156</v>
      </c>
      <c r="L138" s="46"/>
      <c r="M138" s="222" t="s">
        <v>19</v>
      </c>
      <c r="N138" s="223" t="s">
        <v>43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157</v>
      </c>
      <c r="AT138" s="226" t="s">
        <v>152</v>
      </c>
      <c r="AU138" s="226" t="s">
        <v>81</v>
      </c>
      <c r="AY138" s="19" t="s">
        <v>150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79</v>
      </c>
      <c r="BK138" s="227">
        <f>ROUND(I138*H138,2)</f>
        <v>0</v>
      </c>
      <c r="BL138" s="19" t="s">
        <v>157</v>
      </c>
      <c r="BM138" s="226" t="s">
        <v>622</v>
      </c>
    </row>
    <row r="139" s="2" customFormat="1">
      <c r="A139" s="40"/>
      <c r="B139" s="41"/>
      <c r="C139" s="42"/>
      <c r="D139" s="228" t="s">
        <v>159</v>
      </c>
      <c r="E139" s="42"/>
      <c r="F139" s="229" t="s">
        <v>384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159</v>
      </c>
      <c r="AU139" s="19" t="s">
        <v>81</v>
      </c>
    </row>
    <row r="140" s="2" customFormat="1">
      <c r="A140" s="40"/>
      <c r="B140" s="41"/>
      <c r="C140" s="42"/>
      <c r="D140" s="233" t="s">
        <v>161</v>
      </c>
      <c r="E140" s="42"/>
      <c r="F140" s="234" t="s">
        <v>385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161</v>
      </c>
      <c r="AU140" s="19" t="s">
        <v>81</v>
      </c>
    </row>
    <row r="141" s="13" customFormat="1">
      <c r="A141" s="13"/>
      <c r="B141" s="235"/>
      <c r="C141" s="236"/>
      <c r="D141" s="228" t="s">
        <v>163</v>
      </c>
      <c r="E141" s="237" t="s">
        <v>19</v>
      </c>
      <c r="F141" s="238" t="s">
        <v>205</v>
      </c>
      <c r="G141" s="236"/>
      <c r="H141" s="237" t="s">
        <v>19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163</v>
      </c>
      <c r="AU141" s="244" t="s">
        <v>81</v>
      </c>
      <c r="AV141" s="13" t="s">
        <v>79</v>
      </c>
      <c r="AW141" s="13" t="s">
        <v>34</v>
      </c>
      <c r="AX141" s="13" t="s">
        <v>72</v>
      </c>
      <c r="AY141" s="244" t="s">
        <v>150</v>
      </c>
    </row>
    <row r="142" s="13" customFormat="1">
      <c r="A142" s="13"/>
      <c r="B142" s="235"/>
      <c r="C142" s="236"/>
      <c r="D142" s="228" t="s">
        <v>163</v>
      </c>
      <c r="E142" s="237" t="s">
        <v>19</v>
      </c>
      <c r="F142" s="238" t="s">
        <v>386</v>
      </c>
      <c r="G142" s="236"/>
      <c r="H142" s="237" t="s">
        <v>19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163</v>
      </c>
      <c r="AU142" s="244" t="s">
        <v>81</v>
      </c>
      <c r="AV142" s="13" t="s">
        <v>79</v>
      </c>
      <c r="AW142" s="13" t="s">
        <v>34</v>
      </c>
      <c r="AX142" s="13" t="s">
        <v>72</v>
      </c>
      <c r="AY142" s="244" t="s">
        <v>150</v>
      </c>
    </row>
    <row r="143" s="14" customFormat="1">
      <c r="A143" s="14"/>
      <c r="B143" s="245"/>
      <c r="C143" s="246"/>
      <c r="D143" s="228" t="s">
        <v>163</v>
      </c>
      <c r="E143" s="247" t="s">
        <v>19</v>
      </c>
      <c r="F143" s="248" t="s">
        <v>623</v>
      </c>
      <c r="G143" s="246"/>
      <c r="H143" s="249">
        <v>2039.4000000000001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163</v>
      </c>
      <c r="AU143" s="255" t="s">
        <v>81</v>
      </c>
      <c r="AV143" s="14" t="s">
        <v>81</v>
      </c>
      <c r="AW143" s="14" t="s">
        <v>34</v>
      </c>
      <c r="AX143" s="14" t="s">
        <v>72</v>
      </c>
      <c r="AY143" s="255" t="s">
        <v>150</v>
      </c>
    </row>
    <row r="144" s="15" customFormat="1">
      <c r="A144" s="15"/>
      <c r="B144" s="256"/>
      <c r="C144" s="257"/>
      <c r="D144" s="228" t="s">
        <v>163</v>
      </c>
      <c r="E144" s="258" t="s">
        <v>19</v>
      </c>
      <c r="F144" s="259" t="s">
        <v>167</v>
      </c>
      <c r="G144" s="257"/>
      <c r="H144" s="260">
        <v>2039.4000000000001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163</v>
      </c>
      <c r="AU144" s="266" t="s">
        <v>81</v>
      </c>
      <c r="AV144" s="15" t="s">
        <v>157</v>
      </c>
      <c r="AW144" s="15" t="s">
        <v>34</v>
      </c>
      <c r="AX144" s="15" t="s">
        <v>79</v>
      </c>
      <c r="AY144" s="266" t="s">
        <v>150</v>
      </c>
    </row>
    <row r="145" s="2" customFormat="1" ht="16.5" customHeight="1">
      <c r="A145" s="40"/>
      <c r="B145" s="41"/>
      <c r="C145" s="215" t="s">
        <v>208</v>
      </c>
      <c r="D145" s="215" t="s">
        <v>152</v>
      </c>
      <c r="E145" s="216" t="s">
        <v>389</v>
      </c>
      <c r="F145" s="217" t="s">
        <v>390</v>
      </c>
      <c r="G145" s="218" t="s">
        <v>218</v>
      </c>
      <c r="H145" s="219">
        <v>1133</v>
      </c>
      <c r="I145" s="220"/>
      <c r="J145" s="221">
        <f>ROUND(I145*H145,2)</f>
        <v>0</v>
      </c>
      <c r="K145" s="217" t="s">
        <v>156</v>
      </c>
      <c r="L145" s="46"/>
      <c r="M145" s="222" t="s">
        <v>19</v>
      </c>
      <c r="N145" s="223" t="s">
        <v>43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157</v>
      </c>
      <c r="AT145" s="226" t="s">
        <v>152</v>
      </c>
      <c r="AU145" s="226" t="s">
        <v>81</v>
      </c>
      <c r="AY145" s="19" t="s">
        <v>150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79</v>
      </c>
      <c r="BK145" s="227">
        <f>ROUND(I145*H145,2)</f>
        <v>0</v>
      </c>
      <c r="BL145" s="19" t="s">
        <v>157</v>
      </c>
      <c r="BM145" s="226" t="s">
        <v>624</v>
      </c>
    </row>
    <row r="146" s="2" customFormat="1">
      <c r="A146" s="40"/>
      <c r="B146" s="41"/>
      <c r="C146" s="42"/>
      <c r="D146" s="228" t="s">
        <v>159</v>
      </c>
      <c r="E146" s="42"/>
      <c r="F146" s="229" t="s">
        <v>392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159</v>
      </c>
      <c r="AU146" s="19" t="s">
        <v>81</v>
      </c>
    </row>
    <row r="147" s="2" customFormat="1">
      <c r="A147" s="40"/>
      <c r="B147" s="41"/>
      <c r="C147" s="42"/>
      <c r="D147" s="233" t="s">
        <v>161</v>
      </c>
      <c r="E147" s="42"/>
      <c r="F147" s="234" t="s">
        <v>393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161</v>
      </c>
      <c r="AU147" s="19" t="s">
        <v>81</v>
      </c>
    </row>
    <row r="148" s="13" customFormat="1">
      <c r="A148" s="13"/>
      <c r="B148" s="235"/>
      <c r="C148" s="236"/>
      <c r="D148" s="228" t="s">
        <v>163</v>
      </c>
      <c r="E148" s="237" t="s">
        <v>19</v>
      </c>
      <c r="F148" s="238" t="s">
        <v>343</v>
      </c>
      <c r="G148" s="236"/>
      <c r="H148" s="237" t="s">
        <v>19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163</v>
      </c>
      <c r="AU148" s="244" t="s">
        <v>81</v>
      </c>
      <c r="AV148" s="13" t="s">
        <v>79</v>
      </c>
      <c r="AW148" s="13" t="s">
        <v>34</v>
      </c>
      <c r="AX148" s="13" t="s">
        <v>72</v>
      </c>
      <c r="AY148" s="244" t="s">
        <v>150</v>
      </c>
    </row>
    <row r="149" s="13" customFormat="1">
      <c r="A149" s="13"/>
      <c r="B149" s="235"/>
      <c r="C149" s="236"/>
      <c r="D149" s="228" t="s">
        <v>163</v>
      </c>
      <c r="E149" s="237" t="s">
        <v>19</v>
      </c>
      <c r="F149" s="238" t="s">
        <v>394</v>
      </c>
      <c r="G149" s="236"/>
      <c r="H149" s="237" t="s">
        <v>19</v>
      </c>
      <c r="I149" s="239"/>
      <c r="J149" s="236"/>
      <c r="K149" s="236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163</v>
      </c>
      <c r="AU149" s="244" t="s">
        <v>81</v>
      </c>
      <c r="AV149" s="13" t="s">
        <v>79</v>
      </c>
      <c r="AW149" s="13" t="s">
        <v>34</v>
      </c>
      <c r="AX149" s="13" t="s">
        <v>72</v>
      </c>
      <c r="AY149" s="244" t="s">
        <v>150</v>
      </c>
    </row>
    <row r="150" s="14" customFormat="1">
      <c r="A150" s="14"/>
      <c r="B150" s="245"/>
      <c r="C150" s="246"/>
      <c r="D150" s="228" t="s">
        <v>163</v>
      </c>
      <c r="E150" s="247" t="s">
        <v>19</v>
      </c>
      <c r="F150" s="248" t="s">
        <v>611</v>
      </c>
      <c r="G150" s="246"/>
      <c r="H150" s="249">
        <v>1133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163</v>
      </c>
      <c r="AU150" s="255" t="s">
        <v>81</v>
      </c>
      <c r="AV150" s="14" t="s">
        <v>81</v>
      </c>
      <c r="AW150" s="14" t="s">
        <v>34</v>
      </c>
      <c r="AX150" s="14" t="s">
        <v>72</v>
      </c>
      <c r="AY150" s="255" t="s">
        <v>150</v>
      </c>
    </row>
    <row r="151" s="15" customFormat="1">
      <c r="A151" s="15"/>
      <c r="B151" s="256"/>
      <c r="C151" s="257"/>
      <c r="D151" s="228" t="s">
        <v>163</v>
      </c>
      <c r="E151" s="258" t="s">
        <v>19</v>
      </c>
      <c r="F151" s="259" t="s">
        <v>167</v>
      </c>
      <c r="G151" s="257"/>
      <c r="H151" s="260">
        <v>1133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6" t="s">
        <v>163</v>
      </c>
      <c r="AU151" s="266" t="s">
        <v>81</v>
      </c>
      <c r="AV151" s="15" t="s">
        <v>157</v>
      </c>
      <c r="AW151" s="15" t="s">
        <v>34</v>
      </c>
      <c r="AX151" s="15" t="s">
        <v>79</v>
      </c>
      <c r="AY151" s="266" t="s">
        <v>150</v>
      </c>
    </row>
    <row r="152" s="2" customFormat="1" ht="24.15" customHeight="1">
      <c r="A152" s="40"/>
      <c r="B152" s="41"/>
      <c r="C152" s="215" t="s">
        <v>215</v>
      </c>
      <c r="D152" s="215" t="s">
        <v>152</v>
      </c>
      <c r="E152" s="216" t="s">
        <v>405</v>
      </c>
      <c r="F152" s="217" t="s">
        <v>406</v>
      </c>
      <c r="G152" s="218" t="s">
        <v>155</v>
      </c>
      <c r="H152" s="219">
        <v>2998</v>
      </c>
      <c r="I152" s="220"/>
      <c r="J152" s="221">
        <f>ROUND(I152*H152,2)</f>
        <v>0</v>
      </c>
      <c r="K152" s="217" t="s">
        <v>156</v>
      </c>
      <c r="L152" s="46"/>
      <c r="M152" s="222" t="s">
        <v>19</v>
      </c>
      <c r="N152" s="223" t="s">
        <v>43</v>
      </c>
      <c r="O152" s="86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6" t="s">
        <v>157</v>
      </c>
      <c r="AT152" s="226" t="s">
        <v>152</v>
      </c>
      <c r="AU152" s="226" t="s">
        <v>81</v>
      </c>
      <c r="AY152" s="19" t="s">
        <v>150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79</v>
      </c>
      <c r="BK152" s="227">
        <f>ROUND(I152*H152,2)</f>
        <v>0</v>
      </c>
      <c r="BL152" s="19" t="s">
        <v>157</v>
      </c>
      <c r="BM152" s="226" t="s">
        <v>625</v>
      </c>
    </row>
    <row r="153" s="2" customFormat="1">
      <c r="A153" s="40"/>
      <c r="B153" s="41"/>
      <c r="C153" s="42"/>
      <c r="D153" s="228" t="s">
        <v>159</v>
      </c>
      <c r="E153" s="42"/>
      <c r="F153" s="229" t="s">
        <v>408</v>
      </c>
      <c r="G153" s="42"/>
      <c r="H153" s="42"/>
      <c r="I153" s="230"/>
      <c r="J153" s="42"/>
      <c r="K153" s="42"/>
      <c r="L153" s="46"/>
      <c r="M153" s="231"/>
      <c r="N153" s="23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159</v>
      </c>
      <c r="AU153" s="19" t="s">
        <v>81</v>
      </c>
    </row>
    <row r="154" s="2" customFormat="1">
      <c r="A154" s="40"/>
      <c r="B154" s="41"/>
      <c r="C154" s="42"/>
      <c r="D154" s="233" t="s">
        <v>161</v>
      </c>
      <c r="E154" s="42"/>
      <c r="F154" s="234" t="s">
        <v>409</v>
      </c>
      <c r="G154" s="42"/>
      <c r="H154" s="42"/>
      <c r="I154" s="230"/>
      <c r="J154" s="42"/>
      <c r="K154" s="42"/>
      <c r="L154" s="46"/>
      <c r="M154" s="231"/>
      <c r="N154" s="23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161</v>
      </c>
      <c r="AU154" s="19" t="s">
        <v>81</v>
      </c>
    </row>
    <row r="155" s="13" customFormat="1">
      <c r="A155" s="13"/>
      <c r="B155" s="235"/>
      <c r="C155" s="236"/>
      <c r="D155" s="228" t="s">
        <v>163</v>
      </c>
      <c r="E155" s="237" t="s">
        <v>19</v>
      </c>
      <c r="F155" s="238" t="s">
        <v>205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163</v>
      </c>
      <c r="AU155" s="244" t="s">
        <v>81</v>
      </c>
      <c r="AV155" s="13" t="s">
        <v>79</v>
      </c>
      <c r="AW155" s="13" t="s">
        <v>34</v>
      </c>
      <c r="AX155" s="13" t="s">
        <v>72</v>
      </c>
      <c r="AY155" s="244" t="s">
        <v>150</v>
      </c>
    </row>
    <row r="156" s="13" customFormat="1">
      <c r="A156" s="13"/>
      <c r="B156" s="235"/>
      <c r="C156" s="236"/>
      <c r="D156" s="228" t="s">
        <v>163</v>
      </c>
      <c r="E156" s="237" t="s">
        <v>19</v>
      </c>
      <c r="F156" s="238" t="s">
        <v>626</v>
      </c>
      <c r="G156" s="236"/>
      <c r="H156" s="237" t="s">
        <v>19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163</v>
      </c>
      <c r="AU156" s="244" t="s">
        <v>81</v>
      </c>
      <c r="AV156" s="13" t="s">
        <v>79</v>
      </c>
      <c r="AW156" s="13" t="s">
        <v>34</v>
      </c>
      <c r="AX156" s="13" t="s">
        <v>72</v>
      </c>
      <c r="AY156" s="244" t="s">
        <v>150</v>
      </c>
    </row>
    <row r="157" s="14" customFormat="1">
      <c r="A157" s="14"/>
      <c r="B157" s="245"/>
      <c r="C157" s="246"/>
      <c r="D157" s="228" t="s">
        <v>163</v>
      </c>
      <c r="E157" s="247" t="s">
        <v>19</v>
      </c>
      <c r="F157" s="248" t="s">
        <v>627</v>
      </c>
      <c r="G157" s="246"/>
      <c r="H157" s="249">
        <v>2998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163</v>
      </c>
      <c r="AU157" s="255" t="s">
        <v>81</v>
      </c>
      <c r="AV157" s="14" t="s">
        <v>81</v>
      </c>
      <c r="AW157" s="14" t="s">
        <v>34</v>
      </c>
      <c r="AX157" s="14" t="s">
        <v>72</v>
      </c>
      <c r="AY157" s="255" t="s">
        <v>150</v>
      </c>
    </row>
    <row r="158" s="15" customFormat="1">
      <c r="A158" s="15"/>
      <c r="B158" s="256"/>
      <c r="C158" s="257"/>
      <c r="D158" s="228" t="s">
        <v>163</v>
      </c>
      <c r="E158" s="258" t="s">
        <v>19</v>
      </c>
      <c r="F158" s="259" t="s">
        <v>167</v>
      </c>
      <c r="G158" s="257"/>
      <c r="H158" s="260">
        <v>2998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6" t="s">
        <v>163</v>
      </c>
      <c r="AU158" s="266" t="s">
        <v>81</v>
      </c>
      <c r="AV158" s="15" t="s">
        <v>157</v>
      </c>
      <c r="AW158" s="15" t="s">
        <v>34</v>
      </c>
      <c r="AX158" s="15" t="s">
        <v>79</v>
      </c>
      <c r="AY158" s="266" t="s">
        <v>150</v>
      </c>
    </row>
    <row r="159" s="2" customFormat="1" ht="16.5" customHeight="1">
      <c r="A159" s="40"/>
      <c r="B159" s="41"/>
      <c r="C159" s="267" t="s">
        <v>225</v>
      </c>
      <c r="D159" s="267" t="s">
        <v>412</v>
      </c>
      <c r="E159" s="268" t="s">
        <v>413</v>
      </c>
      <c r="F159" s="269" t="s">
        <v>414</v>
      </c>
      <c r="G159" s="270" t="s">
        <v>415</v>
      </c>
      <c r="H159" s="271">
        <v>92.638000000000005</v>
      </c>
      <c r="I159" s="272"/>
      <c r="J159" s="273">
        <f>ROUND(I159*H159,2)</f>
        <v>0</v>
      </c>
      <c r="K159" s="269" t="s">
        <v>156</v>
      </c>
      <c r="L159" s="274"/>
      <c r="M159" s="275" t="s">
        <v>19</v>
      </c>
      <c r="N159" s="276" t="s">
        <v>43</v>
      </c>
      <c r="O159" s="86"/>
      <c r="P159" s="224">
        <f>O159*H159</f>
        <v>0</v>
      </c>
      <c r="Q159" s="224">
        <v>0.001</v>
      </c>
      <c r="R159" s="224">
        <f>Q159*H159</f>
        <v>0.092638000000000012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208</v>
      </c>
      <c r="AT159" s="226" t="s">
        <v>412</v>
      </c>
      <c r="AU159" s="226" t="s">
        <v>81</v>
      </c>
      <c r="AY159" s="19" t="s">
        <v>150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79</v>
      </c>
      <c r="BK159" s="227">
        <f>ROUND(I159*H159,2)</f>
        <v>0</v>
      </c>
      <c r="BL159" s="19" t="s">
        <v>157</v>
      </c>
      <c r="BM159" s="226" t="s">
        <v>628</v>
      </c>
    </row>
    <row r="160" s="2" customFormat="1">
      <c r="A160" s="40"/>
      <c r="B160" s="41"/>
      <c r="C160" s="42"/>
      <c r="D160" s="228" t="s">
        <v>159</v>
      </c>
      <c r="E160" s="42"/>
      <c r="F160" s="229" t="s">
        <v>414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159</v>
      </c>
      <c r="AU160" s="19" t="s">
        <v>81</v>
      </c>
    </row>
    <row r="161" s="13" customFormat="1">
      <c r="A161" s="13"/>
      <c r="B161" s="235"/>
      <c r="C161" s="236"/>
      <c r="D161" s="228" t="s">
        <v>163</v>
      </c>
      <c r="E161" s="237" t="s">
        <v>19</v>
      </c>
      <c r="F161" s="238" t="s">
        <v>417</v>
      </c>
      <c r="G161" s="236"/>
      <c r="H161" s="237" t="s">
        <v>19</v>
      </c>
      <c r="I161" s="239"/>
      <c r="J161" s="236"/>
      <c r="K161" s="236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163</v>
      </c>
      <c r="AU161" s="244" t="s">
        <v>81</v>
      </c>
      <c r="AV161" s="13" t="s">
        <v>79</v>
      </c>
      <c r="AW161" s="13" t="s">
        <v>34</v>
      </c>
      <c r="AX161" s="13" t="s">
        <v>72</v>
      </c>
      <c r="AY161" s="244" t="s">
        <v>150</v>
      </c>
    </row>
    <row r="162" s="14" customFormat="1">
      <c r="A162" s="14"/>
      <c r="B162" s="245"/>
      <c r="C162" s="246"/>
      <c r="D162" s="228" t="s">
        <v>163</v>
      </c>
      <c r="E162" s="247" t="s">
        <v>19</v>
      </c>
      <c r="F162" s="248" t="s">
        <v>629</v>
      </c>
      <c r="G162" s="246"/>
      <c r="H162" s="249">
        <v>92.638000000000005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163</v>
      </c>
      <c r="AU162" s="255" t="s">
        <v>81</v>
      </c>
      <c r="AV162" s="14" t="s">
        <v>81</v>
      </c>
      <c r="AW162" s="14" t="s">
        <v>34</v>
      </c>
      <c r="AX162" s="14" t="s">
        <v>72</v>
      </c>
      <c r="AY162" s="255" t="s">
        <v>150</v>
      </c>
    </row>
    <row r="163" s="15" customFormat="1">
      <c r="A163" s="15"/>
      <c r="B163" s="256"/>
      <c r="C163" s="257"/>
      <c r="D163" s="228" t="s">
        <v>163</v>
      </c>
      <c r="E163" s="258" t="s">
        <v>19</v>
      </c>
      <c r="F163" s="259" t="s">
        <v>167</v>
      </c>
      <c r="G163" s="257"/>
      <c r="H163" s="260">
        <v>92.638000000000005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6" t="s">
        <v>163</v>
      </c>
      <c r="AU163" s="266" t="s">
        <v>81</v>
      </c>
      <c r="AV163" s="15" t="s">
        <v>157</v>
      </c>
      <c r="AW163" s="15" t="s">
        <v>34</v>
      </c>
      <c r="AX163" s="15" t="s">
        <v>79</v>
      </c>
      <c r="AY163" s="266" t="s">
        <v>150</v>
      </c>
    </row>
    <row r="164" s="2" customFormat="1" ht="24.15" customHeight="1">
      <c r="A164" s="40"/>
      <c r="B164" s="41"/>
      <c r="C164" s="215" t="s">
        <v>239</v>
      </c>
      <c r="D164" s="215" t="s">
        <v>152</v>
      </c>
      <c r="E164" s="216" t="s">
        <v>434</v>
      </c>
      <c r="F164" s="217" t="s">
        <v>435</v>
      </c>
      <c r="G164" s="218" t="s">
        <v>155</v>
      </c>
      <c r="H164" s="219">
        <v>949</v>
      </c>
      <c r="I164" s="220"/>
      <c r="J164" s="221">
        <f>ROUND(I164*H164,2)</f>
        <v>0</v>
      </c>
      <c r="K164" s="217" t="s">
        <v>156</v>
      </c>
      <c r="L164" s="46"/>
      <c r="M164" s="222" t="s">
        <v>19</v>
      </c>
      <c r="N164" s="223" t="s">
        <v>43</v>
      </c>
      <c r="O164" s="86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6" t="s">
        <v>157</v>
      </c>
      <c r="AT164" s="226" t="s">
        <v>152</v>
      </c>
      <c r="AU164" s="226" t="s">
        <v>81</v>
      </c>
      <c r="AY164" s="19" t="s">
        <v>150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79</v>
      </c>
      <c r="BK164" s="227">
        <f>ROUND(I164*H164,2)</f>
        <v>0</v>
      </c>
      <c r="BL164" s="19" t="s">
        <v>157</v>
      </c>
      <c r="BM164" s="226" t="s">
        <v>630</v>
      </c>
    </row>
    <row r="165" s="2" customFormat="1">
      <c r="A165" s="40"/>
      <c r="B165" s="41"/>
      <c r="C165" s="42"/>
      <c r="D165" s="228" t="s">
        <v>159</v>
      </c>
      <c r="E165" s="42"/>
      <c r="F165" s="229" t="s">
        <v>437</v>
      </c>
      <c r="G165" s="42"/>
      <c r="H165" s="42"/>
      <c r="I165" s="230"/>
      <c r="J165" s="42"/>
      <c r="K165" s="42"/>
      <c r="L165" s="46"/>
      <c r="M165" s="231"/>
      <c r="N165" s="232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159</v>
      </c>
      <c r="AU165" s="19" t="s">
        <v>81</v>
      </c>
    </row>
    <row r="166" s="2" customFormat="1">
      <c r="A166" s="40"/>
      <c r="B166" s="41"/>
      <c r="C166" s="42"/>
      <c r="D166" s="233" t="s">
        <v>161</v>
      </c>
      <c r="E166" s="42"/>
      <c r="F166" s="234" t="s">
        <v>438</v>
      </c>
      <c r="G166" s="42"/>
      <c r="H166" s="42"/>
      <c r="I166" s="230"/>
      <c r="J166" s="42"/>
      <c r="K166" s="42"/>
      <c r="L166" s="46"/>
      <c r="M166" s="231"/>
      <c r="N166" s="23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161</v>
      </c>
      <c r="AU166" s="19" t="s">
        <v>81</v>
      </c>
    </row>
    <row r="167" s="13" customFormat="1">
      <c r="A167" s="13"/>
      <c r="B167" s="235"/>
      <c r="C167" s="236"/>
      <c r="D167" s="228" t="s">
        <v>163</v>
      </c>
      <c r="E167" s="237" t="s">
        <v>19</v>
      </c>
      <c r="F167" s="238" t="s">
        <v>455</v>
      </c>
      <c r="G167" s="236"/>
      <c r="H167" s="237" t="s">
        <v>19</v>
      </c>
      <c r="I167" s="239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163</v>
      </c>
      <c r="AU167" s="244" t="s">
        <v>81</v>
      </c>
      <c r="AV167" s="13" t="s">
        <v>79</v>
      </c>
      <c r="AW167" s="13" t="s">
        <v>34</v>
      </c>
      <c r="AX167" s="13" t="s">
        <v>72</v>
      </c>
      <c r="AY167" s="244" t="s">
        <v>150</v>
      </c>
    </row>
    <row r="168" s="13" customFormat="1">
      <c r="A168" s="13"/>
      <c r="B168" s="235"/>
      <c r="C168" s="236"/>
      <c r="D168" s="228" t="s">
        <v>163</v>
      </c>
      <c r="E168" s="237" t="s">
        <v>19</v>
      </c>
      <c r="F168" s="238" t="s">
        <v>631</v>
      </c>
      <c r="G168" s="236"/>
      <c r="H168" s="237" t="s">
        <v>19</v>
      </c>
      <c r="I168" s="239"/>
      <c r="J168" s="236"/>
      <c r="K168" s="236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163</v>
      </c>
      <c r="AU168" s="244" t="s">
        <v>81</v>
      </c>
      <c r="AV168" s="13" t="s">
        <v>79</v>
      </c>
      <c r="AW168" s="13" t="s">
        <v>34</v>
      </c>
      <c r="AX168" s="13" t="s">
        <v>72</v>
      </c>
      <c r="AY168" s="244" t="s">
        <v>150</v>
      </c>
    </row>
    <row r="169" s="14" customFormat="1">
      <c r="A169" s="14"/>
      <c r="B169" s="245"/>
      <c r="C169" s="246"/>
      <c r="D169" s="228" t="s">
        <v>163</v>
      </c>
      <c r="E169" s="247" t="s">
        <v>19</v>
      </c>
      <c r="F169" s="248" t="s">
        <v>632</v>
      </c>
      <c r="G169" s="246"/>
      <c r="H169" s="249">
        <v>949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163</v>
      </c>
      <c r="AU169" s="255" t="s">
        <v>81</v>
      </c>
      <c r="AV169" s="14" t="s">
        <v>81</v>
      </c>
      <c r="AW169" s="14" t="s">
        <v>34</v>
      </c>
      <c r="AX169" s="14" t="s">
        <v>72</v>
      </c>
      <c r="AY169" s="255" t="s">
        <v>150</v>
      </c>
    </row>
    <row r="170" s="15" customFormat="1">
      <c r="A170" s="15"/>
      <c r="B170" s="256"/>
      <c r="C170" s="257"/>
      <c r="D170" s="228" t="s">
        <v>163</v>
      </c>
      <c r="E170" s="258" t="s">
        <v>19</v>
      </c>
      <c r="F170" s="259" t="s">
        <v>167</v>
      </c>
      <c r="G170" s="257"/>
      <c r="H170" s="260">
        <v>949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6" t="s">
        <v>163</v>
      </c>
      <c r="AU170" s="266" t="s">
        <v>81</v>
      </c>
      <c r="AV170" s="15" t="s">
        <v>157</v>
      </c>
      <c r="AW170" s="15" t="s">
        <v>34</v>
      </c>
      <c r="AX170" s="15" t="s">
        <v>79</v>
      </c>
      <c r="AY170" s="266" t="s">
        <v>150</v>
      </c>
    </row>
    <row r="171" s="2" customFormat="1" ht="24.15" customHeight="1">
      <c r="A171" s="40"/>
      <c r="B171" s="41"/>
      <c r="C171" s="215" t="s">
        <v>247</v>
      </c>
      <c r="D171" s="215" t="s">
        <v>152</v>
      </c>
      <c r="E171" s="216" t="s">
        <v>633</v>
      </c>
      <c r="F171" s="217" t="s">
        <v>634</v>
      </c>
      <c r="G171" s="218" t="s">
        <v>155</v>
      </c>
      <c r="H171" s="219">
        <v>2049</v>
      </c>
      <c r="I171" s="220"/>
      <c r="J171" s="221">
        <f>ROUND(I171*H171,2)</f>
        <v>0</v>
      </c>
      <c r="K171" s="217" t="s">
        <v>156</v>
      </c>
      <c r="L171" s="46"/>
      <c r="M171" s="222" t="s">
        <v>19</v>
      </c>
      <c r="N171" s="223" t="s">
        <v>43</v>
      </c>
      <c r="O171" s="86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157</v>
      </c>
      <c r="AT171" s="226" t="s">
        <v>152</v>
      </c>
      <c r="AU171" s="226" t="s">
        <v>81</v>
      </c>
      <c r="AY171" s="19" t="s">
        <v>150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79</v>
      </c>
      <c r="BK171" s="227">
        <f>ROUND(I171*H171,2)</f>
        <v>0</v>
      </c>
      <c r="BL171" s="19" t="s">
        <v>157</v>
      </c>
      <c r="BM171" s="226" t="s">
        <v>635</v>
      </c>
    </row>
    <row r="172" s="2" customFormat="1">
      <c r="A172" s="40"/>
      <c r="B172" s="41"/>
      <c r="C172" s="42"/>
      <c r="D172" s="228" t="s">
        <v>159</v>
      </c>
      <c r="E172" s="42"/>
      <c r="F172" s="229" t="s">
        <v>636</v>
      </c>
      <c r="G172" s="42"/>
      <c r="H172" s="42"/>
      <c r="I172" s="230"/>
      <c r="J172" s="42"/>
      <c r="K172" s="42"/>
      <c r="L172" s="46"/>
      <c r="M172" s="231"/>
      <c r="N172" s="23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159</v>
      </c>
      <c r="AU172" s="19" t="s">
        <v>81</v>
      </c>
    </row>
    <row r="173" s="2" customFormat="1">
      <c r="A173" s="40"/>
      <c r="B173" s="41"/>
      <c r="C173" s="42"/>
      <c r="D173" s="233" t="s">
        <v>161</v>
      </c>
      <c r="E173" s="42"/>
      <c r="F173" s="234" t="s">
        <v>637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161</v>
      </c>
      <c r="AU173" s="19" t="s">
        <v>81</v>
      </c>
    </row>
    <row r="174" s="13" customFormat="1">
      <c r="A174" s="13"/>
      <c r="B174" s="235"/>
      <c r="C174" s="236"/>
      <c r="D174" s="228" t="s">
        <v>163</v>
      </c>
      <c r="E174" s="237" t="s">
        <v>19</v>
      </c>
      <c r="F174" s="238" t="s">
        <v>455</v>
      </c>
      <c r="G174" s="236"/>
      <c r="H174" s="237" t="s">
        <v>19</v>
      </c>
      <c r="I174" s="239"/>
      <c r="J174" s="236"/>
      <c r="K174" s="236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163</v>
      </c>
      <c r="AU174" s="244" t="s">
        <v>81</v>
      </c>
      <c r="AV174" s="13" t="s">
        <v>79</v>
      </c>
      <c r="AW174" s="13" t="s">
        <v>34</v>
      </c>
      <c r="AX174" s="13" t="s">
        <v>72</v>
      </c>
      <c r="AY174" s="244" t="s">
        <v>150</v>
      </c>
    </row>
    <row r="175" s="13" customFormat="1">
      <c r="A175" s="13"/>
      <c r="B175" s="235"/>
      <c r="C175" s="236"/>
      <c r="D175" s="228" t="s">
        <v>163</v>
      </c>
      <c r="E175" s="237" t="s">
        <v>19</v>
      </c>
      <c r="F175" s="238" t="s">
        <v>638</v>
      </c>
      <c r="G175" s="236"/>
      <c r="H175" s="237" t="s">
        <v>19</v>
      </c>
      <c r="I175" s="239"/>
      <c r="J175" s="236"/>
      <c r="K175" s="236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163</v>
      </c>
      <c r="AU175" s="244" t="s">
        <v>81</v>
      </c>
      <c r="AV175" s="13" t="s">
        <v>79</v>
      </c>
      <c r="AW175" s="13" t="s">
        <v>34</v>
      </c>
      <c r="AX175" s="13" t="s">
        <v>72</v>
      </c>
      <c r="AY175" s="244" t="s">
        <v>150</v>
      </c>
    </row>
    <row r="176" s="14" customFormat="1">
      <c r="A176" s="14"/>
      <c r="B176" s="245"/>
      <c r="C176" s="246"/>
      <c r="D176" s="228" t="s">
        <v>163</v>
      </c>
      <c r="E176" s="247" t="s">
        <v>19</v>
      </c>
      <c r="F176" s="248" t="s">
        <v>639</v>
      </c>
      <c r="G176" s="246"/>
      <c r="H176" s="249">
        <v>2049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163</v>
      </c>
      <c r="AU176" s="255" t="s">
        <v>81</v>
      </c>
      <c r="AV176" s="14" t="s">
        <v>81</v>
      </c>
      <c r="AW176" s="14" t="s">
        <v>34</v>
      </c>
      <c r="AX176" s="14" t="s">
        <v>72</v>
      </c>
      <c r="AY176" s="255" t="s">
        <v>150</v>
      </c>
    </row>
    <row r="177" s="15" customFormat="1">
      <c r="A177" s="15"/>
      <c r="B177" s="256"/>
      <c r="C177" s="257"/>
      <c r="D177" s="228" t="s">
        <v>163</v>
      </c>
      <c r="E177" s="258" t="s">
        <v>19</v>
      </c>
      <c r="F177" s="259" t="s">
        <v>167</v>
      </c>
      <c r="G177" s="257"/>
      <c r="H177" s="260">
        <v>2049</v>
      </c>
      <c r="I177" s="261"/>
      <c r="J177" s="257"/>
      <c r="K177" s="257"/>
      <c r="L177" s="262"/>
      <c r="M177" s="263"/>
      <c r="N177" s="264"/>
      <c r="O177" s="264"/>
      <c r="P177" s="264"/>
      <c r="Q177" s="264"/>
      <c r="R177" s="264"/>
      <c r="S177" s="264"/>
      <c r="T177" s="26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6" t="s">
        <v>163</v>
      </c>
      <c r="AU177" s="266" t="s">
        <v>81</v>
      </c>
      <c r="AV177" s="15" t="s">
        <v>157</v>
      </c>
      <c r="AW177" s="15" t="s">
        <v>34</v>
      </c>
      <c r="AX177" s="15" t="s">
        <v>79</v>
      </c>
      <c r="AY177" s="266" t="s">
        <v>150</v>
      </c>
    </row>
    <row r="178" s="2" customFormat="1" ht="24.15" customHeight="1">
      <c r="A178" s="40"/>
      <c r="B178" s="41"/>
      <c r="C178" s="215" t="s">
        <v>256</v>
      </c>
      <c r="D178" s="215" t="s">
        <v>152</v>
      </c>
      <c r="E178" s="216" t="s">
        <v>466</v>
      </c>
      <c r="F178" s="217" t="s">
        <v>467</v>
      </c>
      <c r="G178" s="218" t="s">
        <v>155</v>
      </c>
      <c r="H178" s="219">
        <v>2998</v>
      </c>
      <c r="I178" s="220"/>
      <c r="J178" s="221">
        <f>ROUND(I178*H178,2)</f>
        <v>0</v>
      </c>
      <c r="K178" s="217" t="s">
        <v>156</v>
      </c>
      <c r="L178" s="46"/>
      <c r="M178" s="222" t="s">
        <v>19</v>
      </c>
      <c r="N178" s="223" t="s">
        <v>43</v>
      </c>
      <c r="O178" s="86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6" t="s">
        <v>157</v>
      </c>
      <c r="AT178" s="226" t="s">
        <v>152</v>
      </c>
      <c r="AU178" s="226" t="s">
        <v>81</v>
      </c>
      <c r="AY178" s="19" t="s">
        <v>150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79</v>
      </c>
      <c r="BK178" s="227">
        <f>ROUND(I178*H178,2)</f>
        <v>0</v>
      </c>
      <c r="BL178" s="19" t="s">
        <v>157</v>
      </c>
      <c r="BM178" s="226" t="s">
        <v>640</v>
      </c>
    </row>
    <row r="179" s="2" customFormat="1">
      <c r="A179" s="40"/>
      <c r="B179" s="41"/>
      <c r="C179" s="42"/>
      <c r="D179" s="228" t="s">
        <v>159</v>
      </c>
      <c r="E179" s="42"/>
      <c r="F179" s="229" t="s">
        <v>469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159</v>
      </c>
      <c r="AU179" s="19" t="s">
        <v>81</v>
      </c>
    </row>
    <row r="180" s="2" customFormat="1">
      <c r="A180" s="40"/>
      <c r="B180" s="41"/>
      <c r="C180" s="42"/>
      <c r="D180" s="233" t="s">
        <v>161</v>
      </c>
      <c r="E180" s="42"/>
      <c r="F180" s="234" t="s">
        <v>470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161</v>
      </c>
      <c r="AU180" s="19" t="s">
        <v>81</v>
      </c>
    </row>
    <row r="181" s="13" customFormat="1">
      <c r="A181" s="13"/>
      <c r="B181" s="235"/>
      <c r="C181" s="236"/>
      <c r="D181" s="228" t="s">
        <v>163</v>
      </c>
      <c r="E181" s="237" t="s">
        <v>19</v>
      </c>
      <c r="F181" s="238" t="s">
        <v>205</v>
      </c>
      <c r="G181" s="236"/>
      <c r="H181" s="237" t="s">
        <v>19</v>
      </c>
      <c r="I181" s="239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163</v>
      </c>
      <c r="AU181" s="244" t="s">
        <v>81</v>
      </c>
      <c r="AV181" s="13" t="s">
        <v>79</v>
      </c>
      <c r="AW181" s="13" t="s">
        <v>34</v>
      </c>
      <c r="AX181" s="13" t="s">
        <v>72</v>
      </c>
      <c r="AY181" s="244" t="s">
        <v>150</v>
      </c>
    </row>
    <row r="182" s="13" customFormat="1">
      <c r="A182" s="13"/>
      <c r="B182" s="235"/>
      <c r="C182" s="236"/>
      <c r="D182" s="228" t="s">
        <v>163</v>
      </c>
      <c r="E182" s="237" t="s">
        <v>19</v>
      </c>
      <c r="F182" s="238" t="s">
        <v>641</v>
      </c>
      <c r="G182" s="236"/>
      <c r="H182" s="237" t="s">
        <v>19</v>
      </c>
      <c r="I182" s="239"/>
      <c r="J182" s="236"/>
      <c r="K182" s="236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163</v>
      </c>
      <c r="AU182" s="244" t="s">
        <v>81</v>
      </c>
      <c r="AV182" s="13" t="s">
        <v>79</v>
      </c>
      <c r="AW182" s="13" t="s">
        <v>34</v>
      </c>
      <c r="AX182" s="13" t="s">
        <v>72</v>
      </c>
      <c r="AY182" s="244" t="s">
        <v>150</v>
      </c>
    </row>
    <row r="183" s="14" customFormat="1">
      <c r="A183" s="14"/>
      <c r="B183" s="245"/>
      <c r="C183" s="246"/>
      <c r="D183" s="228" t="s">
        <v>163</v>
      </c>
      <c r="E183" s="247" t="s">
        <v>19</v>
      </c>
      <c r="F183" s="248" t="s">
        <v>627</v>
      </c>
      <c r="G183" s="246"/>
      <c r="H183" s="249">
        <v>2998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163</v>
      </c>
      <c r="AU183" s="255" t="s">
        <v>81</v>
      </c>
      <c r="AV183" s="14" t="s">
        <v>81</v>
      </c>
      <c r="AW183" s="14" t="s">
        <v>34</v>
      </c>
      <c r="AX183" s="14" t="s">
        <v>72</v>
      </c>
      <c r="AY183" s="255" t="s">
        <v>150</v>
      </c>
    </row>
    <row r="184" s="15" customFormat="1">
      <c r="A184" s="15"/>
      <c r="B184" s="256"/>
      <c r="C184" s="257"/>
      <c r="D184" s="228" t="s">
        <v>163</v>
      </c>
      <c r="E184" s="258" t="s">
        <v>19</v>
      </c>
      <c r="F184" s="259" t="s">
        <v>167</v>
      </c>
      <c r="G184" s="257"/>
      <c r="H184" s="260">
        <v>2998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6" t="s">
        <v>163</v>
      </c>
      <c r="AU184" s="266" t="s">
        <v>81</v>
      </c>
      <c r="AV184" s="15" t="s">
        <v>157</v>
      </c>
      <c r="AW184" s="15" t="s">
        <v>34</v>
      </c>
      <c r="AX184" s="15" t="s">
        <v>79</v>
      </c>
      <c r="AY184" s="266" t="s">
        <v>150</v>
      </c>
    </row>
    <row r="185" s="12" customFormat="1" ht="22.8" customHeight="1">
      <c r="A185" s="12"/>
      <c r="B185" s="199"/>
      <c r="C185" s="200"/>
      <c r="D185" s="201" t="s">
        <v>71</v>
      </c>
      <c r="E185" s="213" t="s">
        <v>599</v>
      </c>
      <c r="F185" s="213" t="s">
        <v>600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SUM(P186:P188)</f>
        <v>0</v>
      </c>
      <c r="Q185" s="207"/>
      <c r="R185" s="208">
        <f>SUM(R186:R188)</f>
        <v>0</v>
      </c>
      <c r="S185" s="207"/>
      <c r="T185" s="209">
        <f>SUM(T186:T188)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79</v>
      </c>
      <c r="AT185" s="211" t="s">
        <v>71</v>
      </c>
      <c r="AU185" s="211" t="s">
        <v>79</v>
      </c>
      <c r="AY185" s="210" t="s">
        <v>150</v>
      </c>
      <c r="BK185" s="212">
        <f>SUM(BK186:BK188)</f>
        <v>0</v>
      </c>
    </row>
    <row r="186" s="2" customFormat="1" ht="33" customHeight="1">
      <c r="A186" s="40"/>
      <c r="B186" s="41"/>
      <c r="C186" s="215" t="s">
        <v>264</v>
      </c>
      <c r="D186" s="215" t="s">
        <v>152</v>
      </c>
      <c r="E186" s="216" t="s">
        <v>602</v>
      </c>
      <c r="F186" s="217" t="s">
        <v>603</v>
      </c>
      <c r="G186" s="218" t="s">
        <v>382</v>
      </c>
      <c r="H186" s="219">
        <v>0.092999999999999999</v>
      </c>
      <c r="I186" s="220"/>
      <c r="J186" s="221">
        <f>ROUND(I186*H186,2)</f>
        <v>0</v>
      </c>
      <c r="K186" s="217" t="s">
        <v>156</v>
      </c>
      <c r="L186" s="46"/>
      <c r="M186" s="222" t="s">
        <v>19</v>
      </c>
      <c r="N186" s="223" t="s">
        <v>43</v>
      </c>
      <c r="O186" s="86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157</v>
      </c>
      <c r="AT186" s="226" t="s">
        <v>152</v>
      </c>
      <c r="AU186" s="226" t="s">
        <v>81</v>
      </c>
      <c r="AY186" s="19" t="s">
        <v>150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79</v>
      </c>
      <c r="BK186" s="227">
        <f>ROUND(I186*H186,2)</f>
        <v>0</v>
      </c>
      <c r="BL186" s="19" t="s">
        <v>157</v>
      </c>
      <c r="BM186" s="226" t="s">
        <v>642</v>
      </c>
    </row>
    <row r="187" s="2" customFormat="1">
      <c r="A187" s="40"/>
      <c r="B187" s="41"/>
      <c r="C187" s="42"/>
      <c r="D187" s="228" t="s">
        <v>159</v>
      </c>
      <c r="E187" s="42"/>
      <c r="F187" s="229" t="s">
        <v>605</v>
      </c>
      <c r="G187" s="42"/>
      <c r="H187" s="42"/>
      <c r="I187" s="230"/>
      <c r="J187" s="42"/>
      <c r="K187" s="42"/>
      <c r="L187" s="46"/>
      <c r="M187" s="231"/>
      <c r="N187" s="23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159</v>
      </c>
      <c r="AU187" s="19" t="s">
        <v>81</v>
      </c>
    </row>
    <row r="188" s="2" customFormat="1">
      <c r="A188" s="40"/>
      <c r="B188" s="41"/>
      <c r="C188" s="42"/>
      <c r="D188" s="233" t="s">
        <v>161</v>
      </c>
      <c r="E188" s="42"/>
      <c r="F188" s="234" t="s">
        <v>606</v>
      </c>
      <c r="G188" s="42"/>
      <c r="H188" s="42"/>
      <c r="I188" s="230"/>
      <c r="J188" s="42"/>
      <c r="K188" s="42"/>
      <c r="L188" s="46"/>
      <c r="M188" s="278"/>
      <c r="N188" s="279"/>
      <c r="O188" s="280"/>
      <c r="P188" s="280"/>
      <c r="Q188" s="280"/>
      <c r="R188" s="280"/>
      <c r="S188" s="280"/>
      <c r="T188" s="281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161</v>
      </c>
      <c r="AU188" s="19" t="s">
        <v>81</v>
      </c>
    </row>
    <row r="189" s="2" customFormat="1" ht="6.96" customHeight="1">
      <c r="A189" s="40"/>
      <c r="B189" s="61"/>
      <c r="C189" s="62"/>
      <c r="D189" s="62"/>
      <c r="E189" s="62"/>
      <c r="F189" s="62"/>
      <c r="G189" s="62"/>
      <c r="H189" s="62"/>
      <c r="I189" s="62"/>
      <c r="J189" s="62"/>
      <c r="K189" s="62"/>
      <c r="L189" s="46"/>
      <c r="M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</row>
  </sheetData>
  <sheetProtection sheet="1" autoFilter="0" formatColumns="0" formatRows="0" objects="1" scenarios="1" spinCount="100000" saltValue="wGskJNPzRxpAy8jZraB10AK3MfVWN6bMx8EjfB6VjFjrqzt0MdTLyZP7Nk2mTs6/YU9jTWYT47EJfqMSZAqRzQ==" hashValue="sk4fBu+brrbDq8oGlrHGbToWH5ObXIYedUIqBd3p65zEwy6Wfr0shSg8AMq/+3PuXrXUyXMeQ0D058rCMwfFWA==" algorithmName="SHA-512" password="CC35"/>
  <autoFilter ref="C87:K1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3_01/122252206"/>
    <hyperlink ref="F102" r:id="rId2" display="https://podminky.urs.cz/item/CS_URS_2023_01/122251104"/>
    <hyperlink ref="F109" r:id="rId3" display="https://podminky.urs.cz/item/CS_URS_2023_01/122452206"/>
    <hyperlink ref="F116" r:id="rId4" display="https://podminky.urs.cz/item/CS_URS_2023_01/162451105"/>
    <hyperlink ref="F125" r:id="rId5" display="https://podminky.urs.cz/item/CS_URS_2023_01/162751117"/>
    <hyperlink ref="F133" r:id="rId6" display="https://podminky.urs.cz/item/CS_URS_2023_01/167151111"/>
    <hyperlink ref="F140" r:id="rId7" display="https://podminky.urs.cz/item/CS_URS_2023_01/171201231"/>
    <hyperlink ref="F147" r:id="rId8" display="https://podminky.urs.cz/item/CS_URS_2023_01/171251201"/>
    <hyperlink ref="F154" r:id="rId9" display="https://podminky.urs.cz/item/CS_URS_2023_01/181411122"/>
    <hyperlink ref="F166" r:id="rId10" display="https://podminky.urs.cz/item/CS_URS_2023_01/181951111"/>
    <hyperlink ref="F173" r:id="rId11" display="https://podminky.urs.cz/item/CS_URS_2023_01/182151111"/>
    <hyperlink ref="F180" r:id="rId12" display="https://podminky.urs.cz/item/CS_URS_2023_01/182351133"/>
    <hyperlink ref="F188" r:id="rId13" display="https://podminky.urs.cz/item/CS_URS_2023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121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Realizace souboru staveb společných zařízení v k. ú. Vetřkovice u Vítkova II.etapa</v>
      </c>
      <c r="F7" s="145"/>
      <c r="G7" s="145"/>
      <c r="H7" s="145"/>
      <c r="L7" s="22"/>
    </row>
    <row r="8" s="1" customFormat="1" ht="12" customHeight="1">
      <c r="B8" s="22"/>
      <c r="D8" s="145" t="s">
        <v>122</v>
      </c>
      <c r="L8" s="22"/>
    </row>
    <row r="9" s="2" customFormat="1" ht="16.5" customHeight="1">
      <c r="A9" s="40"/>
      <c r="B9" s="46"/>
      <c r="C9" s="40"/>
      <c r="D9" s="40"/>
      <c r="E9" s="146" t="s">
        <v>123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607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643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8. 3. 2023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tr">
        <f>IF('Rekapitulace stavby'!AN10="","",'Rekapitulace stavby'!AN10)</f>
        <v/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5" t="s">
        <v>28</v>
      </c>
      <c r="J17" s="135" t="str">
        <f>IF('Rekapitulace stavby'!AN11="","",'Rekapitulace stavby'!AN11)</f>
        <v/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32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35</v>
      </c>
      <c r="E25" s="40"/>
      <c r="F25" s="40"/>
      <c r="G25" s="40"/>
      <c r="H25" s="40"/>
      <c r="I25" s="145" t="s">
        <v>26</v>
      </c>
      <c r="J25" s="135" t="s">
        <v>32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33</v>
      </c>
      <c r="F26" s="40"/>
      <c r="G26" s="40"/>
      <c r="H26" s="40"/>
      <c r="I26" s="145" t="s">
        <v>28</v>
      </c>
      <c r="J26" s="135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38</v>
      </c>
      <c r="E32" s="40"/>
      <c r="F32" s="40"/>
      <c r="G32" s="40"/>
      <c r="H32" s="40"/>
      <c r="I32" s="40"/>
      <c r="J32" s="156">
        <f>ROUND(J93,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40</v>
      </c>
      <c r="G34" s="40"/>
      <c r="H34" s="40"/>
      <c r="I34" s="157" t="s">
        <v>39</v>
      </c>
      <c r="J34" s="157" t="s">
        <v>41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42</v>
      </c>
      <c r="E35" s="145" t="s">
        <v>43</v>
      </c>
      <c r="F35" s="159">
        <f>ROUND((SUM(BE93:BE407)),  2)</f>
        <v>0</v>
      </c>
      <c r="G35" s="40"/>
      <c r="H35" s="40"/>
      <c r="I35" s="160">
        <v>0.20999999999999999</v>
      </c>
      <c r="J35" s="159">
        <f>ROUND(((SUM(BE93:BE407))*I35),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ROUND((SUM(BF93:BF407)),  2)</f>
        <v>0</v>
      </c>
      <c r="G36" s="40"/>
      <c r="H36" s="40"/>
      <c r="I36" s="160">
        <v>0.14999999999999999</v>
      </c>
      <c r="J36" s="159">
        <f>ROUND(((SUM(BF93:BF407))*I36),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ROUND((SUM(BG93:BG407)),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ROUND((SUM(BH93:BH407)),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ROUND((SUM(BI93:BI407)),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124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2" t="str">
        <f>E7</f>
        <v>Realizace souboru staveb společných zařízení v k. ú. Vetřkovice u Vítkova II.etapa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123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607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01.2 - Interakční prvek (IP 7/1 - 7/4)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k.ú. Vetřkovice u Vítkova</v>
      </c>
      <c r="G56" s="42"/>
      <c r="H56" s="42"/>
      <c r="I56" s="34" t="s">
        <v>23</v>
      </c>
      <c r="J56" s="74" t="str">
        <f>IF(J14="","",J14)</f>
        <v>8. 3. 2023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AGPOL s.r.o., Jungmannova 153/12, 77900 Olomouc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40.0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AGPOL s.r.o., Jungmannova 153/12, 77900 Olomouc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125</v>
      </c>
      <c r="D61" s="174"/>
      <c r="E61" s="174"/>
      <c r="F61" s="174"/>
      <c r="G61" s="174"/>
      <c r="H61" s="174"/>
      <c r="I61" s="174"/>
      <c r="J61" s="175" t="s">
        <v>126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70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127</v>
      </c>
    </row>
    <row r="64" s="9" customFormat="1" ht="24.96" customHeight="1">
      <c r="A64" s="9"/>
      <c r="B64" s="177"/>
      <c r="C64" s="178"/>
      <c r="D64" s="179" t="s">
        <v>644</v>
      </c>
      <c r="E64" s="180"/>
      <c r="F64" s="180"/>
      <c r="G64" s="180"/>
      <c r="H64" s="180"/>
      <c r="I64" s="180"/>
      <c r="J64" s="181">
        <f>J94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645</v>
      </c>
      <c r="E65" s="185"/>
      <c r="F65" s="185"/>
      <c r="G65" s="185"/>
      <c r="H65" s="185"/>
      <c r="I65" s="185"/>
      <c r="J65" s="186">
        <f>J95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646</v>
      </c>
      <c r="E66" s="185"/>
      <c r="F66" s="185"/>
      <c r="G66" s="185"/>
      <c r="H66" s="185"/>
      <c r="I66" s="185"/>
      <c r="J66" s="186">
        <f>J363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647</v>
      </c>
      <c r="E67" s="185"/>
      <c r="F67" s="185"/>
      <c r="G67" s="185"/>
      <c r="H67" s="185"/>
      <c r="I67" s="185"/>
      <c r="J67" s="186">
        <f>J377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648</v>
      </c>
      <c r="E68" s="185"/>
      <c r="F68" s="185"/>
      <c r="G68" s="185"/>
      <c r="H68" s="185"/>
      <c r="I68" s="185"/>
      <c r="J68" s="186">
        <f>J386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7"/>
      <c r="D69" s="184" t="s">
        <v>649</v>
      </c>
      <c r="E69" s="185"/>
      <c r="F69" s="185"/>
      <c r="G69" s="185"/>
      <c r="H69" s="185"/>
      <c r="I69" s="185"/>
      <c r="J69" s="186">
        <f>J387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650</v>
      </c>
      <c r="E70" s="180"/>
      <c r="F70" s="180"/>
      <c r="G70" s="180"/>
      <c r="H70" s="180"/>
      <c r="I70" s="180"/>
      <c r="J70" s="181">
        <f>J391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3"/>
      <c r="C71" s="127"/>
      <c r="D71" s="184" t="s">
        <v>651</v>
      </c>
      <c r="E71" s="185"/>
      <c r="F71" s="185"/>
      <c r="G71" s="185"/>
      <c r="H71" s="185"/>
      <c r="I71" s="185"/>
      <c r="J71" s="186">
        <f>J392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135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6.25" customHeight="1">
      <c r="A81" s="40"/>
      <c r="B81" s="41"/>
      <c r="C81" s="42"/>
      <c r="D81" s="42"/>
      <c r="E81" s="172" t="str">
        <f>E7</f>
        <v>Realizace souboru staveb společných zařízení v k. ú. Vetřkovice u Vítkova II.etapa</v>
      </c>
      <c r="F81" s="34"/>
      <c r="G81" s="34"/>
      <c r="H81" s="34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122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2" t="s">
        <v>123</v>
      </c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607</v>
      </c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SO 01.2 - Interakční prvek (IP 7/1 - 7/4)</v>
      </c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>k.ú. Vetřkovice u Vítkova</v>
      </c>
      <c r="G87" s="42"/>
      <c r="H87" s="42"/>
      <c r="I87" s="34" t="s">
        <v>23</v>
      </c>
      <c r="J87" s="74" t="str">
        <f>IF(J14="","",J14)</f>
        <v>8. 3. 2023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40.05" customHeight="1">
      <c r="A89" s="40"/>
      <c r="B89" s="41"/>
      <c r="C89" s="34" t="s">
        <v>25</v>
      </c>
      <c r="D89" s="42"/>
      <c r="E89" s="42"/>
      <c r="F89" s="29" t="str">
        <f>E17</f>
        <v xml:space="preserve"> </v>
      </c>
      <c r="G89" s="42"/>
      <c r="H89" s="42"/>
      <c r="I89" s="34" t="s">
        <v>31</v>
      </c>
      <c r="J89" s="38" t="str">
        <f>E23</f>
        <v>AGPOL s.r.o., Jungmannova 153/12, 77900 Olomouc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40.05" customHeight="1">
      <c r="A90" s="40"/>
      <c r="B90" s="41"/>
      <c r="C90" s="34" t="s">
        <v>29</v>
      </c>
      <c r="D90" s="42"/>
      <c r="E90" s="42"/>
      <c r="F90" s="29" t="str">
        <f>IF(E20="","",E20)</f>
        <v>Vyplň údaj</v>
      </c>
      <c r="G90" s="42"/>
      <c r="H90" s="42"/>
      <c r="I90" s="34" t="s">
        <v>35</v>
      </c>
      <c r="J90" s="38" t="str">
        <f>E26</f>
        <v>AGPOL s.r.o., Jungmannova 153/12, 77900 Olomouc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8"/>
      <c r="B92" s="189"/>
      <c r="C92" s="190" t="s">
        <v>136</v>
      </c>
      <c r="D92" s="191" t="s">
        <v>57</v>
      </c>
      <c r="E92" s="191" t="s">
        <v>53</v>
      </c>
      <c r="F92" s="191" t="s">
        <v>54</v>
      </c>
      <c r="G92" s="191" t="s">
        <v>137</v>
      </c>
      <c r="H92" s="191" t="s">
        <v>138</v>
      </c>
      <c r="I92" s="191" t="s">
        <v>139</v>
      </c>
      <c r="J92" s="191" t="s">
        <v>126</v>
      </c>
      <c r="K92" s="192" t="s">
        <v>140</v>
      </c>
      <c r="L92" s="193"/>
      <c r="M92" s="94" t="s">
        <v>19</v>
      </c>
      <c r="N92" s="95" t="s">
        <v>42</v>
      </c>
      <c r="O92" s="95" t="s">
        <v>141</v>
      </c>
      <c r="P92" s="95" t="s">
        <v>142</v>
      </c>
      <c r="Q92" s="95" t="s">
        <v>143</v>
      </c>
      <c r="R92" s="95" t="s">
        <v>144</v>
      </c>
      <c r="S92" s="95" t="s">
        <v>145</v>
      </c>
      <c r="T92" s="96" t="s">
        <v>146</v>
      </c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</row>
    <row r="93" s="2" customFormat="1" ht="22.8" customHeight="1">
      <c r="A93" s="40"/>
      <c r="B93" s="41"/>
      <c r="C93" s="101" t="s">
        <v>147</v>
      </c>
      <c r="D93" s="42"/>
      <c r="E93" s="42"/>
      <c r="F93" s="42"/>
      <c r="G93" s="42"/>
      <c r="H93" s="42"/>
      <c r="I93" s="42"/>
      <c r="J93" s="194">
        <f>BK93</f>
        <v>0</v>
      </c>
      <c r="K93" s="42"/>
      <c r="L93" s="46"/>
      <c r="M93" s="97"/>
      <c r="N93" s="195"/>
      <c r="O93" s="98"/>
      <c r="P93" s="196">
        <f>P94+P391</f>
        <v>0</v>
      </c>
      <c r="Q93" s="98"/>
      <c r="R93" s="196">
        <f>R94+R391</f>
        <v>51.193910159999994</v>
      </c>
      <c r="S93" s="98"/>
      <c r="T93" s="197">
        <f>T94+T391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127</v>
      </c>
      <c r="BK93" s="198">
        <f>BK94+BK391</f>
        <v>0</v>
      </c>
    </row>
    <row r="94" s="12" customFormat="1" ht="25.92" customHeight="1">
      <c r="A94" s="12"/>
      <c r="B94" s="199"/>
      <c r="C94" s="200"/>
      <c r="D94" s="201" t="s">
        <v>71</v>
      </c>
      <c r="E94" s="202" t="s">
        <v>148</v>
      </c>
      <c r="F94" s="202" t="s">
        <v>652</v>
      </c>
      <c r="G94" s="200"/>
      <c r="H94" s="200"/>
      <c r="I94" s="203"/>
      <c r="J94" s="204">
        <f>BK94</f>
        <v>0</v>
      </c>
      <c r="K94" s="200"/>
      <c r="L94" s="205"/>
      <c r="M94" s="206"/>
      <c r="N94" s="207"/>
      <c r="O94" s="207"/>
      <c r="P94" s="208">
        <f>P95+P363+P377+P386</f>
        <v>0</v>
      </c>
      <c r="Q94" s="207"/>
      <c r="R94" s="208">
        <f>R95+R363+R377+R386</f>
        <v>51.179890159999992</v>
      </c>
      <c r="S94" s="207"/>
      <c r="T94" s="209">
        <f>T95+T363+T377+T386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79</v>
      </c>
      <c r="AT94" s="211" t="s">
        <v>71</v>
      </c>
      <c r="AU94" s="211" t="s">
        <v>72</v>
      </c>
      <c r="AY94" s="210" t="s">
        <v>150</v>
      </c>
      <c r="BK94" s="212">
        <f>BK95+BK363+BK377+BK386</f>
        <v>0</v>
      </c>
    </row>
    <row r="95" s="12" customFormat="1" ht="22.8" customHeight="1">
      <c r="A95" s="12"/>
      <c r="B95" s="199"/>
      <c r="C95" s="200"/>
      <c r="D95" s="201" t="s">
        <v>71</v>
      </c>
      <c r="E95" s="213" t="s">
        <v>79</v>
      </c>
      <c r="F95" s="213" t="s">
        <v>653</v>
      </c>
      <c r="G95" s="200"/>
      <c r="H95" s="200"/>
      <c r="I95" s="203"/>
      <c r="J95" s="214">
        <f>BK95</f>
        <v>0</v>
      </c>
      <c r="K95" s="200"/>
      <c r="L95" s="205"/>
      <c r="M95" s="206"/>
      <c r="N95" s="207"/>
      <c r="O95" s="207"/>
      <c r="P95" s="208">
        <f>SUM(P96:P362)</f>
        <v>0</v>
      </c>
      <c r="Q95" s="207"/>
      <c r="R95" s="208">
        <f>SUM(R96:R362)</f>
        <v>35.964530159999995</v>
      </c>
      <c r="S95" s="207"/>
      <c r="T95" s="209">
        <f>SUM(T96:T362)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79</v>
      </c>
      <c r="AT95" s="211" t="s">
        <v>71</v>
      </c>
      <c r="AU95" s="211" t="s">
        <v>79</v>
      </c>
      <c r="AY95" s="210" t="s">
        <v>150</v>
      </c>
      <c r="BK95" s="212">
        <f>SUM(BK96:BK362)</f>
        <v>0</v>
      </c>
    </row>
    <row r="96" s="2" customFormat="1" ht="24.15" customHeight="1">
      <c r="A96" s="40"/>
      <c r="B96" s="41"/>
      <c r="C96" s="215" t="s">
        <v>79</v>
      </c>
      <c r="D96" s="215" t="s">
        <v>152</v>
      </c>
      <c r="E96" s="216" t="s">
        <v>654</v>
      </c>
      <c r="F96" s="217" t="s">
        <v>655</v>
      </c>
      <c r="G96" s="218" t="s">
        <v>155</v>
      </c>
      <c r="H96" s="219">
        <v>7458</v>
      </c>
      <c r="I96" s="220"/>
      <c r="J96" s="221">
        <f>ROUND(I96*H96,2)</f>
        <v>0</v>
      </c>
      <c r="K96" s="217" t="s">
        <v>156</v>
      </c>
      <c r="L96" s="46"/>
      <c r="M96" s="222" t="s">
        <v>19</v>
      </c>
      <c r="N96" s="223" t="s">
        <v>43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157</v>
      </c>
      <c r="AT96" s="226" t="s">
        <v>152</v>
      </c>
      <c r="AU96" s="226" t="s">
        <v>81</v>
      </c>
      <c r="AY96" s="19" t="s">
        <v>150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79</v>
      </c>
      <c r="BK96" s="227">
        <f>ROUND(I96*H96,2)</f>
        <v>0</v>
      </c>
      <c r="BL96" s="19" t="s">
        <v>157</v>
      </c>
      <c r="BM96" s="226" t="s">
        <v>656</v>
      </c>
    </row>
    <row r="97" s="2" customFormat="1">
      <c r="A97" s="40"/>
      <c r="B97" s="41"/>
      <c r="C97" s="42"/>
      <c r="D97" s="228" t="s">
        <v>159</v>
      </c>
      <c r="E97" s="42"/>
      <c r="F97" s="229" t="s">
        <v>657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159</v>
      </c>
      <c r="AU97" s="19" t="s">
        <v>81</v>
      </c>
    </row>
    <row r="98" s="2" customFormat="1">
      <c r="A98" s="40"/>
      <c r="B98" s="41"/>
      <c r="C98" s="42"/>
      <c r="D98" s="233" t="s">
        <v>161</v>
      </c>
      <c r="E98" s="42"/>
      <c r="F98" s="234" t="s">
        <v>658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161</v>
      </c>
      <c r="AU98" s="19" t="s">
        <v>81</v>
      </c>
    </row>
    <row r="99" s="13" customFormat="1">
      <c r="A99" s="13"/>
      <c r="B99" s="235"/>
      <c r="C99" s="236"/>
      <c r="D99" s="228" t="s">
        <v>163</v>
      </c>
      <c r="E99" s="237" t="s">
        <v>19</v>
      </c>
      <c r="F99" s="238" t="s">
        <v>196</v>
      </c>
      <c r="G99" s="236"/>
      <c r="H99" s="237" t="s">
        <v>19</v>
      </c>
      <c r="I99" s="239"/>
      <c r="J99" s="236"/>
      <c r="K99" s="236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163</v>
      </c>
      <c r="AU99" s="244" t="s">
        <v>81</v>
      </c>
      <c r="AV99" s="13" t="s">
        <v>79</v>
      </c>
      <c r="AW99" s="13" t="s">
        <v>34</v>
      </c>
      <c r="AX99" s="13" t="s">
        <v>72</v>
      </c>
      <c r="AY99" s="244" t="s">
        <v>150</v>
      </c>
    </row>
    <row r="100" s="13" customFormat="1">
      <c r="A100" s="13"/>
      <c r="B100" s="235"/>
      <c r="C100" s="236"/>
      <c r="D100" s="228" t="s">
        <v>163</v>
      </c>
      <c r="E100" s="237" t="s">
        <v>19</v>
      </c>
      <c r="F100" s="238" t="s">
        <v>659</v>
      </c>
      <c r="G100" s="236"/>
      <c r="H100" s="237" t="s">
        <v>19</v>
      </c>
      <c r="I100" s="239"/>
      <c r="J100" s="236"/>
      <c r="K100" s="236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163</v>
      </c>
      <c r="AU100" s="244" t="s">
        <v>81</v>
      </c>
      <c r="AV100" s="13" t="s">
        <v>79</v>
      </c>
      <c r="AW100" s="13" t="s">
        <v>34</v>
      </c>
      <c r="AX100" s="13" t="s">
        <v>72</v>
      </c>
      <c r="AY100" s="244" t="s">
        <v>150</v>
      </c>
    </row>
    <row r="101" s="13" customFormat="1">
      <c r="A101" s="13"/>
      <c r="B101" s="235"/>
      <c r="C101" s="236"/>
      <c r="D101" s="228" t="s">
        <v>163</v>
      </c>
      <c r="E101" s="237" t="s">
        <v>19</v>
      </c>
      <c r="F101" s="238" t="s">
        <v>660</v>
      </c>
      <c r="G101" s="236"/>
      <c r="H101" s="237" t="s">
        <v>19</v>
      </c>
      <c r="I101" s="239"/>
      <c r="J101" s="236"/>
      <c r="K101" s="236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163</v>
      </c>
      <c r="AU101" s="244" t="s">
        <v>81</v>
      </c>
      <c r="AV101" s="13" t="s">
        <v>79</v>
      </c>
      <c r="AW101" s="13" t="s">
        <v>34</v>
      </c>
      <c r="AX101" s="13" t="s">
        <v>72</v>
      </c>
      <c r="AY101" s="244" t="s">
        <v>150</v>
      </c>
    </row>
    <row r="102" s="14" customFormat="1">
      <c r="A102" s="14"/>
      <c r="B102" s="245"/>
      <c r="C102" s="246"/>
      <c r="D102" s="228" t="s">
        <v>163</v>
      </c>
      <c r="E102" s="247" t="s">
        <v>19</v>
      </c>
      <c r="F102" s="248" t="s">
        <v>661</v>
      </c>
      <c r="G102" s="246"/>
      <c r="H102" s="249">
        <v>7458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163</v>
      </c>
      <c r="AU102" s="255" t="s">
        <v>81</v>
      </c>
      <c r="AV102" s="14" t="s">
        <v>81</v>
      </c>
      <c r="AW102" s="14" t="s">
        <v>34</v>
      </c>
      <c r="AX102" s="14" t="s">
        <v>72</v>
      </c>
      <c r="AY102" s="255" t="s">
        <v>150</v>
      </c>
    </row>
    <row r="103" s="15" customFormat="1">
      <c r="A103" s="15"/>
      <c r="B103" s="256"/>
      <c r="C103" s="257"/>
      <c r="D103" s="228" t="s">
        <v>163</v>
      </c>
      <c r="E103" s="258" t="s">
        <v>19</v>
      </c>
      <c r="F103" s="259" t="s">
        <v>167</v>
      </c>
      <c r="G103" s="257"/>
      <c r="H103" s="260">
        <v>7458</v>
      </c>
      <c r="I103" s="261"/>
      <c r="J103" s="257"/>
      <c r="K103" s="257"/>
      <c r="L103" s="262"/>
      <c r="M103" s="263"/>
      <c r="N103" s="264"/>
      <c r="O103" s="264"/>
      <c r="P103" s="264"/>
      <c r="Q103" s="264"/>
      <c r="R103" s="264"/>
      <c r="S103" s="264"/>
      <c r="T103" s="26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6" t="s">
        <v>163</v>
      </c>
      <c r="AU103" s="266" t="s">
        <v>81</v>
      </c>
      <c r="AV103" s="15" t="s">
        <v>157</v>
      </c>
      <c r="AW103" s="15" t="s">
        <v>34</v>
      </c>
      <c r="AX103" s="15" t="s">
        <v>79</v>
      </c>
      <c r="AY103" s="266" t="s">
        <v>150</v>
      </c>
    </row>
    <row r="104" s="2" customFormat="1" ht="33" customHeight="1">
      <c r="A104" s="40"/>
      <c r="B104" s="41"/>
      <c r="C104" s="215" t="s">
        <v>81</v>
      </c>
      <c r="D104" s="215" t="s">
        <v>152</v>
      </c>
      <c r="E104" s="216" t="s">
        <v>662</v>
      </c>
      <c r="F104" s="217" t="s">
        <v>663</v>
      </c>
      <c r="G104" s="218" t="s">
        <v>218</v>
      </c>
      <c r="H104" s="219">
        <v>745.79999999999995</v>
      </c>
      <c r="I104" s="220"/>
      <c r="J104" s="221">
        <f>ROUND(I104*H104,2)</f>
        <v>0</v>
      </c>
      <c r="K104" s="217" t="s">
        <v>156</v>
      </c>
      <c r="L104" s="46"/>
      <c r="M104" s="222" t="s">
        <v>19</v>
      </c>
      <c r="N104" s="223" t="s">
        <v>43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157</v>
      </c>
      <c r="AT104" s="226" t="s">
        <v>152</v>
      </c>
      <c r="AU104" s="226" t="s">
        <v>81</v>
      </c>
      <c r="AY104" s="19" t="s">
        <v>150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79</v>
      </c>
      <c r="BK104" s="227">
        <f>ROUND(I104*H104,2)</f>
        <v>0</v>
      </c>
      <c r="BL104" s="19" t="s">
        <v>157</v>
      </c>
      <c r="BM104" s="226" t="s">
        <v>664</v>
      </c>
    </row>
    <row r="105" s="2" customFormat="1">
      <c r="A105" s="40"/>
      <c r="B105" s="41"/>
      <c r="C105" s="42"/>
      <c r="D105" s="228" t="s">
        <v>159</v>
      </c>
      <c r="E105" s="42"/>
      <c r="F105" s="229" t="s">
        <v>665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159</v>
      </c>
      <c r="AU105" s="19" t="s">
        <v>81</v>
      </c>
    </row>
    <row r="106" s="2" customFormat="1">
      <c r="A106" s="40"/>
      <c r="B106" s="41"/>
      <c r="C106" s="42"/>
      <c r="D106" s="233" t="s">
        <v>161</v>
      </c>
      <c r="E106" s="42"/>
      <c r="F106" s="234" t="s">
        <v>666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161</v>
      </c>
      <c r="AU106" s="19" t="s">
        <v>81</v>
      </c>
    </row>
    <row r="107" s="13" customFormat="1">
      <c r="A107" s="13"/>
      <c r="B107" s="235"/>
      <c r="C107" s="236"/>
      <c r="D107" s="228" t="s">
        <v>163</v>
      </c>
      <c r="E107" s="237" t="s">
        <v>19</v>
      </c>
      <c r="F107" s="238" t="s">
        <v>205</v>
      </c>
      <c r="G107" s="236"/>
      <c r="H107" s="237" t="s">
        <v>19</v>
      </c>
      <c r="I107" s="239"/>
      <c r="J107" s="236"/>
      <c r="K107" s="236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163</v>
      </c>
      <c r="AU107" s="244" t="s">
        <v>81</v>
      </c>
      <c r="AV107" s="13" t="s">
        <v>79</v>
      </c>
      <c r="AW107" s="13" t="s">
        <v>34</v>
      </c>
      <c r="AX107" s="13" t="s">
        <v>72</v>
      </c>
      <c r="AY107" s="244" t="s">
        <v>150</v>
      </c>
    </row>
    <row r="108" s="13" customFormat="1">
      <c r="A108" s="13"/>
      <c r="B108" s="235"/>
      <c r="C108" s="236"/>
      <c r="D108" s="228" t="s">
        <v>163</v>
      </c>
      <c r="E108" s="237" t="s">
        <v>19</v>
      </c>
      <c r="F108" s="238" t="s">
        <v>352</v>
      </c>
      <c r="G108" s="236"/>
      <c r="H108" s="237" t="s">
        <v>19</v>
      </c>
      <c r="I108" s="239"/>
      <c r="J108" s="236"/>
      <c r="K108" s="236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163</v>
      </c>
      <c r="AU108" s="244" t="s">
        <v>81</v>
      </c>
      <c r="AV108" s="13" t="s">
        <v>79</v>
      </c>
      <c r="AW108" s="13" t="s">
        <v>34</v>
      </c>
      <c r="AX108" s="13" t="s">
        <v>72</v>
      </c>
      <c r="AY108" s="244" t="s">
        <v>150</v>
      </c>
    </row>
    <row r="109" s="14" customFormat="1">
      <c r="A109" s="14"/>
      <c r="B109" s="245"/>
      <c r="C109" s="246"/>
      <c r="D109" s="228" t="s">
        <v>163</v>
      </c>
      <c r="E109" s="247" t="s">
        <v>19</v>
      </c>
      <c r="F109" s="248" t="s">
        <v>667</v>
      </c>
      <c r="G109" s="246"/>
      <c r="H109" s="249">
        <v>745.79999999999995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5" t="s">
        <v>163</v>
      </c>
      <c r="AU109" s="255" t="s">
        <v>81</v>
      </c>
      <c r="AV109" s="14" t="s">
        <v>81</v>
      </c>
      <c r="AW109" s="14" t="s">
        <v>34</v>
      </c>
      <c r="AX109" s="14" t="s">
        <v>72</v>
      </c>
      <c r="AY109" s="255" t="s">
        <v>150</v>
      </c>
    </row>
    <row r="110" s="15" customFormat="1">
      <c r="A110" s="15"/>
      <c r="B110" s="256"/>
      <c r="C110" s="257"/>
      <c r="D110" s="228" t="s">
        <v>163</v>
      </c>
      <c r="E110" s="258" t="s">
        <v>19</v>
      </c>
      <c r="F110" s="259" t="s">
        <v>167</v>
      </c>
      <c r="G110" s="257"/>
      <c r="H110" s="260">
        <v>745.79999999999995</v>
      </c>
      <c r="I110" s="261"/>
      <c r="J110" s="257"/>
      <c r="K110" s="257"/>
      <c r="L110" s="262"/>
      <c r="M110" s="263"/>
      <c r="N110" s="264"/>
      <c r="O110" s="264"/>
      <c r="P110" s="264"/>
      <c r="Q110" s="264"/>
      <c r="R110" s="264"/>
      <c r="S110" s="264"/>
      <c r="T110" s="26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6" t="s">
        <v>163</v>
      </c>
      <c r="AU110" s="266" t="s">
        <v>81</v>
      </c>
      <c r="AV110" s="15" t="s">
        <v>157</v>
      </c>
      <c r="AW110" s="15" t="s">
        <v>34</v>
      </c>
      <c r="AX110" s="15" t="s">
        <v>79</v>
      </c>
      <c r="AY110" s="266" t="s">
        <v>150</v>
      </c>
    </row>
    <row r="111" s="2" customFormat="1" ht="37.8" customHeight="1">
      <c r="A111" s="40"/>
      <c r="B111" s="41"/>
      <c r="C111" s="215" t="s">
        <v>91</v>
      </c>
      <c r="D111" s="215" t="s">
        <v>152</v>
      </c>
      <c r="E111" s="216" t="s">
        <v>338</v>
      </c>
      <c r="F111" s="217" t="s">
        <v>339</v>
      </c>
      <c r="G111" s="218" t="s">
        <v>218</v>
      </c>
      <c r="H111" s="219">
        <v>745.79999999999995</v>
      </c>
      <c r="I111" s="220"/>
      <c r="J111" s="221">
        <f>ROUND(I111*H111,2)</f>
        <v>0</v>
      </c>
      <c r="K111" s="217" t="s">
        <v>156</v>
      </c>
      <c r="L111" s="46"/>
      <c r="M111" s="222" t="s">
        <v>19</v>
      </c>
      <c r="N111" s="223" t="s">
        <v>43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157</v>
      </c>
      <c r="AT111" s="226" t="s">
        <v>152</v>
      </c>
      <c r="AU111" s="226" t="s">
        <v>81</v>
      </c>
      <c r="AY111" s="19" t="s">
        <v>150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79</v>
      </c>
      <c r="BK111" s="227">
        <f>ROUND(I111*H111,2)</f>
        <v>0</v>
      </c>
      <c r="BL111" s="19" t="s">
        <v>157</v>
      </c>
      <c r="BM111" s="226" t="s">
        <v>668</v>
      </c>
    </row>
    <row r="112" s="2" customFormat="1">
      <c r="A112" s="40"/>
      <c r="B112" s="41"/>
      <c r="C112" s="42"/>
      <c r="D112" s="228" t="s">
        <v>159</v>
      </c>
      <c r="E112" s="42"/>
      <c r="F112" s="229" t="s">
        <v>341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159</v>
      </c>
      <c r="AU112" s="19" t="s">
        <v>81</v>
      </c>
    </row>
    <row r="113" s="2" customFormat="1">
      <c r="A113" s="40"/>
      <c r="B113" s="41"/>
      <c r="C113" s="42"/>
      <c r="D113" s="233" t="s">
        <v>161</v>
      </c>
      <c r="E113" s="42"/>
      <c r="F113" s="234" t="s">
        <v>342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161</v>
      </c>
      <c r="AU113" s="19" t="s">
        <v>81</v>
      </c>
    </row>
    <row r="114" s="13" customFormat="1">
      <c r="A114" s="13"/>
      <c r="B114" s="235"/>
      <c r="C114" s="236"/>
      <c r="D114" s="228" t="s">
        <v>163</v>
      </c>
      <c r="E114" s="237" t="s">
        <v>19</v>
      </c>
      <c r="F114" s="238" t="s">
        <v>343</v>
      </c>
      <c r="G114" s="236"/>
      <c r="H114" s="237" t="s">
        <v>19</v>
      </c>
      <c r="I114" s="239"/>
      <c r="J114" s="236"/>
      <c r="K114" s="236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163</v>
      </c>
      <c r="AU114" s="244" t="s">
        <v>81</v>
      </c>
      <c r="AV114" s="13" t="s">
        <v>79</v>
      </c>
      <c r="AW114" s="13" t="s">
        <v>34</v>
      </c>
      <c r="AX114" s="13" t="s">
        <v>72</v>
      </c>
      <c r="AY114" s="244" t="s">
        <v>150</v>
      </c>
    </row>
    <row r="115" s="13" customFormat="1">
      <c r="A115" s="13"/>
      <c r="B115" s="235"/>
      <c r="C115" s="236"/>
      <c r="D115" s="228" t="s">
        <v>163</v>
      </c>
      <c r="E115" s="237" t="s">
        <v>19</v>
      </c>
      <c r="F115" s="238" t="s">
        <v>352</v>
      </c>
      <c r="G115" s="236"/>
      <c r="H115" s="237" t="s">
        <v>19</v>
      </c>
      <c r="I115" s="239"/>
      <c r="J115" s="236"/>
      <c r="K115" s="236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163</v>
      </c>
      <c r="AU115" s="244" t="s">
        <v>81</v>
      </c>
      <c r="AV115" s="13" t="s">
        <v>79</v>
      </c>
      <c r="AW115" s="13" t="s">
        <v>34</v>
      </c>
      <c r="AX115" s="13" t="s">
        <v>72</v>
      </c>
      <c r="AY115" s="244" t="s">
        <v>150</v>
      </c>
    </row>
    <row r="116" s="14" customFormat="1">
      <c r="A116" s="14"/>
      <c r="B116" s="245"/>
      <c r="C116" s="246"/>
      <c r="D116" s="228" t="s">
        <v>163</v>
      </c>
      <c r="E116" s="247" t="s">
        <v>19</v>
      </c>
      <c r="F116" s="248" t="s">
        <v>669</v>
      </c>
      <c r="G116" s="246"/>
      <c r="H116" s="249">
        <v>745.79999999999995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163</v>
      </c>
      <c r="AU116" s="255" t="s">
        <v>81</v>
      </c>
      <c r="AV116" s="14" t="s">
        <v>81</v>
      </c>
      <c r="AW116" s="14" t="s">
        <v>34</v>
      </c>
      <c r="AX116" s="14" t="s">
        <v>72</v>
      </c>
      <c r="AY116" s="255" t="s">
        <v>150</v>
      </c>
    </row>
    <row r="117" s="15" customFormat="1">
      <c r="A117" s="15"/>
      <c r="B117" s="256"/>
      <c r="C117" s="257"/>
      <c r="D117" s="228" t="s">
        <v>163</v>
      </c>
      <c r="E117" s="258" t="s">
        <v>19</v>
      </c>
      <c r="F117" s="259" t="s">
        <v>167</v>
      </c>
      <c r="G117" s="257"/>
      <c r="H117" s="260">
        <v>745.79999999999995</v>
      </c>
      <c r="I117" s="261"/>
      <c r="J117" s="257"/>
      <c r="K117" s="257"/>
      <c r="L117" s="262"/>
      <c r="M117" s="263"/>
      <c r="N117" s="264"/>
      <c r="O117" s="264"/>
      <c r="P117" s="264"/>
      <c r="Q117" s="264"/>
      <c r="R117" s="264"/>
      <c r="S117" s="264"/>
      <c r="T117" s="26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6" t="s">
        <v>163</v>
      </c>
      <c r="AU117" s="266" t="s">
        <v>81</v>
      </c>
      <c r="AV117" s="15" t="s">
        <v>157</v>
      </c>
      <c r="AW117" s="15" t="s">
        <v>34</v>
      </c>
      <c r="AX117" s="15" t="s">
        <v>79</v>
      </c>
      <c r="AY117" s="266" t="s">
        <v>150</v>
      </c>
    </row>
    <row r="118" s="2" customFormat="1" ht="33" customHeight="1">
      <c r="A118" s="40"/>
      <c r="B118" s="41"/>
      <c r="C118" s="215" t="s">
        <v>157</v>
      </c>
      <c r="D118" s="215" t="s">
        <v>152</v>
      </c>
      <c r="E118" s="216" t="s">
        <v>670</v>
      </c>
      <c r="F118" s="217" t="s">
        <v>671</v>
      </c>
      <c r="G118" s="218" t="s">
        <v>155</v>
      </c>
      <c r="H118" s="219">
        <v>7458</v>
      </c>
      <c r="I118" s="220"/>
      <c r="J118" s="221">
        <f>ROUND(I118*H118,2)</f>
        <v>0</v>
      </c>
      <c r="K118" s="217" t="s">
        <v>156</v>
      </c>
      <c r="L118" s="46"/>
      <c r="M118" s="222" t="s">
        <v>19</v>
      </c>
      <c r="N118" s="223" t="s">
        <v>43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157</v>
      </c>
      <c r="AT118" s="226" t="s">
        <v>152</v>
      </c>
      <c r="AU118" s="226" t="s">
        <v>81</v>
      </c>
      <c r="AY118" s="19" t="s">
        <v>150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79</v>
      </c>
      <c r="BK118" s="227">
        <f>ROUND(I118*H118,2)</f>
        <v>0</v>
      </c>
      <c r="BL118" s="19" t="s">
        <v>157</v>
      </c>
      <c r="BM118" s="226" t="s">
        <v>672</v>
      </c>
    </row>
    <row r="119" s="2" customFormat="1">
      <c r="A119" s="40"/>
      <c r="B119" s="41"/>
      <c r="C119" s="42"/>
      <c r="D119" s="228" t="s">
        <v>159</v>
      </c>
      <c r="E119" s="42"/>
      <c r="F119" s="229" t="s">
        <v>673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159</v>
      </c>
      <c r="AU119" s="19" t="s">
        <v>81</v>
      </c>
    </row>
    <row r="120" s="2" customFormat="1">
      <c r="A120" s="40"/>
      <c r="B120" s="41"/>
      <c r="C120" s="42"/>
      <c r="D120" s="233" t="s">
        <v>161</v>
      </c>
      <c r="E120" s="42"/>
      <c r="F120" s="234" t="s">
        <v>674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161</v>
      </c>
      <c r="AU120" s="19" t="s">
        <v>81</v>
      </c>
    </row>
    <row r="121" s="13" customFormat="1">
      <c r="A121" s="13"/>
      <c r="B121" s="235"/>
      <c r="C121" s="236"/>
      <c r="D121" s="228" t="s">
        <v>163</v>
      </c>
      <c r="E121" s="237" t="s">
        <v>19</v>
      </c>
      <c r="F121" s="238" t="s">
        <v>196</v>
      </c>
      <c r="G121" s="236"/>
      <c r="H121" s="237" t="s">
        <v>19</v>
      </c>
      <c r="I121" s="239"/>
      <c r="J121" s="236"/>
      <c r="K121" s="236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163</v>
      </c>
      <c r="AU121" s="244" t="s">
        <v>81</v>
      </c>
      <c r="AV121" s="13" t="s">
        <v>79</v>
      </c>
      <c r="AW121" s="13" t="s">
        <v>34</v>
      </c>
      <c r="AX121" s="13" t="s">
        <v>72</v>
      </c>
      <c r="AY121" s="244" t="s">
        <v>150</v>
      </c>
    </row>
    <row r="122" s="13" customFormat="1">
      <c r="A122" s="13"/>
      <c r="B122" s="235"/>
      <c r="C122" s="236"/>
      <c r="D122" s="228" t="s">
        <v>163</v>
      </c>
      <c r="E122" s="237" t="s">
        <v>19</v>
      </c>
      <c r="F122" s="238" t="s">
        <v>675</v>
      </c>
      <c r="G122" s="236"/>
      <c r="H122" s="237" t="s">
        <v>19</v>
      </c>
      <c r="I122" s="239"/>
      <c r="J122" s="236"/>
      <c r="K122" s="236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163</v>
      </c>
      <c r="AU122" s="244" t="s">
        <v>81</v>
      </c>
      <c r="AV122" s="13" t="s">
        <v>79</v>
      </c>
      <c r="AW122" s="13" t="s">
        <v>34</v>
      </c>
      <c r="AX122" s="13" t="s">
        <v>72</v>
      </c>
      <c r="AY122" s="244" t="s">
        <v>150</v>
      </c>
    </row>
    <row r="123" s="14" customFormat="1">
      <c r="A123" s="14"/>
      <c r="B123" s="245"/>
      <c r="C123" s="246"/>
      <c r="D123" s="228" t="s">
        <v>163</v>
      </c>
      <c r="E123" s="247" t="s">
        <v>19</v>
      </c>
      <c r="F123" s="248" t="s">
        <v>661</v>
      </c>
      <c r="G123" s="246"/>
      <c r="H123" s="249">
        <v>7458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163</v>
      </c>
      <c r="AU123" s="255" t="s">
        <v>81</v>
      </c>
      <c r="AV123" s="14" t="s">
        <v>81</v>
      </c>
      <c r="AW123" s="14" t="s">
        <v>34</v>
      </c>
      <c r="AX123" s="14" t="s">
        <v>72</v>
      </c>
      <c r="AY123" s="255" t="s">
        <v>150</v>
      </c>
    </row>
    <row r="124" s="15" customFormat="1">
      <c r="A124" s="15"/>
      <c r="B124" s="256"/>
      <c r="C124" s="257"/>
      <c r="D124" s="228" t="s">
        <v>163</v>
      </c>
      <c r="E124" s="258" t="s">
        <v>19</v>
      </c>
      <c r="F124" s="259" t="s">
        <v>167</v>
      </c>
      <c r="G124" s="257"/>
      <c r="H124" s="260">
        <v>7458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6" t="s">
        <v>163</v>
      </c>
      <c r="AU124" s="266" t="s">
        <v>81</v>
      </c>
      <c r="AV124" s="15" t="s">
        <v>157</v>
      </c>
      <c r="AW124" s="15" t="s">
        <v>34</v>
      </c>
      <c r="AX124" s="15" t="s">
        <v>79</v>
      </c>
      <c r="AY124" s="266" t="s">
        <v>150</v>
      </c>
    </row>
    <row r="125" s="2" customFormat="1" ht="24.15" customHeight="1">
      <c r="A125" s="40"/>
      <c r="B125" s="41"/>
      <c r="C125" s="215" t="s">
        <v>184</v>
      </c>
      <c r="D125" s="215" t="s">
        <v>152</v>
      </c>
      <c r="E125" s="216" t="s">
        <v>420</v>
      </c>
      <c r="F125" s="217" t="s">
        <v>421</v>
      </c>
      <c r="G125" s="218" t="s">
        <v>155</v>
      </c>
      <c r="H125" s="219">
        <v>7458</v>
      </c>
      <c r="I125" s="220"/>
      <c r="J125" s="221">
        <f>ROUND(I125*H125,2)</f>
        <v>0</v>
      </c>
      <c r="K125" s="217" t="s">
        <v>156</v>
      </c>
      <c r="L125" s="46"/>
      <c r="M125" s="222" t="s">
        <v>19</v>
      </c>
      <c r="N125" s="223" t="s">
        <v>43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157</v>
      </c>
      <c r="AT125" s="226" t="s">
        <v>152</v>
      </c>
      <c r="AU125" s="226" t="s">
        <v>81</v>
      </c>
      <c r="AY125" s="19" t="s">
        <v>150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79</v>
      </c>
      <c r="BK125" s="227">
        <f>ROUND(I125*H125,2)</f>
        <v>0</v>
      </c>
      <c r="BL125" s="19" t="s">
        <v>157</v>
      </c>
      <c r="BM125" s="226" t="s">
        <v>676</v>
      </c>
    </row>
    <row r="126" s="2" customFormat="1">
      <c r="A126" s="40"/>
      <c r="B126" s="41"/>
      <c r="C126" s="42"/>
      <c r="D126" s="228" t="s">
        <v>159</v>
      </c>
      <c r="E126" s="42"/>
      <c r="F126" s="229" t="s">
        <v>423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159</v>
      </c>
      <c r="AU126" s="19" t="s">
        <v>81</v>
      </c>
    </row>
    <row r="127" s="2" customFormat="1">
      <c r="A127" s="40"/>
      <c r="B127" s="41"/>
      <c r="C127" s="42"/>
      <c r="D127" s="233" t="s">
        <v>161</v>
      </c>
      <c r="E127" s="42"/>
      <c r="F127" s="234" t="s">
        <v>424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161</v>
      </c>
      <c r="AU127" s="19" t="s">
        <v>81</v>
      </c>
    </row>
    <row r="128" s="13" customFormat="1">
      <c r="A128" s="13"/>
      <c r="B128" s="235"/>
      <c r="C128" s="236"/>
      <c r="D128" s="228" t="s">
        <v>163</v>
      </c>
      <c r="E128" s="237" t="s">
        <v>19</v>
      </c>
      <c r="F128" s="238" t="s">
        <v>196</v>
      </c>
      <c r="G128" s="236"/>
      <c r="H128" s="237" t="s">
        <v>19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163</v>
      </c>
      <c r="AU128" s="244" t="s">
        <v>81</v>
      </c>
      <c r="AV128" s="13" t="s">
        <v>79</v>
      </c>
      <c r="AW128" s="13" t="s">
        <v>34</v>
      </c>
      <c r="AX128" s="13" t="s">
        <v>72</v>
      </c>
      <c r="AY128" s="244" t="s">
        <v>150</v>
      </c>
    </row>
    <row r="129" s="13" customFormat="1">
      <c r="A129" s="13"/>
      <c r="B129" s="235"/>
      <c r="C129" s="236"/>
      <c r="D129" s="228" t="s">
        <v>163</v>
      </c>
      <c r="E129" s="237" t="s">
        <v>19</v>
      </c>
      <c r="F129" s="238" t="s">
        <v>677</v>
      </c>
      <c r="G129" s="236"/>
      <c r="H129" s="237" t="s">
        <v>19</v>
      </c>
      <c r="I129" s="239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163</v>
      </c>
      <c r="AU129" s="244" t="s">
        <v>81</v>
      </c>
      <c r="AV129" s="13" t="s">
        <v>79</v>
      </c>
      <c r="AW129" s="13" t="s">
        <v>34</v>
      </c>
      <c r="AX129" s="13" t="s">
        <v>72</v>
      </c>
      <c r="AY129" s="244" t="s">
        <v>150</v>
      </c>
    </row>
    <row r="130" s="14" customFormat="1">
      <c r="A130" s="14"/>
      <c r="B130" s="245"/>
      <c r="C130" s="246"/>
      <c r="D130" s="228" t="s">
        <v>163</v>
      </c>
      <c r="E130" s="247" t="s">
        <v>19</v>
      </c>
      <c r="F130" s="248" t="s">
        <v>661</v>
      </c>
      <c r="G130" s="246"/>
      <c r="H130" s="249">
        <v>7458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163</v>
      </c>
      <c r="AU130" s="255" t="s">
        <v>81</v>
      </c>
      <c r="AV130" s="14" t="s">
        <v>81</v>
      </c>
      <c r="AW130" s="14" t="s">
        <v>34</v>
      </c>
      <c r="AX130" s="14" t="s">
        <v>72</v>
      </c>
      <c r="AY130" s="255" t="s">
        <v>150</v>
      </c>
    </row>
    <row r="131" s="15" customFormat="1">
      <c r="A131" s="15"/>
      <c r="B131" s="256"/>
      <c r="C131" s="257"/>
      <c r="D131" s="228" t="s">
        <v>163</v>
      </c>
      <c r="E131" s="258" t="s">
        <v>19</v>
      </c>
      <c r="F131" s="259" t="s">
        <v>167</v>
      </c>
      <c r="G131" s="257"/>
      <c r="H131" s="260">
        <v>7458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163</v>
      </c>
      <c r="AU131" s="266" t="s">
        <v>81</v>
      </c>
      <c r="AV131" s="15" t="s">
        <v>157</v>
      </c>
      <c r="AW131" s="15" t="s">
        <v>34</v>
      </c>
      <c r="AX131" s="15" t="s">
        <v>79</v>
      </c>
      <c r="AY131" s="266" t="s">
        <v>150</v>
      </c>
    </row>
    <row r="132" s="2" customFormat="1" ht="16.5" customHeight="1">
      <c r="A132" s="40"/>
      <c r="B132" s="41"/>
      <c r="C132" s="267" t="s">
        <v>190</v>
      </c>
      <c r="D132" s="267" t="s">
        <v>412</v>
      </c>
      <c r="E132" s="268" t="s">
        <v>428</v>
      </c>
      <c r="F132" s="269" t="s">
        <v>429</v>
      </c>
      <c r="G132" s="270" t="s">
        <v>415</v>
      </c>
      <c r="H132" s="271">
        <v>230.452</v>
      </c>
      <c r="I132" s="272"/>
      <c r="J132" s="273">
        <f>ROUND(I132*H132,2)</f>
        <v>0</v>
      </c>
      <c r="K132" s="269" t="s">
        <v>156</v>
      </c>
      <c r="L132" s="274"/>
      <c r="M132" s="275" t="s">
        <v>19</v>
      </c>
      <c r="N132" s="276" t="s">
        <v>43</v>
      </c>
      <c r="O132" s="86"/>
      <c r="P132" s="224">
        <f>O132*H132</f>
        <v>0</v>
      </c>
      <c r="Q132" s="224">
        <v>0.001</v>
      </c>
      <c r="R132" s="224">
        <f>Q132*H132</f>
        <v>0.23045199999999999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208</v>
      </c>
      <c r="AT132" s="226" t="s">
        <v>412</v>
      </c>
      <c r="AU132" s="226" t="s">
        <v>81</v>
      </c>
      <c r="AY132" s="19" t="s">
        <v>150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79</v>
      </c>
      <c r="BK132" s="227">
        <f>ROUND(I132*H132,2)</f>
        <v>0</v>
      </c>
      <c r="BL132" s="19" t="s">
        <v>157</v>
      </c>
      <c r="BM132" s="226" t="s">
        <v>678</v>
      </c>
    </row>
    <row r="133" s="2" customFormat="1">
      <c r="A133" s="40"/>
      <c r="B133" s="41"/>
      <c r="C133" s="42"/>
      <c r="D133" s="228" t="s">
        <v>159</v>
      </c>
      <c r="E133" s="42"/>
      <c r="F133" s="229" t="s">
        <v>429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159</v>
      </c>
      <c r="AU133" s="19" t="s">
        <v>81</v>
      </c>
    </row>
    <row r="134" s="2" customFormat="1">
      <c r="A134" s="40"/>
      <c r="B134" s="41"/>
      <c r="C134" s="42"/>
      <c r="D134" s="228" t="s">
        <v>495</v>
      </c>
      <c r="E134" s="42"/>
      <c r="F134" s="277" t="s">
        <v>679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495</v>
      </c>
      <c r="AU134" s="19" t="s">
        <v>81</v>
      </c>
    </row>
    <row r="135" s="13" customFormat="1">
      <c r="A135" s="13"/>
      <c r="B135" s="235"/>
      <c r="C135" s="236"/>
      <c r="D135" s="228" t="s">
        <v>163</v>
      </c>
      <c r="E135" s="237" t="s">
        <v>19</v>
      </c>
      <c r="F135" s="238" t="s">
        <v>431</v>
      </c>
      <c r="G135" s="236"/>
      <c r="H135" s="237" t="s">
        <v>19</v>
      </c>
      <c r="I135" s="239"/>
      <c r="J135" s="236"/>
      <c r="K135" s="236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163</v>
      </c>
      <c r="AU135" s="244" t="s">
        <v>81</v>
      </c>
      <c r="AV135" s="13" t="s">
        <v>79</v>
      </c>
      <c r="AW135" s="13" t="s">
        <v>34</v>
      </c>
      <c r="AX135" s="13" t="s">
        <v>72</v>
      </c>
      <c r="AY135" s="244" t="s">
        <v>150</v>
      </c>
    </row>
    <row r="136" s="14" customFormat="1">
      <c r="A136" s="14"/>
      <c r="B136" s="245"/>
      <c r="C136" s="246"/>
      <c r="D136" s="228" t="s">
        <v>163</v>
      </c>
      <c r="E136" s="247" t="s">
        <v>19</v>
      </c>
      <c r="F136" s="248" t="s">
        <v>680</v>
      </c>
      <c r="G136" s="246"/>
      <c r="H136" s="249">
        <v>230.452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163</v>
      </c>
      <c r="AU136" s="255" t="s">
        <v>81</v>
      </c>
      <c r="AV136" s="14" t="s">
        <v>81</v>
      </c>
      <c r="AW136" s="14" t="s">
        <v>34</v>
      </c>
      <c r="AX136" s="14" t="s">
        <v>72</v>
      </c>
      <c r="AY136" s="255" t="s">
        <v>150</v>
      </c>
    </row>
    <row r="137" s="15" customFormat="1">
      <c r="A137" s="15"/>
      <c r="B137" s="256"/>
      <c r="C137" s="257"/>
      <c r="D137" s="228" t="s">
        <v>163</v>
      </c>
      <c r="E137" s="258" t="s">
        <v>19</v>
      </c>
      <c r="F137" s="259" t="s">
        <v>167</v>
      </c>
      <c r="G137" s="257"/>
      <c r="H137" s="260">
        <v>230.452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6" t="s">
        <v>163</v>
      </c>
      <c r="AU137" s="266" t="s">
        <v>81</v>
      </c>
      <c r="AV137" s="15" t="s">
        <v>157</v>
      </c>
      <c r="AW137" s="15" t="s">
        <v>34</v>
      </c>
      <c r="AX137" s="15" t="s">
        <v>79</v>
      </c>
      <c r="AY137" s="266" t="s">
        <v>150</v>
      </c>
    </row>
    <row r="138" s="2" customFormat="1" ht="24.15" customHeight="1">
      <c r="A138" s="40"/>
      <c r="B138" s="41"/>
      <c r="C138" s="215" t="s">
        <v>199</v>
      </c>
      <c r="D138" s="215" t="s">
        <v>152</v>
      </c>
      <c r="E138" s="216" t="s">
        <v>434</v>
      </c>
      <c r="F138" s="217" t="s">
        <v>435</v>
      </c>
      <c r="G138" s="218" t="s">
        <v>155</v>
      </c>
      <c r="H138" s="219">
        <v>7458</v>
      </c>
      <c r="I138" s="220"/>
      <c r="J138" s="221">
        <f>ROUND(I138*H138,2)</f>
        <v>0</v>
      </c>
      <c r="K138" s="217" t="s">
        <v>156</v>
      </c>
      <c r="L138" s="46"/>
      <c r="M138" s="222" t="s">
        <v>19</v>
      </c>
      <c r="N138" s="223" t="s">
        <v>43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157</v>
      </c>
      <c r="AT138" s="226" t="s">
        <v>152</v>
      </c>
      <c r="AU138" s="226" t="s">
        <v>81</v>
      </c>
      <c r="AY138" s="19" t="s">
        <v>150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79</v>
      </c>
      <c r="BK138" s="227">
        <f>ROUND(I138*H138,2)</f>
        <v>0</v>
      </c>
      <c r="BL138" s="19" t="s">
        <v>157</v>
      </c>
      <c r="BM138" s="226" t="s">
        <v>681</v>
      </c>
    </row>
    <row r="139" s="2" customFormat="1">
      <c r="A139" s="40"/>
      <c r="B139" s="41"/>
      <c r="C139" s="42"/>
      <c r="D139" s="228" t="s">
        <v>159</v>
      </c>
      <c r="E139" s="42"/>
      <c r="F139" s="229" t="s">
        <v>437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159</v>
      </c>
      <c r="AU139" s="19" t="s">
        <v>81</v>
      </c>
    </row>
    <row r="140" s="2" customFormat="1">
      <c r="A140" s="40"/>
      <c r="B140" s="41"/>
      <c r="C140" s="42"/>
      <c r="D140" s="233" t="s">
        <v>161</v>
      </c>
      <c r="E140" s="42"/>
      <c r="F140" s="234" t="s">
        <v>438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161</v>
      </c>
      <c r="AU140" s="19" t="s">
        <v>81</v>
      </c>
    </row>
    <row r="141" s="13" customFormat="1">
      <c r="A141" s="13"/>
      <c r="B141" s="235"/>
      <c r="C141" s="236"/>
      <c r="D141" s="228" t="s">
        <v>163</v>
      </c>
      <c r="E141" s="237" t="s">
        <v>19</v>
      </c>
      <c r="F141" s="238" t="s">
        <v>196</v>
      </c>
      <c r="G141" s="236"/>
      <c r="H141" s="237" t="s">
        <v>19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163</v>
      </c>
      <c r="AU141" s="244" t="s">
        <v>81</v>
      </c>
      <c r="AV141" s="13" t="s">
        <v>79</v>
      </c>
      <c r="AW141" s="13" t="s">
        <v>34</v>
      </c>
      <c r="AX141" s="13" t="s">
        <v>72</v>
      </c>
      <c r="AY141" s="244" t="s">
        <v>150</v>
      </c>
    </row>
    <row r="142" s="13" customFormat="1">
      <c r="A142" s="13"/>
      <c r="B142" s="235"/>
      <c r="C142" s="236"/>
      <c r="D142" s="228" t="s">
        <v>163</v>
      </c>
      <c r="E142" s="237" t="s">
        <v>19</v>
      </c>
      <c r="F142" s="238" t="s">
        <v>682</v>
      </c>
      <c r="G142" s="236"/>
      <c r="H142" s="237" t="s">
        <v>19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163</v>
      </c>
      <c r="AU142" s="244" t="s">
        <v>81</v>
      </c>
      <c r="AV142" s="13" t="s">
        <v>79</v>
      </c>
      <c r="AW142" s="13" t="s">
        <v>34</v>
      </c>
      <c r="AX142" s="13" t="s">
        <v>72</v>
      </c>
      <c r="AY142" s="244" t="s">
        <v>150</v>
      </c>
    </row>
    <row r="143" s="14" customFormat="1">
      <c r="A143" s="14"/>
      <c r="B143" s="245"/>
      <c r="C143" s="246"/>
      <c r="D143" s="228" t="s">
        <v>163</v>
      </c>
      <c r="E143" s="247" t="s">
        <v>19</v>
      </c>
      <c r="F143" s="248" t="s">
        <v>661</v>
      </c>
      <c r="G143" s="246"/>
      <c r="H143" s="249">
        <v>7458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163</v>
      </c>
      <c r="AU143" s="255" t="s">
        <v>81</v>
      </c>
      <c r="AV143" s="14" t="s">
        <v>81</v>
      </c>
      <c r="AW143" s="14" t="s">
        <v>34</v>
      </c>
      <c r="AX143" s="14" t="s">
        <v>72</v>
      </c>
      <c r="AY143" s="255" t="s">
        <v>150</v>
      </c>
    </row>
    <row r="144" s="15" customFormat="1">
      <c r="A144" s="15"/>
      <c r="B144" s="256"/>
      <c r="C144" s="257"/>
      <c r="D144" s="228" t="s">
        <v>163</v>
      </c>
      <c r="E144" s="258" t="s">
        <v>19</v>
      </c>
      <c r="F144" s="259" t="s">
        <v>167</v>
      </c>
      <c r="G144" s="257"/>
      <c r="H144" s="260">
        <v>7458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163</v>
      </c>
      <c r="AU144" s="266" t="s">
        <v>81</v>
      </c>
      <c r="AV144" s="15" t="s">
        <v>157</v>
      </c>
      <c r="AW144" s="15" t="s">
        <v>34</v>
      </c>
      <c r="AX144" s="15" t="s">
        <v>79</v>
      </c>
      <c r="AY144" s="266" t="s">
        <v>150</v>
      </c>
    </row>
    <row r="145" s="2" customFormat="1" ht="33" customHeight="1">
      <c r="A145" s="40"/>
      <c r="B145" s="41"/>
      <c r="C145" s="215" t="s">
        <v>208</v>
      </c>
      <c r="D145" s="215" t="s">
        <v>152</v>
      </c>
      <c r="E145" s="216" t="s">
        <v>683</v>
      </c>
      <c r="F145" s="217" t="s">
        <v>684</v>
      </c>
      <c r="G145" s="218" t="s">
        <v>170</v>
      </c>
      <c r="H145" s="219">
        <v>186</v>
      </c>
      <c r="I145" s="220"/>
      <c r="J145" s="221">
        <f>ROUND(I145*H145,2)</f>
        <v>0</v>
      </c>
      <c r="K145" s="217" t="s">
        <v>156</v>
      </c>
      <c r="L145" s="46"/>
      <c r="M145" s="222" t="s">
        <v>19</v>
      </c>
      <c r="N145" s="223" t="s">
        <v>43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157</v>
      </c>
      <c r="AT145" s="226" t="s">
        <v>152</v>
      </c>
      <c r="AU145" s="226" t="s">
        <v>81</v>
      </c>
      <c r="AY145" s="19" t="s">
        <v>150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79</v>
      </c>
      <c r="BK145" s="227">
        <f>ROUND(I145*H145,2)</f>
        <v>0</v>
      </c>
      <c r="BL145" s="19" t="s">
        <v>157</v>
      </c>
      <c r="BM145" s="226" t="s">
        <v>685</v>
      </c>
    </row>
    <row r="146" s="2" customFormat="1">
      <c r="A146" s="40"/>
      <c r="B146" s="41"/>
      <c r="C146" s="42"/>
      <c r="D146" s="228" t="s">
        <v>159</v>
      </c>
      <c r="E146" s="42"/>
      <c r="F146" s="229" t="s">
        <v>686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159</v>
      </c>
      <c r="AU146" s="19" t="s">
        <v>81</v>
      </c>
    </row>
    <row r="147" s="2" customFormat="1">
      <c r="A147" s="40"/>
      <c r="B147" s="41"/>
      <c r="C147" s="42"/>
      <c r="D147" s="233" t="s">
        <v>161</v>
      </c>
      <c r="E147" s="42"/>
      <c r="F147" s="234" t="s">
        <v>687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161</v>
      </c>
      <c r="AU147" s="19" t="s">
        <v>81</v>
      </c>
    </row>
    <row r="148" s="13" customFormat="1">
      <c r="A148" s="13"/>
      <c r="B148" s="235"/>
      <c r="C148" s="236"/>
      <c r="D148" s="228" t="s">
        <v>163</v>
      </c>
      <c r="E148" s="237" t="s">
        <v>19</v>
      </c>
      <c r="F148" s="238" t="s">
        <v>688</v>
      </c>
      <c r="G148" s="236"/>
      <c r="H148" s="237" t="s">
        <v>19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163</v>
      </c>
      <c r="AU148" s="244" t="s">
        <v>81</v>
      </c>
      <c r="AV148" s="13" t="s">
        <v>79</v>
      </c>
      <c r="AW148" s="13" t="s">
        <v>34</v>
      </c>
      <c r="AX148" s="13" t="s">
        <v>72</v>
      </c>
      <c r="AY148" s="244" t="s">
        <v>150</v>
      </c>
    </row>
    <row r="149" s="13" customFormat="1">
      <c r="A149" s="13"/>
      <c r="B149" s="235"/>
      <c r="C149" s="236"/>
      <c r="D149" s="228" t="s">
        <v>163</v>
      </c>
      <c r="E149" s="237" t="s">
        <v>19</v>
      </c>
      <c r="F149" s="238" t="s">
        <v>689</v>
      </c>
      <c r="G149" s="236"/>
      <c r="H149" s="237" t="s">
        <v>19</v>
      </c>
      <c r="I149" s="239"/>
      <c r="J149" s="236"/>
      <c r="K149" s="236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163</v>
      </c>
      <c r="AU149" s="244" t="s">
        <v>81</v>
      </c>
      <c r="AV149" s="13" t="s">
        <v>79</v>
      </c>
      <c r="AW149" s="13" t="s">
        <v>34</v>
      </c>
      <c r="AX149" s="13" t="s">
        <v>72</v>
      </c>
      <c r="AY149" s="244" t="s">
        <v>150</v>
      </c>
    </row>
    <row r="150" s="14" customFormat="1">
      <c r="A150" s="14"/>
      <c r="B150" s="245"/>
      <c r="C150" s="246"/>
      <c r="D150" s="228" t="s">
        <v>163</v>
      </c>
      <c r="E150" s="247" t="s">
        <v>19</v>
      </c>
      <c r="F150" s="248" t="s">
        <v>690</v>
      </c>
      <c r="G150" s="246"/>
      <c r="H150" s="249">
        <v>186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163</v>
      </c>
      <c r="AU150" s="255" t="s">
        <v>81</v>
      </c>
      <c r="AV150" s="14" t="s">
        <v>81</v>
      </c>
      <c r="AW150" s="14" t="s">
        <v>34</v>
      </c>
      <c r="AX150" s="14" t="s">
        <v>72</v>
      </c>
      <c r="AY150" s="255" t="s">
        <v>150</v>
      </c>
    </row>
    <row r="151" s="15" customFormat="1">
      <c r="A151" s="15"/>
      <c r="B151" s="256"/>
      <c r="C151" s="257"/>
      <c r="D151" s="228" t="s">
        <v>163</v>
      </c>
      <c r="E151" s="258" t="s">
        <v>19</v>
      </c>
      <c r="F151" s="259" t="s">
        <v>167</v>
      </c>
      <c r="G151" s="257"/>
      <c r="H151" s="260">
        <v>186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6" t="s">
        <v>163</v>
      </c>
      <c r="AU151" s="266" t="s">
        <v>81</v>
      </c>
      <c r="AV151" s="15" t="s">
        <v>157</v>
      </c>
      <c r="AW151" s="15" t="s">
        <v>34</v>
      </c>
      <c r="AX151" s="15" t="s">
        <v>79</v>
      </c>
      <c r="AY151" s="266" t="s">
        <v>150</v>
      </c>
    </row>
    <row r="152" s="2" customFormat="1" ht="33" customHeight="1">
      <c r="A152" s="40"/>
      <c r="B152" s="41"/>
      <c r="C152" s="215" t="s">
        <v>215</v>
      </c>
      <c r="D152" s="215" t="s">
        <v>152</v>
      </c>
      <c r="E152" s="216" t="s">
        <v>691</v>
      </c>
      <c r="F152" s="217" t="s">
        <v>692</v>
      </c>
      <c r="G152" s="218" t="s">
        <v>170</v>
      </c>
      <c r="H152" s="219">
        <v>2486</v>
      </c>
      <c r="I152" s="220"/>
      <c r="J152" s="221">
        <f>ROUND(I152*H152,2)</f>
        <v>0</v>
      </c>
      <c r="K152" s="217" t="s">
        <v>156</v>
      </c>
      <c r="L152" s="46"/>
      <c r="M152" s="222" t="s">
        <v>19</v>
      </c>
      <c r="N152" s="223" t="s">
        <v>43</v>
      </c>
      <c r="O152" s="86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6" t="s">
        <v>157</v>
      </c>
      <c r="AT152" s="226" t="s">
        <v>152</v>
      </c>
      <c r="AU152" s="226" t="s">
        <v>81</v>
      </c>
      <c r="AY152" s="19" t="s">
        <v>150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79</v>
      </c>
      <c r="BK152" s="227">
        <f>ROUND(I152*H152,2)</f>
        <v>0</v>
      </c>
      <c r="BL152" s="19" t="s">
        <v>157</v>
      </c>
      <c r="BM152" s="226" t="s">
        <v>693</v>
      </c>
    </row>
    <row r="153" s="2" customFormat="1">
      <c r="A153" s="40"/>
      <c r="B153" s="41"/>
      <c r="C153" s="42"/>
      <c r="D153" s="228" t="s">
        <v>159</v>
      </c>
      <c r="E153" s="42"/>
      <c r="F153" s="229" t="s">
        <v>694</v>
      </c>
      <c r="G153" s="42"/>
      <c r="H153" s="42"/>
      <c r="I153" s="230"/>
      <c r="J153" s="42"/>
      <c r="K153" s="42"/>
      <c r="L153" s="46"/>
      <c r="M153" s="231"/>
      <c r="N153" s="23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159</v>
      </c>
      <c r="AU153" s="19" t="s">
        <v>81</v>
      </c>
    </row>
    <row r="154" s="2" customFormat="1">
      <c r="A154" s="40"/>
      <c r="B154" s="41"/>
      <c r="C154" s="42"/>
      <c r="D154" s="233" t="s">
        <v>161</v>
      </c>
      <c r="E154" s="42"/>
      <c r="F154" s="234" t="s">
        <v>695</v>
      </c>
      <c r="G154" s="42"/>
      <c r="H154" s="42"/>
      <c r="I154" s="230"/>
      <c r="J154" s="42"/>
      <c r="K154" s="42"/>
      <c r="L154" s="46"/>
      <c r="M154" s="231"/>
      <c r="N154" s="23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161</v>
      </c>
      <c r="AU154" s="19" t="s">
        <v>81</v>
      </c>
    </row>
    <row r="155" s="13" customFormat="1">
      <c r="A155" s="13"/>
      <c r="B155" s="235"/>
      <c r="C155" s="236"/>
      <c r="D155" s="228" t="s">
        <v>163</v>
      </c>
      <c r="E155" s="237" t="s">
        <v>19</v>
      </c>
      <c r="F155" s="238" t="s">
        <v>688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163</v>
      </c>
      <c r="AU155" s="244" t="s">
        <v>81</v>
      </c>
      <c r="AV155" s="13" t="s">
        <v>79</v>
      </c>
      <c r="AW155" s="13" t="s">
        <v>34</v>
      </c>
      <c r="AX155" s="13" t="s">
        <v>72</v>
      </c>
      <c r="AY155" s="244" t="s">
        <v>150</v>
      </c>
    </row>
    <row r="156" s="13" customFormat="1">
      <c r="A156" s="13"/>
      <c r="B156" s="235"/>
      <c r="C156" s="236"/>
      <c r="D156" s="228" t="s">
        <v>163</v>
      </c>
      <c r="E156" s="237" t="s">
        <v>19</v>
      </c>
      <c r="F156" s="238" t="s">
        <v>696</v>
      </c>
      <c r="G156" s="236"/>
      <c r="H156" s="237" t="s">
        <v>19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163</v>
      </c>
      <c r="AU156" s="244" t="s">
        <v>81</v>
      </c>
      <c r="AV156" s="13" t="s">
        <v>79</v>
      </c>
      <c r="AW156" s="13" t="s">
        <v>34</v>
      </c>
      <c r="AX156" s="13" t="s">
        <v>72</v>
      </c>
      <c r="AY156" s="244" t="s">
        <v>150</v>
      </c>
    </row>
    <row r="157" s="14" customFormat="1">
      <c r="A157" s="14"/>
      <c r="B157" s="245"/>
      <c r="C157" s="246"/>
      <c r="D157" s="228" t="s">
        <v>163</v>
      </c>
      <c r="E157" s="247" t="s">
        <v>19</v>
      </c>
      <c r="F157" s="248" t="s">
        <v>697</v>
      </c>
      <c r="G157" s="246"/>
      <c r="H157" s="249">
        <v>2486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163</v>
      </c>
      <c r="AU157" s="255" t="s">
        <v>81</v>
      </c>
      <c r="AV157" s="14" t="s">
        <v>81</v>
      </c>
      <c r="AW157" s="14" t="s">
        <v>34</v>
      </c>
      <c r="AX157" s="14" t="s">
        <v>72</v>
      </c>
      <c r="AY157" s="255" t="s">
        <v>150</v>
      </c>
    </row>
    <row r="158" s="15" customFormat="1">
      <c r="A158" s="15"/>
      <c r="B158" s="256"/>
      <c r="C158" s="257"/>
      <c r="D158" s="228" t="s">
        <v>163</v>
      </c>
      <c r="E158" s="258" t="s">
        <v>19</v>
      </c>
      <c r="F158" s="259" t="s">
        <v>167</v>
      </c>
      <c r="G158" s="257"/>
      <c r="H158" s="260">
        <v>2486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6" t="s">
        <v>163</v>
      </c>
      <c r="AU158" s="266" t="s">
        <v>81</v>
      </c>
      <c r="AV158" s="15" t="s">
        <v>157</v>
      </c>
      <c r="AW158" s="15" t="s">
        <v>34</v>
      </c>
      <c r="AX158" s="15" t="s">
        <v>79</v>
      </c>
      <c r="AY158" s="266" t="s">
        <v>150</v>
      </c>
    </row>
    <row r="159" s="2" customFormat="1" ht="24.15" customHeight="1">
      <c r="A159" s="40"/>
      <c r="B159" s="41"/>
      <c r="C159" s="215" t="s">
        <v>225</v>
      </c>
      <c r="D159" s="215" t="s">
        <v>152</v>
      </c>
      <c r="E159" s="216" t="s">
        <v>698</v>
      </c>
      <c r="F159" s="217" t="s">
        <v>699</v>
      </c>
      <c r="G159" s="218" t="s">
        <v>170</v>
      </c>
      <c r="H159" s="219">
        <v>186</v>
      </c>
      <c r="I159" s="220"/>
      <c r="J159" s="221">
        <f>ROUND(I159*H159,2)</f>
        <v>0</v>
      </c>
      <c r="K159" s="217" t="s">
        <v>156</v>
      </c>
      <c r="L159" s="46"/>
      <c r="M159" s="222" t="s">
        <v>19</v>
      </c>
      <c r="N159" s="223" t="s">
        <v>43</v>
      </c>
      <c r="O159" s="86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157</v>
      </c>
      <c r="AT159" s="226" t="s">
        <v>152</v>
      </c>
      <c r="AU159" s="226" t="s">
        <v>81</v>
      </c>
      <c r="AY159" s="19" t="s">
        <v>150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79</v>
      </c>
      <c r="BK159" s="227">
        <f>ROUND(I159*H159,2)</f>
        <v>0</v>
      </c>
      <c r="BL159" s="19" t="s">
        <v>157</v>
      </c>
      <c r="BM159" s="226" t="s">
        <v>700</v>
      </c>
    </row>
    <row r="160" s="2" customFormat="1">
      <c r="A160" s="40"/>
      <c r="B160" s="41"/>
      <c r="C160" s="42"/>
      <c r="D160" s="228" t="s">
        <v>159</v>
      </c>
      <c r="E160" s="42"/>
      <c r="F160" s="229" t="s">
        <v>701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159</v>
      </c>
      <c r="AU160" s="19" t="s">
        <v>81</v>
      </c>
    </row>
    <row r="161" s="2" customFormat="1">
      <c r="A161" s="40"/>
      <c r="B161" s="41"/>
      <c r="C161" s="42"/>
      <c r="D161" s="233" t="s">
        <v>161</v>
      </c>
      <c r="E161" s="42"/>
      <c r="F161" s="234" t="s">
        <v>702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161</v>
      </c>
      <c r="AU161" s="19" t="s">
        <v>81</v>
      </c>
    </row>
    <row r="162" s="13" customFormat="1">
      <c r="A162" s="13"/>
      <c r="B162" s="235"/>
      <c r="C162" s="236"/>
      <c r="D162" s="228" t="s">
        <v>163</v>
      </c>
      <c r="E162" s="237" t="s">
        <v>19</v>
      </c>
      <c r="F162" s="238" t="s">
        <v>688</v>
      </c>
      <c r="G162" s="236"/>
      <c r="H162" s="237" t="s">
        <v>19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163</v>
      </c>
      <c r="AU162" s="244" t="s">
        <v>81</v>
      </c>
      <c r="AV162" s="13" t="s">
        <v>79</v>
      </c>
      <c r="AW162" s="13" t="s">
        <v>34</v>
      </c>
      <c r="AX162" s="13" t="s">
        <v>72</v>
      </c>
      <c r="AY162" s="244" t="s">
        <v>150</v>
      </c>
    </row>
    <row r="163" s="14" customFormat="1">
      <c r="A163" s="14"/>
      <c r="B163" s="245"/>
      <c r="C163" s="246"/>
      <c r="D163" s="228" t="s">
        <v>163</v>
      </c>
      <c r="E163" s="247" t="s">
        <v>19</v>
      </c>
      <c r="F163" s="248" t="s">
        <v>690</v>
      </c>
      <c r="G163" s="246"/>
      <c r="H163" s="249">
        <v>186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163</v>
      </c>
      <c r="AU163" s="255" t="s">
        <v>81</v>
      </c>
      <c r="AV163" s="14" t="s">
        <v>81</v>
      </c>
      <c r="AW163" s="14" t="s">
        <v>34</v>
      </c>
      <c r="AX163" s="14" t="s">
        <v>72</v>
      </c>
      <c r="AY163" s="255" t="s">
        <v>150</v>
      </c>
    </row>
    <row r="164" s="15" customFormat="1">
      <c r="A164" s="15"/>
      <c r="B164" s="256"/>
      <c r="C164" s="257"/>
      <c r="D164" s="228" t="s">
        <v>163</v>
      </c>
      <c r="E164" s="258" t="s">
        <v>19</v>
      </c>
      <c r="F164" s="259" t="s">
        <v>167</v>
      </c>
      <c r="G164" s="257"/>
      <c r="H164" s="260">
        <v>186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6" t="s">
        <v>163</v>
      </c>
      <c r="AU164" s="266" t="s">
        <v>81</v>
      </c>
      <c r="AV164" s="15" t="s">
        <v>157</v>
      </c>
      <c r="AW164" s="15" t="s">
        <v>34</v>
      </c>
      <c r="AX164" s="15" t="s">
        <v>79</v>
      </c>
      <c r="AY164" s="266" t="s">
        <v>150</v>
      </c>
    </row>
    <row r="165" s="2" customFormat="1" ht="16.5" customHeight="1">
      <c r="A165" s="40"/>
      <c r="B165" s="41"/>
      <c r="C165" s="267" t="s">
        <v>239</v>
      </c>
      <c r="D165" s="267" t="s">
        <v>412</v>
      </c>
      <c r="E165" s="268" t="s">
        <v>703</v>
      </c>
      <c r="F165" s="269" t="s">
        <v>704</v>
      </c>
      <c r="G165" s="270" t="s">
        <v>170</v>
      </c>
      <c r="H165" s="271">
        <v>15</v>
      </c>
      <c r="I165" s="272"/>
      <c r="J165" s="273">
        <f>ROUND(I165*H165,2)</f>
        <v>0</v>
      </c>
      <c r="K165" s="269" t="s">
        <v>19</v>
      </c>
      <c r="L165" s="274"/>
      <c r="M165" s="275" t="s">
        <v>19</v>
      </c>
      <c r="N165" s="276" t="s">
        <v>43</v>
      </c>
      <c r="O165" s="86"/>
      <c r="P165" s="224">
        <f>O165*H165</f>
        <v>0</v>
      </c>
      <c r="Q165" s="224">
        <v>0.01</v>
      </c>
      <c r="R165" s="224">
        <f>Q165*H165</f>
        <v>0.14999999999999999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208</v>
      </c>
      <c r="AT165" s="226" t="s">
        <v>412</v>
      </c>
      <c r="AU165" s="226" t="s">
        <v>81</v>
      </c>
      <c r="AY165" s="19" t="s">
        <v>150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79</v>
      </c>
      <c r="BK165" s="227">
        <f>ROUND(I165*H165,2)</f>
        <v>0</v>
      </c>
      <c r="BL165" s="19" t="s">
        <v>157</v>
      </c>
      <c r="BM165" s="226" t="s">
        <v>705</v>
      </c>
    </row>
    <row r="166" s="2" customFormat="1">
      <c r="A166" s="40"/>
      <c r="B166" s="41"/>
      <c r="C166" s="42"/>
      <c r="D166" s="228" t="s">
        <v>159</v>
      </c>
      <c r="E166" s="42"/>
      <c r="F166" s="229" t="s">
        <v>704</v>
      </c>
      <c r="G166" s="42"/>
      <c r="H166" s="42"/>
      <c r="I166" s="230"/>
      <c r="J166" s="42"/>
      <c r="K166" s="42"/>
      <c r="L166" s="46"/>
      <c r="M166" s="231"/>
      <c r="N166" s="23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159</v>
      </c>
      <c r="AU166" s="19" t="s">
        <v>81</v>
      </c>
    </row>
    <row r="167" s="2" customFormat="1">
      <c r="A167" s="40"/>
      <c r="B167" s="41"/>
      <c r="C167" s="42"/>
      <c r="D167" s="228" t="s">
        <v>495</v>
      </c>
      <c r="E167" s="42"/>
      <c r="F167" s="277" t="s">
        <v>706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495</v>
      </c>
      <c r="AU167" s="19" t="s">
        <v>81</v>
      </c>
    </row>
    <row r="168" s="13" customFormat="1">
      <c r="A168" s="13"/>
      <c r="B168" s="235"/>
      <c r="C168" s="236"/>
      <c r="D168" s="228" t="s">
        <v>163</v>
      </c>
      <c r="E168" s="237" t="s">
        <v>19</v>
      </c>
      <c r="F168" s="238" t="s">
        <v>707</v>
      </c>
      <c r="G168" s="236"/>
      <c r="H168" s="237" t="s">
        <v>19</v>
      </c>
      <c r="I168" s="239"/>
      <c r="J168" s="236"/>
      <c r="K168" s="236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163</v>
      </c>
      <c r="AU168" s="244" t="s">
        <v>81</v>
      </c>
      <c r="AV168" s="13" t="s">
        <v>79</v>
      </c>
      <c r="AW168" s="13" t="s">
        <v>34</v>
      </c>
      <c r="AX168" s="13" t="s">
        <v>72</v>
      </c>
      <c r="AY168" s="244" t="s">
        <v>150</v>
      </c>
    </row>
    <row r="169" s="14" customFormat="1">
      <c r="A169" s="14"/>
      <c r="B169" s="245"/>
      <c r="C169" s="246"/>
      <c r="D169" s="228" t="s">
        <v>163</v>
      </c>
      <c r="E169" s="247" t="s">
        <v>19</v>
      </c>
      <c r="F169" s="248" t="s">
        <v>8</v>
      </c>
      <c r="G169" s="246"/>
      <c r="H169" s="249">
        <v>15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163</v>
      </c>
      <c r="AU169" s="255" t="s">
        <v>81</v>
      </c>
      <c r="AV169" s="14" t="s">
        <v>81</v>
      </c>
      <c r="AW169" s="14" t="s">
        <v>34</v>
      </c>
      <c r="AX169" s="14" t="s">
        <v>72</v>
      </c>
      <c r="AY169" s="255" t="s">
        <v>150</v>
      </c>
    </row>
    <row r="170" s="15" customFormat="1">
      <c r="A170" s="15"/>
      <c r="B170" s="256"/>
      <c r="C170" s="257"/>
      <c r="D170" s="228" t="s">
        <v>163</v>
      </c>
      <c r="E170" s="258" t="s">
        <v>19</v>
      </c>
      <c r="F170" s="259" t="s">
        <v>167</v>
      </c>
      <c r="G170" s="257"/>
      <c r="H170" s="260">
        <v>15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6" t="s">
        <v>163</v>
      </c>
      <c r="AU170" s="266" t="s">
        <v>81</v>
      </c>
      <c r="AV170" s="15" t="s">
        <v>157</v>
      </c>
      <c r="AW170" s="15" t="s">
        <v>34</v>
      </c>
      <c r="AX170" s="15" t="s">
        <v>79</v>
      </c>
      <c r="AY170" s="266" t="s">
        <v>150</v>
      </c>
    </row>
    <row r="171" s="2" customFormat="1" ht="21.75" customHeight="1">
      <c r="A171" s="40"/>
      <c r="B171" s="41"/>
      <c r="C171" s="267" t="s">
        <v>247</v>
      </c>
      <c r="D171" s="267" t="s">
        <v>412</v>
      </c>
      <c r="E171" s="268" t="s">
        <v>708</v>
      </c>
      <c r="F171" s="269" t="s">
        <v>709</v>
      </c>
      <c r="G171" s="270" t="s">
        <v>170</v>
      </c>
      <c r="H171" s="271">
        <v>6</v>
      </c>
      <c r="I171" s="272"/>
      <c r="J171" s="273">
        <f>ROUND(I171*H171,2)</f>
        <v>0</v>
      </c>
      <c r="K171" s="269" t="s">
        <v>19</v>
      </c>
      <c r="L171" s="274"/>
      <c r="M171" s="275" t="s">
        <v>19</v>
      </c>
      <c r="N171" s="276" t="s">
        <v>43</v>
      </c>
      <c r="O171" s="86"/>
      <c r="P171" s="224">
        <f>O171*H171</f>
        <v>0</v>
      </c>
      <c r="Q171" s="224">
        <v>0.01</v>
      </c>
      <c r="R171" s="224">
        <f>Q171*H171</f>
        <v>0.059999999999999998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208</v>
      </c>
      <c r="AT171" s="226" t="s">
        <v>412</v>
      </c>
      <c r="AU171" s="226" t="s">
        <v>81</v>
      </c>
      <c r="AY171" s="19" t="s">
        <v>150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79</v>
      </c>
      <c r="BK171" s="227">
        <f>ROUND(I171*H171,2)</f>
        <v>0</v>
      </c>
      <c r="BL171" s="19" t="s">
        <v>157</v>
      </c>
      <c r="BM171" s="226" t="s">
        <v>710</v>
      </c>
    </row>
    <row r="172" s="2" customFormat="1">
      <c r="A172" s="40"/>
      <c r="B172" s="41"/>
      <c r="C172" s="42"/>
      <c r="D172" s="228" t="s">
        <v>159</v>
      </c>
      <c r="E172" s="42"/>
      <c r="F172" s="229" t="s">
        <v>709</v>
      </c>
      <c r="G172" s="42"/>
      <c r="H172" s="42"/>
      <c r="I172" s="230"/>
      <c r="J172" s="42"/>
      <c r="K172" s="42"/>
      <c r="L172" s="46"/>
      <c r="M172" s="231"/>
      <c r="N172" s="23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159</v>
      </c>
      <c r="AU172" s="19" t="s">
        <v>81</v>
      </c>
    </row>
    <row r="173" s="2" customFormat="1">
      <c r="A173" s="40"/>
      <c r="B173" s="41"/>
      <c r="C173" s="42"/>
      <c r="D173" s="228" t="s">
        <v>495</v>
      </c>
      <c r="E173" s="42"/>
      <c r="F173" s="277" t="s">
        <v>706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495</v>
      </c>
      <c r="AU173" s="19" t="s">
        <v>81</v>
      </c>
    </row>
    <row r="174" s="13" customFormat="1">
      <c r="A174" s="13"/>
      <c r="B174" s="235"/>
      <c r="C174" s="236"/>
      <c r="D174" s="228" t="s">
        <v>163</v>
      </c>
      <c r="E174" s="237" t="s">
        <v>19</v>
      </c>
      <c r="F174" s="238" t="s">
        <v>707</v>
      </c>
      <c r="G174" s="236"/>
      <c r="H174" s="237" t="s">
        <v>19</v>
      </c>
      <c r="I174" s="239"/>
      <c r="J174" s="236"/>
      <c r="K174" s="236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163</v>
      </c>
      <c r="AU174" s="244" t="s">
        <v>81</v>
      </c>
      <c r="AV174" s="13" t="s">
        <v>79</v>
      </c>
      <c r="AW174" s="13" t="s">
        <v>34</v>
      </c>
      <c r="AX174" s="13" t="s">
        <v>72</v>
      </c>
      <c r="AY174" s="244" t="s">
        <v>150</v>
      </c>
    </row>
    <row r="175" s="14" customFormat="1">
      <c r="A175" s="14"/>
      <c r="B175" s="245"/>
      <c r="C175" s="246"/>
      <c r="D175" s="228" t="s">
        <v>163</v>
      </c>
      <c r="E175" s="247" t="s">
        <v>19</v>
      </c>
      <c r="F175" s="248" t="s">
        <v>190</v>
      </c>
      <c r="G175" s="246"/>
      <c r="H175" s="249">
        <v>6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163</v>
      </c>
      <c r="AU175" s="255" t="s">
        <v>81</v>
      </c>
      <c r="AV175" s="14" t="s">
        <v>81</v>
      </c>
      <c r="AW175" s="14" t="s">
        <v>34</v>
      </c>
      <c r="AX175" s="14" t="s">
        <v>72</v>
      </c>
      <c r="AY175" s="255" t="s">
        <v>150</v>
      </c>
    </row>
    <row r="176" s="15" customFormat="1">
      <c r="A176" s="15"/>
      <c r="B176" s="256"/>
      <c r="C176" s="257"/>
      <c r="D176" s="228" t="s">
        <v>163</v>
      </c>
      <c r="E176" s="258" t="s">
        <v>19</v>
      </c>
      <c r="F176" s="259" t="s">
        <v>167</v>
      </c>
      <c r="G176" s="257"/>
      <c r="H176" s="260">
        <v>6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6" t="s">
        <v>163</v>
      </c>
      <c r="AU176" s="266" t="s">
        <v>81</v>
      </c>
      <c r="AV176" s="15" t="s">
        <v>157</v>
      </c>
      <c r="AW176" s="15" t="s">
        <v>34</v>
      </c>
      <c r="AX176" s="15" t="s">
        <v>79</v>
      </c>
      <c r="AY176" s="266" t="s">
        <v>150</v>
      </c>
    </row>
    <row r="177" s="2" customFormat="1" ht="16.5" customHeight="1">
      <c r="A177" s="40"/>
      <c r="B177" s="41"/>
      <c r="C177" s="267" t="s">
        <v>256</v>
      </c>
      <c r="D177" s="267" t="s">
        <v>412</v>
      </c>
      <c r="E177" s="268" t="s">
        <v>711</v>
      </c>
      <c r="F177" s="269" t="s">
        <v>712</v>
      </c>
      <c r="G177" s="270" t="s">
        <v>170</v>
      </c>
      <c r="H177" s="271">
        <v>32</v>
      </c>
      <c r="I177" s="272"/>
      <c r="J177" s="273">
        <f>ROUND(I177*H177,2)</f>
        <v>0</v>
      </c>
      <c r="K177" s="269" t="s">
        <v>19</v>
      </c>
      <c r="L177" s="274"/>
      <c r="M177" s="275" t="s">
        <v>19</v>
      </c>
      <c r="N177" s="276" t="s">
        <v>43</v>
      </c>
      <c r="O177" s="86"/>
      <c r="P177" s="224">
        <f>O177*H177</f>
        <v>0</v>
      </c>
      <c r="Q177" s="224">
        <v>0.01</v>
      </c>
      <c r="R177" s="224">
        <f>Q177*H177</f>
        <v>0.32000000000000001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208</v>
      </c>
      <c r="AT177" s="226" t="s">
        <v>412</v>
      </c>
      <c r="AU177" s="226" t="s">
        <v>81</v>
      </c>
      <c r="AY177" s="19" t="s">
        <v>150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9" t="s">
        <v>79</v>
      </c>
      <c r="BK177" s="227">
        <f>ROUND(I177*H177,2)</f>
        <v>0</v>
      </c>
      <c r="BL177" s="19" t="s">
        <v>157</v>
      </c>
      <c r="BM177" s="226" t="s">
        <v>713</v>
      </c>
    </row>
    <row r="178" s="2" customFormat="1">
      <c r="A178" s="40"/>
      <c r="B178" s="41"/>
      <c r="C178" s="42"/>
      <c r="D178" s="228" t="s">
        <v>159</v>
      </c>
      <c r="E178" s="42"/>
      <c r="F178" s="229" t="s">
        <v>714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159</v>
      </c>
      <c r="AU178" s="19" t="s">
        <v>81</v>
      </c>
    </row>
    <row r="179" s="2" customFormat="1">
      <c r="A179" s="40"/>
      <c r="B179" s="41"/>
      <c r="C179" s="42"/>
      <c r="D179" s="228" t="s">
        <v>495</v>
      </c>
      <c r="E179" s="42"/>
      <c r="F179" s="277" t="s">
        <v>706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495</v>
      </c>
      <c r="AU179" s="19" t="s">
        <v>81</v>
      </c>
    </row>
    <row r="180" s="13" customFormat="1">
      <c r="A180" s="13"/>
      <c r="B180" s="235"/>
      <c r="C180" s="236"/>
      <c r="D180" s="228" t="s">
        <v>163</v>
      </c>
      <c r="E180" s="237" t="s">
        <v>19</v>
      </c>
      <c r="F180" s="238" t="s">
        <v>707</v>
      </c>
      <c r="G180" s="236"/>
      <c r="H180" s="237" t="s">
        <v>19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163</v>
      </c>
      <c r="AU180" s="244" t="s">
        <v>81</v>
      </c>
      <c r="AV180" s="13" t="s">
        <v>79</v>
      </c>
      <c r="AW180" s="13" t="s">
        <v>34</v>
      </c>
      <c r="AX180" s="13" t="s">
        <v>72</v>
      </c>
      <c r="AY180" s="244" t="s">
        <v>150</v>
      </c>
    </row>
    <row r="181" s="14" customFormat="1">
      <c r="A181" s="14"/>
      <c r="B181" s="245"/>
      <c r="C181" s="246"/>
      <c r="D181" s="228" t="s">
        <v>163</v>
      </c>
      <c r="E181" s="247" t="s">
        <v>19</v>
      </c>
      <c r="F181" s="248" t="s">
        <v>404</v>
      </c>
      <c r="G181" s="246"/>
      <c r="H181" s="249">
        <v>32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163</v>
      </c>
      <c r="AU181" s="255" t="s">
        <v>81</v>
      </c>
      <c r="AV181" s="14" t="s">
        <v>81</v>
      </c>
      <c r="AW181" s="14" t="s">
        <v>34</v>
      </c>
      <c r="AX181" s="14" t="s">
        <v>72</v>
      </c>
      <c r="AY181" s="255" t="s">
        <v>150</v>
      </c>
    </row>
    <row r="182" s="15" customFormat="1">
      <c r="A182" s="15"/>
      <c r="B182" s="256"/>
      <c r="C182" s="257"/>
      <c r="D182" s="228" t="s">
        <v>163</v>
      </c>
      <c r="E182" s="258" t="s">
        <v>19</v>
      </c>
      <c r="F182" s="259" t="s">
        <v>167</v>
      </c>
      <c r="G182" s="257"/>
      <c r="H182" s="260">
        <v>32</v>
      </c>
      <c r="I182" s="261"/>
      <c r="J182" s="257"/>
      <c r="K182" s="257"/>
      <c r="L182" s="262"/>
      <c r="M182" s="263"/>
      <c r="N182" s="264"/>
      <c r="O182" s="264"/>
      <c r="P182" s="264"/>
      <c r="Q182" s="264"/>
      <c r="R182" s="264"/>
      <c r="S182" s="264"/>
      <c r="T182" s="26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6" t="s">
        <v>163</v>
      </c>
      <c r="AU182" s="266" t="s">
        <v>81</v>
      </c>
      <c r="AV182" s="15" t="s">
        <v>157</v>
      </c>
      <c r="AW182" s="15" t="s">
        <v>34</v>
      </c>
      <c r="AX182" s="15" t="s">
        <v>79</v>
      </c>
      <c r="AY182" s="266" t="s">
        <v>150</v>
      </c>
    </row>
    <row r="183" s="2" customFormat="1" ht="21.75" customHeight="1">
      <c r="A183" s="40"/>
      <c r="B183" s="41"/>
      <c r="C183" s="267" t="s">
        <v>264</v>
      </c>
      <c r="D183" s="267" t="s">
        <v>412</v>
      </c>
      <c r="E183" s="268" t="s">
        <v>715</v>
      </c>
      <c r="F183" s="269" t="s">
        <v>716</v>
      </c>
      <c r="G183" s="270" t="s">
        <v>170</v>
      </c>
      <c r="H183" s="271">
        <v>20</v>
      </c>
      <c r="I183" s="272"/>
      <c r="J183" s="273">
        <f>ROUND(I183*H183,2)</f>
        <v>0</v>
      </c>
      <c r="K183" s="269" t="s">
        <v>19</v>
      </c>
      <c r="L183" s="274"/>
      <c r="M183" s="275" t="s">
        <v>19</v>
      </c>
      <c r="N183" s="276" t="s">
        <v>43</v>
      </c>
      <c r="O183" s="86"/>
      <c r="P183" s="224">
        <f>O183*H183</f>
        <v>0</v>
      </c>
      <c r="Q183" s="224">
        <v>0.01</v>
      </c>
      <c r="R183" s="224">
        <f>Q183*H183</f>
        <v>0.20000000000000001</v>
      </c>
      <c r="S183" s="224">
        <v>0</v>
      </c>
      <c r="T183" s="22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6" t="s">
        <v>208</v>
      </c>
      <c r="AT183" s="226" t="s">
        <v>412</v>
      </c>
      <c r="AU183" s="226" t="s">
        <v>81</v>
      </c>
      <c r="AY183" s="19" t="s">
        <v>150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9" t="s">
        <v>79</v>
      </c>
      <c r="BK183" s="227">
        <f>ROUND(I183*H183,2)</f>
        <v>0</v>
      </c>
      <c r="BL183" s="19" t="s">
        <v>157</v>
      </c>
      <c r="BM183" s="226" t="s">
        <v>717</v>
      </c>
    </row>
    <row r="184" s="2" customFormat="1">
      <c r="A184" s="40"/>
      <c r="B184" s="41"/>
      <c r="C184" s="42"/>
      <c r="D184" s="228" t="s">
        <v>159</v>
      </c>
      <c r="E184" s="42"/>
      <c r="F184" s="229" t="s">
        <v>716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159</v>
      </c>
      <c r="AU184" s="19" t="s">
        <v>81</v>
      </c>
    </row>
    <row r="185" s="2" customFormat="1">
      <c r="A185" s="40"/>
      <c r="B185" s="41"/>
      <c r="C185" s="42"/>
      <c r="D185" s="228" t="s">
        <v>495</v>
      </c>
      <c r="E185" s="42"/>
      <c r="F185" s="277" t="s">
        <v>718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495</v>
      </c>
      <c r="AU185" s="19" t="s">
        <v>81</v>
      </c>
    </row>
    <row r="186" s="13" customFormat="1">
      <c r="A186" s="13"/>
      <c r="B186" s="235"/>
      <c r="C186" s="236"/>
      <c r="D186" s="228" t="s">
        <v>163</v>
      </c>
      <c r="E186" s="237" t="s">
        <v>19</v>
      </c>
      <c r="F186" s="238" t="s">
        <v>707</v>
      </c>
      <c r="G186" s="236"/>
      <c r="H186" s="237" t="s">
        <v>19</v>
      </c>
      <c r="I186" s="239"/>
      <c r="J186" s="236"/>
      <c r="K186" s="236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163</v>
      </c>
      <c r="AU186" s="244" t="s">
        <v>81</v>
      </c>
      <c r="AV186" s="13" t="s">
        <v>79</v>
      </c>
      <c r="AW186" s="13" t="s">
        <v>34</v>
      </c>
      <c r="AX186" s="13" t="s">
        <v>72</v>
      </c>
      <c r="AY186" s="244" t="s">
        <v>150</v>
      </c>
    </row>
    <row r="187" s="14" customFormat="1">
      <c r="A187" s="14"/>
      <c r="B187" s="245"/>
      <c r="C187" s="246"/>
      <c r="D187" s="228" t="s">
        <v>163</v>
      </c>
      <c r="E187" s="247" t="s">
        <v>19</v>
      </c>
      <c r="F187" s="248" t="s">
        <v>302</v>
      </c>
      <c r="G187" s="246"/>
      <c r="H187" s="249">
        <v>20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163</v>
      </c>
      <c r="AU187" s="255" t="s">
        <v>81</v>
      </c>
      <c r="AV187" s="14" t="s">
        <v>81</v>
      </c>
      <c r="AW187" s="14" t="s">
        <v>34</v>
      </c>
      <c r="AX187" s="14" t="s">
        <v>72</v>
      </c>
      <c r="AY187" s="255" t="s">
        <v>150</v>
      </c>
    </row>
    <row r="188" s="15" customFormat="1">
      <c r="A188" s="15"/>
      <c r="B188" s="256"/>
      <c r="C188" s="257"/>
      <c r="D188" s="228" t="s">
        <v>163</v>
      </c>
      <c r="E188" s="258" t="s">
        <v>19</v>
      </c>
      <c r="F188" s="259" t="s">
        <v>167</v>
      </c>
      <c r="G188" s="257"/>
      <c r="H188" s="260">
        <v>20</v>
      </c>
      <c r="I188" s="261"/>
      <c r="J188" s="257"/>
      <c r="K188" s="257"/>
      <c r="L188" s="262"/>
      <c r="M188" s="263"/>
      <c r="N188" s="264"/>
      <c r="O188" s="264"/>
      <c r="P188" s="264"/>
      <c r="Q188" s="264"/>
      <c r="R188" s="264"/>
      <c r="S188" s="264"/>
      <c r="T188" s="26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6" t="s">
        <v>163</v>
      </c>
      <c r="AU188" s="266" t="s">
        <v>81</v>
      </c>
      <c r="AV188" s="15" t="s">
        <v>157</v>
      </c>
      <c r="AW188" s="15" t="s">
        <v>34</v>
      </c>
      <c r="AX188" s="15" t="s">
        <v>79</v>
      </c>
      <c r="AY188" s="266" t="s">
        <v>150</v>
      </c>
    </row>
    <row r="189" s="2" customFormat="1" ht="16.5" customHeight="1">
      <c r="A189" s="40"/>
      <c r="B189" s="41"/>
      <c r="C189" s="267" t="s">
        <v>8</v>
      </c>
      <c r="D189" s="267" t="s">
        <v>412</v>
      </c>
      <c r="E189" s="268" t="s">
        <v>719</v>
      </c>
      <c r="F189" s="269" t="s">
        <v>720</v>
      </c>
      <c r="G189" s="270" t="s">
        <v>170</v>
      </c>
      <c r="H189" s="271">
        <v>16</v>
      </c>
      <c r="I189" s="272"/>
      <c r="J189" s="273">
        <f>ROUND(I189*H189,2)</f>
        <v>0</v>
      </c>
      <c r="K189" s="269" t="s">
        <v>19</v>
      </c>
      <c r="L189" s="274"/>
      <c r="M189" s="275" t="s">
        <v>19</v>
      </c>
      <c r="N189" s="276" t="s">
        <v>43</v>
      </c>
      <c r="O189" s="86"/>
      <c r="P189" s="224">
        <f>O189*H189</f>
        <v>0</v>
      </c>
      <c r="Q189" s="224">
        <v>0.01</v>
      </c>
      <c r="R189" s="224">
        <f>Q189*H189</f>
        <v>0.16</v>
      </c>
      <c r="S189" s="224">
        <v>0</v>
      </c>
      <c r="T189" s="225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6" t="s">
        <v>208</v>
      </c>
      <c r="AT189" s="226" t="s">
        <v>412</v>
      </c>
      <c r="AU189" s="226" t="s">
        <v>81</v>
      </c>
      <c r="AY189" s="19" t="s">
        <v>150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9" t="s">
        <v>79</v>
      </c>
      <c r="BK189" s="227">
        <f>ROUND(I189*H189,2)</f>
        <v>0</v>
      </c>
      <c r="BL189" s="19" t="s">
        <v>157</v>
      </c>
      <c r="BM189" s="226" t="s">
        <v>721</v>
      </c>
    </row>
    <row r="190" s="2" customFormat="1">
      <c r="A190" s="40"/>
      <c r="B190" s="41"/>
      <c r="C190" s="42"/>
      <c r="D190" s="228" t="s">
        <v>159</v>
      </c>
      <c r="E190" s="42"/>
      <c r="F190" s="229" t="s">
        <v>720</v>
      </c>
      <c r="G190" s="42"/>
      <c r="H190" s="42"/>
      <c r="I190" s="230"/>
      <c r="J190" s="42"/>
      <c r="K190" s="42"/>
      <c r="L190" s="46"/>
      <c r="M190" s="231"/>
      <c r="N190" s="23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159</v>
      </c>
      <c r="AU190" s="19" t="s">
        <v>81</v>
      </c>
    </row>
    <row r="191" s="2" customFormat="1">
      <c r="A191" s="40"/>
      <c r="B191" s="41"/>
      <c r="C191" s="42"/>
      <c r="D191" s="228" t="s">
        <v>495</v>
      </c>
      <c r="E191" s="42"/>
      <c r="F191" s="277" t="s">
        <v>718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495</v>
      </c>
      <c r="AU191" s="19" t="s">
        <v>81</v>
      </c>
    </row>
    <row r="192" s="13" customFormat="1">
      <c r="A192" s="13"/>
      <c r="B192" s="235"/>
      <c r="C192" s="236"/>
      <c r="D192" s="228" t="s">
        <v>163</v>
      </c>
      <c r="E192" s="237" t="s">
        <v>19</v>
      </c>
      <c r="F192" s="238" t="s">
        <v>707</v>
      </c>
      <c r="G192" s="236"/>
      <c r="H192" s="237" t="s">
        <v>19</v>
      </c>
      <c r="I192" s="239"/>
      <c r="J192" s="236"/>
      <c r="K192" s="236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163</v>
      </c>
      <c r="AU192" s="244" t="s">
        <v>81</v>
      </c>
      <c r="AV192" s="13" t="s">
        <v>79</v>
      </c>
      <c r="AW192" s="13" t="s">
        <v>34</v>
      </c>
      <c r="AX192" s="13" t="s">
        <v>72</v>
      </c>
      <c r="AY192" s="244" t="s">
        <v>150</v>
      </c>
    </row>
    <row r="193" s="14" customFormat="1">
      <c r="A193" s="14"/>
      <c r="B193" s="245"/>
      <c r="C193" s="246"/>
      <c r="D193" s="228" t="s">
        <v>163</v>
      </c>
      <c r="E193" s="247" t="s">
        <v>19</v>
      </c>
      <c r="F193" s="248" t="s">
        <v>276</v>
      </c>
      <c r="G193" s="246"/>
      <c r="H193" s="249">
        <v>16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163</v>
      </c>
      <c r="AU193" s="255" t="s">
        <v>81</v>
      </c>
      <c r="AV193" s="14" t="s">
        <v>81</v>
      </c>
      <c r="AW193" s="14" t="s">
        <v>34</v>
      </c>
      <c r="AX193" s="14" t="s">
        <v>72</v>
      </c>
      <c r="AY193" s="255" t="s">
        <v>150</v>
      </c>
    </row>
    <row r="194" s="15" customFormat="1">
      <c r="A194" s="15"/>
      <c r="B194" s="256"/>
      <c r="C194" s="257"/>
      <c r="D194" s="228" t="s">
        <v>163</v>
      </c>
      <c r="E194" s="258" t="s">
        <v>19</v>
      </c>
      <c r="F194" s="259" t="s">
        <v>167</v>
      </c>
      <c r="G194" s="257"/>
      <c r="H194" s="260">
        <v>16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6" t="s">
        <v>163</v>
      </c>
      <c r="AU194" s="266" t="s">
        <v>81</v>
      </c>
      <c r="AV194" s="15" t="s">
        <v>157</v>
      </c>
      <c r="AW194" s="15" t="s">
        <v>34</v>
      </c>
      <c r="AX194" s="15" t="s">
        <v>79</v>
      </c>
      <c r="AY194" s="266" t="s">
        <v>150</v>
      </c>
    </row>
    <row r="195" s="2" customFormat="1" ht="16.5" customHeight="1">
      <c r="A195" s="40"/>
      <c r="B195" s="41"/>
      <c r="C195" s="267" t="s">
        <v>276</v>
      </c>
      <c r="D195" s="267" t="s">
        <v>412</v>
      </c>
      <c r="E195" s="268" t="s">
        <v>722</v>
      </c>
      <c r="F195" s="269" t="s">
        <v>723</v>
      </c>
      <c r="G195" s="270" t="s">
        <v>170</v>
      </c>
      <c r="H195" s="271">
        <v>11</v>
      </c>
      <c r="I195" s="272"/>
      <c r="J195" s="273">
        <f>ROUND(I195*H195,2)</f>
        <v>0</v>
      </c>
      <c r="K195" s="269" t="s">
        <v>19</v>
      </c>
      <c r="L195" s="274"/>
      <c r="M195" s="275" t="s">
        <v>19</v>
      </c>
      <c r="N195" s="276" t="s">
        <v>43</v>
      </c>
      <c r="O195" s="86"/>
      <c r="P195" s="224">
        <f>O195*H195</f>
        <v>0</v>
      </c>
      <c r="Q195" s="224">
        <v>0.01</v>
      </c>
      <c r="R195" s="224">
        <f>Q195*H195</f>
        <v>0.11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208</v>
      </c>
      <c r="AT195" s="226" t="s">
        <v>412</v>
      </c>
      <c r="AU195" s="226" t="s">
        <v>81</v>
      </c>
      <c r="AY195" s="19" t="s">
        <v>150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79</v>
      </c>
      <c r="BK195" s="227">
        <f>ROUND(I195*H195,2)</f>
        <v>0</v>
      </c>
      <c r="BL195" s="19" t="s">
        <v>157</v>
      </c>
      <c r="BM195" s="226" t="s">
        <v>724</v>
      </c>
    </row>
    <row r="196" s="2" customFormat="1">
      <c r="A196" s="40"/>
      <c r="B196" s="41"/>
      <c r="C196" s="42"/>
      <c r="D196" s="228" t="s">
        <v>159</v>
      </c>
      <c r="E196" s="42"/>
      <c r="F196" s="229" t="s">
        <v>723</v>
      </c>
      <c r="G196" s="42"/>
      <c r="H196" s="42"/>
      <c r="I196" s="230"/>
      <c r="J196" s="42"/>
      <c r="K196" s="42"/>
      <c r="L196" s="46"/>
      <c r="M196" s="231"/>
      <c r="N196" s="23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159</v>
      </c>
      <c r="AU196" s="19" t="s">
        <v>81</v>
      </c>
    </row>
    <row r="197" s="13" customFormat="1">
      <c r="A197" s="13"/>
      <c r="B197" s="235"/>
      <c r="C197" s="236"/>
      <c r="D197" s="228" t="s">
        <v>163</v>
      </c>
      <c r="E197" s="237" t="s">
        <v>19</v>
      </c>
      <c r="F197" s="238" t="s">
        <v>707</v>
      </c>
      <c r="G197" s="236"/>
      <c r="H197" s="237" t="s">
        <v>19</v>
      </c>
      <c r="I197" s="239"/>
      <c r="J197" s="236"/>
      <c r="K197" s="236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163</v>
      </c>
      <c r="AU197" s="244" t="s">
        <v>81</v>
      </c>
      <c r="AV197" s="13" t="s">
        <v>79</v>
      </c>
      <c r="AW197" s="13" t="s">
        <v>34</v>
      </c>
      <c r="AX197" s="13" t="s">
        <v>72</v>
      </c>
      <c r="AY197" s="244" t="s">
        <v>150</v>
      </c>
    </row>
    <row r="198" s="14" customFormat="1">
      <c r="A198" s="14"/>
      <c r="B198" s="245"/>
      <c r="C198" s="246"/>
      <c r="D198" s="228" t="s">
        <v>163</v>
      </c>
      <c r="E198" s="247" t="s">
        <v>19</v>
      </c>
      <c r="F198" s="248" t="s">
        <v>239</v>
      </c>
      <c r="G198" s="246"/>
      <c r="H198" s="249">
        <v>11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163</v>
      </c>
      <c r="AU198" s="255" t="s">
        <v>81</v>
      </c>
      <c r="AV198" s="14" t="s">
        <v>81</v>
      </c>
      <c r="AW198" s="14" t="s">
        <v>34</v>
      </c>
      <c r="AX198" s="14" t="s">
        <v>72</v>
      </c>
      <c r="AY198" s="255" t="s">
        <v>150</v>
      </c>
    </row>
    <row r="199" s="15" customFormat="1">
      <c r="A199" s="15"/>
      <c r="B199" s="256"/>
      <c r="C199" s="257"/>
      <c r="D199" s="228" t="s">
        <v>163</v>
      </c>
      <c r="E199" s="258" t="s">
        <v>19</v>
      </c>
      <c r="F199" s="259" t="s">
        <v>167</v>
      </c>
      <c r="G199" s="257"/>
      <c r="H199" s="260">
        <v>11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6" t="s">
        <v>163</v>
      </c>
      <c r="AU199" s="266" t="s">
        <v>81</v>
      </c>
      <c r="AV199" s="15" t="s">
        <v>157</v>
      </c>
      <c r="AW199" s="15" t="s">
        <v>34</v>
      </c>
      <c r="AX199" s="15" t="s">
        <v>79</v>
      </c>
      <c r="AY199" s="266" t="s">
        <v>150</v>
      </c>
    </row>
    <row r="200" s="2" customFormat="1" ht="16.5" customHeight="1">
      <c r="A200" s="40"/>
      <c r="B200" s="41"/>
      <c r="C200" s="267" t="s">
        <v>283</v>
      </c>
      <c r="D200" s="267" t="s">
        <v>412</v>
      </c>
      <c r="E200" s="268" t="s">
        <v>725</v>
      </c>
      <c r="F200" s="269" t="s">
        <v>726</v>
      </c>
      <c r="G200" s="270" t="s">
        <v>170</v>
      </c>
      <c r="H200" s="271">
        <v>36</v>
      </c>
      <c r="I200" s="272"/>
      <c r="J200" s="273">
        <f>ROUND(I200*H200,2)</f>
        <v>0</v>
      </c>
      <c r="K200" s="269" t="s">
        <v>19</v>
      </c>
      <c r="L200" s="274"/>
      <c r="M200" s="275" t="s">
        <v>19</v>
      </c>
      <c r="N200" s="276" t="s">
        <v>43</v>
      </c>
      <c r="O200" s="86"/>
      <c r="P200" s="224">
        <f>O200*H200</f>
        <v>0</v>
      </c>
      <c r="Q200" s="224">
        <v>0.01</v>
      </c>
      <c r="R200" s="224">
        <f>Q200*H200</f>
        <v>0.35999999999999999</v>
      </c>
      <c r="S200" s="224">
        <v>0</v>
      </c>
      <c r="T200" s="225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6" t="s">
        <v>208</v>
      </c>
      <c r="AT200" s="226" t="s">
        <v>412</v>
      </c>
      <c r="AU200" s="226" t="s">
        <v>81</v>
      </c>
      <c r="AY200" s="19" t="s">
        <v>150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79</v>
      </c>
      <c r="BK200" s="227">
        <f>ROUND(I200*H200,2)</f>
        <v>0</v>
      </c>
      <c r="BL200" s="19" t="s">
        <v>157</v>
      </c>
      <c r="BM200" s="226" t="s">
        <v>727</v>
      </c>
    </row>
    <row r="201" s="2" customFormat="1">
      <c r="A201" s="40"/>
      <c r="B201" s="41"/>
      <c r="C201" s="42"/>
      <c r="D201" s="228" t="s">
        <v>159</v>
      </c>
      <c r="E201" s="42"/>
      <c r="F201" s="229" t="s">
        <v>728</v>
      </c>
      <c r="G201" s="42"/>
      <c r="H201" s="42"/>
      <c r="I201" s="230"/>
      <c r="J201" s="42"/>
      <c r="K201" s="42"/>
      <c r="L201" s="46"/>
      <c r="M201" s="231"/>
      <c r="N201" s="23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159</v>
      </c>
      <c r="AU201" s="19" t="s">
        <v>81</v>
      </c>
    </row>
    <row r="202" s="2" customFormat="1">
      <c r="A202" s="40"/>
      <c r="B202" s="41"/>
      <c r="C202" s="42"/>
      <c r="D202" s="228" t="s">
        <v>495</v>
      </c>
      <c r="E202" s="42"/>
      <c r="F202" s="277" t="s">
        <v>718</v>
      </c>
      <c r="G202" s="42"/>
      <c r="H202" s="42"/>
      <c r="I202" s="230"/>
      <c r="J202" s="42"/>
      <c r="K202" s="42"/>
      <c r="L202" s="46"/>
      <c r="M202" s="231"/>
      <c r="N202" s="232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495</v>
      </c>
      <c r="AU202" s="19" t="s">
        <v>81</v>
      </c>
    </row>
    <row r="203" s="13" customFormat="1">
      <c r="A203" s="13"/>
      <c r="B203" s="235"/>
      <c r="C203" s="236"/>
      <c r="D203" s="228" t="s">
        <v>163</v>
      </c>
      <c r="E203" s="237" t="s">
        <v>19</v>
      </c>
      <c r="F203" s="238" t="s">
        <v>707</v>
      </c>
      <c r="G203" s="236"/>
      <c r="H203" s="237" t="s">
        <v>19</v>
      </c>
      <c r="I203" s="239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163</v>
      </c>
      <c r="AU203" s="244" t="s">
        <v>81</v>
      </c>
      <c r="AV203" s="13" t="s">
        <v>79</v>
      </c>
      <c r="AW203" s="13" t="s">
        <v>34</v>
      </c>
      <c r="AX203" s="13" t="s">
        <v>72</v>
      </c>
      <c r="AY203" s="244" t="s">
        <v>150</v>
      </c>
    </row>
    <row r="204" s="14" customFormat="1">
      <c r="A204" s="14"/>
      <c r="B204" s="245"/>
      <c r="C204" s="246"/>
      <c r="D204" s="228" t="s">
        <v>163</v>
      </c>
      <c r="E204" s="247" t="s">
        <v>19</v>
      </c>
      <c r="F204" s="248" t="s">
        <v>433</v>
      </c>
      <c r="G204" s="246"/>
      <c r="H204" s="249">
        <v>36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163</v>
      </c>
      <c r="AU204" s="255" t="s">
        <v>81</v>
      </c>
      <c r="AV204" s="14" t="s">
        <v>81</v>
      </c>
      <c r="AW204" s="14" t="s">
        <v>34</v>
      </c>
      <c r="AX204" s="14" t="s">
        <v>72</v>
      </c>
      <c r="AY204" s="255" t="s">
        <v>150</v>
      </c>
    </row>
    <row r="205" s="15" customFormat="1">
      <c r="A205" s="15"/>
      <c r="B205" s="256"/>
      <c r="C205" s="257"/>
      <c r="D205" s="228" t="s">
        <v>163</v>
      </c>
      <c r="E205" s="258" t="s">
        <v>19</v>
      </c>
      <c r="F205" s="259" t="s">
        <v>167</v>
      </c>
      <c r="G205" s="257"/>
      <c r="H205" s="260">
        <v>36</v>
      </c>
      <c r="I205" s="261"/>
      <c r="J205" s="257"/>
      <c r="K205" s="257"/>
      <c r="L205" s="262"/>
      <c r="M205" s="263"/>
      <c r="N205" s="264"/>
      <c r="O205" s="264"/>
      <c r="P205" s="264"/>
      <c r="Q205" s="264"/>
      <c r="R205" s="264"/>
      <c r="S205" s="264"/>
      <c r="T205" s="26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6" t="s">
        <v>163</v>
      </c>
      <c r="AU205" s="266" t="s">
        <v>81</v>
      </c>
      <c r="AV205" s="15" t="s">
        <v>157</v>
      </c>
      <c r="AW205" s="15" t="s">
        <v>34</v>
      </c>
      <c r="AX205" s="15" t="s">
        <v>79</v>
      </c>
      <c r="AY205" s="266" t="s">
        <v>150</v>
      </c>
    </row>
    <row r="206" s="2" customFormat="1" ht="21.75" customHeight="1">
      <c r="A206" s="40"/>
      <c r="B206" s="41"/>
      <c r="C206" s="267" t="s">
        <v>289</v>
      </c>
      <c r="D206" s="267" t="s">
        <v>412</v>
      </c>
      <c r="E206" s="268" t="s">
        <v>729</v>
      </c>
      <c r="F206" s="269" t="s">
        <v>730</v>
      </c>
      <c r="G206" s="270" t="s">
        <v>170</v>
      </c>
      <c r="H206" s="271">
        <v>30</v>
      </c>
      <c r="I206" s="272"/>
      <c r="J206" s="273">
        <f>ROUND(I206*H206,2)</f>
        <v>0</v>
      </c>
      <c r="K206" s="269" t="s">
        <v>19</v>
      </c>
      <c r="L206" s="274"/>
      <c r="M206" s="275" t="s">
        <v>19</v>
      </c>
      <c r="N206" s="276" t="s">
        <v>43</v>
      </c>
      <c r="O206" s="86"/>
      <c r="P206" s="224">
        <f>O206*H206</f>
        <v>0</v>
      </c>
      <c r="Q206" s="224">
        <v>0.01</v>
      </c>
      <c r="R206" s="224">
        <f>Q206*H206</f>
        <v>0.29999999999999999</v>
      </c>
      <c r="S206" s="224">
        <v>0</v>
      </c>
      <c r="T206" s="225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6" t="s">
        <v>208</v>
      </c>
      <c r="AT206" s="226" t="s">
        <v>412</v>
      </c>
      <c r="AU206" s="226" t="s">
        <v>81</v>
      </c>
      <c r="AY206" s="19" t="s">
        <v>150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9" t="s">
        <v>79</v>
      </c>
      <c r="BK206" s="227">
        <f>ROUND(I206*H206,2)</f>
        <v>0</v>
      </c>
      <c r="BL206" s="19" t="s">
        <v>157</v>
      </c>
      <c r="BM206" s="226" t="s">
        <v>731</v>
      </c>
    </row>
    <row r="207" s="2" customFormat="1">
      <c r="A207" s="40"/>
      <c r="B207" s="41"/>
      <c r="C207" s="42"/>
      <c r="D207" s="228" t="s">
        <v>159</v>
      </c>
      <c r="E207" s="42"/>
      <c r="F207" s="229" t="s">
        <v>732</v>
      </c>
      <c r="G207" s="42"/>
      <c r="H207" s="42"/>
      <c r="I207" s="230"/>
      <c r="J207" s="42"/>
      <c r="K207" s="42"/>
      <c r="L207" s="46"/>
      <c r="M207" s="231"/>
      <c r="N207" s="232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159</v>
      </c>
      <c r="AU207" s="19" t="s">
        <v>81</v>
      </c>
    </row>
    <row r="208" s="2" customFormat="1">
      <c r="A208" s="40"/>
      <c r="B208" s="41"/>
      <c r="C208" s="42"/>
      <c r="D208" s="228" t="s">
        <v>495</v>
      </c>
      <c r="E208" s="42"/>
      <c r="F208" s="277" t="s">
        <v>718</v>
      </c>
      <c r="G208" s="42"/>
      <c r="H208" s="42"/>
      <c r="I208" s="230"/>
      <c r="J208" s="42"/>
      <c r="K208" s="42"/>
      <c r="L208" s="46"/>
      <c r="M208" s="231"/>
      <c r="N208" s="232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495</v>
      </c>
      <c r="AU208" s="19" t="s">
        <v>81</v>
      </c>
    </row>
    <row r="209" s="13" customFormat="1">
      <c r="A209" s="13"/>
      <c r="B209" s="235"/>
      <c r="C209" s="236"/>
      <c r="D209" s="228" t="s">
        <v>163</v>
      </c>
      <c r="E209" s="237" t="s">
        <v>19</v>
      </c>
      <c r="F209" s="238" t="s">
        <v>707</v>
      </c>
      <c r="G209" s="236"/>
      <c r="H209" s="237" t="s">
        <v>19</v>
      </c>
      <c r="I209" s="239"/>
      <c r="J209" s="236"/>
      <c r="K209" s="236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163</v>
      </c>
      <c r="AU209" s="244" t="s">
        <v>81</v>
      </c>
      <c r="AV209" s="13" t="s">
        <v>79</v>
      </c>
      <c r="AW209" s="13" t="s">
        <v>34</v>
      </c>
      <c r="AX209" s="13" t="s">
        <v>72</v>
      </c>
      <c r="AY209" s="244" t="s">
        <v>150</v>
      </c>
    </row>
    <row r="210" s="14" customFormat="1">
      <c r="A210" s="14"/>
      <c r="B210" s="245"/>
      <c r="C210" s="246"/>
      <c r="D210" s="228" t="s">
        <v>163</v>
      </c>
      <c r="E210" s="247" t="s">
        <v>19</v>
      </c>
      <c r="F210" s="248" t="s">
        <v>388</v>
      </c>
      <c r="G210" s="246"/>
      <c r="H210" s="249">
        <v>30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163</v>
      </c>
      <c r="AU210" s="255" t="s">
        <v>81</v>
      </c>
      <c r="AV210" s="14" t="s">
        <v>81</v>
      </c>
      <c r="AW210" s="14" t="s">
        <v>34</v>
      </c>
      <c r="AX210" s="14" t="s">
        <v>72</v>
      </c>
      <c r="AY210" s="255" t="s">
        <v>150</v>
      </c>
    </row>
    <row r="211" s="15" customFormat="1">
      <c r="A211" s="15"/>
      <c r="B211" s="256"/>
      <c r="C211" s="257"/>
      <c r="D211" s="228" t="s">
        <v>163</v>
      </c>
      <c r="E211" s="258" t="s">
        <v>19</v>
      </c>
      <c r="F211" s="259" t="s">
        <v>167</v>
      </c>
      <c r="G211" s="257"/>
      <c r="H211" s="260">
        <v>30</v>
      </c>
      <c r="I211" s="261"/>
      <c r="J211" s="257"/>
      <c r="K211" s="257"/>
      <c r="L211" s="262"/>
      <c r="M211" s="263"/>
      <c r="N211" s="264"/>
      <c r="O211" s="264"/>
      <c r="P211" s="264"/>
      <c r="Q211" s="264"/>
      <c r="R211" s="264"/>
      <c r="S211" s="264"/>
      <c r="T211" s="26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6" t="s">
        <v>163</v>
      </c>
      <c r="AU211" s="266" t="s">
        <v>81</v>
      </c>
      <c r="AV211" s="15" t="s">
        <v>157</v>
      </c>
      <c r="AW211" s="15" t="s">
        <v>34</v>
      </c>
      <c r="AX211" s="15" t="s">
        <v>79</v>
      </c>
      <c r="AY211" s="266" t="s">
        <v>150</v>
      </c>
    </row>
    <row r="212" s="2" customFormat="1" ht="21.75" customHeight="1">
      <c r="A212" s="40"/>
      <c r="B212" s="41"/>
      <c r="C212" s="267" t="s">
        <v>296</v>
      </c>
      <c r="D212" s="267" t="s">
        <v>412</v>
      </c>
      <c r="E212" s="268" t="s">
        <v>733</v>
      </c>
      <c r="F212" s="269" t="s">
        <v>734</v>
      </c>
      <c r="G212" s="270" t="s">
        <v>170</v>
      </c>
      <c r="H212" s="271">
        <v>4</v>
      </c>
      <c r="I212" s="272"/>
      <c r="J212" s="273">
        <f>ROUND(I212*H212,2)</f>
        <v>0</v>
      </c>
      <c r="K212" s="269" t="s">
        <v>19</v>
      </c>
      <c r="L212" s="274"/>
      <c r="M212" s="275" t="s">
        <v>19</v>
      </c>
      <c r="N212" s="276" t="s">
        <v>43</v>
      </c>
      <c r="O212" s="86"/>
      <c r="P212" s="224">
        <f>O212*H212</f>
        <v>0</v>
      </c>
      <c r="Q212" s="224">
        <v>0.01</v>
      </c>
      <c r="R212" s="224">
        <f>Q212*H212</f>
        <v>0.040000000000000001</v>
      </c>
      <c r="S212" s="224">
        <v>0</v>
      </c>
      <c r="T212" s="225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6" t="s">
        <v>208</v>
      </c>
      <c r="AT212" s="226" t="s">
        <v>412</v>
      </c>
      <c r="AU212" s="226" t="s">
        <v>81</v>
      </c>
      <c r="AY212" s="19" t="s">
        <v>150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9" t="s">
        <v>79</v>
      </c>
      <c r="BK212" s="227">
        <f>ROUND(I212*H212,2)</f>
        <v>0</v>
      </c>
      <c r="BL212" s="19" t="s">
        <v>157</v>
      </c>
      <c r="BM212" s="226" t="s">
        <v>735</v>
      </c>
    </row>
    <row r="213" s="2" customFormat="1">
      <c r="A213" s="40"/>
      <c r="B213" s="41"/>
      <c r="C213" s="42"/>
      <c r="D213" s="228" t="s">
        <v>159</v>
      </c>
      <c r="E213" s="42"/>
      <c r="F213" s="229" t="s">
        <v>734</v>
      </c>
      <c r="G213" s="42"/>
      <c r="H213" s="42"/>
      <c r="I213" s="230"/>
      <c r="J213" s="42"/>
      <c r="K213" s="42"/>
      <c r="L213" s="46"/>
      <c r="M213" s="231"/>
      <c r="N213" s="232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159</v>
      </c>
      <c r="AU213" s="19" t="s">
        <v>81</v>
      </c>
    </row>
    <row r="214" s="2" customFormat="1">
      <c r="A214" s="40"/>
      <c r="B214" s="41"/>
      <c r="C214" s="42"/>
      <c r="D214" s="228" t="s">
        <v>495</v>
      </c>
      <c r="E214" s="42"/>
      <c r="F214" s="277" t="s">
        <v>718</v>
      </c>
      <c r="G214" s="42"/>
      <c r="H214" s="42"/>
      <c r="I214" s="230"/>
      <c r="J214" s="42"/>
      <c r="K214" s="42"/>
      <c r="L214" s="46"/>
      <c r="M214" s="231"/>
      <c r="N214" s="23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495</v>
      </c>
      <c r="AU214" s="19" t="s">
        <v>81</v>
      </c>
    </row>
    <row r="215" s="13" customFormat="1">
      <c r="A215" s="13"/>
      <c r="B215" s="235"/>
      <c r="C215" s="236"/>
      <c r="D215" s="228" t="s">
        <v>163</v>
      </c>
      <c r="E215" s="237" t="s">
        <v>19</v>
      </c>
      <c r="F215" s="238" t="s">
        <v>707</v>
      </c>
      <c r="G215" s="236"/>
      <c r="H215" s="237" t="s">
        <v>19</v>
      </c>
      <c r="I215" s="239"/>
      <c r="J215" s="236"/>
      <c r="K215" s="236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163</v>
      </c>
      <c r="AU215" s="244" t="s">
        <v>81</v>
      </c>
      <c r="AV215" s="13" t="s">
        <v>79</v>
      </c>
      <c r="AW215" s="13" t="s">
        <v>34</v>
      </c>
      <c r="AX215" s="13" t="s">
        <v>72</v>
      </c>
      <c r="AY215" s="244" t="s">
        <v>150</v>
      </c>
    </row>
    <row r="216" s="14" customFormat="1">
      <c r="A216" s="14"/>
      <c r="B216" s="245"/>
      <c r="C216" s="246"/>
      <c r="D216" s="228" t="s">
        <v>163</v>
      </c>
      <c r="E216" s="247" t="s">
        <v>19</v>
      </c>
      <c r="F216" s="248" t="s">
        <v>157</v>
      </c>
      <c r="G216" s="246"/>
      <c r="H216" s="249">
        <v>4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163</v>
      </c>
      <c r="AU216" s="255" t="s">
        <v>81</v>
      </c>
      <c r="AV216" s="14" t="s">
        <v>81</v>
      </c>
      <c r="AW216" s="14" t="s">
        <v>34</v>
      </c>
      <c r="AX216" s="14" t="s">
        <v>72</v>
      </c>
      <c r="AY216" s="255" t="s">
        <v>150</v>
      </c>
    </row>
    <row r="217" s="15" customFormat="1">
      <c r="A217" s="15"/>
      <c r="B217" s="256"/>
      <c r="C217" s="257"/>
      <c r="D217" s="228" t="s">
        <v>163</v>
      </c>
      <c r="E217" s="258" t="s">
        <v>19</v>
      </c>
      <c r="F217" s="259" t="s">
        <v>167</v>
      </c>
      <c r="G217" s="257"/>
      <c r="H217" s="260">
        <v>4</v>
      </c>
      <c r="I217" s="261"/>
      <c r="J217" s="257"/>
      <c r="K217" s="257"/>
      <c r="L217" s="262"/>
      <c r="M217" s="263"/>
      <c r="N217" s="264"/>
      <c r="O217" s="264"/>
      <c r="P217" s="264"/>
      <c r="Q217" s="264"/>
      <c r="R217" s="264"/>
      <c r="S217" s="264"/>
      <c r="T217" s="26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6" t="s">
        <v>163</v>
      </c>
      <c r="AU217" s="266" t="s">
        <v>81</v>
      </c>
      <c r="AV217" s="15" t="s">
        <v>157</v>
      </c>
      <c r="AW217" s="15" t="s">
        <v>34</v>
      </c>
      <c r="AX217" s="15" t="s">
        <v>79</v>
      </c>
      <c r="AY217" s="266" t="s">
        <v>150</v>
      </c>
    </row>
    <row r="218" s="2" customFormat="1" ht="21.75" customHeight="1">
      <c r="A218" s="40"/>
      <c r="B218" s="41"/>
      <c r="C218" s="267" t="s">
        <v>302</v>
      </c>
      <c r="D218" s="267" t="s">
        <v>412</v>
      </c>
      <c r="E218" s="268" t="s">
        <v>736</v>
      </c>
      <c r="F218" s="269" t="s">
        <v>737</v>
      </c>
      <c r="G218" s="270" t="s">
        <v>170</v>
      </c>
      <c r="H218" s="271">
        <v>16</v>
      </c>
      <c r="I218" s="272"/>
      <c r="J218" s="273">
        <f>ROUND(I218*H218,2)</f>
        <v>0</v>
      </c>
      <c r="K218" s="269" t="s">
        <v>19</v>
      </c>
      <c r="L218" s="274"/>
      <c r="M218" s="275" t="s">
        <v>19</v>
      </c>
      <c r="N218" s="276" t="s">
        <v>43</v>
      </c>
      <c r="O218" s="86"/>
      <c r="P218" s="224">
        <f>O218*H218</f>
        <v>0</v>
      </c>
      <c r="Q218" s="224">
        <v>0.01</v>
      </c>
      <c r="R218" s="224">
        <f>Q218*H218</f>
        <v>0.16</v>
      </c>
      <c r="S218" s="224">
        <v>0</v>
      </c>
      <c r="T218" s="22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6" t="s">
        <v>208</v>
      </c>
      <c r="AT218" s="226" t="s">
        <v>412</v>
      </c>
      <c r="AU218" s="226" t="s">
        <v>81</v>
      </c>
      <c r="AY218" s="19" t="s">
        <v>150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9" t="s">
        <v>79</v>
      </c>
      <c r="BK218" s="227">
        <f>ROUND(I218*H218,2)</f>
        <v>0</v>
      </c>
      <c r="BL218" s="19" t="s">
        <v>157</v>
      </c>
      <c r="BM218" s="226" t="s">
        <v>738</v>
      </c>
    </row>
    <row r="219" s="2" customFormat="1">
      <c r="A219" s="40"/>
      <c r="B219" s="41"/>
      <c r="C219" s="42"/>
      <c r="D219" s="228" t="s">
        <v>159</v>
      </c>
      <c r="E219" s="42"/>
      <c r="F219" s="229" t="s">
        <v>737</v>
      </c>
      <c r="G219" s="42"/>
      <c r="H219" s="42"/>
      <c r="I219" s="230"/>
      <c r="J219" s="42"/>
      <c r="K219" s="42"/>
      <c r="L219" s="46"/>
      <c r="M219" s="231"/>
      <c r="N219" s="232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159</v>
      </c>
      <c r="AU219" s="19" t="s">
        <v>81</v>
      </c>
    </row>
    <row r="220" s="2" customFormat="1">
      <c r="A220" s="40"/>
      <c r="B220" s="41"/>
      <c r="C220" s="42"/>
      <c r="D220" s="228" t="s">
        <v>495</v>
      </c>
      <c r="E220" s="42"/>
      <c r="F220" s="277" t="s">
        <v>718</v>
      </c>
      <c r="G220" s="42"/>
      <c r="H220" s="42"/>
      <c r="I220" s="230"/>
      <c r="J220" s="42"/>
      <c r="K220" s="42"/>
      <c r="L220" s="46"/>
      <c r="M220" s="231"/>
      <c r="N220" s="232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495</v>
      </c>
      <c r="AU220" s="19" t="s">
        <v>81</v>
      </c>
    </row>
    <row r="221" s="13" customFormat="1">
      <c r="A221" s="13"/>
      <c r="B221" s="235"/>
      <c r="C221" s="236"/>
      <c r="D221" s="228" t="s">
        <v>163</v>
      </c>
      <c r="E221" s="237" t="s">
        <v>19</v>
      </c>
      <c r="F221" s="238" t="s">
        <v>707</v>
      </c>
      <c r="G221" s="236"/>
      <c r="H221" s="237" t="s">
        <v>19</v>
      </c>
      <c r="I221" s="239"/>
      <c r="J221" s="236"/>
      <c r="K221" s="236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163</v>
      </c>
      <c r="AU221" s="244" t="s">
        <v>81</v>
      </c>
      <c r="AV221" s="13" t="s">
        <v>79</v>
      </c>
      <c r="AW221" s="13" t="s">
        <v>34</v>
      </c>
      <c r="AX221" s="13" t="s">
        <v>72</v>
      </c>
      <c r="AY221" s="244" t="s">
        <v>150</v>
      </c>
    </row>
    <row r="222" s="14" customFormat="1">
      <c r="A222" s="14"/>
      <c r="B222" s="245"/>
      <c r="C222" s="246"/>
      <c r="D222" s="228" t="s">
        <v>163</v>
      </c>
      <c r="E222" s="247" t="s">
        <v>19</v>
      </c>
      <c r="F222" s="248" t="s">
        <v>276</v>
      </c>
      <c r="G222" s="246"/>
      <c r="H222" s="249">
        <v>16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163</v>
      </c>
      <c r="AU222" s="255" t="s">
        <v>81</v>
      </c>
      <c r="AV222" s="14" t="s">
        <v>81</v>
      </c>
      <c r="AW222" s="14" t="s">
        <v>34</v>
      </c>
      <c r="AX222" s="14" t="s">
        <v>72</v>
      </c>
      <c r="AY222" s="255" t="s">
        <v>150</v>
      </c>
    </row>
    <row r="223" s="15" customFormat="1">
      <c r="A223" s="15"/>
      <c r="B223" s="256"/>
      <c r="C223" s="257"/>
      <c r="D223" s="228" t="s">
        <v>163</v>
      </c>
      <c r="E223" s="258" t="s">
        <v>19</v>
      </c>
      <c r="F223" s="259" t="s">
        <v>167</v>
      </c>
      <c r="G223" s="257"/>
      <c r="H223" s="260">
        <v>16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6" t="s">
        <v>163</v>
      </c>
      <c r="AU223" s="266" t="s">
        <v>81</v>
      </c>
      <c r="AV223" s="15" t="s">
        <v>157</v>
      </c>
      <c r="AW223" s="15" t="s">
        <v>34</v>
      </c>
      <c r="AX223" s="15" t="s">
        <v>79</v>
      </c>
      <c r="AY223" s="266" t="s">
        <v>150</v>
      </c>
    </row>
    <row r="224" s="2" customFormat="1" ht="24.15" customHeight="1">
      <c r="A224" s="40"/>
      <c r="B224" s="41"/>
      <c r="C224" s="215" t="s">
        <v>7</v>
      </c>
      <c r="D224" s="215" t="s">
        <v>152</v>
      </c>
      <c r="E224" s="216" t="s">
        <v>739</v>
      </c>
      <c r="F224" s="217" t="s">
        <v>740</v>
      </c>
      <c r="G224" s="218" t="s">
        <v>170</v>
      </c>
      <c r="H224" s="219">
        <v>2486</v>
      </c>
      <c r="I224" s="220"/>
      <c r="J224" s="221">
        <f>ROUND(I224*H224,2)</f>
        <v>0</v>
      </c>
      <c r="K224" s="217" t="s">
        <v>156</v>
      </c>
      <c r="L224" s="46"/>
      <c r="M224" s="222" t="s">
        <v>19</v>
      </c>
      <c r="N224" s="223" t="s">
        <v>43</v>
      </c>
      <c r="O224" s="86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6" t="s">
        <v>157</v>
      </c>
      <c r="AT224" s="226" t="s">
        <v>152</v>
      </c>
      <c r="AU224" s="226" t="s">
        <v>81</v>
      </c>
      <c r="AY224" s="19" t="s">
        <v>150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9" t="s">
        <v>79</v>
      </c>
      <c r="BK224" s="227">
        <f>ROUND(I224*H224,2)</f>
        <v>0</v>
      </c>
      <c r="BL224" s="19" t="s">
        <v>157</v>
      </c>
      <c r="BM224" s="226" t="s">
        <v>741</v>
      </c>
    </row>
    <row r="225" s="2" customFormat="1">
      <c r="A225" s="40"/>
      <c r="B225" s="41"/>
      <c r="C225" s="42"/>
      <c r="D225" s="228" t="s">
        <v>159</v>
      </c>
      <c r="E225" s="42"/>
      <c r="F225" s="229" t="s">
        <v>742</v>
      </c>
      <c r="G225" s="42"/>
      <c r="H225" s="42"/>
      <c r="I225" s="230"/>
      <c r="J225" s="42"/>
      <c r="K225" s="42"/>
      <c r="L225" s="46"/>
      <c r="M225" s="231"/>
      <c r="N225" s="232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159</v>
      </c>
      <c r="AU225" s="19" t="s">
        <v>81</v>
      </c>
    </row>
    <row r="226" s="2" customFormat="1">
      <c r="A226" s="40"/>
      <c r="B226" s="41"/>
      <c r="C226" s="42"/>
      <c r="D226" s="233" t="s">
        <v>161</v>
      </c>
      <c r="E226" s="42"/>
      <c r="F226" s="234" t="s">
        <v>743</v>
      </c>
      <c r="G226" s="42"/>
      <c r="H226" s="42"/>
      <c r="I226" s="230"/>
      <c r="J226" s="42"/>
      <c r="K226" s="42"/>
      <c r="L226" s="46"/>
      <c r="M226" s="231"/>
      <c r="N226" s="23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161</v>
      </c>
      <c r="AU226" s="19" t="s">
        <v>81</v>
      </c>
    </row>
    <row r="227" s="13" customFormat="1">
      <c r="A227" s="13"/>
      <c r="B227" s="235"/>
      <c r="C227" s="236"/>
      <c r="D227" s="228" t="s">
        <v>163</v>
      </c>
      <c r="E227" s="237" t="s">
        <v>19</v>
      </c>
      <c r="F227" s="238" t="s">
        <v>688</v>
      </c>
      <c r="G227" s="236"/>
      <c r="H227" s="237" t="s">
        <v>19</v>
      </c>
      <c r="I227" s="239"/>
      <c r="J227" s="236"/>
      <c r="K227" s="236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163</v>
      </c>
      <c r="AU227" s="244" t="s">
        <v>81</v>
      </c>
      <c r="AV227" s="13" t="s">
        <v>79</v>
      </c>
      <c r="AW227" s="13" t="s">
        <v>34</v>
      </c>
      <c r="AX227" s="13" t="s">
        <v>72</v>
      </c>
      <c r="AY227" s="244" t="s">
        <v>150</v>
      </c>
    </row>
    <row r="228" s="14" customFormat="1">
      <c r="A228" s="14"/>
      <c r="B228" s="245"/>
      <c r="C228" s="246"/>
      <c r="D228" s="228" t="s">
        <v>163</v>
      </c>
      <c r="E228" s="247" t="s">
        <v>19</v>
      </c>
      <c r="F228" s="248" t="s">
        <v>697</v>
      </c>
      <c r="G228" s="246"/>
      <c r="H228" s="249">
        <v>2486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163</v>
      </c>
      <c r="AU228" s="255" t="s">
        <v>81</v>
      </c>
      <c r="AV228" s="14" t="s">
        <v>81</v>
      </c>
      <c r="AW228" s="14" t="s">
        <v>34</v>
      </c>
      <c r="AX228" s="14" t="s">
        <v>72</v>
      </c>
      <c r="AY228" s="255" t="s">
        <v>150</v>
      </c>
    </row>
    <row r="229" s="15" customFormat="1">
      <c r="A229" s="15"/>
      <c r="B229" s="256"/>
      <c r="C229" s="257"/>
      <c r="D229" s="228" t="s">
        <v>163</v>
      </c>
      <c r="E229" s="258" t="s">
        <v>19</v>
      </c>
      <c r="F229" s="259" t="s">
        <v>167</v>
      </c>
      <c r="G229" s="257"/>
      <c r="H229" s="260">
        <v>2486</v>
      </c>
      <c r="I229" s="261"/>
      <c r="J229" s="257"/>
      <c r="K229" s="257"/>
      <c r="L229" s="262"/>
      <c r="M229" s="263"/>
      <c r="N229" s="264"/>
      <c r="O229" s="264"/>
      <c r="P229" s="264"/>
      <c r="Q229" s="264"/>
      <c r="R229" s="264"/>
      <c r="S229" s="264"/>
      <c r="T229" s="26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6" t="s">
        <v>163</v>
      </c>
      <c r="AU229" s="266" t="s">
        <v>81</v>
      </c>
      <c r="AV229" s="15" t="s">
        <v>157</v>
      </c>
      <c r="AW229" s="15" t="s">
        <v>34</v>
      </c>
      <c r="AX229" s="15" t="s">
        <v>79</v>
      </c>
      <c r="AY229" s="266" t="s">
        <v>150</v>
      </c>
    </row>
    <row r="230" s="2" customFormat="1" ht="21.75" customHeight="1">
      <c r="A230" s="40"/>
      <c r="B230" s="41"/>
      <c r="C230" s="267" t="s">
        <v>318</v>
      </c>
      <c r="D230" s="267" t="s">
        <v>412</v>
      </c>
      <c r="E230" s="268" t="s">
        <v>744</v>
      </c>
      <c r="F230" s="269" t="s">
        <v>745</v>
      </c>
      <c r="G230" s="270" t="s">
        <v>170</v>
      </c>
      <c r="H230" s="271">
        <v>1075</v>
      </c>
      <c r="I230" s="272"/>
      <c r="J230" s="273">
        <f>ROUND(I230*H230,2)</f>
        <v>0</v>
      </c>
      <c r="K230" s="269" t="s">
        <v>19</v>
      </c>
      <c r="L230" s="274"/>
      <c r="M230" s="275" t="s">
        <v>19</v>
      </c>
      <c r="N230" s="276" t="s">
        <v>43</v>
      </c>
      <c r="O230" s="86"/>
      <c r="P230" s="224">
        <f>O230*H230</f>
        <v>0</v>
      </c>
      <c r="Q230" s="224">
        <v>0.01</v>
      </c>
      <c r="R230" s="224">
        <f>Q230*H230</f>
        <v>10.75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208</v>
      </c>
      <c r="AT230" s="226" t="s">
        <v>412</v>
      </c>
      <c r="AU230" s="226" t="s">
        <v>81</v>
      </c>
      <c r="AY230" s="19" t="s">
        <v>150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79</v>
      </c>
      <c r="BK230" s="227">
        <f>ROUND(I230*H230,2)</f>
        <v>0</v>
      </c>
      <c r="BL230" s="19" t="s">
        <v>157</v>
      </c>
      <c r="BM230" s="226" t="s">
        <v>746</v>
      </c>
    </row>
    <row r="231" s="2" customFormat="1">
      <c r="A231" s="40"/>
      <c r="B231" s="41"/>
      <c r="C231" s="42"/>
      <c r="D231" s="228" t="s">
        <v>159</v>
      </c>
      <c r="E231" s="42"/>
      <c r="F231" s="229" t="s">
        <v>747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159</v>
      </c>
      <c r="AU231" s="19" t="s">
        <v>81</v>
      </c>
    </row>
    <row r="232" s="13" customFormat="1">
      <c r="A232" s="13"/>
      <c r="B232" s="235"/>
      <c r="C232" s="236"/>
      <c r="D232" s="228" t="s">
        <v>163</v>
      </c>
      <c r="E232" s="237" t="s">
        <v>19</v>
      </c>
      <c r="F232" s="238" t="s">
        <v>748</v>
      </c>
      <c r="G232" s="236"/>
      <c r="H232" s="237" t="s">
        <v>19</v>
      </c>
      <c r="I232" s="239"/>
      <c r="J232" s="236"/>
      <c r="K232" s="236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163</v>
      </c>
      <c r="AU232" s="244" t="s">
        <v>81</v>
      </c>
      <c r="AV232" s="13" t="s">
        <v>79</v>
      </c>
      <c r="AW232" s="13" t="s">
        <v>34</v>
      </c>
      <c r="AX232" s="13" t="s">
        <v>72</v>
      </c>
      <c r="AY232" s="244" t="s">
        <v>150</v>
      </c>
    </row>
    <row r="233" s="14" customFormat="1">
      <c r="A233" s="14"/>
      <c r="B233" s="245"/>
      <c r="C233" s="246"/>
      <c r="D233" s="228" t="s">
        <v>163</v>
      </c>
      <c r="E233" s="247" t="s">
        <v>19</v>
      </c>
      <c r="F233" s="248" t="s">
        <v>749</v>
      </c>
      <c r="G233" s="246"/>
      <c r="H233" s="249">
        <v>1075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163</v>
      </c>
      <c r="AU233" s="255" t="s">
        <v>81</v>
      </c>
      <c r="AV233" s="14" t="s">
        <v>81</v>
      </c>
      <c r="AW233" s="14" t="s">
        <v>34</v>
      </c>
      <c r="AX233" s="14" t="s">
        <v>72</v>
      </c>
      <c r="AY233" s="255" t="s">
        <v>150</v>
      </c>
    </row>
    <row r="234" s="15" customFormat="1">
      <c r="A234" s="15"/>
      <c r="B234" s="256"/>
      <c r="C234" s="257"/>
      <c r="D234" s="228" t="s">
        <v>163</v>
      </c>
      <c r="E234" s="258" t="s">
        <v>19</v>
      </c>
      <c r="F234" s="259" t="s">
        <v>167</v>
      </c>
      <c r="G234" s="257"/>
      <c r="H234" s="260">
        <v>1075</v>
      </c>
      <c r="I234" s="261"/>
      <c r="J234" s="257"/>
      <c r="K234" s="257"/>
      <c r="L234" s="262"/>
      <c r="M234" s="263"/>
      <c r="N234" s="264"/>
      <c r="O234" s="264"/>
      <c r="P234" s="264"/>
      <c r="Q234" s="264"/>
      <c r="R234" s="264"/>
      <c r="S234" s="264"/>
      <c r="T234" s="26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6" t="s">
        <v>163</v>
      </c>
      <c r="AU234" s="266" t="s">
        <v>81</v>
      </c>
      <c r="AV234" s="15" t="s">
        <v>157</v>
      </c>
      <c r="AW234" s="15" t="s">
        <v>34</v>
      </c>
      <c r="AX234" s="15" t="s">
        <v>79</v>
      </c>
      <c r="AY234" s="266" t="s">
        <v>150</v>
      </c>
    </row>
    <row r="235" s="2" customFormat="1" ht="21.75" customHeight="1">
      <c r="A235" s="40"/>
      <c r="B235" s="41"/>
      <c r="C235" s="267" t="s">
        <v>325</v>
      </c>
      <c r="D235" s="267" t="s">
        <v>412</v>
      </c>
      <c r="E235" s="268" t="s">
        <v>750</v>
      </c>
      <c r="F235" s="269" t="s">
        <v>751</v>
      </c>
      <c r="G235" s="270" t="s">
        <v>170</v>
      </c>
      <c r="H235" s="271">
        <v>690</v>
      </c>
      <c r="I235" s="272"/>
      <c r="J235" s="273">
        <f>ROUND(I235*H235,2)</f>
        <v>0</v>
      </c>
      <c r="K235" s="269" t="s">
        <v>19</v>
      </c>
      <c r="L235" s="274"/>
      <c r="M235" s="275" t="s">
        <v>19</v>
      </c>
      <c r="N235" s="276" t="s">
        <v>43</v>
      </c>
      <c r="O235" s="86"/>
      <c r="P235" s="224">
        <f>O235*H235</f>
        <v>0</v>
      </c>
      <c r="Q235" s="224">
        <v>0.001</v>
      </c>
      <c r="R235" s="224">
        <f>Q235*H235</f>
        <v>0.69000000000000006</v>
      </c>
      <c r="S235" s="224">
        <v>0</v>
      </c>
      <c r="T235" s="225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6" t="s">
        <v>208</v>
      </c>
      <c r="AT235" s="226" t="s">
        <v>412</v>
      </c>
      <c r="AU235" s="226" t="s">
        <v>81</v>
      </c>
      <c r="AY235" s="19" t="s">
        <v>150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9" t="s">
        <v>79</v>
      </c>
      <c r="BK235" s="227">
        <f>ROUND(I235*H235,2)</f>
        <v>0</v>
      </c>
      <c r="BL235" s="19" t="s">
        <v>157</v>
      </c>
      <c r="BM235" s="226" t="s">
        <v>752</v>
      </c>
    </row>
    <row r="236" s="2" customFormat="1">
      <c r="A236" s="40"/>
      <c r="B236" s="41"/>
      <c r="C236" s="42"/>
      <c r="D236" s="228" t="s">
        <v>159</v>
      </c>
      <c r="E236" s="42"/>
      <c r="F236" s="229" t="s">
        <v>753</v>
      </c>
      <c r="G236" s="42"/>
      <c r="H236" s="42"/>
      <c r="I236" s="230"/>
      <c r="J236" s="42"/>
      <c r="K236" s="42"/>
      <c r="L236" s="46"/>
      <c r="M236" s="231"/>
      <c r="N236" s="232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159</v>
      </c>
      <c r="AU236" s="19" t="s">
        <v>81</v>
      </c>
    </row>
    <row r="237" s="13" customFormat="1">
      <c r="A237" s="13"/>
      <c r="B237" s="235"/>
      <c r="C237" s="236"/>
      <c r="D237" s="228" t="s">
        <v>163</v>
      </c>
      <c r="E237" s="237" t="s">
        <v>19</v>
      </c>
      <c r="F237" s="238" t="s">
        <v>754</v>
      </c>
      <c r="G237" s="236"/>
      <c r="H237" s="237" t="s">
        <v>19</v>
      </c>
      <c r="I237" s="239"/>
      <c r="J237" s="236"/>
      <c r="K237" s="236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163</v>
      </c>
      <c r="AU237" s="244" t="s">
        <v>81</v>
      </c>
      <c r="AV237" s="13" t="s">
        <v>79</v>
      </c>
      <c r="AW237" s="13" t="s">
        <v>34</v>
      </c>
      <c r="AX237" s="13" t="s">
        <v>72</v>
      </c>
      <c r="AY237" s="244" t="s">
        <v>150</v>
      </c>
    </row>
    <row r="238" s="14" customFormat="1">
      <c r="A238" s="14"/>
      <c r="B238" s="245"/>
      <c r="C238" s="246"/>
      <c r="D238" s="228" t="s">
        <v>163</v>
      </c>
      <c r="E238" s="247" t="s">
        <v>19</v>
      </c>
      <c r="F238" s="248" t="s">
        <v>755</v>
      </c>
      <c r="G238" s="246"/>
      <c r="H238" s="249">
        <v>690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163</v>
      </c>
      <c r="AU238" s="255" t="s">
        <v>81</v>
      </c>
      <c r="AV238" s="14" t="s">
        <v>81</v>
      </c>
      <c r="AW238" s="14" t="s">
        <v>34</v>
      </c>
      <c r="AX238" s="14" t="s">
        <v>72</v>
      </c>
      <c r="AY238" s="255" t="s">
        <v>150</v>
      </c>
    </row>
    <row r="239" s="15" customFormat="1">
      <c r="A239" s="15"/>
      <c r="B239" s="256"/>
      <c r="C239" s="257"/>
      <c r="D239" s="228" t="s">
        <v>163</v>
      </c>
      <c r="E239" s="258" t="s">
        <v>19</v>
      </c>
      <c r="F239" s="259" t="s">
        <v>167</v>
      </c>
      <c r="G239" s="257"/>
      <c r="H239" s="260">
        <v>690</v>
      </c>
      <c r="I239" s="261"/>
      <c r="J239" s="257"/>
      <c r="K239" s="257"/>
      <c r="L239" s="262"/>
      <c r="M239" s="263"/>
      <c r="N239" s="264"/>
      <c r="O239" s="264"/>
      <c r="P239" s="264"/>
      <c r="Q239" s="264"/>
      <c r="R239" s="264"/>
      <c r="S239" s="264"/>
      <c r="T239" s="26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6" t="s">
        <v>163</v>
      </c>
      <c r="AU239" s="266" t="s">
        <v>81</v>
      </c>
      <c r="AV239" s="15" t="s">
        <v>157</v>
      </c>
      <c r="AW239" s="15" t="s">
        <v>34</v>
      </c>
      <c r="AX239" s="15" t="s">
        <v>79</v>
      </c>
      <c r="AY239" s="266" t="s">
        <v>150</v>
      </c>
    </row>
    <row r="240" s="2" customFormat="1" ht="16.5" customHeight="1">
      <c r="A240" s="40"/>
      <c r="B240" s="41"/>
      <c r="C240" s="267" t="s">
        <v>331</v>
      </c>
      <c r="D240" s="267" t="s">
        <v>412</v>
      </c>
      <c r="E240" s="268" t="s">
        <v>756</v>
      </c>
      <c r="F240" s="269" t="s">
        <v>757</v>
      </c>
      <c r="G240" s="270" t="s">
        <v>170</v>
      </c>
      <c r="H240" s="271">
        <v>348</v>
      </c>
      <c r="I240" s="272"/>
      <c r="J240" s="273">
        <f>ROUND(I240*H240,2)</f>
        <v>0</v>
      </c>
      <c r="K240" s="269" t="s">
        <v>19</v>
      </c>
      <c r="L240" s="274"/>
      <c r="M240" s="275" t="s">
        <v>19</v>
      </c>
      <c r="N240" s="276" t="s">
        <v>43</v>
      </c>
      <c r="O240" s="86"/>
      <c r="P240" s="224">
        <f>O240*H240</f>
        <v>0</v>
      </c>
      <c r="Q240" s="224">
        <v>0.001</v>
      </c>
      <c r="R240" s="224">
        <f>Q240*H240</f>
        <v>0.34800000000000003</v>
      </c>
      <c r="S240" s="224">
        <v>0</v>
      </c>
      <c r="T240" s="225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6" t="s">
        <v>208</v>
      </c>
      <c r="AT240" s="226" t="s">
        <v>412</v>
      </c>
      <c r="AU240" s="226" t="s">
        <v>81</v>
      </c>
      <c r="AY240" s="19" t="s">
        <v>150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9" t="s">
        <v>79</v>
      </c>
      <c r="BK240" s="227">
        <f>ROUND(I240*H240,2)</f>
        <v>0</v>
      </c>
      <c r="BL240" s="19" t="s">
        <v>157</v>
      </c>
      <c r="BM240" s="226" t="s">
        <v>758</v>
      </c>
    </row>
    <row r="241" s="2" customFormat="1">
      <c r="A241" s="40"/>
      <c r="B241" s="41"/>
      <c r="C241" s="42"/>
      <c r="D241" s="228" t="s">
        <v>159</v>
      </c>
      <c r="E241" s="42"/>
      <c r="F241" s="229" t="s">
        <v>757</v>
      </c>
      <c r="G241" s="42"/>
      <c r="H241" s="42"/>
      <c r="I241" s="230"/>
      <c r="J241" s="42"/>
      <c r="K241" s="42"/>
      <c r="L241" s="46"/>
      <c r="M241" s="231"/>
      <c r="N241" s="232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159</v>
      </c>
      <c r="AU241" s="19" t="s">
        <v>81</v>
      </c>
    </row>
    <row r="242" s="13" customFormat="1">
      <c r="A242" s="13"/>
      <c r="B242" s="235"/>
      <c r="C242" s="236"/>
      <c r="D242" s="228" t="s">
        <v>163</v>
      </c>
      <c r="E242" s="237" t="s">
        <v>19</v>
      </c>
      <c r="F242" s="238" t="s">
        <v>754</v>
      </c>
      <c r="G242" s="236"/>
      <c r="H242" s="237" t="s">
        <v>19</v>
      </c>
      <c r="I242" s="239"/>
      <c r="J242" s="236"/>
      <c r="K242" s="236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163</v>
      </c>
      <c r="AU242" s="244" t="s">
        <v>81</v>
      </c>
      <c r="AV242" s="13" t="s">
        <v>79</v>
      </c>
      <c r="AW242" s="13" t="s">
        <v>34</v>
      </c>
      <c r="AX242" s="13" t="s">
        <v>72</v>
      </c>
      <c r="AY242" s="244" t="s">
        <v>150</v>
      </c>
    </row>
    <row r="243" s="14" customFormat="1">
      <c r="A243" s="14"/>
      <c r="B243" s="245"/>
      <c r="C243" s="246"/>
      <c r="D243" s="228" t="s">
        <v>163</v>
      </c>
      <c r="E243" s="247" t="s">
        <v>19</v>
      </c>
      <c r="F243" s="248" t="s">
        <v>759</v>
      </c>
      <c r="G243" s="246"/>
      <c r="H243" s="249">
        <v>348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163</v>
      </c>
      <c r="AU243" s="255" t="s">
        <v>81</v>
      </c>
      <c r="AV243" s="14" t="s">
        <v>81</v>
      </c>
      <c r="AW243" s="14" t="s">
        <v>34</v>
      </c>
      <c r="AX243" s="14" t="s">
        <v>72</v>
      </c>
      <c r="AY243" s="255" t="s">
        <v>150</v>
      </c>
    </row>
    <row r="244" s="15" customFormat="1">
      <c r="A244" s="15"/>
      <c r="B244" s="256"/>
      <c r="C244" s="257"/>
      <c r="D244" s="228" t="s">
        <v>163</v>
      </c>
      <c r="E244" s="258" t="s">
        <v>19</v>
      </c>
      <c r="F244" s="259" t="s">
        <v>167</v>
      </c>
      <c r="G244" s="257"/>
      <c r="H244" s="260">
        <v>348</v>
      </c>
      <c r="I244" s="261"/>
      <c r="J244" s="257"/>
      <c r="K244" s="257"/>
      <c r="L244" s="262"/>
      <c r="M244" s="263"/>
      <c r="N244" s="264"/>
      <c r="O244" s="264"/>
      <c r="P244" s="264"/>
      <c r="Q244" s="264"/>
      <c r="R244" s="264"/>
      <c r="S244" s="264"/>
      <c r="T244" s="26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6" t="s">
        <v>163</v>
      </c>
      <c r="AU244" s="266" t="s">
        <v>81</v>
      </c>
      <c r="AV244" s="15" t="s">
        <v>157</v>
      </c>
      <c r="AW244" s="15" t="s">
        <v>34</v>
      </c>
      <c r="AX244" s="15" t="s">
        <v>79</v>
      </c>
      <c r="AY244" s="266" t="s">
        <v>150</v>
      </c>
    </row>
    <row r="245" s="2" customFormat="1" ht="21.75" customHeight="1">
      <c r="A245" s="40"/>
      <c r="B245" s="41"/>
      <c r="C245" s="267" t="s">
        <v>337</v>
      </c>
      <c r="D245" s="267" t="s">
        <v>412</v>
      </c>
      <c r="E245" s="268" t="s">
        <v>760</v>
      </c>
      <c r="F245" s="269" t="s">
        <v>761</v>
      </c>
      <c r="G245" s="270" t="s">
        <v>170</v>
      </c>
      <c r="H245" s="271">
        <v>373</v>
      </c>
      <c r="I245" s="272"/>
      <c r="J245" s="273">
        <f>ROUND(I245*H245,2)</f>
        <v>0</v>
      </c>
      <c r="K245" s="269" t="s">
        <v>19</v>
      </c>
      <c r="L245" s="274"/>
      <c r="M245" s="275" t="s">
        <v>19</v>
      </c>
      <c r="N245" s="276" t="s">
        <v>43</v>
      </c>
      <c r="O245" s="86"/>
      <c r="P245" s="224">
        <f>O245*H245</f>
        <v>0</v>
      </c>
      <c r="Q245" s="224">
        <v>0.001</v>
      </c>
      <c r="R245" s="224">
        <f>Q245*H245</f>
        <v>0.373</v>
      </c>
      <c r="S245" s="224">
        <v>0</v>
      </c>
      <c r="T245" s="225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6" t="s">
        <v>208</v>
      </c>
      <c r="AT245" s="226" t="s">
        <v>412</v>
      </c>
      <c r="AU245" s="226" t="s">
        <v>81</v>
      </c>
      <c r="AY245" s="19" t="s">
        <v>150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9" t="s">
        <v>79</v>
      </c>
      <c r="BK245" s="227">
        <f>ROUND(I245*H245,2)</f>
        <v>0</v>
      </c>
      <c r="BL245" s="19" t="s">
        <v>157</v>
      </c>
      <c r="BM245" s="226" t="s">
        <v>762</v>
      </c>
    </row>
    <row r="246" s="2" customFormat="1">
      <c r="A246" s="40"/>
      <c r="B246" s="41"/>
      <c r="C246" s="42"/>
      <c r="D246" s="228" t="s">
        <v>159</v>
      </c>
      <c r="E246" s="42"/>
      <c r="F246" s="229" t="s">
        <v>761</v>
      </c>
      <c r="G246" s="42"/>
      <c r="H246" s="42"/>
      <c r="I246" s="230"/>
      <c r="J246" s="42"/>
      <c r="K246" s="42"/>
      <c r="L246" s="46"/>
      <c r="M246" s="231"/>
      <c r="N246" s="232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159</v>
      </c>
      <c r="AU246" s="19" t="s">
        <v>81</v>
      </c>
    </row>
    <row r="247" s="13" customFormat="1">
      <c r="A247" s="13"/>
      <c r="B247" s="235"/>
      <c r="C247" s="236"/>
      <c r="D247" s="228" t="s">
        <v>163</v>
      </c>
      <c r="E247" s="237" t="s">
        <v>19</v>
      </c>
      <c r="F247" s="238" t="s">
        <v>754</v>
      </c>
      <c r="G247" s="236"/>
      <c r="H247" s="237" t="s">
        <v>19</v>
      </c>
      <c r="I247" s="239"/>
      <c r="J247" s="236"/>
      <c r="K247" s="236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163</v>
      </c>
      <c r="AU247" s="244" t="s">
        <v>81</v>
      </c>
      <c r="AV247" s="13" t="s">
        <v>79</v>
      </c>
      <c r="AW247" s="13" t="s">
        <v>34</v>
      </c>
      <c r="AX247" s="13" t="s">
        <v>72</v>
      </c>
      <c r="AY247" s="244" t="s">
        <v>150</v>
      </c>
    </row>
    <row r="248" s="14" customFormat="1">
      <c r="A248" s="14"/>
      <c r="B248" s="245"/>
      <c r="C248" s="246"/>
      <c r="D248" s="228" t="s">
        <v>163</v>
      </c>
      <c r="E248" s="247" t="s">
        <v>19</v>
      </c>
      <c r="F248" s="248" t="s">
        <v>763</v>
      </c>
      <c r="G248" s="246"/>
      <c r="H248" s="249">
        <v>373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163</v>
      </c>
      <c r="AU248" s="255" t="s">
        <v>81</v>
      </c>
      <c r="AV248" s="14" t="s">
        <v>81</v>
      </c>
      <c r="AW248" s="14" t="s">
        <v>34</v>
      </c>
      <c r="AX248" s="14" t="s">
        <v>72</v>
      </c>
      <c r="AY248" s="255" t="s">
        <v>150</v>
      </c>
    </row>
    <row r="249" s="15" customFormat="1">
      <c r="A249" s="15"/>
      <c r="B249" s="256"/>
      <c r="C249" s="257"/>
      <c r="D249" s="228" t="s">
        <v>163</v>
      </c>
      <c r="E249" s="258" t="s">
        <v>19</v>
      </c>
      <c r="F249" s="259" t="s">
        <v>167</v>
      </c>
      <c r="G249" s="257"/>
      <c r="H249" s="260">
        <v>373</v>
      </c>
      <c r="I249" s="261"/>
      <c r="J249" s="257"/>
      <c r="K249" s="257"/>
      <c r="L249" s="262"/>
      <c r="M249" s="263"/>
      <c r="N249" s="264"/>
      <c r="O249" s="264"/>
      <c r="P249" s="264"/>
      <c r="Q249" s="264"/>
      <c r="R249" s="264"/>
      <c r="S249" s="264"/>
      <c r="T249" s="26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6" t="s">
        <v>163</v>
      </c>
      <c r="AU249" s="266" t="s">
        <v>81</v>
      </c>
      <c r="AV249" s="15" t="s">
        <v>157</v>
      </c>
      <c r="AW249" s="15" t="s">
        <v>34</v>
      </c>
      <c r="AX249" s="15" t="s">
        <v>79</v>
      </c>
      <c r="AY249" s="266" t="s">
        <v>150</v>
      </c>
    </row>
    <row r="250" s="2" customFormat="1" ht="33" customHeight="1">
      <c r="A250" s="40"/>
      <c r="B250" s="41"/>
      <c r="C250" s="215" t="s">
        <v>354</v>
      </c>
      <c r="D250" s="215" t="s">
        <v>152</v>
      </c>
      <c r="E250" s="216" t="s">
        <v>764</v>
      </c>
      <c r="F250" s="217" t="s">
        <v>765</v>
      </c>
      <c r="G250" s="218" t="s">
        <v>170</v>
      </c>
      <c r="H250" s="219">
        <v>186</v>
      </c>
      <c r="I250" s="220"/>
      <c r="J250" s="221">
        <f>ROUND(I250*H250,2)</f>
        <v>0</v>
      </c>
      <c r="K250" s="217" t="s">
        <v>156</v>
      </c>
      <c r="L250" s="46"/>
      <c r="M250" s="222" t="s">
        <v>19</v>
      </c>
      <c r="N250" s="223" t="s">
        <v>43</v>
      </c>
      <c r="O250" s="86"/>
      <c r="P250" s="224">
        <f>O250*H250</f>
        <v>0</v>
      </c>
      <c r="Q250" s="224">
        <v>6.0000000000000002E-05</v>
      </c>
      <c r="R250" s="224">
        <f>Q250*H250</f>
        <v>0.01116</v>
      </c>
      <c r="S250" s="224">
        <v>0</v>
      </c>
      <c r="T250" s="225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6" t="s">
        <v>157</v>
      </c>
      <c r="AT250" s="226" t="s">
        <v>152</v>
      </c>
      <c r="AU250" s="226" t="s">
        <v>81</v>
      </c>
      <c r="AY250" s="19" t="s">
        <v>150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9" t="s">
        <v>79</v>
      </c>
      <c r="BK250" s="227">
        <f>ROUND(I250*H250,2)</f>
        <v>0</v>
      </c>
      <c r="BL250" s="19" t="s">
        <v>157</v>
      </c>
      <c r="BM250" s="226" t="s">
        <v>766</v>
      </c>
    </row>
    <row r="251" s="2" customFormat="1">
      <c r="A251" s="40"/>
      <c r="B251" s="41"/>
      <c r="C251" s="42"/>
      <c r="D251" s="228" t="s">
        <v>159</v>
      </c>
      <c r="E251" s="42"/>
      <c r="F251" s="229" t="s">
        <v>767</v>
      </c>
      <c r="G251" s="42"/>
      <c r="H251" s="42"/>
      <c r="I251" s="230"/>
      <c r="J251" s="42"/>
      <c r="K251" s="42"/>
      <c r="L251" s="46"/>
      <c r="M251" s="231"/>
      <c r="N251" s="23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159</v>
      </c>
      <c r="AU251" s="19" t="s">
        <v>81</v>
      </c>
    </row>
    <row r="252" s="2" customFormat="1">
      <c r="A252" s="40"/>
      <c r="B252" s="41"/>
      <c r="C252" s="42"/>
      <c r="D252" s="233" t="s">
        <v>161</v>
      </c>
      <c r="E252" s="42"/>
      <c r="F252" s="234" t="s">
        <v>768</v>
      </c>
      <c r="G252" s="42"/>
      <c r="H252" s="42"/>
      <c r="I252" s="230"/>
      <c r="J252" s="42"/>
      <c r="K252" s="42"/>
      <c r="L252" s="46"/>
      <c r="M252" s="231"/>
      <c r="N252" s="23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161</v>
      </c>
      <c r="AU252" s="19" t="s">
        <v>81</v>
      </c>
    </row>
    <row r="253" s="13" customFormat="1">
      <c r="A253" s="13"/>
      <c r="B253" s="235"/>
      <c r="C253" s="236"/>
      <c r="D253" s="228" t="s">
        <v>163</v>
      </c>
      <c r="E253" s="237" t="s">
        <v>19</v>
      </c>
      <c r="F253" s="238" t="s">
        <v>688</v>
      </c>
      <c r="G253" s="236"/>
      <c r="H253" s="237" t="s">
        <v>19</v>
      </c>
      <c r="I253" s="239"/>
      <c r="J253" s="236"/>
      <c r="K253" s="236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163</v>
      </c>
      <c r="AU253" s="244" t="s">
        <v>81</v>
      </c>
      <c r="AV253" s="13" t="s">
        <v>79</v>
      </c>
      <c r="AW253" s="13" t="s">
        <v>34</v>
      </c>
      <c r="AX253" s="13" t="s">
        <v>72</v>
      </c>
      <c r="AY253" s="244" t="s">
        <v>150</v>
      </c>
    </row>
    <row r="254" s="13" customFormat="1">
      <c r="A254" s="13"/>
      <c r="B254" s="235"/>
      <c r="C254" s="236"/>
      <c r="D254" s="228" t="s">
        <v>163</v>
      </c>
      <c r="E254" s="237" t="s">
        <v>19</v>
      </c>
      <c r="F254" s="238" t="s">
        <v>769</v>
      </c>
      <c r="G254" s="236"/>
      <c r="H254" s="237" t="s">
        <v>19</v>
      </c>
      <c r="I254" s="239"/>
      <c r="J254" s="236"/>
      <c r="K254" s="236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163</v>
      </c>
      <c r="AU254" s="244" t="s">
        <v>81</v>
      </c>
      <c r="AV254" s="13" t="s">
        <v>79</v>
      </c>
      <c r="AW254" s="13" t="s">
        <v>34</v>
      </c>
      <c r="AX254" s="13" t="s">
        <v>72</v>
      </c>
      <c r="AY254" s="244" t="s">
        <v>150</v>
      </c>
    </row>
    <row r="255" s="14" customFormat="1">
      <c r="A255" s="14"/>
      <c r="B255" s="245"/>
      <c r="C255" s="246"/>
      <c r="D255" s="228" t="s">
        <v>163</v>
      </c>
      <c r="E255" s="247" t="s">
        <v>19</v>
      </c>
      <c r="F255" s="248" t="s">
        <v>690</v>
      </c>
      <c r="G255" s="246"/>
      <c r="H255" s="249">
        <v>186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163</v>
      </c>
      <c r="AU255" s="255" t="s">
        <v>81</v>
      </c>
      <c r="AV255" s="14" t="s">
        <v>81</v>
      </c>
      <c r="AW255" s="14" t="s">
        <v>34</v>
      </c>
      <c r="AX255" s="14" t="s">
        <v>72</v>
      </c>
      <c r="AY255" s="255" t="s">
        <v>150</v>
      </c>
    </row>
    <row r="256" s="15" customFormat="1">
      <c r="A256" s="15"/>
      <c r="B256" s="256"/>
      <c r="C256" s="257"/>
      <c r="D256" s="228" t="s">
        <v>163</v>
      </c>
      <c r="E256" s="258" t="s">
        <v>19</v>
      </c>
      <c r="F256" s="259" t="s">
        <v>167</v>
      </c>
      <c r="G256" s="257"/>
      <c r="H256" s="260">
        <v>186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6" t="s">
        <v>163</v>
      </c>
      <c r="AU256" s="266" t="s">
        <v>81</v>
      </c>
      <c r="AV256" s="15" t="s">
        <v>157</v>
      </c>
      <c r="AW256" s="15" t="s">
        <v>34</v>
      </c>
      <c r="AX256" s="15" t="s">
        <v>79</v>
      </c>
      <c r="AY256" s="266" t="s">
        <v>150</v>
      </c>
    </row>
    <row r="257" s="2" customFormat="1" ht="21.75" customHeight="1">
      <c r="A257" s="40"/>
      <c r="B257" s="41"/>
      <c r="C257" s="267" t="s">
        <v>363</v>
      </c>
      <c r="D257" s="267" t="s">
        <v>412</v>
      </c>
      <c r="E257" s="268" t="s">
        <v>770</v>
      </c>
      <c r="F257" s="269" t="s">
        <v>771</v>
      </c>
      <c r="G257" s="270" t="s">
        <v>170</v>
      </c>
      <c r="H257" s="271">
        <v>558</v>
      </c>
      <c r="I257" s="272"/>
      <c r="J257" s="273">
        <f>ROUND(I257*H257,2)</f>
        <v>0</v>
      </c>
      <c r="K257" s="269" t="s">
        <v>156</v>
      </c>
      <c r="L257" s="274"/>
      <c r="M257" s="275" t="s">
        <v>19</v>
      </c>
      <c r="N257" s="276" t="s">
        <v>43</v>
      </c>
      <c r="O257" s="86"/>
      <c r="P257" s="224">
        <f>O257*H257</f>
        <v>0</v>
      </c>
      <c r="Q257" s="224">
        <v>0.0058999999999999999</v>
      </c>
      <c r="R257" s="224">
        <f>Q257*H257</f>
        <v>3.2921999999999998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208</v>
      </c>
      <c r="AT257" s="226" t="s">
        <v>412</v>
      </c>
      <c r="AU257" s="226" t="s">
        <v>81</v>
      </c>
      <c r="AY257" s="19" t="s">
        <v>150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79</v>
      </c>
      <c r="BK257" s="227">
        <f>ROUND(I257*H257,2)</f>
        <v>0</v>
      </c>
      <c r="BL257" s="19" t="s">
        <v>157</v>
      </c>
      <c r="BM257" s="226" t="s">
        <v>772</v>
      </c>
    </row>
    <row r="258" s="2" customFormat="1">
      <c r="A258" s="40"/>
      <c r="B258" s="41"/>
      <c r="C258" s="42"/>
      <c r="D258" s="228" t="s">
        <v>159</v>
      </c>
      <c r="E258" s="42"/>
      <c r="F258" s="229" t="s">
        <v>771</v>
      </c>
      <c r="G258" s="42"/>
      <c r="H258" s="42"/>
      <c r="I258" s="230"/>
      <c r="J258" s="42"/>
      <c r="K258" s="42"/>
      <c r="L258" s="46"/>
      <c r="M258" s="231"/>
      <c r="N258" s="23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159</v>
      </c>
      <c r="AU258" s="19" t="s">
        <v>81</v>
      </c>
    </row>
    <row r="259" s="13" customFormat="1">
      <c r="A259" s="13"/>
      <c r="B259" s="235"/>
      <c r="C259" s="236"/>
      <c r="D259" s="228" t="s">
        <v>163</v>
      </c>
      <c r="E259" s="237" t="s">
        <v>19</v>
      </c>
      <c r="F259" s="238" t="s">
        <v>773</v>
      </c>
      <c r="G259" s="236"/>
      <c r="H259" s="237" t="s">
        <v>19</v>
      </c>
      <c r="I259" s="239"/>
      <c r="J259" s="236"/>
      <c r="K259" s="236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163</v>
      </c>
      <c r="AU259" s="244" t="s">
        <v>81</v>
      </c>
      <c r="AV259" s="13" t="s">
        <v>79</v>
      </c>
      <c r="AW259" s="13" t="s">
        <v>34</v>
      </c>
      <c r="AX259" s="13" t="s">
        <v>72</v>
      </c>
      <c r="AY259" s="244" t="s">
        <v>150</v>
      </c>
    </row>
    <row r="260" s="14" customFormat="1">
      <c r="A260" s="14"/>
      <c r="B260" s="245"/>
      <c r="C260" s="246"/>
      <c r="D260" s="228" t="s">
        <v>163</v>
      </c>
      <c r="E260" s="247" t="s">
        <v>19</v>
      </c>
      <c r="F260" s="248" t="s">
        <v>774</v>
      </c>
      <c r="G260" s="246"/>
      <c r="H260" s="249">
        <v>558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163</v>
      </c>
      <c r="AU260" s="255" t="s">
        <v>81</v>
      </c>
      <c r="AV260" s="14" t="s">
        <v>81</v>
      </c>
      <c r="AW260" s="14" t="s">
        <v>34</v>
      </c>
      <c r="AX260" s="14" t="s">
        <v>72</v>
      </c>
      <c r="AY260" s="255" t="s">
        <v>150</v>
      </c>
    </row>
    <row r="261" s="15" customFormat="1">
      <c r="A261" s="15"/>
      <c r="B261" s="256"/>
      <c r="C261" s="257"/>
      <c r="D261" s="228" t="s">
        <v>163</v>
      </c>
      <c r="E261" s="258" t="s">
        <v>19</v>
      </c>
      <c r="F261" s="259" t="s">
        <v>167</v>
      </c>
      <c r="G261" s="257"/>
      <c r="H261" s="260">
        <v>558</v>
      </c>
      <c r="I261" s="261"/>
      <c r="J261" s="257"/>
      <c r="K261" s="257"/>
      <c r="L261" s="262"/>
      <c r="M261" s="263"/>
      <c r="N261" s="264"/>
      <c r="O261" s="264"/>
      <c r="P261" s="264"/>
      <c r="Q261" s="264"/>
      <c r="R261" s="264"/>
      <c r="S261" s="264"/>
      <c r="T261" s="26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6" t="s">
        <v>163</v>
      </c>
      <c r="AU261" s="266" t="s">
        <v>81</v>
      </c>
      <c r="AV261" s="15" t="s">
        <v>157</v>
      </c>
      <c r="AW261" s="15" t="s">
        <v>34</v>
      </c>
      <c r="AX261" s="15" t="s">
        <v>79</v>
      </c>
      <c r="AY261" s="266" t="s">
        <v>150</v>
      </c>
    </row>
    <row r="262" s="2" customFormat="1" ht="16.5" customHeight="1">
      <c r="A262" s="40"/>
      <c r="B262" s="41"/>
      <c r="C262" s="267" t="s">
        <v>373</v>
      </c>
      <c r="D262" s="267" t="s">
        <v>412</v>
      </c>
      <c r="E262" s="268" t="s">
        <v>775</v>
      </c>
      <c r="F262" s="269" t="s">
        <v>776</v>
      </c>
      <c r="G262" s="270" t="s">
        <v>476</v>
      </c>
      <c r="H262" s="271">
        <v>372</v>
      </c>
      <c r="I262" s="272"/>
      <c r="J262" s="273">
        <f>ROUND(I262*H262,2)</f>
        <v>0</v>
      </c>
      <c r="K262" s="269" t="s">
        <v>19</v>
      </c>
      <c r="L262" s="274"/>
      <c r="M262" s="275" t="s">
        <v>19</v>
      </c>
      <c r="N262" s="276" t="s">
        <v>43</v>
      </c>
      <c r="O262" s="86"/>
      <c r="P262" s="224">
        <f>O262*H262</f>
        <v>0</v>
      </c>
      <c r="Q262" s="224">
        <v>0.001</v>
      </c>
      <c r="R262" s="224">
        <f>Q262*H262</f>
        <v>0.372</v>
      </c>
      <c r="S262" s="224">
        <v>0</v>
      </c>
      <c r="T262" s="225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6" t="s">
        <v>208</v>
      </c>
      <c r="AT262" s="226" t="s">
        <v>412</v>
      </c>
      <c r="AU262" s="226" t="s">
        <v>81</v>
      </c>
      <c r="AY262" s="19" t="s">
        <v>150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9" t="s">
        <v>79</v>
      </c>
      <c r="BK262" s="227">
        <f>ROUND(I262*H262,2)</f>
        <v>0</v>
      </c>
      <c r="BL262" s="19" t="s">
        <v>157</v>
      </c>
      <c r="BM262" s="226" t="s">
        <v>777</v>
      </c>
    </row>
    <row r="263" s="2" customFormat="1">
      <c r="A263" s="40"/>
      <c r="B263" s="41"/>
      <c r="C263" s="42"/>
      <c r="D263" s="228" t="s">
        <v>159</v>
      </c>
      <c r="E263" s="42"/>
      <c r="F263" s="229" t="s">
        <v>778</v>
      </c>
      <c r="G263" s="42"/>
      <c r="H263" s="42"/>
      <c r="I263" s="230"/>
      <c r="J263" s="42"/>
      <c r="K263" s="42"/>
      <c r="L263" s="46"/>
      <c r="M263" s="231"/>
      <c r="N263" s="23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159</v>
      </c>
      <c r="AU263" s="19" t="s">
        <v>81</v>
      </c>
    </row>
    <row r="264" s="13" customFormat="1">
      <c r="A264" s="13"/>
      <c r="B264" s="235"/>
      <c r="C264" s="236"/>
      <c r="D264" s="228" t="s">
        <v>163</v>
      </c>
      <c r="E264" s="237" t="s">
        <v>19</v>
      </c>
      <c r="F264" s="238" t="s">
        <v>773</v>
      </c>
      <c r="G264" s="236"/>
      <c r="H264" s="237" t="s">
        <v>19</v>
      </c>
      <c r="I264" s="239"/>
      <c r="J264" s="236"/>
      <c r="K264" s="236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163</v>
      </c>
      <c r="AU264" s="244" t="s">
        <v>81</v>
      </c>
      <c r="AV264" s="13" t="s">
        <v>79</v>
      </c>
      <c r="AW264" s="13" t="s">
        <v>34</v>
      </c>
      <c r="AX264" s="13" t="s">
        <v>72</v>
      </c>
      <c r="AY264" s="244" t="s">
        <v>150</v>
      </c>
    </row>
    <row r="265" s="14" customFormat="1">
      <c r="A265" s="14"/>
      <c r="B265" s="245"/>
      <c r="C265" s="246"/>
      <c r="D265" s="228" t="s">
        <v>163</v>
      </c>
      <c r="E265" s="247" t="s">
        <v>19</v>
      </c>
      <c r="F265" s="248" t="s">
        <v>779</v>
      </c>
      <c r="G265" s="246"/>
      <c r="H265" s="249">
        <v>372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163</v>
      </c>
      <c r="AU265" s="255" t="s">
        <v>81</v>
      </c>
      <c r="AV265" s="14" t="s">
        <v>81</v>
      </c>
      <c r="AW265" s="14" t="s">
        <v>34</v>
      </c>
      <c r="AX265" s="14" t="s">
        <v>72</v>
      </c>
      <c r="AY265" s="255" t="s">
        <v>150</v>
      </c>
    </row>
    <row r="266" s="15" customFormat="1">
      <c r="A266" s="15"/>
      <c r="B266" s="256"/>
      <c r="C266" s="257"/>
      <c r="D266" s="228" t="s">
        <v>163</v>
      </c>
      <c r="E266" s="258" t="s">
        <v>19</v>
      </c>
      <c r="F266" s="259" t="s">
        <v>167</v>
      </c>
      <c r="G266" s="257"/>
      <c r="H266" s="260">
        <v>372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6" t="s">
        <v>163</v>
      </c>
      <c r="AU266" s="266" t="s">
        <v>81</v>
      </c>
      <c r="AV266" s="15" t="s">
        <v>157</v>
      </c>
      <c r="AW266" s="15" t="s">
        <v>34</v>
      </c>
      <c r="AX266" s="15" t="s">
        <v>79</v>
      </c>
      <c r="AY266" s="266" t="s">
        <v>150</v>
      </c>
    </row>
    <row r="267" s="2" customFormat="1" ht="16.5" customHeight="1">
      <c r="A267" s="40"/>
      <c r="B267" s="41"/>
      <c r="C267" s="267" t="s">
        <v>379</v>
      </c>
      <c r="D267" s="267" t="s">
        <v>412</v>
      </c>
      <c r="E267" s="268" t="s">
        <v>780</v>
      </c>
      <c r="F267" s="269" t="s">
        <v>781</v>
      </c>
      <c r="G267" s="270" t="s">
        <v>218</v>
      </c>
      <c r="H267" s="271">
        <v>1.4019999999999999</v>
      </c>
      <c r="I267" s="272"/>
      <c r="J267" s="273">
        <f>ROUND(I267*H267,2)</f>
        <v>0</v>
      </c>
      <c r="K267" s="269" t="s">
        <v>156</v>
      </c>
      <c r="L267" s="274"/>
      <c r="M267" s="275" t="s">
        <v>19</v>
      </c>
      <c r="N267" s="276" t="s">
        <v>43</v>
      </c>
      <c r="O267" s="86"/>
      <c r="P267" s="224">
        <f>O267*H267</f>
        <v>0</v>
      </c>
      <c r="Q267" s="224">
        <v>0.65000000000000002</v>
      </c>
      <c r="R267" s="224">
        <f>Q267*H267</f>
        <v>0.9113</v>
      </c>
      <c r="S267" s="224">
        <v>0</v>
      </c>
      <c r="T267" s="225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6" t="s">
        <v>208</v>
      </c>
      <c r="AT267" s="226" t="s">
        <v>412</v>
      </c>
      <c r="AU267" s="226" t="s">
        <v>81</v>
      </c>
      <c r="AY267" s="19" t="s">
        <v>150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9" t="s">
        <v>79</v>
      </c>
      <c r="BK267" s="227">
        <f>ROUND(I267*H267,2)</f>
        <v>0</v>
      </c>
      <c r="BL267" s="19" t="s">
        <v>157</v>
      </c>
      <c r="BM267" s="226" t="s">
        <v>782</v>
      </c>
    </row>
    <row r="268" s="2" customFormat="1">
      <c r="A268" s="40"/>
      <c r="B268" s="41"/>
      <c r="C268" s="42"/>
      <c r="D268" s="228" t="s">
        <v>159</v>
      </c>
      <c r="E268" s="42"/>
      <c r="F268" s="229" t="s">
        <v>781</v>
      </c>
      <c r="G268" s="42"/>
      <c r="H268" s="42"/>
      <c r="I268" s="230"/>
      <c r="J268" s="42"/>
      <c r="K268" s="42"/>
      <c r="L268" s="46"/>
      <c r="M268" s="231"/>
      <c r="N268" s="232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159</v>
      </c>
      <c r="AU268" s="19" t="s">
        <v>81</v>
      </c>
    </row>
    <row r="269" s="13" customFormat="1">
      <c r="A269" s="13"/>
      <c r="B269" s="235"/>
      <c r="C269" s="236"/>
      <c r="D269" s="228" t="s">
        <v>163</v>
      </c>
      <c r="E269" s="237" t="s">
        <v>19</v>
      </c>
      <c r="F269" s="238" t="s">
        <v>688</v>
      </c>
      <c r="G269" s="236"/>
      <c r="H269" s="237" t="s">
        <v>19</v>
      </c>
      <c r="I269" s="239"/>
      <c r="J269" s="236"/>
      <c r="K269" s="236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163</v>
      </c>
      <c r="AU269" s="244" t="s">
        <v>81</v>
      </c>
      <c r="AV269" s="13" t="s">
        <v>79</v>
      </c>
      <c r="AW269" s="13" t="s">
        <v>34</v>
      </c>
      <c r="AX269" s="13" t="s">
        <v>72</v>
      </c>
      <c r="AY269" s="244" t="s">
        <v>150</v>
      </c>
    </row>
    <row r="270" s="14" customFormat="1">
      <c r="A270" s="14"/>
      <c r="B270" s="245"/>
      <c r="C270" s="246"/>
      <c r="D270" s="228" t="s">
        <v>163</v>
      </c>
      <c r="E270" s="247" t="s">
        <v>19</v>
      </c>
      <c r="F270" s="248" t="s">
        <v>783</v>
      </c>
      <c r="G270" s="246"/>
      <c r="H270" s="249">
        <v>1.4019999999999999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163</v>
      </c>
      <c r="AU270" s="255" t="s">
        <v>81</v>
      </c>
      <c r="AV270" s="14" t="s">
        <v>81</v>
      </c>
      <c r="AW270" s="14" t="s">
        <v>34</v>
      </c>
      <c r="AX270" s="14" t="s">
        <v>72</v>
      </c>
      <c r="AY270" s="255" t="s">
        <v>150</v>
      </c>
    </row>
    <row r="271" s="15" customFormat="1">
      <c r="A271" s="15"/>
      <c r="B271" s="256"/>
      <c r="C271" s="257"/>
      <c r="D271" s="228" t="s">
        <v>163</v>
      </c>
      <c r="E271" s="258" t="s">
        <v>19</v>
      </c>
      <c r="F271" s="259" t="s">
        <v>167</v>
      </c>
      <c r="G271" s="257"/>
      <c r="H271" s="260">
        <v>1.4019999999999999</v>
      </c>
      <c r="I271" s="261"/>
      <c r="J271" s="257"/>
      <c r="K271" s="257"/>
      <c r="L271" s="262"/>
      <c r="M271" s="263"/>
      <c r="N271" s="264"/>
      <c r="O271" s="264"/>
      <c r="P271" s="264"/>
      <c r="Q271" s="264"/>
      <c r="R271" s="264"/>
      <c r="S271" s="264"/>
      <c r="T271" s="26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6" t="s">
        <v>163</v>
      </c>
      <c r="AU271" s="266" t="s">
        <v>81</v>
      </c>
      <c r="AV271" s="15" t="s">
        <v>157</v>
      </c>
      <c r="AW271" s="15" t="s">
        <v>34</v>
      </c>
      <c r="AX271" s="15" t="s">
        <v>79</v>
      </c>
      <c r="AY271" s="266" t="s">
        <v>150</v>
      </c>
    </row>
    <row r="272" s="2" customFormat="1" ht="24.15" customHeight="1">
      <c r="A272" s="40"/>
      <c r="B272" s="41"/>
      <c r="C272" s="215" t="s">
        <v>388</v>
      </c>
      <c r="D272" s="215" t="s">
        <v>152</v>
      </c>
      <c r="E272" s="216" t="s">
        <v>784</v>
      </c>
      <c r="F272" s="217" t="s">
        <v>785</v>
      </c>
      <c r="G272" s="218" t="s">
        <v>170</v>
      </c>
      <c r="H272" s="219">
        <v>186</v>
      </c>
      <c r="I272" s="220"/>
      <c r="J272" s="221">
        <f>ROUND(I272*H272,2)</f>
        <v>0</v>
      </c>
      <c r="K272" s="217" t="s">
        <v>156</v>
      </c>
      <c r="L272" s="46"/>
      <c r="M272" s="222" t="s">
        <v>19</v>
      </c>
      <c r="N272" s="223" t="s">
        <v>43</v>
      </c>
      <c r="O272" s="86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6" t="s">
        <v>157</v>
      </c>
      <c r="AT272" s="226" t="s">
        <v>152</v>
      </c>
      <c r="AU272" s="226" t="s">
        <v>81</v>
      </c>
      <c r="AY272" s="19" t="s">
        <v>150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9" t="s">
        <v>79</v>
      </c>
      <c r="BK272" s="227">
        <f>ROUND(I272*H272,2)</f>
        <v>0</v>
      </c>
      <c r="BL272" s="19" t="s">
        <v>157</v>
      </c>
      <c r="BM272" s="226" t="s">
        <v>786</v>
      </c>
    </row>
    <row r="273" s="2" customFormat="1">
      <c r="A273" s="40"/>
      <c r="B273" s="41"/>
      <c r="C273" s="42"/>
      <c r="D273" s="228" t="s">
        <v>159</v>
      </c>
      <c r="E273" s="42"/>
      <c r="F273" s="229" t="s">
        <v>787</v>
      </c>
      <c r="G273" s="42"/>
      <c r="H273" s="42"/>
      <c r="I273" s="230"/>
      <c r="J273" s="42"/>
      <c r="K273" s="42"/>
      <c r="L273" s="46"/>
      <c r="M273" s="231"/>
      <c r="N273" s="232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159</v>
      </c>
      <c r="AU273" s="19" t="s">
        <v>81</v>
      </c>
    </row>
    <row r="274" s="2" customFormat="1">
      <c r="A274" s="40"/>
      <c r="B274" s="41"/>
      <c r="C274" s="42"/>
      <c r="D274" s="233" t="s">
        <v>161</v>
      </c>
      <c r="E274" s="42"/>
      <c r="F274" s="234" t="s">
        <v>788</v>
      </c>
      <c r="G274" s="42"/>
      <c r="H274" s="42"/>
      <c r="I274" s="230"/>
      <c r="J274" s="42"/>
      <c r="K274" s="42"/>
      <c r="L274" s="46"/>
      <c r="M274" s="231"/>
      <c r="N274" s="232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161</v>
      </c>
      <c r="AU274" s="19" t="s">
        <v>81</v>
      </c>
    </row>
    <row r="275" s="13" customFormat="1">
      <c r="A275" s="13"/>
      <c r="B275" s="235"/>
      <c r="C275" s="236"/>
      <c r="D275" s="228" t="s">
        <v>163</v>
      </c>
      <c r="E275" s="237" t="s">
        <v>19</v>
      </c>
      <c r="F275" s="238" t="s">
        <v>688</v>
      </c>
      <c r="G275" s="236"/>
      <c r="H275" s="237" t="s">
        <v>19</v>
      </c>
      <c r="I275" s="239"/>
      <c r="J275" s="236"/>
      <c r="K275" s="236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163</v>
      </c>
      <c r="AU275" s="244" t="s">
        <v>81</v>
      </c>
      <c r="AV275" s="13" t="s">
        <v>79</v>
      </c>
      <c r="AW275" s="13" t="s">
        <v>34</v>
      </c>
      <c r="AX275" s="13" t="s">
        <v>72</v>
      </c>
      <c r="AY275" s="244" t="s">
        <v>150</v>
      </c>
    </row>
    <row r="276" s="13" customFormat="1">
      <c r="A276" s="13"/>
      <c r="B276" s="235"/>
      <c r="C276" s="236"/>
      <c r="D276" s="228" t="s">
        <v>163</v>
      </c>
      <c r="E276" s="237" t="s">
        <v>19</v>
      </c>
      <c r="F276" s="238" t="s">
        <v>789</v>
      </c>
      <c r="G276" s="236"/>
      <c r="H276" s="237" t="s">
        <v>19</v>
      </c>
      <c r="I276" s="239"/>
      <c r="J276" s="236"/>
      <c r="K276" s="236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163</v>
      </c>
      <c r="AU276" s="244" t="s">
        <v>81</v>
      </c>
      <c r="AV276" s="13" t="s">
        <v>79</v>
      </c>
      <c r="AW276" s="13" t="s">
        <v>34</v>
      </c>
      <c r="AX276" s="13" t="s">
        <v>72</v>
      </c>
      <c r="AY276" s="244" t="s">
        <v>150</v>
      </c>
    </row>
    <row r="277" s="14" customFormat="1">
      <c r="A277" s="14"/>
      <c r="B277" s="245"/>
      <c r="C277" s="246"/>
      <c r="D277" s="228" t="s">
        <v>163</v>
      </c>
      <c r="E277" s="247" t="s">
        <v>19</v>
      </c>
      <c r="F277" s="248" t="s">
        <v>690</v>
      </c>
      <c r="G277" s="246"/>
      <c r="H277" s="249">
        <v>186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163</v>
      </c>
      <c r="AU277" s="255" t="s">
        <v>81</v>
      </c>
      <c r="AV277" s="14" t="s">
        <v>81</v>
      </c>
      <c r="AW277" s="14" t="s">
        <v>34</v>
      </c>
      <c r="AX277" s="14" t="s">
        <v>72</v>
      </c>
      <c r="AY277" s="255" t="s">
        <v>150</v>
      </c>
    </row>
    <row r="278" s="15" customFormat="1">
      <c r="A278" s="15"/>
      <c r="B278" s="256"/>
      <c r="C278" s="257"/>
      <c r="D278" s="228" t="s">
        <v>163</v>
      </c>
      <c r="E278" s="258" t="s">
        <v>19</v>
      </c>
      <c r="F278" s="259" t="s">
        <v>167</v>
      </c>
      <c r="G278" s="257"/>
      <c r="H278" s="260">
        <v>186</v>
      </c>
      <c r="I278" s="261"/>
      <c r="J278" s="257"/>
      <c r="K278" s="257"/>
      <c r="L278" s="262"/>
      <c r="M278" s="263"/>
      <c r="N278" s="264"/>
      <c r="O278" s="264"/>
      <c r="P278" s="264"/>
      <c r="Q278" s="264"/>
      <c r="R278" s="264"/>
      <c r="S278" s="264"/>
      <c r="T278" s="26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6" t="s">
        <v>163</v>
      </c>
      <c r="AU278" s="266" t="s">
        <v>81</v>
      </c>
      <c r="AV278" s="15" t="s">
        <v>157</v>
      </c>
      <c r="AW278" s="15" t="s">
        <v>34</v>
      </c>
      <c r="AX278" s="15" t="s">
        <v>79</v>
      </c>
      <c r="AY278" s="266" t="s">
        <v>150</v>
      </c>
    </row>
    <row r="279" s="2" customFormat="1" ht="24.15" customHeight="1">
      <c r="A279" s="40"/>
      <c r="B279" s="41"/>
      <c r="C279" s="215" t="s">
        <v>397</v>
      </c>
      <c r="D279" s="215" t="s">
        <v>152</v>
      </c>
      <c r="E279" s="216" t="s">
        <v>790</v>
      </c>
      <c r="F279" s="217" t="s">
        <v>791</v>
      </c>
      <c r="G279" s="218" t="s">
        <v>155</v>
      </c>
      <c r="H279" s="219">
        <v>87.605999999999995</v>
      </c>
      <c r="I279" s="220"/>
      <c r="J279" s="221">
        <f>ROUND(I279*H279,2)</f>
        <v>0</v>
      </c>
      <c r="K279" s="217" t="s">
        <v>156</v>
      </c>
      <c r="L279" s="46"/>
      <c r="M279" s="222" t="s">
        <v>19</v>
      </c>
      <c r="N279" s="223" t="s">
        <v>43</v>
      </c>
      <c r="O279" s="86"/>
      <c r="P279" s="224">
        <f>O279*H279</f>
        <v>0</v>
      </c>
      <c r="Q279" s="224">
        <v>0.00036000000000000002</v>
      </c>
      <c r="R279" s="224">
        <f>Q279*H279</f>
        <v>0.031538160000000003</v>
      </c>
      <c r="S279" s="224">
        <v>0</v>
      </c>
      <c r="T279" s="225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6" t="s">
        <v>157</v>
      </c>
      <c r="AT279" s="226" t="s">
        <v>152</v>
      </c>
      <c r="AU279" s="226" t="s">
        <v>81</v>
      </c>
      <c r="AY279" s="19" t="s">
        <v>150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9" t="s">
        <v>79</v>
      </c>
      <c r="BK279" s="227">
        <f>ROUND(I279*H279,2)</f>
        <v>0</v>
      </c>
      <c r="BL279" s="19" t="s">
        <v>157</v>
      </c>
      <c r="BM279" s="226" t="s">
        <v>792</v>
      </c>
    </row>
    <row r="280" s="2" customFormat="1">
      <c r="A280" s="40"/>
      <c r="B280" s="41"/>
      <c r="C280" s="42"/>
      <c r="D280" s="228" t="s">
        <v>159</v>
      </c>
      <c r="E280" s="42"/>
      <c r="F280" s="229" t="s">
        <v>793</v>
      </c>
      <c r="G280" s="42"/>
      <c r="H280" s="42"/>
      <c r="I280" s="230"/>
      <c r="J280" s="42"/>
      <c r="K280" s="42"/>
      <c r="L280" s="46"/>
      <c r="M280" s="231"/>
      <c r="N280" s="232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159</v>
      </c>
      <c r="AU280" s="19" t="s">
        <v>81</v>
      </c>
    </row>
    <row r="281" s="2" customFormat="1">
      <c r="A281" s="40"/>
      <c r="B281" s="41"/>
      <c r="C281" s="42"/>
      <c r="D281" s="233" t="s">
        <v>161</v>
      </c>
      <c r="E281" s="42"/>
      <c r="F281" s="234" t="s">
        <v>794</v>
      </c>
      <c r="G281" s="42"/>
      <c r="H281" s="42"/>
      <c r="I281" s="230"/>
      <c r="J281" s="42"/>
      <c r="K281" s="42"/>
      <c r="L281" s="46"/>
      <c r="M281" s="231"/>
      <c r="N281" s="232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161</v>
      </c>
      <c r="AU281" s="19" t="s">
        <v>81</v>
      </c>
    </row>
    <row r="282" s="13" customFormat="1">
      <c r="A282" s="13"/>
      <c r="B282" s="235"/>
      <c r="C282" s="236"/>
      <c r="D282" s="228" t="s">
        <v>163</v>
      </c>
      <c r="E282" s="237" t="s">
        <v>19</v>
      </c>
      <c r="F282" s="238" t="s">
        <v>688</v>
      </c>
      <c r="G282" s="236"/>
      <c r="H282" s="237" t="s">
        <v>19</v>
      </c>
      <c r="I282" s="239"/>
      <c r="J282" s="236"/>
      <c r="K282" s="236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163</v>
      </c>
      <c r="AU282" s="244" t="s">
        <v>81</v>
      </c>
      <c r="AV282" s="13" t="s">
        <v>79</v>
      </c>
      <c r="AW282" s="13" t="s">
        <v>34</v>
      </c>
      <c r="AX282" s="13" t="s">
        <v>72</v>
      </c>
      <c r="AY282" s="244" t="s">
        <v>150</v>
      </c>
    </row>
    <row r="283" s="13" customFormat="1">
      <c r="A283" s="13"/>
      <c r="B283" s="235"/>
      <c r="C283" s="236"/>
      <c r="D283" s="228" t="s">
        <v>163</v>
      </c>
      <c r="E283" s="237" t="s">
        <v>19</v>
      </c>
      <c r="F283" s="238" t="s">
        <v>795</v>
      </c>
      <c r="G283" s="236"/>
      <c r="H283" s="237" t="s">
        <v>19</v>
      </c>
      <c r="I283" s="239"/>
      <c r="J283" s="236"/>
      <c r="K283" s="236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163</v>
      </c>
      <c r="AU283" s="244" t="s">
        <v>81</v>
      </c>
      <c r="AV283" s="13" t="s">
        <v>79</v>
      </c>
      <c r="AW283" s="13" t="s">
        <v>34</v>
      </c>
      <c r="AX283" s="13" t="s">
        <v>72</v>
      </c>
      <c r="AY283" s="244" t="s">
        <v>150</v>
      </c>
    </row>
    <row r="284" s="14" customFormat="1">
      <c r="A284" s="14"/>
      <c r="B284" s="245"/>
      <c r="C284" s="246"/>
      <c r="D284" s="228" t="s">
        <v>163</v>
      </c>
      <c r="E284" s="247" t="s">
        <v>19</v>
      </c>
      <c r="F284" s="248" t="s">
        <v>796</v>
      </c>
      <c r="G284" s="246"/>
      <c r="H284" s="249">
        <v>87.605999999999995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163</v>
      </c>
      <c r="AU284" s="255" t="s">
        <v>81</v>
      </c>
      <c r="AV284" s="14" t="s">
        <v>81</v>
      </c>
      <c r="AW284" s="14" t="s">
        <v>34</v>
      </c>
      <c r="AX284" s="14" t="s">
        <v>72</v>
      </c>
      <c r="AY284" s="255" t="s">
        <v>150</v>
      </c>
    </row>
    <row r="285" s="15" customFormat="1">
      <c r="A285" s="15"/>
      <c r="B285" s="256"/>
      <c r="C285" s="257"/>
      <c r="D285" s="228" t="s">
        <v>163</v>
      </c>
      <c r="E285" s="258" t="s">
        <v>19</v>
      </c>
      <c r="F285" s="259" t="s">
        <v>167</v>
      </c>
      <c r="G285" s="257"/>
      <c r="H285" s="260">
        <v>87.605999999999995</v>
      </c>
      <c r="I285" s="261"/>
      <c r="J285" s="257"/>
      <c r="K285" s="257"/>
      <c r="L285" s="262"/>
      <c r="M285" s="263"/>
      <c r="N285" s="264"/>
      <c r="O285" s="264"/>
      <c r="P285" s="264"/>
      <c r="Q285" s="264"/>
      <c r="R285" s="264"/>
      <c r="S285" s="264"/>
      <c r="T285" s="26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6" t="s">
        <v>163</v>
      </c>
      <c r="AU285" s="266" t="s">
        <v>81</v>
      </c>
      <c r="AV285" s="15" t="s">
        <v>157</v>
      </c>
      <c r="AW285" s="15" t="s">
        <v>34</v>
      </c>
      <c r="AX285" s="15" t="s">
        <v>79</v>
      </c>
      <c r="AY285" s="266" t="s">
        <v>150</v>
      </c>
    </row>
    <row r="286" s="2" customFormat="1" ht="33" customHeight="1">
      <c r="A286" s="40"/>
      <c r="B286" s="41"/>
      <c r="C286" s="215" t="s">
        <v>404</v>
      </c>
      <c r="D286" s="215" t="s">
        <v>152</v>
      </c>
      <c r="E286" s="216" t="s">
        <v>797</v>
      </c>
      <c r="F286" s="217" t="s">
        <v>798</v>
      </c>
      <c r="G286" s="218" t="s">
        <v>155</v>
      </c>
      <c r="H286" s="219">
        <v>2672</v>
      </c>
      <c r="I286" s="220"/>
      <c r="J286" s="221">
        <f>ROUND(I286*H286,2)</f>
        <v>0</v>
      </c>
      <c r="K286" s="217" t="s">
        <v>799</v>
      </c>
      <c r="L286" s="46"/>
      <c r="M286" s="222" t="s">
        <v>19</v>
      </c>
      <c r="N286" s="223" t="s">
        <v>43</v>
      </c>
      <c r="O286" s="86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6" t="s">
        <v>157</v>
      </c>
      <c r="AT286" s="226" t="s">
        <v>152</v>
      </c>
      <c r="AU286" s="226" t="s">
        <v>81</v>
      </c>
      <c r="AY286" s="19" t="s">
        <v>150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9" t="s">
        <v>79</v>
      </c>
      <c r="BK286" s="227">
        <f>ROUND(I286*H286,2)</f>
        <v>0</v>
      </c>
      <c r="BL286" s="19" t="s">
        <v>157</v>
      </c>
      <c r="BM286" s="226" t="s">
        <v>800</v>
      </c>
    </row>
    <row r="287" s="2" customFormat="1">
      <c r="A287" s="40"/>
      <c r="B287" s="41"/>
      <c r="C287" s="42"/>
      <c r="D287" s="228" t="s">
        <v>159</v>
      </c>
      <c r="E287" s="42"/>
      <c r="F287" s="229" t="s">
        <v>801</v>
      </c>
      <c r="G287" s="42"/>
      <c r="H287" s="42"/>
      <c r="I287" s="230"/>
      <c r="J287" s="42"/>
      <c r="K287" s="42"/>
      <c r="L287" s="46"/>
      <c r="M287" s="231"/>
      <c r="N287" s="232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159</v>
      </c>
      <c r="AU287" s="19" t="s">
        <v>81</v>
      </c>
    </row>
    <row r="288" s="13" customFormat="1">
      <c r="A288" s="13"/>
      <c r="B288" s="235"/>
      <c r="C288" s="236"/>
      <c r="D288" s="228" t="s">
        <v>163</v>
      </c>
      <c r="E288" s="237" t="s">
        <v>19</v>
      </c>
      <c r="F288" s="238" t="s">
        <v>688</v>
      </c>
      <c r="G288" s="236"/>
      <c r="H288" s="237" t="s">
        <v>19</v>
      </c>
      <c r="I288" s="239"/>
      <c r="J288" s="236"/>
      <c r="K288" s="236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163</v>
      </c>
      <c r="AU288" s="244" t="s">
        <v>81</v>
      </c>
      <c r="AV288" s="13" t="s">
        <v>79</v>
      </c>
      <c r="AW288" s="13" t="s">
        <v>34</v>
      </c>
      <c r="AX288" s="13" t="s">
        <v>72</v>
      </c>
      <c r="AY288" s="244" t="s">
        <v>150</v>
      </c>
    </row>
    <row r="289" s="13" customFormat="1">
      <c r="A289" s="13"/>
      <c r="B289" s="235"/>
      <c r="C289" s="236"/>
      <c r="D289" s="228" t="s">
        <v>163</v>
      </c>
      <c r="E289" s="237" t="s">
        <v>19</v>
      </c>
      <c r="F289" s="238" t="s">
        <v>802</v>
      </c>
      <c r="G289" s="236"/>
      <c r="H289" s="237" t="s">
        <v>19</v>
      </c>
      <c r="I289" s="239"/>
      <c r="J289" s="236"/>
      <c r="K289" s="236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163</v>
      </c>
      <c r="AU289" s="244" t="s">
        <v>81</v>
      </c>
      <c r="AV289" s="13" t="s">
        <v>79</v>
      </c>
      <c r="AW289" s="13" t="s">
        <v>34</v>
      </c>
      <c r="AX289" s="13" t="s">
        <v>72</v>
      </c>
      <c r="AY289" s="244" t="s">
        <v>150</v>
      </c>
    </row>
    <row r="290" s="14" customFormat="1">
      <c r="A290" s="14"/>
      <c r="B290" s="245"/>
      <c r="C290" s="246"/>
      <c r="D290" s="228" t="s">
        <v>163</v>
      </c>
      <c r="E290" s="247" t="s">
        <v>19</v>
      </c>
      <c r="F290" s="248" t="s">
        <v>690</v>
      </c>
      <c r="G290" s="246"/>
      <c r="H290" s="249">
        <v>186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163</v>
      </c>
      <c r="AU290" s="255" t="s">
        <v>81</v>
      </c>
      <c r="AV290" s="14" t="s">
        <v>81</v>
      </c>
      <c r="AW290" s="14" t="s">
        <v>34</v>
      </c>
      <c r="AX290" s="14" t="s">
        <v>72</v>
      </c>
      <c r="AY290" s="255" t="s">
        <v>150</v>
      </c>
    </row>
    <row r="291" s="13" customFormat="1">
      <c r="A291" s="13"/>
      <c r="B291" s="235"/>
      <c r="C291" s="236"/>
      <c r="D291" s="228" t="s">
        <v>163</v>
      </c>
      <c r="E291" s="237" t="s">
        <v>19</v>
      </c>
      <c r="F291" s="238" t="s">
        <v>803</v>
      </c>
      <c r="G291" s="236"/>
      <c r="H291" s="237" t="s">
        <v>19</v>
      </c>
      <c r="I291" s="239"/>
      <c r="J291" s="236"/>
      <c r="K291" s="236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163</v>
      </c>
      <c r="AU291" s="244" t="s">
        <v>81</v>
      </c>
      <c r="AV291" s="13" t="s">
        <v>79</v>
      </c>
      <c r="AW291" s="13" t="s">
        <v>34</v>
      </c>
      <c r="AX291" s="13" t="s">
        <v>72</v>
      </c>
      <c r="AY291" s="244" t="s">
        <v>150</v>
      </c>
    </row>
    <row r="292" s="14" customFormat="1">
      <c r="A292" s="14"/>
      <c r="B292" s="245"/>
      <c r="C292" s="246"/>
      <c r="D292" s="228" t="s">
        <v>163</v>
      </c>
      <c r="E292" s="247" t="s">
        <v>19</v>
      </c>
      <c r="F292" s="248" t="s">
        <v>697</v>
      </c>
      <c r="G292" s="246"/>
      <c r="H292" s="249">
        <v>2486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163</v>
      </c>
      <c r="AU292" s="255" t="s">
        <v>81</v>
      </c>
      <c r="AV292" s="14" t="s">
        <v>81</v>
      </c>
      <c r="AW292" s="14" t="s">
        <v>34</v>
      </c>
      <c r="AX292" s="14" t="s">
        <v>72</v>
      </c>
      <c r="AY292" s="255" t="s">
        <v>150</v>
      </c>
    </row>
    <row r="293" s="15" customFormat="1">
      <c r="A293" s="15"/>
      <c r="B293" s="256"/>
      <c r="C293" s="257"/>
      <c r="D293" s="228" t="s">
        <v>163</v>
      </c>
      <c r="E293" s="258" t="s">
        <v>19</v>
      </c>
      <c r="F293" s="259" t="s">
        <v>167</v>
      </c>
      <c r="G293" s="257"/>
      <c r="H293" s="260">
        <v>2672</v>
      </c>
      <c r="I293" s="261"/>
      <c r="J293" s="257"/>
      <c r="K293" s="257"/>
      <c r="L293" s="262"/>
      <c r="M293" s="263"/>
      <c r="N293" s="264"/>
      <c r="O293" s="264"/>
      <c r="P293" s="264"/>
      <c r="Q293" s="264"/>
      <c r="R293" s="264"/>
      <c r="S293" s="264"/>
      <c r="T293" s="26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6" t="s">
        <v>163</v>
      </c>
      <c r="AU293" s="266" t="s">
        <v>81</v>
      </c>
      <c r="AV293" s="15" t="s">
        <v>157</v>
      </c>
      <c r="AW293" s="15" t="s">
        <v>34</v>
      </c>
      <c r="AX293" s="15" t="s">
        <v>79</v>
      </c>
      <c r="AY293" s="266" t="s">
        <v>150</v>
      </c>
    </row>
    <row r="294" s="2" customFormat="1" ht="24.15" customHeight="1">
      <c r="A294" s="40"/>
      <c r="B294" s="41"/>
      <c r="C294" s="215" t="s">
        <v>411</v>
      </c>
      <c r="D294" s="215" t="s">
        <v>152</v>
      </c>
      <c r="E294" s="216" t="s">
        <v>804</v>
      </c>
      <c r="F294" s="217" t="s">
        <v>805</v>
      </c>
      <c r="G294" s="218" t="s">
        <v>170</v>
      </c>
      <c r="H294" s="219">
        <v>2486</v>
      </c>
      <c r="I294" s="220"/>
      <c r="J294" s="221">
        <f>ROUND(I294*H294,2)</f>
        <v>0</v>
      </c>
      <c r="K294" s="217" t="s">
        <v>156</v>
      </c>
      <c r="L294" s="46"/>
      <c r="M294" s="222" t="s">
        <v>19</v>
      </c>
      <c r="N294" s="223" t="s">
        <v>43</v>
      </c>
      <c r="O294" s="86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6" t="s">
        <v>157</v>
      </c>
      <c r="AT294" s="226" t="s">
        <v>152</v>
      </c>
      <c r="AU294" s="226" t="s">
        <v>81</v>
      </c>
      <c r="AY294" s="19" t="s">
        <v>150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9" t="s">
        <v>79</v>
      </c>
      <c r="BK294" s="227">
        <f>ROUND(I294*H294,2)</f>
        <v>0</v>
      </c>
      <c r="BL294" s="19" t="s">
        <v>157</v>
      </c>
      <c r="BM294" s="226" t="s">
        <v>806</v>
      </c>
    </row>
    <row r="295" s="2" customFormat="1">
      <c r="A295" s="40"/>
      <c r="B295" s="41"/>
      <c r="C295" s="42"/>
      <c r="D295" s="228" t="s">
        <v>159</v>
      </c>
      <c r="E295" s="42"/>
      <c r="F295" s="229" t="s">
        <v>807</v>
      </c>
      <c r="G295" s="42"/>
      <c r="H295" s="42"/>
      <c r="I295" s="230"/>
      <c r="J295" s="42"/>
      <c r="K295" s="42"/>
      <c r="L295" s="46"/>
      <c r="M295" s="231"/>
      <c r="N295" s="232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159</v>
      </c>
      <c r="AU295" s="19" t="s">
        <v>81</v>
      </c>
    </row>
    <row r="296" s="2" customFormat="1">
      <c r="A296" s="40"/>
      <c r="B296" s="41"/>
      <c r="C296" s="42"/>
      <c r="D296" s="233" t="s">
        <v>161</v>
      </c>
      <c r="E296" s="42"/>
      <c r="F296" s="234" t="s">
        <v>808</v>
      </c>
      <c r="G296" s="42"/>
      <c r="H296" s="42"/>
      <c r="I296" s="230"/>
      <c r="J296" s="42"/>
      <c r="K296" s="42"/>
      <c r="L296" s="46"/>
      <c r="M296" s="231"/>
      <c r="N296" s="232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161</v>
      </c>
      <c r="AU296" s="19" t="s">
        <v>81</v>
      </c>
    </row>
    <row r="297" s="13" customFormat="1">
      <c r="A297" s="13"/>
      <c r="B297" s="235"/>
      <c r="C297" s="236"/>
      <c r="D297" s="228" t="s">
        <v>163</v>
      </c>
      <c r="E297" s="237" t="s">
        <v>19</v>
      </c>
      <c r="F297" s="238" t="s">
        <v>688</v>
      </c>
      <c r="G297" s="236"/>
      <c r="H297" s="237" t="s">
        <v>19</v>
      </c>
      <c r="I297" s="239"/>
      <c r="J297" s="236"/>
      <c r="K297" s="236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163</v>
      </c>
      <c r="AU297" s="244" t="s">
        <v>81</v>
      </c>
      <c r="AV297" s="13" t="s">
        <v>79</v>
      </c>
      <c r="AW297" s="13" t="s">
        <v>34</v>
      </c>
      <c r="AX297" s="13" t="s">
        <v>72</v>
      </c>
      <c r="AY297" s="244" t="s">
        <v>150</v>
      </c>
    </row>
    <row r="298" s="13" customFormat="1">
      <c r="A298" s="13"/>
      <c r="B298" s="235"/>
      <c r="C298" s="236"/>
      <c r="D298" s="228" t="s">
        <v>163</v>
      </c>
      <c r="E298" s="237" t="s">
        <v>19</v>
      </c>
      <c r="F298" s="238" t="s">
        <v>803</v>
      </c>
      <c r="G298" s="236"/>
      <c r="H298" s="237" t="s">
        <v>19</v>
      </c>
      <c r="I298" s="239"/>
      <c r="J298" s="236"/>
      <c r="K298" s="236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163</v>
      </c>
      <c r="AU298" s="244" t="s">
        <v>81</v>
      </c>
      <c r="AV298" s="13" t="s">
        <v>79</v>
      </c>
      <c r="AW298" s="13" t="s">
        <v>34</v>
      </c>
      <c r="AX298" s="13" t="s">
        <v>72</v>
      </c>
      <c r="AY298" s="244" t="s">
        <v>150</v>
      </c>
    </row>
    <row r="299" s="14" customFormat="1">
      <c r="A299" s="14"/>
      <c r="B299" s="245"/>
      <c r="C299" s="246"/>
      <c r="D299" s="228" t="s">
        <v>163</v>
      </c>
      <c r="E299" s="247" t="s">
        <v>19</v>
      </c>
      <c r="F299" s="248" t="s">
        <v>697</v>
      </c>
      <c r="G299" s="246"/>
      <c r="H299" s="249">
        <v>2486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163</v>
      </c>
      <c r="AU299" s="255" t="s">
        <v>81</v>
      </c>
      <c r="AV299" s="14" t="s">
        <v>81</v>
      </c>
      <c r="AW299" s="14" t="s">
        <v>34</v>
      </c>
      <c r="AX299" s="14" t="s">
        <v>72</v>
      </c>
      <c r="AY299" s="255" t="s">
        <v>150</v>
      </c>
    </row>
    <row r="300" s="15" customFormat="1">
      <c r="A300" s="15"/>
      <c r="B300" s="256"/>
      <c r="C300" s="257"/>
      <c r="D300" s="228" t="s">
        <v>163</v>
      </c>
      <c r="E300" s="258" t="s">
        <v>19</v>
      </c>
      <c r="F300" s="259" t="s">
        <v>167</v>
      </c>
      <c r="G300" s="257"/>
      <c r="H300" s="260">
        <v>2486</v>
      </c>
      <c r="I300" s="261"/>
      <c r="J300" s="257"/>
      <c r="K300" s="257"/>
      <c r="L300" s="262"/>
      <c r="M300" s="263"/>
      <c r="N300" s="264"/>
      <c r="O300" s="264"/>
      <c r="P300" s="264"/>
      <c r="Q300" s="264"/>
      <c r="R300" s="264"/>
      <c r="S300" s="264"/>
      <c r="T300" s="26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6" t="s">
        <v>163</v>
      </c>
      <c r="AU300" s="266" t="s">
        <v>81</v>
      </c>
      <c r="AV300" s="15" t="s">
        <v>157</v>
      </c>
      <c r="AW300" s="15" t="s">
        <v>34</v>
      </c>
      <c r="AX300" s="15" t="s">
        <v>79</v>
      </c>
      <c r="AY300" s="266" t="s">
        <v>150</v>
      </c>
    </row>
    <row r="301" s="2" customFormat="1" ht="33" customHeight="1">
      <c r="A301" s="40"/>
      <c r="B301" s="41"/>
      <c r="C301" s="215" t="s">
        <v>419</v>
      </c>
      <c r="D301" s="215" t="s">
        <v>152</v>
      </c>
      <c r="E301" s="216" t="s">
        <v>809</v>
      </c>
      <c r="F301" s="217" t="s">
        <v>810</v>
      </c>
      <c r="G301" s="218" t="s">
        <v>170</v>
      </c>
      <c r="H301" s="219">
        <v>186</v>
      </c>
      <c r="I301" s="220"/>
      <c r="J301" s="221">
        <f>ROUND(I301*H301,2)</f>
        <v>0</v>
      </c>
      <c r="K301" s="217" t="s">
        <v>19</v>
      </c>
      <c r="L301" s="46"/>
      <c r="M301" s="222" t="s">
        <v>19</v>
      </c>
      <c r="N301" s="223" t="s">
        <v>43</v>
      </c>
      <c r="O301" s="86"/>
      <c r="P301" s="224">
        <f>O301*H301</f>
        <v>0</v>
      </c>
      <c r="Q301" s="224">
        <v>0.0020799999999999998</v>
      </c>
      <c r="R301" s="224">
        <f>Q301*H301</f>
        <v>0.38687999999999995</v>
      </c>
      <c r="S301" s="224">
        <v>0</v>
      </c>
      <c r="T301" s="225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6" t="s">
        <v>157</v>
      </c>
      <c r="AT301" s="226" t="s">
        <v>152</v>
      </c>
      <c r="AU301" s="226" t="s">
        <v>81</v>
      </c>
      <c r="AY301" s="19" t="s">
        <v>150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9" t="s">
        <v>79</v>
      </c>
      <c r="BK301" s="227">
        <f>ROUND(I301*H301,2)</f>
        <v>0</v>
      </c>
      <c r="BL301" s="19" t="s">
        <v>157</v>
      </c>
      <c r="BM301" s="226" t="s">
        <v>811</v>
      </c>
    </row>
    <row r="302" s="2" customFormat="1">
      <c r="A302" s="40"/>
      <c r="B302" s="41"/>
      <c r="C302" s="42"/>
      <c r="D302" s="228" t="s">
        <v>159</v>
      </c>
      <c r="E302" s="42"/>
      <c r="F302" s="229" t="s">
        <v>812</v>
      </c>
      <c r="G302" s="42"/>
      <c r="H302" s="42"/>
      <c r="I302" s="230"/>
      <c r="J302" s="42"/>
      <c r="K302" s="42"/>
      <c r="L302" s="46"/>
      <c r="M302" s="231"/>
      <c r="N302" s="232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159</v>
      </c>
      <c r="AU302" s="19" t="s">
        <v>81</v>
      </c>
    </row>
    <row r="303" s="13" customFormat="1">
      <c r="A303" s="13"/>
      <c r="B303" s="235"/>
      <c r="C303" s="236"/>
      <c r="D303" s="228" t="s">
        <v>163</v>
      </c>
      <c r="E303" s="237" t="s">
        <v>19</v>
      </c>
      <c r="F303" s="238" t="s">
        <v>688</v>
      </c>
      <c r="G303" s="236"/>
      <c r="H303" s="237" t="s">
        <v>19</v>
      </c>
      <c r="I303" s="239"/>
      <c r="J303" s="236"/>
      <c r="K303" s="236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163</v>
      </c>
      <c r="AU303" s="244" t="s">
        <v>81</v>
      </c>
      <c r="AV303" s="13" t="s">
        <v>79</v>
      </c>
      <c r="AW303" s="13" t="s">
        <v>34</v>
      </c>
      <c r="AX303" s="13" t="s">
        <v>72</v>
      </c>
      <c r="AY303" s="244" t="s">
        <v>150</v>
      </c>
    </row>
    <row r="304" s="14" customFormat="1">
      <c r="A304" s="14"/>
      <c r="B304" s="245"/>
      <c r="C304" s="246"/>
      <c r="D304" s="228" t="s">
        <v>163</v>
      </c>
      <c r="E304" s="247" t="s">
        <v>19</v>
      </c>
      <c r="F304" s="248" t="s">
        <v>690</v>
      </c>
      <c r="G304" s="246"/>
      <c r="H304" s="249">
        <v>186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163</v>
      </c>
      <c r="AU304" s="255" t="s">
        <v>81</v>
      </c>
      <c r="AV304" s="14" t="s">
        <v>81</v>
      </c>
      <c r="AW304" s="14" t="s">
        <v>34</v>
      </c>
      <c r="AX304" s="14" t="s">
        <v>72</v>
      </c>
      <c r="AY304" s="255" t="s">
        <v>150</v>
      </c>
    </row>
    <row r="305" s="15" customFormat="1">
      <c r="A305" s="15"/>
      <c r="B305" s="256"/>
      <c r="C305" s="257"/>
      <c r="D305" s="228" t="s">
        <v>163</v>
      </c>
      <c r="E305" s="258" t="s">
        <v>19</v>
      </c>
      <c r="F305" s="259" t="s">
        <v>167</v>
      </c>
      <c r="G305" s="257"/>
      <c r="H305" s="260">
        <v>186</v>
      </c>
      <c r="I305" s="261"/>
      <c r="J305" s="257"/>
      <c r="K305" s="257"/>
      <c r="L305" s="262"/>
      <c r="M305" s="263"/>
      <c r="N305" s="264"/>
      <c r="O305" s="264"/>
      <c r="P305" s="264"/>
      <c r="Q305" s="264"/>
      <c r="R305" s="264"/>
      <c r="S305" s="264"/>
      <c r="T305" s="26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6" t="s">
        <v>163</v>
      </c>
      <c r="AU305" s="266" t="s">
        <v>81</v>
      </c>
      <c r="AV305" s="15" t="s">
        <v>157</v>
      </c>
      <c r="AW305" s="15" t="s">
        <v>34</v>
      </c>
      <c r="AX305" s="15" t="s">
        <v>79</v>
      </c>
      <c r="AY305" s="266" t="s">
        <v>150</v>
      </c>
    </row>
    <row r="306" s="2" customFormat="1" ht="24.15" customHeight="1">
      <c r="A306" s="40"/>
      <c r="B306" s="41"/>
      <c r="C306" s="215" t="s">
        <v>427</v>
      </c>
      <c r="D306" s="215" t="s">
        <v>152</v>
      </c>
      <c r="E306" s="216" t="s">
        <v>813</v>
      </c>
      <c r="F306" s="217" t="s">
        <v>814</v>
      </c>
      <c r="G306" s="218" t="s">
        <v>155</v>
      </c>
      <c r="H306" s="219">
        <v>167.40000000000001</v>
      </c>
      <c r="I306" s="220"/>
      <c r="J306" s="221">
        <f>ROUND(I306*H306,2)</f>
        <v>0</v>
      </c>
      <c r="K306" s="217" t="s">
        <v>156</v>
      </c>
      <c r="L306" s="46"/>
      <c r="M306" s="222" t="s">
        <v>19</v>
      </c>
      <c r="N306" s="223" t="s">
        <v>43</v>
      </c>
      <c r="O306" s="86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6" t="s">
        <v>157</v>
      </c>
      <c r="AT306" s="226" t="s">
        <v>152</v>
      </c>
      <c r="AU306" s="226" t="s">
        <v>81</v>
      </c>
      <c r="AY306" s="19" t="s">
        <v>150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9" t="s">
        <v>79</v>
      </c>
      <c r="BK306" s="227">
        <f>ROUND(I306*H306,2)</f>
        <v>0</v>
      </c>
      <c r="BL306" s="19" t="s">
        <v>157</v>
      </c>
      <c r="BM306" s="226" t="s">
        <v>815</v>
      </c>
    </row>
    <row r="307" s="2" customFormat="1">
      <c r="A307" s="40"/>
      <c r="B307" s="41"/>
      <c r="C307" s="42"/>
      <c r="D307" s="228" t="s">
        <v>159</v>
      </c>
      <c r="E307" s="42"/>
      <c r="F307" s="229" t="s">
        <v>816</v>
      </c>
      <c r="G307" s="42"/>
      <c r="H307" s="42"/>
      <c r="I307" s="230"/>
      <c r="J307" s="42"/>
      <c r="K307" s="42"/>
      <c r="L307" s="46"/>
      <c r="M307" s="231"/>
      <c r="N307" s="232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159</v>
      </c>
      <c r="AU307" s="19" t="s">
        <v>81</v>
      </c>
    </row>
    <row r="308" s="2" customFormat="1">
      <c r="A308" s="40"/>
      <c r="B308" s="41"/>
      <c r="C308" s="42"/>
      <c r="D308" s="233" t="s">
        <v>161</v>
      </c>
      <c r="E308" s="42"/>
      <c r="F308" s="234" t="s">
        <v>817</v>
      </c>
      <c r="G308" s="42"/>
      <c r="H308" s="42"/>
      <c r="I308" s="230"/>
      <c r="J308" s="42"/>
      <c r="K308" s="42"/>
      <c r="L308" s="46"/>
      <c r="M308" s="231"/>
      <c r="N308" s="232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161</v>
      </c>
      <c r="AU308" s="19" t="s">
        <v>81</v>
      </c>
    </row>
    <row r="309" s="13" customFormat="1">
      <c r="A309" s="13"/>
      <c r="B309" s="235"/>
      <c r="C309" s="236"/>
      <c r="D309" s="228" t="s">
        <v>163</v>
      </c>
      <c r="E309" s="237" t="s">
        <v>19</v>
      </c>
      <c r="F309" s="238" t="s">
        <v>688</v>
      </c>
      <c r="G309" s="236"/>
      <c r="H309" s="237" t="s">
        <v>19</v>
      </c>
      <c r="I309" s="239"/>
      <c r="J309" s="236"/>
      <c r="K309" s="236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163</v>
      </c>
      <c r="AU309" s="244" t="s">
        <v>81</v>
      </c>
      <c r="AV309" s="13" t="s">
        <v>79</v>
      </c>
      <c r="AW309" s="13" t="s">
        <v>34</v>
      </c>
      <c r="AX309" s="13" t="s">
        <v>72</v>
      </c>
      <c r="AY309" s="244" t="s">
        <v>150</v>
      </c>
    </row>
    <row r="310" s="13" customFormat="1">
      <c r="A310" s="13"/>
      <c r="B310" s="235"/>
      <c r="C310" s="236"/>
      <c r="D310" s="228" t="s">
        <v>163</v>
      </c>
      <c r="E310" s="237" t="s">
        <v>19</v>
      </c>
      <c r="F310" s="238" t="s">
        <v>818</v>
      </c>
      <c r="G310" s="236"/>
      <c r="H310" s="237" t="s">
        <v>19</v>
      </c>
      <c r="I310" s="239"/>
      <c r="J310" s="236"/>
      <c r="K310" s="236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163</v>
      </c>
      <c r="AU310" s="244" t="s">
        <v>81</v>
      </c>
      <c r="AV310" s="13" t="s">
        <v>79</v>
      </c>
      <c r="AW310" s="13" t="s">
        <v>34</v>
      </c>
      <c r="AX310" s="13" t="s">
        <v>72</v>
      </c>
      <c r="AY310" s="244" t="s">
        <v>150</v>
      </c>
    </row>
    <row r="311" s="14" customFormat="1">
      <c r="A311" s="14"/>
      <c r="B311" s="245"/>
      <c r="C311" s="246"/>
      <c r="D311" s="228" t="s">
        <v>163</v>
      </c>
      <c r="E311" s="247" t="s">
        <v>19</v>
      </c>
      <c r="F311" s="248" t="s">
        <v>819</v>
      </c>
      <c r="G311" s="246"/>
      <c r="H311" s="249">
        <v>167.40000000000001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163</v>
      </c>
      <c r="AU311" s="255" t="s">
        <v>81</v>
      </c>
      <c r="AV311" s="14" t="s">
        <v>81</v>
      </c>
      <c r="AW311" s="14" t="s">
        <v>34</v>
      </c>
      <c r="AX311" s="14" t="s">
        <v>72</v>
      </c>
      <c r="AY311" s="255" t="s">
        <v>150</v>
      </c>
    </row>
    <row r="312" s="15" customFormat="1">
      <c r="A312" s="15"/>
      <c r="B312" s="256"/>
      <c r="C312" s="257"/>
      <c r="D312" s="228" t="s">
        <v>163</v>
      </c>
      <c r="E312" s="258" t="s">
        <v>19</v>
      </c>
      <c r="F312" s="259" t="s">
        <v>167</v>
      </c>
      <c r="G312" s="257"/>
      <c r="H312" s="260">
        <v>167.40000000000001</v>
      </c>
      <c r="I312" s="261"/>
      <c r="J312" s="257"/>
      <c r="K312" s="257"/>
      <c r="L312" s="262"/>
      <c r="M312" s="263"/>
      <c r="N312" s="264"/>
      <c r="O312" s="264"/>
      <c r="P312" s="264"/>
      <c r="Q312" s="264"/>
      <c r="R312" s="264"/>
      <c r="S312" s="264"/>
      <c r="T312" s="26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6" t="s">
        <v>163</v>
      </c>
      <c r="AU312" s="266" t="s">
        <v>81</v>
      </c>
      <c r="AV312" s="15" t="s">
        <v>157</v>
      </c>
      <c r="AW312" s="15" t="s">
        <v>34</v>
      </c>
      <c r="AX312" s="15" t="s">
        <v>79</v>
      </c>
      <c r="AY312" s="266" t="s">
        <v>150</v>
      </c>
    </row>
    <row r="313" s="2" customFormat="1" ht="16.5" customHeight="1">
      <c r="A313" s="40"/>
      <c r="B313" s="41"/>
      <c r="C313" s="267" t="s">
        <v>433</v>
      </c>
      <c r="D313" s="267" t="s">
        <v>412</v>
      </c>
      <c r="E313" s="268" t="s">
        <v>820</v>
      </c>
      <c r="F313" s="269" t="s">
        <v>821</v>
      </c>
      <c r="G313" s="270" t="s">
        <v>218</v>
      </c>
      <c r="H313" s="271">
        <v>16.739999999999998</v>
      </c>
      <c r="I313" s="272"/>
      <c r="J313" s="273">
        <f>ROUND(I313*H313,2)</f>
        <v>0</v>
      </c>
      <c r="K313" s="269" t="s">
        <v>156</v>
      </c>
      <c r="L313" s="274"/>
      <c r="M313" s="275" t="s">
        <v>19</v>
      </c>
      <c r="N313" s="276" t="s">
        <v>43</v>
      </c>
      <c r="O313" s="86"/>
      <c r="P313" s="224">
        <f>O313*H313</f>
        <v>0</v>
      </c>
      <c r="Q313" s="224">
        <v>0.20000000000000001</v>
      </c>
      <c r="R313" s="224">
        <f>Q313*H313</f>
        <v>3.3479999999999999</v>
      </c>
      <c r="S313" s="224">
        <v>0</v>
      </c>
      <c r="T313" s="225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6" t="s">
        <v>208</v>
      </c>
      <c r="AT313" s="226" t="s">
        <v>412</v>
      </c>
      <c r="AU313" s="226" t="s">
        <v>81</v>
      </c>
      <c r="AY313" s="19" t="s">
        <v>150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9" t="s">
        <v>79</v>
      </c>
      <c r="BK313" s="227">
        <f>ROUND(I313*H313,2)</f>
        <v>0</v>
      </c>
      <c r="BL313" s="19" t="s">
        <v>157</v>
      </c>
      <c r="BM313" s="226" t="s">
        <v>822</v>
      </c>
    </row>
    <row r="314" s="2" customFormat="1">
      <c r="A314" s="40"/>
      <c r="B314" s="41"/>
      <c r="C314" s="42"/>
      <c r="D314" s="228" t="s">
        <v>159</v>
      </c>
      <c r="E314" s="42"/>
      <c r="F314" s="229" t="s">
        <v>821</v>
      </c>
      <c r="G314" s="42"/>
      <c r="H314" s="42"/>
      <c r="I314" s="230"/>
      <c r="J314" s="42"/>
      <c r="K314" s="42"/>
      <c r="L314" s="46"/>
      <c r="M314" s="231"/>
      <c r="N314" s="232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159</v>
      </c>
      <c r="AU314" s="19" t="s">
        <v>81</v>
      </c>
    </row>
    <row r="315" s="13" customFormat="1">
      <c r="A315" s="13"/>
      <c r="B315" s="235"/>
      <c r="C315" s="236"/>
      <c r="D315" s="228" t="s">
        <v>163</v>
      </c>
      <c r="E315" s="237" t="s">
        <v>19</v>
      </c>
      <c r="F315" s="238" t="s">
        <v>823</v>
      </c>
      <c r="G315" s="236"/>
      <c r="H315" s="237" t="s">
        <v>19</v>
      </c>
      <c r="I315" s="239"/>
      <c r="J315" s="236"/>
      <c r="K315" s="236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163</v>
      </c>
      <c r="AU315" s="244" t="s">
        <v>81</v>
      </c>
      <c r="AV315" s="13" t="s">
        <v>79</v>
      </c>
      <c r="AW315" s="13" t="s">
        <v>34</v>
      </c>
      <c r="AX315" s="13" t="s">
        <v>72</v>
      </c>
      <c r="AY315" s="244" t="s">
        <v>150</v>
      </c>
    </row>
    <row r="316" s="14" customFormat="1">
      <c r="A316" s="14"/>
      <c r="B316" s="245"/>
      <c r="C316" s="246"/>
      <c r="D316" s="228" t="s">
        <v>163</v>
      </c>
      <c r="E316" s="247" t="s">
        <v>19</v>
      </c>
      <c r="F316" s="248" t="s">
        <v>824</v>
      </c>
      <c r="G316" s="246"/>
      <c r="H316" s="249">
        <v>16.739999999999998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163</v>
      </c>
      <c r="AU316" s="255" t="s">
        <v>81</v>
      </c>
      <c r="AV316" s="14" t="s">
        <v>81</v>
      </c>
      <c r="AW316" s="14" t="s">
        <v>34</v>
      </c>
      <c r="AX316" s="14" t="s">
        <v>72</v>
      </c>
      <c r="AY316" s="255" t="s">
        <v>150</v>
      </c>
    </row>
    <row r="317" s="15" customFormat="1">
      <c r="A317" s="15"/>
      <c r="B317" s="256"/>
      <c r="C317" s="257"/>
      <c r="D317" s="228" t="s">
        <v>163</v>
      </c>
      <c r="E317" s="258" t="s">
        <v>19</v>
      </c>
      <c r="F317" s="259" t="s">
        <v>167</v>
      </c>
      <c r="G317" s="257"/>
      <c r="H317" s="260">
        <v>16.739999999999998</v>
      </c>
      <c r="I317" s="261"/>
      <c r="J317" s="257"/>
      <c r="K317" s="257"/>
      <c r="L317" s="262"/>
      <c r="M317" s="263"/>
      <c r="N317" s="264"/>
      <c r="O317" s="264"/>
      <c r="P317" s="264"/>
      <c r="Q317" s="264"/>
      <c r="R317" s="264"/>
      <c r="S317" s="264"/>
      <c r="T317" s="26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6" t="s">
        <v>163</v>
      </c>
      <c r="AU317" s="266" t="s">
        <v>81</v>
      </c>
      <c r="AV317" s="15" t="s">
        <v>157</v>
      </c>
      <c r="AW317" s="15" t="s">
        <v>34</v>
      </c>
      <c r="AX317" s="15" t="s">
        <v>79</v>
      </c>
      <c r="AY317" s="266" t="s">
        <v>150</v>
      </c>
    </row>
    <row r="318" s="2" customFormat="1" ht="24.15" customHeight="1">
      <c r="A318" s="40"/>
      <c r="B318" s="41"/>
      <c r="C318" s="215" t="s">
        <v>441</v>
      </c>
      <c r="D318" s="215" t="s">
        <v>152</v>
      </c>
      <c r="E318" s="216" t="s">
        <v>825</v>
      </c>
      <c r="F318" s="217" t="s">
        <v>826</v>
      </c>
      <c r="G318" s="218" t="s">
        <v>155</v>
      </c>
      <c r="H318" s="219">
        <v>1243</v>
      </c>
      <c r="I318" s="220"/>
      <c r="J318" s="221">
        <f>ROUND(I318*H318,2)</f>
        <v>0</v>
      </c>
      <c r="K318" s="217" t="s">
        <v>19</v>
      </c>
      <c r="L318" s="46"/>
      <c r="M318" s="222" t="s">
        <v>19</v>
      </c>
      <c r="N318" s="223" t="s">
        <v>43</v>
      </c>
      <c r="O318" s="86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6" t="s">
        <v>157</v>
      </c>
      <c r="AT318" s="226" t="s">
        <v>152</v>
      </c>
      <c r="AU318" s="226" t="s">
        <v>81</v>
      </c>
      <c r="AY318" s="19" t="s">
        <v>150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9" t="s">
        <v>79</v>
      </c>
      <c r="BK318" s="227">
        <f>ROUND(I318*H318,2)</f>
        <v>0</v>
      </c>
      <c r="BL318" s="19" t="s">
        <v>157</v>
      </c>
      <c r="BM318" s="226" t="s">
        <v>827</v>
      </c>
    </row>
    <row r="319" s="2" customFormat="1">
      <c r="A319" s="40"/>
      <c r="B319" s="41"/>
      <c r="C319" s="42"/>
      <c r="D319" s="228" t="s">
        <v>159</v>
      </c>
      <c r="E319" s="42"/>
      <c r="F319" s="229" t="s">
        <v>828</v>
      </c>
      <c r="G319" s="42"/>
      <c r="H319" s="42"/>
      <c r="I319" s="230"/>
      <c r="J319" s="42"/>
      <c r="K319" s="42"/>
      <c r="L319" s="46"/>
      <c r="M319" s="231"/>
      <c r="N319" s="232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159</v>
      </c>
      <c r="AU319" s="19" t="s">
        <v>81</v>
      </c>
    </row>
    <row r="320" s="13" customFormat="1">
      <c r="A320" s="13"/>
      <c r="B320" s="235"/>
      <c r="C320" s="236"/>
      <c r="D320" s="228" t="s">
        <v>163</v>
      </c>
      <c r="E320" s="237" t="s">
        <v>19</v>
      </c>
      <c r="F320" s="238" t="s">
        <v>688</v>
      </c>
      <c r="G320" s="236"/>
      <c r="H320" s="237" t="s">
        <v>19</v>
      </c>
      <c r="I320" s="239"/>
      <c r="J320" s="236"/>
      <c r="K320" s="236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163</v>
      </c>
      <c r="AU320" s="244" t="s">
        <v>81</v>
      </c>
      <c r="AV320" s="13" t="s">
        <v>79</v>
      </c>
      <c r="AW320" s="13" t="s">
        <v>34</v>
      </c>
      <c r="AX320" s="13" t="s">
        <v>72</v>
      </c>
      <c r="AY320" s="244" t="s">
        <v>150</v>
      </c>
    </row>
    <row r="321" s="13" customFormat="1">
      <c r="A321" s="13"/>
      <c r="B321" s="235"/>
      <c r="C321" s="236"/>
      <c r="D321" s="228" t="s">
        <v>163</v>
      </c>
      <c r="E321" s="237" t="s">
        <v>19</v>
      </c>
      <c r="F321" s="238" t="s">
        <v>829</v>
      </c>
      <c r="G321" s="236"/>
      <c r="H321" s="237" t="s">
        <v>19</v>
      </c>
      <c r="I321" s="239"/>
      <c r="J321" s="236"/>
      <c r="K321" s="236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163</v>
      </c>
      <c r="AU321" s="244" t="s">
        <v>81</v>
      </c>
      <c r="AV321" s="13" t="s">
        <v>79</v>
      </c>
      <c r="AW321" s="13" t="s">
        <v>34</v>
      </c>
      <c r="AX321" s="13" t="s">
        <v>72</v>
      </c>
      <c r="AY321" s="244" t="s">
        <v>150</v>
      </c>
    </row>
    <row r="322" s="14" customFormat="1">
      <c r="A322" s="14"/>
      <c r="B322" s="245"/>
      <c r="C322" s="246"/>
      <c r="D322" s="228" t="s">
        <v>163</v>
      </c>
      <c r="E322" s="247" t="s">
        <v>19</v>
      </c>
      <c r="F322" s="248" t="s">
        <v>830</v>
      </c>
      <c r="G322" s="246"/>
      <c r="H322" s="249">
        <v>1243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163</v>
      </c>
      <c r="AU322" s="255" t="s">
        <v>81</v>
      </c>
      <c r="AV322" s="14" t="s">
        <v>81</v>
      </c>
      <c r="AW322" s="14" t="s">
        <v>34</v>
      </c>
      <c r="AX322" s="14" t="s">
        <v>72</v>
      </c>
      <c r="AY322" s="255" t="s">
        <v>150</v>
      </c>
    </row>
    <row r="323" s="15" customFormat="1">
      <c r="A323" s="15"/>
      <c r="B323" s="256"/>
      <c r="C323" s="257"/>
      <c r="D323" s="228" t="s">
        <v>163</v>
      </c>
      <c r="E323" s="258" t="s">
        <v>19</v>
      </c>
      <c r="F323" s="259" t="s">
        <v>167</v>
      </c>
      <c r="G323" s="257"/>
      <c r="H323" s="260">
        <v>1243</v>
      </c>
      <c r="I323" s="261"/>
      <c r="J323" s="257"/>
      <c r="K323" s="257"/>
      <c r="L323" s="262"/>
      <c r="M323" s="263"/>
      <c r="N323" s="264"/>
      <c r="O323" s="264"/>
      <c r="P323" s="264"/>
      <c r="Q323" s="264"/>
      <c r="R323" s="264"/>
      <c r="S323" s="264"/>
      <c r="T323" s="26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6" t="s">
        <v>163</v>
      </c>
      <c r="AU323" s="266" t="s">
        <v>81</v>
      </c>
      <c r="AV323" s="15" t="s">
        <v>157</v>
      </c>
      <c r="AW323" s="15" t="s">
        <v>34</v>
      </c>
      <c r="AX323" s="15" t="s">
        <v>79</v>
      </c>
      <c r="AY323" s="266" t="s">
        <v>150</v>
      </c>
    </row>
    <row r="324" s="2" customFormat="1" ht="16.5" customHeight="1">
      <c r="A324" s="40"/>
      <c r="B324" s="41"/>
      <c r="C324" s="267" t="s">
        <v>449</v>
      </c>
      <c r="D324" s="267" t="s">
        <v>412</v>
      </c>
      <c r="E324" s="268" t="s">
        <v>831</v>
      </c>
      <c r="F324" s="269" t="s">
        <v>832</v>
      </c>
      <c r="G324" s="270" t="s">
        <v>218</v>
      </c>
      <c r="H324" s="271">
        <v>62.149999999999999</v>
      </c>
      <c r="I324" s="272"/>
      <c r="J324" s="273">
        <f>ROUND(I324*H324,2)</f>
        <v>0</v>
      </c>
      <c r="K324" s="269" t="s">
        <v>19</v>
      </c>
      <c r="L324" s="274"/>
      <c r="M324" s="275" t="s">
        <v>19</v>
      </c>
      <c r="N324" s="276" t="s">
        <v>43</v>
      </c>
      <c r="O324" s="86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6" t="s">
        <v>208</v>
      </c>
      <c r="AT324" s="226" t="s">
        <v>412</v>
      </c>
      <c r="AU324" s="226" t="s">
        <v>81</v>
      </c>
      <c r="AY324" s="19" t="s">
        <v>150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9" t="s">
        <v>79</v>
      </c>
      <c r="BK324" s="227">
        <f>ROUND(I324*H324,2)</f>
        <v>0</v>
      </c>
      <c r="BL324" s="19" t="s">
        <v>157</v>
      </c>
      <c r="BM324" s="226" t="s">
        <v>833</v>
      </c>
    </row>
    <row r="325" s="2" customFormat="1">
      <c r="A325" s="40"/>
      <c r="B325" s="41"/>
      <c r="C325" s="42"/>
      <c r="D325" s="228" t="s">
        <v>159</v>
      </c>
      <c r="E325" s="42"/>
      <c r="F325" s="229" t="s">
        <v>832</v>
      </c>
      <c r="G325" s="42"/>
      <c r="H325" s="42"/>
      <c r="I325" s="230"/>
      <c r="J325" s="42"/>
      <c r="K325" s="42"/>
      <c r="L325" s="46"/>
      <c r="M325" s="231"/>
      <c r="N325" s="232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159</v>
      </c>
      <c r="AU325" s="19" t="s">
        <v>81</v>
      </c>
    </row>
    <row r="326" s="13" customFormat="1">
      <c r="A326" s="13"/>
      <c r="B326" s="235"/>
      <c r="C326" s="236"/>
      <c r="D326" s="228" t="s">
        <v>163</v>
      </c>
      <c r="E326" s="237" t="s">
        <v>19</v>
      </c>
      <c r="F326" s="238" t="s">
        <v>834</v>
      </c>
      <c r="G326" s="236"/>
      <c r="H326" s="237" t="s">
        <v>19</v>
      </c>
      <c r="I326" s="239"/>
      <c r="J326" s="236"/>
      <c r="K326" s="236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163</v>
      </c>
      <c r="AU326" s="244" t="s">
        <v>81</v>
      </c>
      <c r="AV326" s="13" t="s">
        <v>79</v>
      </c>
      <c r="AW326" s="13" t="s">
        <v>34</v>
      </c>
      <c r="AX326" s="13" t="s">
        <v>72</v>
      </c>
      <c r="AY326" s="244" t="s">
        <v>150</v>
      </c>
    </row>
    <row r="327" s="14" customFormat="1">
      <c r="A327" s="14"/>
      <c r="B327" s="245"/>
      <c r="C327" s="246"/>
      <c r="D327" s="228" t="s">
        <v>163</v>
      </c>
      <c r="E327" s="247" t="s">
        <v>19</v>
      </c>
      <c r="F327" s="248" t="s">
        <v>835</v>
      </c>
      <c r="G327" s="246"/>
      <c r="H327" s="249">
        <v>62.149999999999999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163</v>
      </c>
      <c r="AU327" s="255" t="s">
        <v>81</v>
      </c>
      <c r="AV327" s="14" t="s">
        <v>81</v>
      </c>
      <c r="AW327" s="14" t="s">
        <v>34</v>
      </c>
      <c r="AX327" s="14" t="s">
        <v>72</v>
      </c>
      <c r="AY327" s="255" t="s">
        <v>150</v>
      </c>
    </row>
    <row r="328" s="15" customFormat="1">
      <c r="A328" s="15"/>
      <c r="B328" s="256"/>
      <c r="C328" s="257"/>
      <c r="D328" s="228" t="s">
        <v>163</v>
      </c>
      <c r="E328" s="258" t="s">
        <v>19</v>
      </c>
      <c r="F328" s="259" t="s">
        <v>167</v>
      </c>
      <c r="G328" s="257"/>
      <c r="H328" s="260">
        <v>62.149999999999999</v>
      </c>
      <c r="I328" s="261"/>
      <c r="J328" s="257"/>
      <c r="K328" s="257"/>
      <c r="L328" s="262"/>
      <c r="M328" s="263"/>
      <c r="N328" s="264"/>
      <c r="O328" s="264"/>
      <c r="P328" s="264"/>
      <c r="Q328" s="264"/>
      <c r="R328" s="264"/>
      <c r="S328" s="264"/>
      <c r="T328" s="26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6" t="s">
        <v>163</v>
      </c>
      <c r="AU328" s="266" t="s">
        <v>81</v>
      </c>
      <c r="AV328" s="15" t="s">
        <v>157</v>
      </c>
      <c r="AW328" s="15" t="s">
        <v>34</v>
      </c>
      <c r="AX328" s="15" t="s">
        <v>79</v>
      </c>
      <c r="AY328" s="266" t="s">
        <v>150</v>
      </c>
    </row>
    <row r="329" s="2" customFormat="1" ht="16.5" customHeight="1">
      <c r="A329" s="40"/>
      <c r="B329" s="41"/>
      <c r="C329" s="215" t="s">
        <v>457</v>
      </c>
      <c r="D329" s="215" t="s">
        <v>152</v>
      </c>
      <c r="E329" s="216" t="s">
        <v>836</v>
      </c>
      <c r="F329" s="217" t="s">
        <v>837</v>
      </c>
      <c r="G329" s="218" t="s">
        <v>170</v>
      </c>
      <c r="H329" s="219">
        <v>13360</v>
      </c>
      <c r="I329" s="220"/>
      <c r="J329" s="221">
        <f>ROUND(I329*H329,2)</f>
        <v>0</v>
      </c>
      <c r="K329" s="217" t="s">
        <v>19</v>
      </c>
      <c r="L329" s="46"/>
      <c r="M329" s="222" t="s">
        <v>19</v>
      </c>
      <c r="N329" s="223" t="s">
        <v>43</v>
      </c>
      <c r="O329" s="86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6" t="s">
        <v>157</v>
      </c>
      <c r="AT329" s="226" t="s">
        <v>152</v>
      </c>
      <c r="AU329" s="226" t="s">
        <v>81</v>
      </c>
      <c r="AY329" s="19" t="s">
        <v>150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9" t="s">
        <v>79</v>
      </c>
      <c r="BK329" s="227">
        <f>ROUND(I329*H329,2)</f>
        <v>0</v>
      </c>
      <c r="BL329" s="19" t="s">
        <v>157</v>
      </c>
      <c r="BM329" s="226" t="s">
        <v>838</v>
      </c>
    </row>
    <row r="330" s="2" customFormat="1">
      <c r="A330" s="40"/>
      <c r="B330" s="41"/>
      <c r="C330" s="42"/>
      <c r="D330" s="228" t="s">
        <v>159</v>
      </c>
      <c r="E330" s="42"/>
      <c r="F330" s="229" t="s">
        <v>839</v>
      </c>
      <c r="G330" s="42"/>
      <c r="H330" s="42"/>
      <c r="I330" s="230"/>
      <c r="J330" s="42"/>
      <c r="K330" s="42"/>
      <c r="L330" s="46"/>
      <c r="M330" s="231"/>
      <c r="N330" s="232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159</v>
      </c>
      <c r="AU330" s="19" t="s">
        <v>81</v>
      </c>
    </row>
    <row r="331" s="13" customFormat="1">
      <c r="A331" s="13"/>
      <c r="B331" s="235"/>
      <c r="C331" s="236"/>
      <c r="D331" s="228" t="s">
        <v>163</v>
      </c>
      <c r="E331" s="237" t="s">
        <v>19</v>
      </c>
      <c r="F331" s="238" t="s">
        <v>688</v>
      </c>
      <c r="G331" s="236"/>
      <c r="H331" s="237" t="s">
        <v>19</v>
      </c>
      <c r="I331" s="239"/>
      <c r="J331" s="236"/>
      <c r="K331" s="236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163</v>
      </c>
      <c r="AU331" s="244" t="s">
        <v>81</v>
      </c>
      <c r="AV331" s="13" t="s">
        <v>79</v>
      </c>
      <c r="AW331" s="13" t="s">
        <v>34</v>
      </c>
      <c r="AX331" s="13" t="s">
        <v>72</v>
      </c>
      <c r="AY331" s="244" t="s">
        <v>150</v>
      </c>
    </row>
    <row r="332" s="13" customFormat="1">
      <c r="A332" s="13"/>
      <c r="B332" s="235"/>
      <c r="C332" s="236"/>
      <c r="D332" s="228" t="s">
        <v>163</v>
      </c>
      <c r="E332" s="237" t="s">
        <v>19</v>
      </c>
      <c r="F332" s="238" t="s">
        <v>802</v>
      </c>
      <c r="G332" s="236"/>
      <c r="H332" s="237" t="s">
        <v>19</v>
      </c>
      <c r="I332" s="239"/>
      <c r="J332" s="236"/>
      <c r="K332" s="236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163</v>
      </c>
      <c r="AU332" s="244" t="s">
        <v>81</v>
      </c>
      <c r="AV332" s="13" t="s">
        <v>79</v>
      </c>
      <c r="AW332" s="13" t="s">
        <v>34</v>
      </c>
      <c r="AX332" s="13" t="s">
        <v>72</v>
      </c>
      <c r="AY332" s="244" t="s">
        <v>150</v>
      </c>
    </row>
    <row r="333" s="14" customFormat="1">
      <c r="A333" s="14"/>
      <c r="B333" s="245"/>
      <c r="C333" s="246"/>
      <c r="D333" s="228" t="s">
        <v>163</v>
      </c>
      <c r="E333" s="247" t="s">
        <v>19</v>
      </c>
      <c r="F333" s="248" t="s">
        <v>840</v>
      </c>
      <c r="G333" s="246"/>
      <c r="H333" s="249">
        <v>930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163</v>
      </c>
      <c r="AU333" s="255" t="s">
        <v>81</v>
      </c>
      <c r="AV333" s="14" t="s">
        <v>81</v>
      </c>
      <c r="AW333" s="14" t="s">
        <v>34</v>
      </c>
      <c r="AX333" s="14" t="s">
        <v>72</v>
      </c>
      <c r="AY333" s="255" t="s">
        <v>150</v>
      </c>
    </row>
    <row r="334" s="13" customFormat="1">
      <c r="A334" s="13"/>
      <c r="B334" s="235"/>
      <c r="C334" s="236"/>
      <c r="D334" s="228" t="s">
        <v>163</v>
      </c>
      <c r="E334" s="237" t="s">
        <v>19</v>
      </c>
      <c r="F334" s="238" t="s">
        <v>803</v>
      </c>
      <c r="G334" s="236"/>
      <c r="H334" s="237" t="s">
        <v>19</v>
      </c>
      <c r="I334" s="239"/>
      <c r="J334" s="236"/>
      <c r="K334" s="236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163</v>
      </c>
      <c r="AU334" s="244" t="s">
        <v>81</v>
      </c>
      <c r="AV334" s="13" t="s">
        <v>79</v>
      </c>
      <c r="AW334" s="13" t="s">
        <v>34</v>
      </c>
      <c r="AX334" s="13" t="s">
        <v>72</v>
      </c>
      <c r="AY334" s="244" t="s">
        <v>150</v>
      </c>
    </row>
    <row r="335" s="14" customFormat="1">
      <c r="A335" s="14"/>
      <c r="B335" s="245"/>
      <c r="C335" s="246"/>
      <c r="D335" s="228" t="s">
        <v>163</v>
      </c>
      <c r="E335" s="247" t="s">
        <v>19</v>
      </c>
      <c r="F335" s="248" t="s">
        <v>841</v>
      </c>
      <c r="G335" s="246"/>
      <c r="H335" s="249">
        <v>12430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163</v>
      </c>
      <c r="AU335" s="255" t="s">
        <v>81</v>
      </c>
      <c r="AV335" s="14" t="s">
        <v>81</v>
      </c>
      <c r="AW335" s="14" t="s">
        <v>34</v>
      </c>
      <c r="AX335" s="14" t="s">
        <v>72</v>
      </c>
      <c r="AY335" s="255" t="s">
        <v>150</v>
      </c>
    </row>
    <row r="336" s="15" customFormat="1">
      <c r="A336" s="15"/>
      <c r="B336" s="256"/>
      <c r="C336" s="257"/>
      <c r="D336" s="228" t="s">
        <v>163</v>
      </c>
      <c r="E336" s="258" t="s">
        <v>19</v>
      </c>
      <c r="F336" s="259" t="s">
        <v>167</v>
      </c>
      <c r="G336" s="257"/>
      <c r="H336" s="260">
        <v>13360</v>
      </c>
      <c r="I336" s="261"/>
      <c r="J336" s="257"/>
      <c r="K336" s="257"/>
      <c r="L336" s="262"/>
      <c r="M336" s="263"/>
      <c r="N336" s="264"/>
      <c r="O336" s="264"/>
      <c r="P336" s="264"/>
      <c r="Q336" s="264"/>
      <c r="R336" s="264"/>
      <c r="S336" s="264"/>
      <c r="T336" s="26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6" t="s">
        <v>163</v>
      </c>
      <c r="AU336" s="266" t="s">
        <v>81</v>
      </c>
      <c r="AV336" s="15" t="s">
        <v>157</v>
      </c>
      <c r="AW336" s="15" t="s">
        <v>34</v>
      </c>
      <c r="AX336" s="15" t="s">
        <v>79</v>
      </c>
      <c r="AY336" s="266" t="s">
        <v>150</v>
      </c>
    </row>
    <row r="337" s="2" customFormat="1" ht="16.5" customHeight="1">
      <c r="A337" s="40"/>
      <c r="B337" s="41"/>
      <c r="C337" s="267" t="s">
        <v>465</v>
      </c>
      <c r="D337" s="267" t="s">
        <v>412</v>
      </c>
      <c r="E337" s="268" t="s">
        <v>842</v>
      </c>
      <c r="F337" s="269" t="s">
        <v>843</v>
      </c>
      <c r="G337" s="270" t="s">
        <v>170</v>
      </c>
      <c r="H337" s="271">
        <v>13360</v>
      </c>
      <c r="I337" s="272"/>
      <c r="J337" s="273">
        <f>ROUND(I337*H337,2)</f>
        <v>0</v>
      </c>
      <c r="K337" s="269" t="s">
        <v>19</v>
      </c>
      <c r="L337" s="274"/>
      <c r="M337" s="275" t="s">
        <v>19</v>
      </c>
      <c r="N337" s="276" t="s">
        <v>43</v>
      </c>
      <c r="O337" s="86"/>
      <c r="P337" s="224">
        <f>O337*H337</f>
        <v>0</v>
      </c>
      <c r="Q337" s="224">
        <v>0.001</v>
      </c>
      <c r="R337" s="224">
        <f>Q337*H337</f>
        <v>13.359999999999999</v>
      </c>
      <c r="S337" s="224">
        <v>0</v>
      </c>
      <c r="T337" s="225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6" t="s">
        <v>208</v>
      </c>
      <c r="AT337" s="226" t="s">
        <v>412</v>
      </c>
      <c r="AU337" s="226" t="s">
        <v>81</v>
      </c>
      <c r="AY337" s="19" t="s">
        <v>150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9" t="s">
        <v>79</v>
      </c>
      <c r="BK337" s="227">
        <f>ROUND(I337*H337,2)</f>
        <v>0</v>
      </c>
      <c r="BL337" s="19" t="s">
        <v>157</v>
      </c>
      <c r="BM337" s="226" t="s">
        <v>844</v>
      </c>
    </row>
    <row r="338" s="2" customFormat="1">
      <c r="A338" s="40"/>
      <c r="B338" s="41"/>
      <c r="C338" s="42"/>
      <c r="D338" s="228" t="s">
        <v>159</v>
      </c>
      <c r="E338" s="42"/>
      <c r="F338" s="229" t="s">
        <v>845</v>
      </c>
      <c r="G338" s="42"/>
      <c r="H338" s="42"/>
      <c r="I338" s="230"/>
      <c r="J338" s="42"/>
      <c r="K338" s="42"/>
      <c r="L338" s="46"/>
      <c r="M338" s="231"/>
      <c r="N338" s="232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159</v>
      </c>
      <c r="AU338" s="19" t="s">
        <v>81</v>
      </c>
    </row>
    <row r="339" s="13" customFormat="1">
      <c r="A339" s="13"/>
      <c r="B339" s="235"/>
      <c r="C339" s="236"/>
      <c r="D339" s="228" t="s">
        <v>163</v>
      </c>
      <c r="E339" s="237" t="s">
        <v>19</v>
      </c>
      <c r="F339" s="238" t="s">
        <v>846</v>
      </c>
      <c r="G339" s="236"/>
      <c r="H339" s="237" t="s">
        <v>19</v>
      </c>
      <c r="I339" s="239"/>
      <c r="J339" s="236"/>
      <c r="K339" s="236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163</v>
      </c>
      <c r="AU339" s="244" t="s">
        <v>81</v>
      </c>
      <c r="AV339" s="13" t="s">
        <v>79</v>
      </c>
      <c r="AW339" s="13" t="s">
        <v>34</v>
      </c>
      <c r="AX339" s="13" t="s">
        <v>72</v>
      </c>
      <c r="AY339" s="244" t="s">
        <v>150</v>
      </c>
    </row>
    <row r="340" s="13" customFormat="1">
      <c r="A340" s="13"/>
      <c r="B340" s="235"/>
      <c r="C340" s="236"/>
      <c r="D340" s="228" t="s">
        <v>163</v>
      </c>
      <c r="E340" s="237" t="s">
        <v>19</v>
      </c>
      <c r="F340" s="238" t="s">
        <v>847</v>
      </c>
      <c r="G340" s="236"/>
      <c r="H340" s="237" t="s">
        <v>19</v>
      </c>
      <c r="I340" s="239"/>
      <c r="J340" s="236"/>
      <c r="K340" s="236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163</v>
      </c>
      <c r="AU340" s="244" t="s">
        <v>81</v>
      </c>
      <c r="AV340" s="13" t="s">
        <v>79</v>
      </c>
      <c r="AW340" s="13" t="s">
        <v>34</v>
      </c>
      <c r="AX340" s="13" t="s">
        <v>72</v>
      </c>
      <c r="AY340" s="244" t="s">
        <v>150</v>
      </c>
    </row>
    <row r="341" s="14" customFormat="1">
      <c r="A341" s="14"/>
      <c r="B341" s="245"/>
      <c r="C341" s="246"/>
      <c r="D341" s="228" t="s">
        <v>163</v>
      </c>
      <c r="E341" s="247" t="s">
        <v>19</v>
      </c>
      <c r="F341" s="248" t="s">
        <v>848</v>
      </c>
      <c r="G341" s="246"/>
      <c r="H341" s="249">
        <v>13360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163</v>
      </c>
      <c r="AU341" s="255" t="s">
        <v>81</v>
      </c>
      <c r="AV341" s="14" t="s">
        <v>81</v>
      </c>
      <c r="AW341" s="14" t="s">
        <v>34</v>
      </c>
      <c r="AX341" s="14" t="s">
        <v>72</v>
      </c>
      <c r="AY341" s="255" t="s">
        <v>150</v>
      </c>
    </row>
    <row r="342" s="15" customFormat="1">
      <c r="A342" s="15"/>
      <c r="B342" s="256"/>
      <c r="C342" s="257"/>
      <c r="D342" s="228" t="s">
        <v>163</v>
      </c>
      <c r="E342" s="258" t="s">
        <v>19</v>
      </c>
      <c r="F342" s="259" t="s">
        <v>167</v>
      </c>
      <c r="G342" s="257"/>
      <c r="H342" s="260">
        <v>13360</v>
      </c>
      <c r="I342" s="261"/>
      <c r="J342" s="257"/>
      <c r="K342" s="257"/>
      <c r="L342" s="262"/>
      <c r="M342" s="263"/>
      <c r="N342" s="264"/>
      <c r="O342" s="264"/>
      <c r="P342" s="264"/>
      <c r="Q342" s="264"/>
      <c r="R342" s="264"/>
      <c r="S342" s="264"/>
      <c r="T342" s="26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6" t="s">
        <v>163</v>
      </c>
      <c r="AU342" s="266" t="s">
        <v>81</v>
      </c>
      <c r="AV342" s="15" t="s">
        <v>157</v>
      </c>
      <c r="AW342" s="15" t="s">
        <v>34</v>
      </c>
      <c r="AX342" s="15" t="s">
        <v>79</v>
      </c>
      <c r="AY342" s="266" t="s">
        <v>150</v>
      </c>
    </row>
    <row r="343" s="2" customFormat="1" ht="16.5" customHeight="1">
      <c r="A343" s="40"/>
      <c r="B343" s="41"/>
      <c r="C343" s="215" t="s">
        <v>473</v>
      </c>
      <c r="D343" s="215" t="s">
        <v>152</v>
      </c>
      <c r="E343" s="216" t="s">
        <v>849</v>
      </c>
      <c r="F343" s="217" t="s">
        <v>850</v>
      </c>
      <c r="G343" s="218" t="s">
        <v>218</v>
      </c>
      <c r="H343" s="219">
        <v>34.159999999999997</v>
      </c>
      <c r="I343" s="220"/>
      <c r="J343" s="221">
        <f>ROUND(I343*H343,2)</f>
        <v>0</v>
      </c>
      <c r="K343" s="217" t="s">
        <v>156</v>
      </c>
      <c r="L343" s="46"/>
      <c r="M343" s="222" t="s">
        <v>19</v>
      </c>
      <c r="N343" s="223" t="s">
        <v>43</v>
      </c>
      <c r="O343" s="86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6" t="s">
        <v>157</v>
      </c>
      <c r="AT343" s="226" t="s">
        <v>152</v>
      </c>
      <c r="AU343" s="226" t="s">
        <v>81</v>
      </c>
      <c r="AY343" s="19" t="s">
        <v>150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9" t="s">
        <v>79</v>
      </c>
      <c r="BK343" s="227">
        <f>ROUND(I343*H343,2)</f>
        <v>0</v>
      </c>
      <c r="BL343" s="19" t="s">
        <v>157</v>
      </c>
      <c r="BM343" s="226" t="s">
        <v>851</v>
      </c>
    </row>
    <row r="344" s="2" customFormat="1">
      <c r="A344" s="40"/>
      <c r="B344" s="41"/>
      <c r="C344" s="42"/>
      <c r="D344" s="228" t="s">
        <v>159</v>
      </c>
      <c r="E344" s="42"/>
      <c r="F344" s="229" t="s">
        <v>852</v>
      </c>
      <c r="G344" s="42"/>
      <c r="H344" s="42"/>
      <c r="I344" s="230"/>
      <c r="J344" s="42"/>
      <c r="K344" s="42"/>
      <c r="L344" s="46"/>
      <c r="M344" s="231"/>
      <c r="N344" s="232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159</v>
      </c>
      <c r="AU344" s="19" t="s">
        <v>81</v>
      </c>
    </row>
    <row r="345" s="2" customFormat="1">
      <c r="A345" s="40"/>
      <c r="B345" s="41"/>
      <c r="C345" s="42"/>
      <c r="D345" s="233" t="s">
        <v>161</v>
      </c>
      <c r="E345" s="42"/>
      <c r="F345" s="234" t="s">
        <v>853</v>
      </c>
      <c r="G345" s="42"/>
      <c r="H345" s="42"/>
      <c r="I345" s="230"/>
      <c r="J345" s="42"/>
      <c r="K345" s="42"/>
      <c r="L345" s="46"/>
      <c r="M345" s="231"/>
      <c r="N345" s="232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161</v>
      </c>
      <c r="AU345" s="19" t="s">
        <v>81</v>
      </c>
    </row>
    <row r="346" s="13" customFormat="1">
      <c r="A346" s="13"/>
      <c r="B346" s="235"/>
      <c r="C346" s="236"/>
      <c r="D346" s="228" t="s">
        <v>163</v>
      </c>
      <c r="E346" s="237" t="s">
        <v>19</v>
      </c>
      <c r="F346" s="238" t="s">
        <v>688</v>
      </c>
      <c r="G346" s="236"/>
      <c r="H346" s="237" t="s">
        <v>19</v>
      </c>
      <c r="I346" s="239"/>
      <c r="J346" s="236"/>
      <c r="K346" s="236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163</v>
      </c>
      <c r="AU346" s="244" t="s">
        <v>81</v>
      </c>
      <c r="AV346" s="13" t="s">
        <v>79</v>
      </c>
      <c r="AW346" s="13" t="s">
        <v>34</v>
      </c>
      <c r="AX346" s="13" t="s">
        <v>72</v>
      </c>
      <c r="AY346" s="244" t="s">
        <v>150</v>
      </c>
    </row>
    <row r="347" s="13" customFormat="1">
      <c r="A347" s="13"/>
      <c r="B347" s="235"/>
      <c r="C347" s="236"/>
      <c r="D347" s="228" t="s">
        <v>163</v>
      </c>
      <c r="E347" s="237" t="s">
        <v>19</v>
      </c>
      <c r="F347" s="238" t="s">
        <v>854</v>
      </c>
      <c r="G347" s="236"/>
      <c r="H347" s="237" t="s">
        <v>19</v>
      </c>
      <c r="I347" s="239"/>
      <c r="J347" s="236"/>
      <c r="K347" s="236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163</v>
      </c>
      <c r="AU347" s="244" t="s">
        <v>81</v>
      </c>
      <c r="AV347" s="13" t="s">
        <v>79</v>
      </c>
      <c r="AW347" s="13" t="s">
        <v>34</v>
      </c>
      <c r="AX347" s="13" t="s">
        <v>72</v>
      </c>
      <c r="AY347" s="244" t="s">
        <v>150</v>
      </c>
    </row>
    <row r="348" s="14" customFormat="1">
      <c r="A348" s="14"/>
      <c r="B348" s="245"/>
      <c r="C348" s="246"/>
      <c r="D348" s="228" t="s">
        <v>163</v>
      </c>
      <c r="E348" s="247" t="s">
        <v>19</v>
      </c>
      <c r="F348" s="248" t="s">
        <v>855</v>
      </c>
      <c r="G348" s="246"/>
      <c r="H348" s="249">
        <v>9.3000000000000007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163</v>
      </c>
      <c r="AU348" s="255" t="s">
        <v>81</v>
      </c>
      <c r="AV348" s="14" t="s">
        <v>81</v>
      </c>
      <c r="AW348" s="14" t="s">
        <v>34</v>
      </c>
      <c r="AX348" s="14" t="s">
        <v>72</v>
      </c>
      <c r="AY348" s="255" t="s">
        <v>150</v>
      </c>
    </row>
    <row r="349" s="13" customFormat="1">
      <c r="A349" s="13"/>
      <c r="B349" s="235"/>
      <c r="C349" s="236"/>
      <c r="D349" s="228" t="s">
        <v>163</v>
      </c>
      <c r="E349" s="237" t="s">
        <v>19</v>
      </c>
      <c r="F349" s="238" t="s">
        <v>856</v>
      </c>
      <c r="G349" s="236"/>
      <c r="H349" s="237" t="s">
        <v>19</v>
      </c>
      <c r="I349" s="239"/>
      <c r="J349" s="236"/>
      <c r="K349" s="236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163</v>
      </c>
      <c r="AU349" s="244" t="s">
        <v>81</v>
      </c>
      <c r="AV349" s="13" t="s">
        <v>79</v>
      </c>
      <c r="AW349" s="13" t="s">
        <v>34</v>
      </c>
      <c r="AX349" s="13" t="s">
        <v>72</v>
      </c>
      <c r="AY349" s="244" t="s">
        <v>150</v>
      </c>
    </row>
    <row r="350" s="14" customFormat="1">
      <c r="A350" s="14"/>
      <c r="B350" s="245"/>
      <c r="C350" s="246"/>
      <c r="D350" s="228" t="s">
        <v>163</v>
      </c>
      <c r="E350" s="247" t="s">
        <v>19</v>
      </c>
      <c r="F350" s="248" t="s">
        <v>857</v>
      </c>
      <c r="G350" s="246"/>
      <c r="H350" s="249">
        <v>24.859999999999999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163</v>
      </c>
      <c r="AU350" s="255" t="s">
        <v>81</v>
      </c>
      <c r="AV350" s="14" t="s">
        <v>81</v>
      </c>
      <c r="AW350" s="14" t="s">
        <v>34</v>
      </c>
      <c r="AX350" s="14" t="s">
        <v>72</v>
      </c>
      <c r="AY350" s="255" t="s">
        <v>150</v>
      </c>
    </row>
    <row r="351" s="15" customFormat="1">
      <c r="A351" s="15"/>
      <c r="B351" s="256"/>
      <c r="C351" s="257"/>
      <c r="D351" s="228" t="s">
        <v>163</v>
      </c>
      <c r="E351" s="258" t="s">
        <v>19</v>
      </c>
      <c r="F351" s="259" t="s">
        <v>167</v>
      </c>
      <c r="G351" s="257"/>
      <c r="H351" s="260">
        <v>34.159999999999997</v>
      </c>
      <c r="I351" s="261"/>
      <c r="J351" s="257"/>
      <c r="K351" s="257"/>
      <c r="L351" s="262"/>
      <c r="M351" s="263"/>
      <c r="N351" s="264"/>
      <c r="O351" s="264"/>
      <c r="P351" s="264"/>
      <c r="Q351" s="264"/>
      <c r="R351" s="264"/>
      <c r="S351" s="264"/>
      <c r="T351" s="26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6" t="s">
        <v>163</v>
      </c>
      <c r="AU351" s="266" t="s">
        <v>81</v>
      </c>
      <c r="AV351" s="15" t="s">
        <v>157</v>
      </c>
      <c r="AW351" s="15" t="s">
        <v>34</v>
      </c>
      <c r="AX351" s="15" t="s">
        <v>79</v>
      </c>
      <c r="AY351" s="266" t="s">
        <v>150</v>
      </c>
    </row>
    <row r="352" s="2" customFormat="1" ht="21.75" customHeight="1">
      <c r="A352" s="40"/>
      <c r="B352" s="41"/>
      <c r="C352" s="215" t="s">
        <v>483</v>
      </c>
      <c r="D352" s="215" t="s">
        <v>152</v>
      </c>
      <c r="E352" s="216" t="s">
        <v>858</v>
      </c>
      <c r="F352" s="217" t="s">
        <v>859</v>
      </c>
      <c r="G352" s="218" t="s">
        <v>218</v>
      </c>
      <c r="H352" s="219">
        <v>34.159999999999997</v>
      </c>
      <c r="I352" s="220"/>
      <c r="J352" s="221">
        <f>ROUND(I352*H352,2)</f>
        <v>0</v>
      </c>
      <c r="K352" s="217" t="s">
        <v>156</v>
      </c>
      <c r="L352" s="46"/>
      <c r="M352" s="222" t="s">
        <v>19</v>
      </c>
      <c r="N352" s="223" t="s">
        <v>43</v>
      </c>
      <c r="O352" s="86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6" t="s">
        <v>157</v>
      </c>
      <c r="AT352" s="226" t="s">
        <v>152</v>
      </c>
      <c r="AU352" s="226" t="s">
        <v>81</v>
      </c>
      <c r="AY352" s="19" t="s">
        <v>150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9" t="s">
        <v>79</v>
      </c>
      <c r="BK352" s="227">
        <f>ROUND(I352*H352,2)</f>
        <v>0</v>
      </c>
      <c r="BL352" s="19" t="s">
        <v>157</v>
      </c>
      <c r="BM352" s="226" t="s">
        <v>860</v>
      </c>
    </row>
    <row r="353" s="2" customFormat="1">
      <c r="A353" s="40"/>
      <c r="B353" s="41"/>
      <c r="C353" s="42"/>
      <c r="D353" s="228" t="s">
        <v>159</v>
      </c>
      <c r="E353" s="42"/>
      <c r="F353" s="229" t="s">
        <v>861</v>
      </c>
      <c r="G353" s="42"/>
      <c r="H353" s="42"/>
      <c r="I353" s="230"/>
      <c r="J353" s="42"/>
      <c r="K353" s="42"/>
      <c r="L353" s="46"/>
      <c r="M353" s="231"/>
      <c r="N353" s="232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159</v>
      </c>
      <c r="AU353" s="19" t="s">
        <v>81</v>
      </c>
    </row>
    <row r="354" s="2" customFormat="1">
      <c r="A354" s="40"/>
      <c r="B354" s="41"/>
      <c r="C354" s="42"/>
      <c r="D354" s="233" t="s">
        <v>161</v>
      </c>
      <c r="E354" s="42"/>
      <c r="F354" s="234" t="s">
        <v>862</v>
      </c>
      <c r="G354" s="42"/>
      <c r="H354" s="42"/>
      <c r="I354" s="230"/>
      <c r="J354" s="42"/>
      <c r="K354" s="42"/>
      <c r="L354" s="46"/>
      <c r="M354" s="231"/>
      <c r="N354" s="232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161</v>
      </c>
      <c r="AU354" s="19" t="s">
        <v>81</v>
      </c>
    </row>
    <row r="355" s="13" customFormat="1">
      <c r="A355" s="13"/>
      <c r="B355" s="235"/>
      <c r="C355" s="236"/>
      <c r="D355" s="228" t="s">
        <v>163</v>
      </c>
      <c r="E355" s="237" t="s">
        <v>19</v>
      </c>
      <c r="F355" s="238" t="s">
        <v>863</v>
      </c>
      <c r="G355" s="236"/>
      <c r="H355" s="237" t="s">
        <v>19</v>
      </c>
      <c r="I355" s="239"/>
      <c r="J355" s="236"/>
      <c r="K355" s="236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163</v>
      </c>
      <c r="AU355" s="244" t="s">
        <v>81</v>
      </c>
      <c r="AV355" s="13" t="s">
        <v>79</v>
      </c>
      <c r="AW355" s="13" t="s">
        <v>34</v>
      </c>
      <c r="AX355" s="13" t="s">
        <v>72</v>
      </c>
      <c r="AY355" s="244" t="s">
        <v>150</v>
      </c>
    </row>
    <row r="356" s="14" customFormat="1">
      <c r="A356" s="14"/>
      <c r="B356" s="245"/>
      <c r="C356" s="246"/>
      <c r="D356" s="228" t="s">
        <v>163</v>
      </c>
      <c r="E356" s="247" t="s">
        <v>19</v>
      </c>
      <c r="F356" s="248" t="s">
        <v>864</v>
      </c>
      <c r="G356" s="246"/>
      <c r="H356" s="249">
        <v>34.159999999999997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5" t="s">
        <v>163</v>
      </c>
      <c r="AU356" s="255" t="s">
        <v>81</v>
      </c>
      <c r="AV356" s="14" t="s">
        <v>81</v>
      </c>
      <c r="AW356" s="14" t="s">
        <v>34</v>
      </c>
      <c r="AX356" s="14" t="s">
        <v>72</v>
      </c>
      <c r="AY356" s="255" t="s">
        <v>150</v>
      </c>
    </row>
    <row r="357" s="15" customFormat="1">
      <c r="A357" s="15"/>
      <c r="B357" s="256"/>
      <c r="C357" s="257"/>
      <c r="D357" s="228" t="s">
        <v>163</v>
      </c>
      <c r="E357" s="258" t="s">
        <v>19</v>
      </c>
      <c r="F357" s="259" t="s">
        <v>167</v>
      </c>
      <c r="G357" s="257"/>
      <c r="H357" s="260">
        <v>34.159999999999997</v>
      </c>
      <c r="I357" s="261"/>
      <c r="J357" s="257"/>
      <c r="K357" s="257"/>
      <c r="L357" s="262"/>
      <c r="M357" s="263"/>
      <c r="N357" s="264"/>
      <c r="O357" s="264"/>
      <c r="P357" s="264"/>
      <c r="Q357" s="264"/>
      <c r="R357" s="264"/>
      <c r="S357" s="264"/>
      <c r="T357" s="26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6" t="s">
        <v>163</v>
      </c>
      <c r="AU357" s="266" t="s">
        <v>81</v>
      </c>
      <c r="AV357" s="15" t="s">
        <v>157</v>
      </c>
      <c r="AW357" s="15" t="s">
        <v>34</v>
      </c>
      <c r="AX357" s="15" t="s">
        <v>79</v>
      </c>
      <c r="AY357" s="266" t="s">
        <v>150</v>
      </c>
    </row>
    <row r="358" s="2" customFormat="1" ht="16.5" customHeight="1">
      <c r="A358" s="40"/>
      <c r="B358" s="41"/>
      <c r="C358" s="267" t="s">
        <v>491</v>
      </c>
      <c r="D358" s="267" t="s">
        <v>412</v>
      </c>
      <c r="E358" s="268" t="s">
        <v>865</v>
      </c>
      <c r="F358" s="269" t="s">
        <v>866</v>
      </c>
      <c r="G358" s="270" t="s">
        <v>218</v>
      </c>
      <c r="H358" s="271">
        <v>34.159999999999997</v>
      </c>
      <c r="I358" s="272"/>
      <c r="J358" s="273">
        <f>ROUND(I358*H358,2)</f>
        <v>0</v>
      </c>
      <c r="K358" s="269" t="s">
        <v>156</v>
      </c>
      <c r="L358" s="274"/>
      <c r="M358" s="275" t="s">
        <v>19</v>
      </c>
      <c r="N358" s="276" t="s">
        <v>43</v>
      </c>
      <c r="O358" s="86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6" t="s">
        <v>208</v>
      </c>
      <c r="AT358" s="226" t="s">
        <v>412</v>
      </c>
      <c r="AU358" s="226" t="s">
        <v>81</v>
      </c>
      <c r="AY358" s="19" t="s">
        <v>150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9" t="s">
        <v>79</v>
      </c>
      <c r="BK358" s="227">
        <f>ROUND(I358*H358,2)</f>
        <v>0</v>
      </c>
      <c r="BL358" s="19" t="s">
        <v>157</v>
      </c>
      <c r="BM358" s="226" t="s">
        <v>867</v>
      </c>
    </row>
    <row r="359" s="2" customFormat="1">
      <c r="A359" s="40"/>
      <c r="B359" s="41"/>
      <c r="C359" s="42"/>
      <c r="D359" s="228" t="s">
        <v>159</v>
      </c>
      <c r="E359" s="42"/>
      <c r="F359" s="229" t="s">
        <v>866</v>
      </c>
      <c r="G359" s="42"/>
      <c r="H359" s="42"/>
      <c r="I359" s="230"/>
      <c r="J359" s="42"/>
      <c r="K359" s="42"/>
      <c r="L359" s="46"/>
      <c r="M359" s="231"/>
      <c r="N359" s="232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159</v>
      </c>
      <c r="AU359" s="19" t="s">
        <v>81</v>
      </c>
    </row>
    <row r="360" s="13" customFormat="1">
      <c r="A360" s="13"/>
      <c r="B360" s="235"/>
      <c r="C360" s="236"/>
      <c r="D360" s="228" t="s">
        <v>163</v>
      </c>
      <c r="E360" s="237" t="s">
        <v>19</v>
      </c>
      <c r="F360" s="238" t="s">
        <v>868</v>
      </c>
      <c r="G360" s="236"/>
      <c r="H360" s="237" t="s">
        <v>19</v>
      </c>
      <c r="I360" s="239"/>
      <c r="J360" s="236"/>
      <c r="K360" s="236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163</v>
      </c>
      <c r="AU360" s="244" t="s">
        <v>81</v>
      </c>
      <c r="AV360" s="13" t="s">
        <v>79</v>
      </c>
      <c r="AW360" s="13" t="s">
        <v>34</v>
      </c>
      <c r="AX360" s="13" t="s">
        <v>72</v>
      </c>
      <c r="AY360" s="244" t="s">
        <v>150</v>
      </c>
    </row>
    <row r="361" s="14" customFormat="1">
      <c r="A361" s="14"/>
      <c r="B361" s="245"/>
      <c r="C361" s="246"/>
      <c r="D361" s="228" t="s">
        <v>163</v>
      </c>
      <c r="E361" s="247" t="s">
        <v>19</v>
      </c>
      <c r="F361" s="248" t="s">
        <v>864</v>
      </c>
      <c r="G361" s="246"/>
      <c r="H361" s="249">
        <v>34.159999999999997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163</v>
      </c>
      <c r="AU361" s="255" t="s">
        <v>81</v>
      </c>
      <c r="AV361" s="14" t="s">
        <v>81</v>
      </c>
      <c r="AW361" s="14" t="s">
        <v>34</v>
      </c>
      <c r="AX361" s="14" t="s">
        <v>72</v>
      </c>
      <c r="AY361" s="255" t="s">
        <v>150</v>
      </c>
    </row>
    <row r="362" s="15" customFormat="1">
      <c r="A362" s="15"/>
      <c r="B362" s="256"/>
      <c r="C362" s="257"/>
      <c r="D362" s="228" t="s">
        <v>163</v>
      </c>
      <c r="E362" s="258" t="s">
        <v>19</v>
      </c>
      <c r="F362" s="259" t="s">
        <v>167</v>
      </c>
      <c r="G362" s="257"/>
      <c r="H362" s="260">
        <v>34.159999999999997</v>
      </c>
      <c r="I362" s="261"/>
      <c r="J362" s="257"/>
      <c r="K362" s="257"/>
      <c r="L362" s="262"/>
      <c r="M362" s="263"/>
      <c r="N362" s="264"/>
      <c r="O362" s="264"/>
      <c r="P362" s="264"/>
      <c r="Q362" s="264"/>
      <c r="R362" s="264"/>
      <c r="S362" s="264"/>
      <c r="T362" s="26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6" t="s">
        <v>163</v>
      </c>
      <c r="AU362" s="266" t="s">
        <v>81</v>
      </c>
      <c r="AV362" s="15" t="s">
        <v>157</v>
      </c>
      <c r="AW362" s="15" t="s">
        <v>34</v>
      </c>
      <c r="AX362" s="15" t="s">
        <v>79</v>
      </c>
      <c r="AY362" s="266" t="s">
        <v>150</v>
      </c>
    </row>
    <row r="363" s="12" customFormat="1" ht="22.8" customHeight="1">
      <c r="A363" s="12"/>
      <c r="B363" s="199"/>
      <c r="C363" s="200"/>
      <c r="D363" s="201" t="s">
        <v>71</v>
      </c>
      <c r="E363" s="213" t="s">
        <v>91</v>
      </c>
      <c r="F363" s="213" t="s">
        <v>869</v>
      </c>
      <c r="G363" s="200"/>
      <c r="H363" s="200"/>
      <c r="I363" s="203"/>
      <c r="J363" s="214">
        <f>BK363</f>
        <v>0</v>
      </c>
      <c r="K363" s="200"/>
      <c r="L363" s="205"/>
      <c r="M363" s="206"/>
      <c r="N363" s="207"/>
      <c r="O363" s="207"/>
      <c r="P363" s="208">
        <f>SUM(P364:P376)</f>
        <v>0</v>
      </c>
      <c r="Q363" s="207"/>
      <c r="R363" s="208">
        <f>SUM(R364:R376)</f>
        <v>0.16031999999999999</v>
      </c>
      <c r="S363" s="207"/>
      <c r="T363" s="209">
        <f>SUM(T364:T376)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0" t="s">
        <v>79</v>
      </c>
      <c r="AT363" s="211" t="s">
        <v>71</v>
      </c>
      <c r="AU363" s="211" t="s">
        <v>79</v>
      </c>
      <c r="AY363" s="210" t="s">
        <v>150</v>
      </c>
      <c r="BK363" s="212">
        <f>SUM(BK364:BK376)</f>
        <v>0</v>
      </c>
    </row>
    <row r="364" s="2" customFormat="1" ht="33" customHeight="1">
      <c r="A364" s="40"/>
      <c r="B364" s="41"/>
      <c r="C364" s="215" t="s">
        <v>501</v>
      </c>
      <c r="D364" s="215" t="s">
        <v>152</v>
      </c>
      <c r="E364" s="216" t="s">
        <v>870</v>
      </c>
      <c r="F364" s="217" t="s">
        <v>871</v>
      </c>
      <c r="G364" s="218" t="s">
        <v>170</v>
      </c>
      <c r="H364" s="219">
        <v>16</v>
      </c>
      <c r="I364" s="220"/>
      <c r="J364" s="221">
        <f>ROUND(I364*H364,2)</f>
        <v>0</v>
      </c>
      <c r="K364" s="217" t="s">
        <v>156</v>
      </c>
      <c r="L364" s="46"/>
      <c r="M364" s="222" t="s">
        <v>19</v>
      </c>
      <c r="N364" s="223" t="s">
        <v>43</v>
      </c>
      <c r="O364" s="86"/>
      <c r="P364" s="224">
        <f>O364*H364</f>
        <v>0</v>
      </c>
      <c r="Q364" s="224">
        <v>2.0000000000000002E-05</v>
      </c>
      <c r="R364" s="224">
        <f>Q364*H364</f>
        <v>0.00032000000000000003</v>
      </c>
      <c r="S364" s="224">
        <v>0</v>
      </c>
      <c r="T364" s="225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6" t="s">
        <v>157</v>
      </c>
      <c r="AT364" s="226" t="s">
        <v>152</v>
      </c>
      <c r="AU364" s="226" t="s">
        <v>81</v>
      </c>
      <c r="AY364" s="19" t="s">
        <v>150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9" t="s">
        <v>79</v>
      </c>
      <c r="BK364" s="227">
        <f>ROUND(I364*H364,2)</f>
        <v>0</v>
      </c>
      <c r="BL364" s="19" t="s">
        <v>157</v>
      </c>
      <c r="BM364" s="226" t="s">
        <v>872</v>
      </c>
    </row>
    <row r="365" s="2" customFormat="1">
      <c r="A365" s="40"/>
      <c r="B365" s="41"/>
      <c r="C365" s="42"/>
      <c r="D365" s="228" t="s">
        <v>159</v>
      </c>
      <c r="E365" s="42"/>
      <c r="F365" s="229" t="s">
        <v>873</v>
      </c>
      <c r="G365" s="42"/>
      <c r="H365" s="42"/>
      <c r="I365" s="230"/>
      <c r="J365" s="42"/>
      <c r="K365" s="42"/>
      <c r="L365" s="46"/>
      <c r="M365" s="231"/>
      <c r="N365" s="232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159</v>
      </c>
      <c r="AU365" s="19" t="s">
        <v>81</v>
      </c>
    </row>
    <row r="366" s="2" customFormat="1">
      <c r="A366" s="40"/>
      <c r="B366" s="41"/>
      <c r="C366" s="42"/>
      <c r="D366" s="233" t="s">
        <v>161</v>
      </c>
      <c r="E366" s="42"/>
      <c r="F366" s="234" t="s">
        <v>874</v>
      </c>
      <c r="G366" s="42"/>
      <c r="H366" s="42"/>
      <c r="I366" s="230"/>
      <c r="J366" s="42"/>
      <c r="K366" s="42"/>
      <c r="L366" s="46"/>
      <c r="M366" s="231"/>
      <c r="N366" s="232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161</v>
      </c>
      <c r="AU366" s="19" t="s">
        <v>81</v>
      </c>
    </row>
    <row r="367" s="13" customFormat="1">
      <c r="A367" s="13"/>
      <c r="B367" s="235"/>
      <c r="C367" s="236"/>
      <c r="D367" s="228" t="s">
        <v>163</v>
      </c>
      <c r="E367" s="237" t="s">
        <v>19</v>
      </c>
      <c r="F367" s="238" t="s">
        <v>688</v>
      </c>
      <c r="G367" s="236"/>
      <c r="H367" s="237" t="s">
        <v>19</v>
      </c>
      <c r="I367" s="239"/>
      <c r="J367" s="236"/>
      <c r="K367" s="236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163</v>
      </c>
      <c r="AU367" s="244" t="s">
        <v>81</v>
      </c>
      <c r="AV367" s="13" t="s">
        <v>79</v>
      </c>
      <c r="AW367" s="13" t="s">
        <v>34</v>
      </c>
      <c r="AX367" s="13" t="s">
        <v>72</v>
      </c>
      <c r="AY367" s="244" t="s">
        <v>150</v>
      </c>
    </row>
    <row r="368" s="13" customFormat="1">
      <c r="A368" s="13"/>
      <c r="B368" s="235"/>
      <c r="C368" s="236"/>
      <c r="D368" s="228" t="s">
        <v>163</v>
      </c>
      <c r="E368" s="237" t="s">
        <v>19</v>
      </c>
      <c r="F368" s="238" t="s">
        <v>875</v>
      </c>
      <c r="G368" s="236"/>
      <c r="H368" s="237" t="s">
        <v>19</v>
      </c>
      <c r="I368" s="239"/>
      <c r="J368" s="236"/>
      <c r="K368" s="236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163</v>
      </c>
      <c r="AU368" s="244" t="s">
        <v>81</v>
      </c>
      <c r="AV368" s="13" t="s">
        <v>79</v>
      </c>
      <c r="AW368" s="13" t="s">
        <v>34</v>
      </c>
      <c r="AX368" s="13" t="s">
        <v>72</v>
      </c>
      <c r="AY368" s="244" t="s">
        <v>150</v>
      </c>
    </row>
    <row r="369" s="14" customFormat="1">
      <c r="A369" s="14"/>
      <c r="B369" s="245"/>
      <c r="C369" s="246"/>
      <c r="D369" s="228" t="s">
        <v>163</v>
      </c>
      <c r="E369" s="247" t="s">
        <v>19</v>
      </c>
      <c r="F369" s="248" t="s">
        <v>276</v>
      </c>
      <c r="G369" s="246"/>
      <c r="H369" s="249">
        <v>16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163</v>
      </c>
      <c r="AU369" s="255" t="s">
        <v>81</v>
      </c>
      <c r="AV369" s="14" t="s">
        <v>81</v>
      </c>
      <c r="AW369" s="14" t="s">
        <v>34</v>
      </c>
      <c r="AX369" s="14" t="s">
        <v>72</v>
      </c>
      <c r="AY369" s="255" t="s">
        <v>150</v>
      </c>
    </row>
    <row r="370" s="15" customFormat="1">
      <c r="A370" s="15"/>
      <c r="B370" s="256"/>
      <c r="C370" s="257"/>
      <c r="D370" s="228" t="s">
        <v>163</v>
      </c>
      <c r="E370" s="258" t="s">
        <v>19</v>
      </c>
      <c r="F370" s="259" t="s">
        <v>167</v>
      </c>
      <c r="G370" s="257"/>
      <c r="H370" s="260">
        <v>16</v>
      </c>
      <c r="I370" s="261"/>
      <c r="J370" s="257"/>
      <c r="K370" s="257"/>
      <c r="L370" s="262"/>
      <c r="M370" s="263"/>
      <c r="N370" s="264"/>
      <c r="O370" s="264"/>
      <c r="P370" s="264"/>
      <c r="Q370" s="264"/>
      <c r="R370" s="264"/>
      <c r="S370" s="264"/>
      <c r="T370" s="26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6" t="s">
        <v>163</v>
      </c>
      <c r="AU370" s="266" t="s">
        <v>81</v>
      </c>
      <c r="AV370" s="15" t="s">
        <v>157</v>
      </c>
      <c r="AW370" s="15" t="s">
        <v>34</v>
      </c>
      <c r="AX370" s="15" t="s">
        <v>79</v>
      </c>
      <c r="AY370" s="266" t="s">
        <v>150</v>
      </c>
    </row>
    <row r="371" s="2" customFormat="1" ht="16.5" customHeight="1">
      <c r="A371" s="40"/>
      <c r="B371" s="41"/>
      <c r="C371" s="267" t="s">
        <v>510</v>
      </c>
      <c r="D371" s="267" t="s">
        <v>412</v>
      </c>
      <c r="E371" s="268" t="s">
        <v>876</v>
      </c>
      <c r="F371" s="269" t="s">
        <v>877</v>
      </c>
      <c r="G371" s="270" t="s">
        <v>170</v>
      </c>
      <c r="H371" s="271">
        <v>16</v>
      </c>
      <c r="I371" s="272"/>
      <c r="J371" s="273">
        <f>ROUND(I371*H371,2)</f>
        <v>0</v>
      </c>
      <c r="K371" s="269" t="s">
        <v>19</v>
      </c>
      <c r="L371" s="274"/>
      <c r="M371" s="275" t="s">
        <v>19</v>
      </c>
      <c r="N371" s="276" t="s">
        <v>43</v>
      </c>
      <c r="O371" s="86"/>
      <c r="P371" s="224">
        <f>O371*H371</f>
        <v>0</v>
      </c>
      <c r="Q371" s="224">
        <v>0.01</v>
      </c>
      <c r="R371" s="224">
        <f>Q371*H371</f>
        <v>0.16</v>
      </c>
      <c r="S371" s="224">
        <v>0</v>
      </c>
      <c r="T371" s="225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6" t="s">
        <v>208</v>
      </c>
      <c r="AT371" s="226" t="s">
        <v>412</v>
      </c>
      <c r="AU371" s="226" t="s">
        <v>81</v>
      </c>
      <c r="AY371" s="19" t="s">
        <v>150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9" t="s">
        <v>79</v>
      </c>
      <c r="BK371" s="227">
        <f>ROUND(I371*H371,2)</f>
        <v>0</v>
      </c>
      <c r="BL371" s="19" t="s">
        <v>157</v>
      </c>
      <c r="BM371" s="226" t="s">
        <v>878</v>
      </c>
    </row>
    <row r="372" s="2" customFormat="1">
      <c r="A372" s="40"/>
      <c r="B372" s="41"/>
      <c r="C372" s="42"/>
      <c r="D372" s="228" t="s">
        <v>159</v>
      </c>
      <c r="E372" s="42"/>
      <c r="F372" s="229" t="s">
        <v>877</v>
      </c>
      <c r="G372" s="42"/>
      <c r="H372" s="42"/>
      <c r="I372" s="230"/>
      <c r="J372" s="42"/>
      <c r="K372" s="42"/>
      <c r="L372" s="46"/>
      <c r="M372" s="231"/>
      <c r="N372" s="232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159</v>
      </c>
      <c r="AU372" s="19" t="s">
        <v>81</v>
      </c>
    </row>
    <row r="373" s="2" customFormat="1">
      <c r="A373" s="40"/>
      <c r="B373" s="41"/>
      <c r="C373" s="42"/>
      <c r="D373" s="228" t="s">
        <v>495</v>
      </c>
      <c r="E373" s="42"/>
      <c r="F373" s="277" t="s">
        <v>879</v>
      </c>
      <c r="G373" s="42"/>
      <c r="H373" s="42"/>
      <c r="I373" s="230"/>
      <c r="J373" s="42"/>
      <c r="K373" s="42"/>
      <c r="L373" s="46"/>
      <c r="M373" s="231"/>
      <c r="N373" s="232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495</v>
      </c>
      <c r="AU373" s="19" t="s">
        <v>81</v>
      </c>
    </row>
    <row r="374" s="13" customFormat="1">
      <c r="A374" s="13"/>
      <c r="B374" s="235"/>
      <c r="C374" s="236"/>
      <c r="D374" s="228" t="s">
        <v>163</v>
      </c>
      <c r="E374" s="237" t="s">
        <v>19</v>
      </c>
      <c r="F374" s="238" t="s">
        <v>880</v>
      </c>
      <c r="G374" s="236"/>
      <c r="H374" s="237" t="s">
        <v>19</v>
      </c>
      <c r="I374" s="239"/>
      <c r="J374" s="236"/>
      <c r="K374" s="236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163</v>
      </c>
      <c r="AU374" s="244" t="s">
        <v>81</v>
      </c>
      <c r="AV374" s="13" t="s">
        <v>79</v>
      </c>
      <c r="AW374" s="13" t="s">
        <v>34</v>
      </c>
      <c r="AX374" s="13" t="s">
        <v>72</v>
      </c>
      <c r="AY374" s="244" t="s">
        <v>150</v>
      </c>
    </row>
    <row r="375" s="14" customFormat="1">
      <c r="A375" s="14"/>
      <c r="B375" s="245"/>
      <c r="C375" s="246"/>
      <c r="D375" s="228" t="s">
        <v>163</v>
      </c>
      <c r="E375" s="247" t="s">
        <v>19</v>
      </c>
      <c r="F375" s="248" t="s">
        <v>276</v>
      </c>
      <c r="G375" s="246"/>
      <c r="H375" s="249">
        <v>16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163</v>
      </c>
      <c r="AU375" s="255" t="s">
        <v>81</v>
      </c>
      <c r="AV375" s="14" t="s">
        <v>81</v>
      </c>
      <c r="AW375" s="14" t="s">
        <v>34</v>
      </c>
      <c r="AX375" s="14" t="s">
        <v>72</v>
      </c>
      <c r="AY375" s="255" t="s">
        <v>150</v>
      </c>
    </row>
    <row r="376" s="15" customFormat="1">
      <c r="A376" s="15"/>
      <c r="B376" s="256"/>
      <c r="C376" s="257"/>
      <c r="D376" s="228" t="s">
        <v>163</v>
      </c>
      <c r="E376" s="258" t="s">
        <v>19</v>
      </c>
      <c r="F376" s="259" t="s">
        <v>167</v>
      </c>
      <c r="G376" s="257"/>
      <c r="H376" s="260">
        <v>16</v>
      </c>
      <c r="I376" s="261"/>
      <c r="J376" s="257"/>
      <c r="K376" s="257"/>
      <c r="L376" s="262"/>
      <c r="M376" s="263"/>
      <c r="N376" s="264"/>
      <c r="O376" s="264"/>
      <c r="P376" s="264"/>
      <c r="Q376" s="264"/>
      <c r="R376" s="264"/>
      <c r="S376" s="264"/>
      <c r="T376" s="26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6" t="s">
        <v>163</v>
      </c>
      <c r="AU376" s="266" t="s">
        <v>81</v>
      </c>
      <c r="AV376" s="15" t="s">
        <v>157</v>
      </c>
      <c r="AW376" s="15" t="s">
        <v>34</v>
      </c>
      <c r="AX376" s="15" t="s">
        <v>79</v>
      </c>
      <c r="AY376" s="266" t="s">
        <v>150</v>
      </c>
    </row>
    <row r="377" s="12" customFormat="1" ht="22.8" customHeight="1">
      <c r="A377" s="12"/>
      <c r="B377" s="199"/>
      <c r="C377" s="200"/>
      <c r="D377" s="201" t="s">
        <v>71</v>
      </c>
      <c r="E377" s="213" t="s">
        <v>157</v>
      </c>
      <c r="F377" s="213" t="s">
        <v>881</v>
      </c>
      <c r="G377" s="200"/>
      <c r="H377" s="200"/>
      <c r="I377" s="203"/>
      <c r="J377" s="214">
        <f>BK377</f>
        <v>0</v>
      </c>
      <c r="K377" s="200"/>
      <c r="L377" s="205"/>
      <c r="M377" s="206"/>
      <c r="N377" s="207"/>
      <c r="O377" s="207"/>
      <c r="P377" s="208">
        <f>SUM(P378:P385)</f>
        <v>0</v>
      </c>
      <c r="Q377" s="207"/>
      <c r="R377" s="208">
        <f>SUM(R378:R385)</f>
        <v>15.055039999999998</v>
      </c>
      <c r="S377" s="207"/>
      <c r="T377" s="209">
        <f>SUM(T378:T385)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10" t="s">
        <v>79</v>
      </c>
      <c r="AT377" s="211" t="s">
        <v>71</v>
      </c>
      <c r="AU377" s="211" t="s">
        <v>79</v>
      </c>
      <c r="AY377" s="210" t="s">
        <v>150</v>
      </c>
      <c r="BK377" s="212">
        <f>SUM(BK378:BK385)</f>
        <v>0</v>
      </c>
    </row>
    <row r="378" s="2" customFormat="1" ht="24.15" customHeight="1">
      <c r="A378" s="40"/>
      <c r="B378" s="41"/>
      <c r="C378" s="215" t="s">
        <v>521</v>
      </c>
      <c r="D378" s="215" t="s">
        <v>152</v>
      </c>
      <c r="E378" s="216" t="s">
        <v>882</v>
      </c>
      <c r="F378" s="217" t="s">
        <v>883</v>
      </c>
      <c r="G378" s="218" t="s">
        <v>218</v>
      </c>
      <c r="H378" s="219">
        <v>7.5199999999999996</v>
      </c>
      <c r="I378" s="220"/>
      <c r="J378" s="221">
        <f>ROUND(I378*H378,2)</f>
        <v>0</v>
      </c>
      <c r="K378" s="217" t="s">
        <v>156</v>
      </c>
      <c r="L378" s="46"/>
      <c r="M378" s="222" t="s">
        <v>19</v>
      </c>
      <c r="N378" s="223" t="s">
        <v>43</v>
      </c>
      <c r="O378" s="86"/>
      <c r="P378" s="224">
        <f>O378*H378</f>
        <v>0</v>
      </c>
      <c r="Q378" s="224">
        <v>2.0019999999999998</v>
      </c>
      <c r="R378" s="224">
        <f>Q378*H378</f>
        <v>15.055039999999998</v>
      </c>
      <c r="S378" s="224">
        <v>0</v>
      </c>
      <c r="T378" s="225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6" t="s">
        <v>157</v>
      </c>
      <c r="AT378" s="226" t="s">
        <v>152</v>
      </c>
      <c r="AU378" s="226" t="s">
        <v>81</v>
      </c>
      <c r="AY378" s="19" t="s">
        <v>150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9" t="s">
        <v>79</v>
      </c>
      <c r="BK378" s="227">
        <f>ROUND(I378*H378,2)</f>
        <v>0</v>
      </c>
      <c r="BL378" s="19" t="s">
        <v>157</v>
      </c>
      <c r="BM378" s="226" t="s">
        <v>884</v>
      </c>
    </row>
    <row r="379" s="2" customFormat="1">
      <c r="A379" s="40"/>
      <c r="B379" s="41"/>
      <c r="C379" s="42"/>
      <c r="D379" s="228" t="s">
        <v>159</v>
      </c>
      <c r="E379" s="42"/>
      <c r="F379" s="229" t="s">
        <v>885</v>
      </c>
      <c r="G379" s="42"/>
      <c r="H379" s="42"/>
      <c r="I379" s="230"/>
      <c r="J379" s="42"/>
      <c r="K379" s="42"/>
      <c r="L379" s="46"/>
      <c r="M379" s="231"/>
      <c r="N379" s="232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159</v>
      </c>
      <c r="AU379" s="19" t="s">
        <v>81</v>
      </c>
    </row>
    <row r="380" s="2" customFormat="1">
      <c r="A380" s="40"/>
      <c r="B380" s="41"/>
      <c r="C380" s="42"/>
      <c r="D380" s="233" t="s">
        <v>161</v>
      </c>
      <c r="E380" s="42"/>
      <c r="F380" s="234" t="s">
        <v>886</v>
      </c>
      <c r="G380" s="42"/>
      <c r="H380" s="42"/>
      <c r="I380" s="230"/>
      <c r="J380" s="42"/>
      <c r="K380" s="42"/>
      <c r="L380" s="46"/>
      <c r="M380" s="231"/>
      <c r="N380" s="232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161</v>
      </c>
      <c r="AU380" s="19" t="s">
        <v>81</v>
      </c>
    </row>
    <row r="381" s="13" customFormat="1">
      <c r="A381" s="13"/>
      <c r="B381" s="235"/>
      <c r="C381" s="236"/>
      <c r="D381" s="228" t="s">
        <v>163</v>
      </c>
      <c r="E381" s="237" t="s">
        <v>19</v>
      </c>
      <c r="F381" s="238" t="s">
        <v>688</v>
      </c>
      <c r="G381" s="236"/>
      <c r="H381" s="237" t="s">
        <v>19</v>
      </c>
      <c r="I381" s="239"/>
      <c r="J381" s="236"/>
      <c r="K381" s="236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163</v>
      </c>
      <c r="AU381" s="244" t="s">
        <v>81</v>
      </c>
      <c r="AV381" s="13" t="s">
        <v>79</v>
      </c>
      <c r="AW381" s="13" t="s">
        <v>34</v>
      </c>
      <c r="AX381" s="13" t="s">
        <v>72</v>
      </c>
      <c r="AY381" s="244" t="s">
        <v>150</v>
      </c>
    </row>
    <row r="382" s="13" customFormat="1">
      <c r="A382" s="13"/>
      <c r="B382" s="235"/>
      <c r="C382" s="236"/>
      <c r="D382" s="228" t="s">
        <v>163</v>
      </c>
      <c r="E382" s="237" t="s">
        <v>19</v>
      </c>
      <c r="F382" s="238" t="s">
        <v>887</v>
      </c>
      <c r="G382" s="236"/>
      <c r="H382" s="237" t="s">
        <v>19</v>
      </c>
      <c r="I382" s="239"/>
      <c r="J382" s="236"/>
      <c r="K382" s="236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163</v>
      </c>
      <c r="AU382" s="244" t="s">
        <v>81</v>
      </c>
      <c r="AV382" s="13" t="s">
        <v>79</v>
      </c>
      <c r="AW382" s="13" t="s">
        <v>34</v>
      </c>
      <c r="AX382" s="13" t="s">
        <v>72</v>
      </c>
      <c r="AY382" s="244" t="s">
        <v>150</v>
      </c>
    </row>
    <row r="383" s="13" customFormat="1">
      <c r="A383" s="13"/>
      <c r="B383" s="235"/>
      <c r="C383" s="236"/>
      <c r="D383" s="228" t="s">
        <v>163</v>
      </c>
      <c r="E383" s="237" t="s">
        <v>19</v>
      </c>
      <c r="F383" s="238" t="s">
        <v>888</v>
      </c>
      <c r="G383" s="236"/>
      <c r="H383" s="237" t="s">
        <v>19</v>
      </c>
      <c r="I383" s="239"/>
      <c r="J383" s="236"/>
      <c r="K383" s="236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163</v>
      </c>
      <c r="AU383" s="244" t="s">
        <v>81</v>
      </c>
      <c r="AV383" s="13" t="s">
        <v>79</v>
      </c>
      <c r="AW383" s="13" t="s">
        <v>34</v>
      </c>
      <c r="AX383" s="13" t="s">
        <v>72</v>
      </c>
      <c r="AY383" s="244" t="s">
        <v>150</v>
      </c>
    </row>
    <row r="384" s="14" customFormat="1">
      <c r="A384" s="14"/>
      <c r="B384" s="245"/>
      <c r="C384" s="246"/>
      <c r="D384" s="228" t="s">
        <v>163</v>
      </c>
      <c r="E384" s="247" t="s">
        <v>19</v>
      </c>
      <c r="F384" s="248" t="s">
        <v>889</v>
      </c>
      <c r="G384" s="246"/>
      <c r="H384" s="249">
        <v>7.5199999999999996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163</v>
      </c>
      <c r="AU384" s="255" t="s">
        <v>81</v>
      </c>
      <c r="AV384" s="14" t="s">
        <v>81</v>
      </c>
      <c r="AW384" s="14" t="s">
        <v>34</v>
      </c>
      <c r="AX384" s="14" t="s">
        <v>72</v>
      </c>
      <c r="AY384" s="255" t="s">
        <v>150</v>
      </c>
    </row>
    <row r="385" s="15" customFormat="1">
      <c r="A385" s="15"/>
      <c r="B385" s="256"/>
      <c r="C385" s="257"/>
      <c r="D385" s="228" t="s">
        <v>163</v>
      </c>
      <c r="E385" s="258" t="s">
        <v>19</v>
      </c>
      <c r="F385" s="259" t="s">
        <v>167</v>
      </c>
      <c r="G385" s="257"/>
      <c r="H385" s="260">
        <v>7.5199999999999996</v>
      </c>
      <c r="I385" s="261"/>
      <c r="J385" s="257"/>
      <c r="K385" s="257"/>
      <c r="L385" s="262"/>
      <c r="M385" s="263"/>
      <c r="N385" s="264"/>
      <c r="O385" s="264"/>
      <c r="P385" s="264"/>
      <c r="Q385" s="264"/>
      <c r="R385" s="264"/>
      <c r="S385" s="264"/>
      <c r="T385" s="26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6" t="s">
        <v>163</v>
      </c>
      <c r="AU385" s="266" t="s">
        <v>81</v>
      </c>
      <c r="AV385" s="15" t="s">
        <v>157</v>
      </c>
      <c r="AW385" s="15" t="s">
        <v>34</v>
      </c>
      <c r="AX385" s="15" t="s">
        <v>79</v>
      </c>
      <c r="AY385" s="266" t="s">
        <v>150</v>
      </c>
    </row>
    <row r="386" s="12" customFormat="1" ht="22.8" customHeight="1">
      <c r="A386" s="12"/>
      <c r="B386" s="199"/>
      <c r="C386" s="200"/>
      <c r="D386" s="201" t="s">
        <v>71</v>
      </c>
      <c r="E386" s="213" t="s">
        <v>215</v>
      </c>
      <c r="F386" s="213" t="s">
        <v>890</v>
      </c>
      <c r="G386" s="200"/>
      <c r="H386" s="200"/>
      <c r="I386" s="203"/>
      <c r="J386" s="214">
        <f>BK386</f>
        <v>0</v>
      </c>
      <c r="K386" s="200"/>
      <c r="L386" s="205"/>
      <c r="M386" s="206"/>
      <c r="N386" s="207"/>
      <c r="O386" s="207"/>
      <c r="P386" s="208">
        <f>P387</f>
        <v>0</v>
      </c>
      <c r="Q386" s="207"/>
      <c r="R386" s="208">
        <f>R387</f>
        <v>0</v>
      </c>
      <c r="S386" s="207"/>
      <c r="T386" s="209">
        <f>T387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0" t="s">
        <v>79</v>
      </c>
      <c r="AT386" s="211" t="s">
        <v>71</v>
      </c>
      <c r="AU386" s="211" t="s">
        <v>79</v>
      </c>
      <c r="AY386" s="210" t="s">
        <v>150</v>
      </c>
      <c r="BK386" s="212">
        <f>BK387</f>
        <v>0</v>
      </c>
    </row>
    <row r="387" s="12" customFormat="1" ht="20.88" customHeight="1">
      <c r="A387" s="12"/>
      <c r="B387" s="199"/>
      <c r="C387" s="200"/>
      <c r="D387" s="201" t="s">
        <v>71</v>
      </c>
      <c r="E387" s="213" t="s">
        <v>891</v>
      </c>
      <c r="F387" s="213" t="s">
        <v>892</v>
      </c>
      <c r="G387" s="200"/>
      <c r="H387" s="200"/>
      <c r="I387" s="203"/>
      <c r="J387" s="214">
        <f>BK387</f>
        <v>0</v>
      </c>
      <c r="K387" s="200"/>
      <c r="L387" s="205"/>
      <c r="M387" s="206"/>
      <c r="N387" s="207"/>
      <c r="O387" s="207"/>
      <c r="P387" s="208">
        <f>SUM(P388:P390)</f>
        <v>0</v>
      </c>
      <c r="Q387" s="207"/>
      <c r="R387" s="208">
        <f>SUM(R388:R390)</f>
        <v>0</v>
      </c>
      <c r="S387" s="207"/>
      <c r="T387" s="209">
        <f>SUM(T388:T390)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0" t="s">
        <v>79</v>
      </c>
      <c r="AT387" s="211" t="s">
        <v>71</v>
      </c>
      <c r="AU387" s="211" t="s">
        <v>81</v>
      </c>
      <c r="AY387" s="210" t="s">
        <v>150</v>
      </c>
      <c r="BK387" s="212">
        <f>SUM(BK388:BK390)</f>
        <v>0</v>
      </c>
    </row>
    <row r="388" s="2" customFormat="1" ht="24.15" customHeight="1">
      <c r="A388" s="40"/>
      <c r="B388" s="41"/>
      <c r="C388" s="215" t="s">
        <v>528</v>
      </c>
      <c r="D388" s="215" t="s">
        <v>152</v>
      </c>
      <c r="E388" s="216" t="s">
        <v>893</v>
      </c>
      <c r="F388" s="217" t="s">
        <v>894</v>
      </c>
      <c r="G388" s="218" t="s">
        <v>382</v>
      </c>
      <c r="H388" s="219">
        <v>51.194000000000003</v>
      </c>
      <c r="I388" s="220"/>
      <c r="J388" s="221">
        <f>ROUND(I388*H388,2)</f>
        <v>0</v>
      </c>
      <c r="K388" s="217" t="s">
        <v>156</v>
      </c>
      <c r="L388" s="46"/>
      <c r="M388" s="222" t="s">
        <v>19</v>
      </c>
      <c r="N388" s="223" t="s">
        <v>43</v>
      </c>
      <c r="O388" s="86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26" t="s">
        <v>157</v>
      </c>
      <c r="AT388" s="226" t="s">
        <v>152</v>
      </c>
      <c r="AU388" s="226" t="s">
        <v>91</v>
      </c>
      <c r="AY388" s="19" t="s">
        <v>150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19" t="s">
        <v>79</v>
      </c>
      <c r="BK388" s="227">
        <f>ROUND(I388*H388,2)</f>
        <v>0</v>
      </c>
      <c r="BL388" s="19" t="s">
        <v>157</v>
      </c>
      <c r="BM388" s="226" t="s">
        <v>895</v>
      </c>
    </row>
    <row r="389" s="2" customFormat="1">
      <c r="A389" s="40"/>
      <c r="B389" s="41"/>
      <c r="C389" s="42"/>
      <c r="D389" s="228" t="s">
        <v>159</v>
      </c>
      <c r="E389" s="42"/>
      <c r="F389" s="229" t="s">
        <v>896</v>
      </c>
      <c r="G389" s="42"/>
      <c r="H389" s="42"/>
      <c r="I389" s="230"/>
      <c r="J389" s="42"/>
      <c r="K389" s="42"/>
      <c r="L389" s="46"/>
      <c r="M389" s="231"/>
      <c r="N389" s="232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159</v>
      </c>
      <c r="AU389" s="19" t="s">
        <v>91</v>
      </c>
    </row>
    <row r="390" s="2" customFormat="1">
      <c r="A390" s="40"/>
      <c r="B390" s="41"/>
      <c r="C390" s="42"/>
      <c r="D390" s="233" t="s">
        <v>161</v>
      </c>
      <c r="E390" s="42"/>
      <c r="F390" s="234" t="s">
        <v>897</v>
      </c>
      <c r="G390" s="42"/>
      <c r="H390" s="42"/>
      <c r="I390" s="230"/>
      <c r="J390" s="42"/>
      <c r="K390" s="42"/>
      <c r="L390" s="46"/>
      <c r="M390" s="231"/>
      <c r="N390" s="232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161</v>
      </c>
      <c r="AU390" s="19" t="s">
        <v>91</v>
      </c>
    </row>
    <row r="391" s="12" customFormat="1" ht="25.92" customHeight="1">
      <c r="A391" s="12"/>
      <c r="B391" s="199"/>
      <c r="C391" s="200"/>
      <c r="D391" s="201" t="s">
        <v>71</v>
      </c>
      <c r="E391" s="202" t="s">
        <v>898</v>
      </c>
      <c r="F391" s="202" t="s">
        <v>899</v>
      </c>
      <c r="G391" s="200"/>
      <c r="H391" s="200"/>
      <c r="I391" s="203"/>
      <c r="J391" s="204">
        <f>BK391</f>
        <v>0</v>
      </c>
      <c r="K391" s="200"/>
      <c r="L391" s="205"/>
      <c r="M391" s="206"/>
      <c r="N391" s="207"/>
      <c r="O391" s="207"/>
      <c r="P391" s="208">
        <f>P392</f>
        <v>0</v>
      </c>
      <c r="Q391" s="207"/>
      <c r="R391" s="208">
        <f>R392</f>
        <v>0.01402</v>
      </c>
      <c r="S391" s="207"/>
      <c r="T391" s="209">
        <f>T392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0" t="s">
        <v>81</v>
      </c>
      <c r="AT391" s="211" t="s">
        <v>71</v>
      </c>
      <c r="AU391" s="211" t="s">
        <v>72</v>
      </c>
      <c r="AY391" s="210" t="s">
        <v>150</v>
      </c>
      <c r="BK391" s="212">
        <f>BK392</f>
        <v>0</v>
      </c>
    </row>
    <row r="392" s="12" customFormat="1" ht="22.8" customHeight="1">
      <c r="A392" s="12"/>
      <c r="B392" s="199"/>
      <c r="C392" s="200"/>
      <c r="D392" s="201" t="s">
        <v>71</v>
      </c>
      <c r="E392" s="213" t="s">
        <v>900</v>
      </c>
      <c r="F392" s="213" t="s">
        <v>901</v>
      </c>
      <c r="G392" s="200"/>
      <c r="H392" s="200"/>
      <c r="I392" s="203"/>
      <c r="J392" s="214">
        <f>BK392</f>
        <v>0</v>
      </c>
      <c r="K392" s="200"/>
      <c r="L392" s="205"/>
      <c r="M392" s="206"/>
      <c r="N392" s="207"/>
      <c r="O392" s="207"/>
      <c r="P392" s="208">
        <f>SUM(P393:P407)</f>
        <v>0</v>
      </c>
      <c r="Q392" s="207"/>
      <c r="R392" s="208">
        <f>SUM(R393:R407)</f>
        <v>0.01402</v>
      </c>
      <c r="S392" s="207"/>
      <c r="T392" s="209">
        <f>SUM(T393:T407)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0" t="s">
        <v>81</v>
      </c>
      <c r="AT392" s="211" t="s">
        <v>71</v>
      </c>
      <c r="AU392" s="211" t="s">
        <v>79</v>
      </c>
      <c r="AY392" s="210" t="s">
        <v>150</v>
      </c>
      <c r="BK392" s="212">
        <f>SUM(BK393:BK407)</f>
        <v>0</v>
      </c>
    </row>
    <row r="393" s="2" customFormat="1" ht="24.15" customHeight="1">
      <c r="A393" s="40"/>
      <c r="B393" s="41"/>
      <c r="C393" s="215" t="s">
        <v>535</v>
      </c>
      <c r="D393" s="215" t="s">
        <v>152</v>
      </c>
      <c r="E393" s="216" t="s">
        <v>902</v>
      </c>
      <c r="F393" s="217" t="s">
        <v>903</v>
      </c>
      <c r="G393" s="218" t="s">
        <v>476</v>
      </c>
      <c r="H393" s="219">
        <v>279</v>
      </c>
      <c r="I393" s="220"/>
      <c r="J393" s="221">
        <f>ROUND(I393*H393,2)</f>
        <v>0</v>
      </c>
      <c r="K393" s="217" t="s">
        <v>156</v>
      </c>
      <c r="L393" s="46"/>
      <c r="M393" s="222" t="s">
        <v>19</v>
      </c>
      <c r="N393" s="223" t="s">
        <v>43</v>
      </c>
      <c r="O393" s="86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6" t="s">
        <v>276</v>
      </c>
      <c r="AT393" s="226" t="s">
        <v>152</v>
      </c>
      <c r="AU393" s="226" t="s">
        <v>81</v>
      </c>
      <c r="AY393" s="19" t="s">
        <v>150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19" t="s">
        <v>79</v>
      </c>
      <c r="BK393" s="227">
        <f>ROUND(I393*H393,2)</f>
        <v>0</v>
      </c>
      <c r="BL393" s="19" t="s">
        <v>276</v>
      </c>
      <c r="BM393" s="226" t="s">
        <v>904</v>
      </c>
    </row>
    <row r="394" s="2" customFormat="1">
      <c r="A394" s="40"/>
      <c r="B394" s="41"/>
      <c r="C394" s="42"/>
      <c r="D394" s="228" t="s">
        <v>159</v>
      </c>
      <c r="E394" s="42"/>
      <c r="F394" s="229" t="s">
        <v>905</v>
      </c>
      <c r="G394" s="42"/>
      <c r="H394" s="42"/>
      <c r="I394" s="230"/>
      <c r="J394" s="42"/>
      <c r="K394" s="42"/>
      <c r="L394" s="46"/>
      <c r="M394" s="231"/>
      <c r="N394" s="232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159</v>
      </c>
      <c r="AU394" s="19" t="s">
        <v>81</v>
      </c>
    </row>
    <row r="395" s="2" customFormat="1">
      <c r="A395" s="40"/>
      <c r="B395" s="41"/>
      <c r="C395" s="42"/>
      <c r="D395" s="233" t="s">
        <v>161</v>
      </c>
      <c r="E395" s="42"/>
      <c r="F395" s="234" t="s">
        <v>906</v>
      </c>
      <c r="G395" s="42"/>
      <c r="H395" s="42"/>
      <c r="I395" s="230"/>
      <c r="J395" s="42"/>
      <c r="K395" s="42"/>
      <c r="L395" s="46"/>
      <c r="M395" s="231"/>
      <c r="N395" s="232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161</v>
      </c>
      <c r="AU395" s="19" t="s">
        <v>81</v>
      </c>
    </row>
    <row r="396" s="13" customFormat="1">
      <c r="A396" s="13"/>
      <c r="B396" s="235"/>
      <c r="C396" s="236"/>
      <c r="D396" s="228" t="s">
        <v>163</v>
      </c>
      <c r="E396" s="237" t="s">
        <v>19</v>
      </c>
      <c r="F396" s="238" t="s">
        <v>688</v>
      </c>
      <c r="G396" s="236"/>
      <c r="H396" s="237" t="s">
        <v>19</v>
      </c>
      <c r="I396" s="239"/>
      <c r="J396" s="236"/>
      <c r="K396" s="236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163</v>
      </c>
      <c r="AU396" s="244" t="s">
        <v>81</v>
      </c>
      <c r="AV396" s="13" t="s">
        <v>79</v>
      </c>
      <c r="AW396" s="13" t="s">
        <v>34</v>
      </c>
      <c r="AX396" s="13" t="s">
        <v>72</v>
      </c>
      <c r="AY396" s="244" t="s">
        <v>150</v>
      </c>
    </row>
    <row r="397" s="13" customFormat="1">
      <c r="A397" s="13"/>
      <c r="B397" s="235"/>
      <c r="C397" s="236"/>
      <c r="D397" s="228" t="s">
        <v>163</v>
      </c>
      <c r="E397" s="237" t="s">
        <v>19</v>
      </c>
      <c r="F397" s="238" t="s">
        <v>907</v>
      </c>
      <c r="G397" s="236"/>
      <c r="H397" s="237" t="s">
        <v>19</v>
      </c>
      <c r="I397" s="239"/>
      <c r="J397" s="236"/>
      <c r="K397" s="236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163</v>
      </c>
      <c r="AU397" s="244" t="s">
        <v>81</v>
      </c>
      <c r="AV397" s="13" t="s">
        <v>79</v>
      </c>
      <c r="AW397" s="13" t="s">
        <v>34</v>
      </c>
      <c r="AX397" s="13" t="s">
        <v>72</v>
      </c>
      <c r="AY397" s="244" t="s">
        <v>150</v>
      </c>
    </row>
    <row r="398" s="14" customFormat="1">
      <c r="A398" s="14"/>
      <c r="B398" s="245"/>
      <c r="C398" s="246"/>
      <c r="D398" s="228" t="s">
        <v>163</v>
      </c>
      <c r="E398" s="247" t="s">
        <v>19</v>
      </c>
      <c r="F398" s="248" t="s">
        <v>908</v>
      </c>
      <c r="G398" s="246"/>
      <c r="H398" s="249">
        <v>279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163</v>
      </c>
      <c r="AU398" s="255" t="s">
        <v>81</v>
      </c>
      <c r="AV398" s="14" t="s">
        <v>81</v>
      </c>
      <c r="AW398" s="14" t="s">
        <v>34</v>
      </c>
      <c r="AX398" s="14" t="s">
        <v>72</v>
      </c>
      <c r="AY398" s="255" t="s">
        <v>150</v>
      </c>
    </row>
    <row r="399" s="15" customFormat="1">
      <c r="A399" s="15"/>
      <c r="B399" s="256"/>
      <c r="C399" s="257"/>
      <c r="D399" s="228" t="s">
        <v>163</v>
      </c>
      <c r="E399" s="258" t="s">
        <v>19</v>
      </c>
      <c r="F399" s="259" t="s">
        <v>167</v>
      </c>
      <c r="G399" s="257"/>
      <c r="H399" s="260">
        <v>279</v>
      </c>
      <c r="I399" s="261"/>
      <c r="J399" s="257"/>
      <c r="K399" s="257"/>
      <c r="L399" s="262"/>
      <c r="M399" s="263"/>
      <c r="N399" s="264"/>
      <c r="O399" s="264"/>
      <c r="P399" s="264"/>
      <c r="Q399" s="264"/>
      <c r="R399" s="264"/>
      <c r="S399" s="264"/>
      <c r="T399" s="26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6" t="s">
        <v>163</v>
      </c>
      <c r="AU399" s="266" t="s">
        <v>81</v>
      </c>
      <c r="AV399" s="15" t="s">
        <v>157</v>
      </c>
      <c r="AW399" s="15" t="s">
        <v>34</v>
      </c>
      <c r="AX399" s="15" t="s">
        <v>79</v>
      </c>
      <c r="AY399" s="266" t="s">
        <v>150</v>
      </c>
    </row>
    <row r="400" s="2" customFormat="1" ht="16.5" customHeight="1">
      <c r="A400" s="40"/>
      <c r="B400" s="41"/>
      <c r="C400" s="267" t="s">
        <v>543</v>
      </c>
      <c r="D400" s="267" t="s">
        <v>412</v>
      </c>
      <c r="E400" s="268" t="s">
        <v>909</v>
      </c>
      <c r="F400" s="269" t="s">
        <v>910</v>
      </c>
      <c r="G400" s="270" t="s">
        <v>218</v>
      </c>
      <c r="H400" s="271">
        <v>1.4019999999999999</v>
      </c>
      <c r="I400" s="272"/>
      <c r="J400" s="273">
        <f>ROUND(I400*H400,2)</f>
        <v>0</v>
      </c>
      <c r="K400" s="269" t="s">
        <v>19</v>
      </c>
      <c r="L400" s="274"/>
      <c r="M400" s="275" t="s">
        <v>19</v>
      </c>
      <c r="N400" s="276" t="s">
        <v>43</v>
      </c>
      <c r="O400" s="86"/>
      <c r="P400" s="224">
        <f>O400*H400</f>
        <v>0</v>
      </c>
      <c r="Q400" s="224">
        <v>0.01</v>
      </c>
      <c r="R400" s="224">
        <f>Q400*H400</f>
        <v>0.01402</v>
      </c>
      <c r="S400" s="224">
        <v>0</v>
      </c>
      <c r="T400" s="225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26" t="s">
        <v>404</v>
      </c>
      <c r="AT400" s="226" t="s">
        <v>412</v>
      </c>
      <c r="AU400" s="226" t="s">
        <v>81</v>
      </c>
      <c r="AY400" s="19" t="s">
        <v>150</v>
      </c>
      <c r="BE400" s="227">
        <f>IF(N400="základní",J400,0)</f>
        <v>0</v>
      </c>
      <c r="BF400" s="227">
        <f>IF(N400="snížená",J400,0)</f>
        <v>0</v>
      </c>
      <c r="BG400" s="227">
        <f>IF(N400="zákl. přenesená",J400,0)</f>
        <v>0</v>
      </c>
      <c r="BH400" s="227">
        <f>IF(N400="sníž. přenesená",J400,0)</f>
        <v>0</v>
      </c>
      <c r="BI400" s="227">
        <f>IF(N400="nulová",J400,0)</f>
        <v>0</v>
      </c>
      <c r="BJ400" s="19" t="s">
        <v>79</v>
      </c>
      <c r="BK400" s="227">
        <f>ROUND(I400*H400,2)</f>
        <v>0</v>
      </c>
      <c r="BL400" s="19" t="s">
        <v>276</v>
      </c>
      <c r="BM400" s="226" t="s">
        <v>911</v>
      </c>
    </row>
    <row r="401" s="2" customFormat="1">
      <c r="A401" s="40"/>
      <c r="B401" s="41"/>
      <c r="C401" s="42"/>
      <c r="D401" s="228" t="s">
        <v>159</v>
      </c>
      <c r="E401" s="42"/>
      <c r="F401" s="229" t="s">
        <v>912</v>
      </c>
      <c r="G401" s="42"/>
      <c r="H401" s="42"/>
      <c r="I401" s="230"/>
      <c r="J401" s="42"/>
      <c r="K401" s="42"/>
      <c r="L401" s="46"/>
      <c r="M401" s="231"/>
      <c r="N401" s="232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159</v>
      </c>
      <c r="AU401" s="19" t="s">
        <v>81</v>
      </c>
    </row>
    <row r="402" s="13" customFormat="1">
      <c r="A402" s="13"/>
      <c r="B402" s="235"/>
      <c r="C402" s="236"/>
      <c r="D402" s="228" t="s">
        <v>163</v>
      </c>
      <c r="E402" s="237" t="s">
        <v>19</v>
      </c>
      <c r="F402" s="238" t="s">
        <v>913</v>
      </c>
      <c r="G402" s="236"/>
      <c r="H402" s="237" t="s">
        <v>19</v>
      </c>
      <c r="I402" s="239"/>
      <c r="J402" s="236"/>
      <c r="K402" s="236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163</v>
      </c>
      <c r="AU402" s="244" t="s">
        <v>81</v>
      </c>
      <c r="AV402" s="13" t="s">
        <v>79</v>
      </c>
      <c r="AW402" s="13" t="s">
        <v>34</v>
      </c>
      <c r="AX402" s="13" t="s">
        <v>72</v>
      </c>
      <c r="AY402" s="244" t="s">
        <v>150</v>
      </c>
    </row>
    <row r="403" s="14" customFormat="1">
      <c r="A403" s="14"/>
      <c r="B403" s="245"/>
      <c r="C403" s="246"/>
      <c r="D403" s="228" t="s">
        <v>163</v>
      </c>
      <c r="E403" s="247" t="s">
        <v>19</v>
      </c>
      <c r="F403" s="248" t="s">
        <v>914</v>
      </c>
      <c r="G403" s="246"/>
      <c r="H403" s="249">
        <v>1.4019999999999999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163</v>
      </c>
      <c r="AU403" s="255" t="s">
        <v>81</v>
      </c>
      <c r="AV403" s="14" t="s">
        <v>81</v>
      </c>
      <c r="AW403" s="14" t="s">
        <v>34</v>
      </c>
      <c r="AX403" s="14" t="s">
        <v>72</v>
      </c>
      <c r="AY403" s="255" t="s">
        <v>150</v>
      </c>
    </row>
    <row r="404" s="15" customFormat="1">
      <c r="A404" s="15"/>
      <c r="B404" s="256"/>
      <c r="C404" s="257"/>
      <c r="D404" s="228" t="s">
        <v>163</v>
      </c>
      <c r="E404" s="258" t="s">
        <v>19</v>
      </c>
      <c r="F404" s="259" t="s">
        <v>167</v>
      </c>
      <c r="G404" s="257"/>
      <c r="H404" s="260">
        <v>1.4019999999999999</v>
      </c>
      <c r="I404" s="261"/>
      <c r="J404" s="257"/>
      <c r="K404" s="257"/>
      <c r="L404" s="262"/>
      <c r="M404" s="263"/>
      <c r="N404" s="264"/>
      <c r="O404" s="264"/>
      <c r="P404" s="264"/>
      <c r="Q404" s="264"/>
      <c r="R404" s="264"/>
      <c r="S404" s="264"/>
      <c r="T404" s="26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6" t="s">
        <v>163</v>
      </c>
      <c r="AU404" s="266" t="s">
        <v>81</v>
      </c>
      <c r="AV404" s="15" t="s">
        <v>157</v>
      </c>
      <c r="AW404" s="15" t="s">
        <v>34</v>
      </c>
      <c r="AX404" s="15" t="s">
        <v>79</v>
      </c>
      <c r="AY404" s="266" t="s">
        <v>150</v>
      </c>
    </row>
    <row r="405" s="2" customFormat="1" ht="24.15" customHeight="1">
      <c r="A405" s="40"/>
      <c r="B405" s="41"/>
      <c r="C405" s="215" t="s">
        <v>549</v>
      </c>
      <c r="D405" s="215" t="s">
        <v>152</v>
      </c>
      <c r="E405" s="216" t="s">
        <v>915</v>
      </c>
      <c r="F405" s="217" t="s">
        <v>916</v>
      </c>
      <c r="G405" s="218" t="s">
        <v>382</v>
      </c>
      <c r="H405" s="219">
        <v>0.014</v>
      </c>
      <c r="I405" s="220"/>
      <c r="J405" s="221">
        <f>ROUND(I405*H405,2)</f>
        <v>0</v>
      </c>
      <c r="K405" s="217" t="s">
        <v>156</v>
      </c>
      <c r="L405" s="46"/>
      <c r="M405" s="222" t="s">
        <v>19</v>
      </c>
      <c r="N405" s="223" t="s">
        <v>43</v>
      </c>
      <c r="O405" s="86"/>
      <c r="P405" s="224">
        <f>O405*H405</f>
        <v>0</v>
      </c>
      <c r="Q405" s="224">
        <v>0</v>
      </c>
      <c r="R405" s="224">
        <f>Q405*H405</f>
        <v>0</v>
      </c>
      <c r="S405" s="224">
        <v>0</v>
      </c>
      <c r="T405" s="225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26" t="s">
        <v>276</v>
      </c>
      <c r="AT405" s="226" t="s">
        <v>152</v>
      </c>
      <c r="AU405" s="226" t="s">
        <v>81</v>
      </c>
      <c r="AY405" s="19" t="s">
        <v>150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9" t="s">
        <v>79</v>
      </c>
      <c r="BK405" s="227">
        <f>ROUND(I405*H405,2)</f>
        <v>0</v>
      </c>
      <c r="BL405" s="19" t="s">
        <v>276</v>
      </c>
      <c r="BM405" s="226" t="s">
        <v>917</v>
      </c>
    </row>
    <row r="406" s="2" customFormat="1">
      <c r="A406" s="40"/>
      <c r="B406" s="41"/>
      <c r="C406" s="42"/>
      <c r="D406" s="228" t="s">
        <v>159</v>
      </c>
      <c r="E406" s="42"/>
      <c r="F406" s="229" t="s">
        <v>918</v>
      </c>
      <c r="G406" s="42"/>
      <c r="H406" s="42"/>
      <c r="I406" s="230"/>
      <c r="J406" s="42"/>
      <c r="K406" s="42"/>
      <c r="L406" s="46"/>
      <c r="M406" s="231"/>
      <c r="N406" s="232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159</v>
      </c>
      <c r="AU406" s="19" t="s">
        <v>81</v>
      </c>
    </row>
    <row r="407" s="2" customFormat="1">
      <c r="A407" s="40"/>
      <c r="B407" s="41"/>
      <c r="C407" s="42"/>
      <c r="D407" s="233" t="s">
        <v>161</v>
      </c>
      <c r="E407" s="42"/>
      <c r="F407" s="234" t="s">
        <v>919</v>
      </c>
      <c r="G407" s="42"/>
      <c r="H407" s="42"/>
      <c r="I407" s="230"/>
      <c r="J407" s="42"/>
      <c r="K407" s="42"/>
      <c r="L407" s="46"/>
      <c r="M407" s="278"/>
      <c r="N407" s="279"/>
      <c r="O407" s="280"/>
      <c r="P407" s="280"/>
      <c r="Q407" s="280"/>
      <c r="R407" s="280"/>
      <c r="S407" s="280"/>
      <c r="T407" s="281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161</v>
      </c>
      <c r="AU407" s="19" t="s">
        <v>81</v>
      </c>
    </row>
    <row r="408" s="2" customFormat="1" ht="6.96" customHeight="1">
      <c r="A408" s="40"/>
      <c r="B408" s="61"/>
      <c r="C408" s="62"/>
      <c r="D408" s="62"/>
      <c r="E408" s="62"/>
      <c r="F408" s="62"/>
      <c r="G408" s="62"/>
      <c r="H408" s="62"/>
      <c r="I408" s="62"/>
      <c r="J408" s="62"/>
      <c r="K408" s="62"/>
      <c r="L408" s="46"/>
      <c r="M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</row>
  </sheetData>
  <sheetProtection sheet="1" autoFilter="0" formatColumns="0" formatRows="0" objects="1" scenarios="1" spinCount="100000" saltValue="xEuzi2Qke0XDAjws2LTdq4SO+MzRrUQ+vTY61BWd5XLBh6ShUIHpR/SVNc//FSuhMdMOEnLkN20lA54bk1xfMg==" hashValue="VnSgxvgzLpcGItM+UwbuIArnKr7BaFt1WvCQaymwM9EsvoHTi/2b5H/z4V/xjda/sutmayEsLDCa9wNzPUbGwA==" algorithmName="SHA-512" password="CC35"/>
  <autoFilter ref="C92:K4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8" r:id="rId1" display="https://podminky.urs.cz/item/CS_URS_2023_01/111151231"/>
    <hyperlink ref="F106" r:id="rId2" display="https://podminky.urs.cz/item/CS_URS_2023_01/122251105"/>
    <hyperlink ref="F113" r:id="rId3" display="https://podminky.urs.cz/item/CS_URS_2023_01/162451105"/>
    <hyperlink ref="F120" r:id="rId4" display="https://podminky.urs.cz/item/CS_URS_2023_01/181351113"/>
    <hyperlink ref="F127" r:id="rId5" display="https://podminky.urs.cz/item/CS_URS_2023_01/181451121"/>
    <hyperlink ref="F140" r:id="rId6" display="https://podminky.urs.cz/item/CS_URS_2023_01/181951111"/>
    <hyperlink ref="F147" r:id="rId7" display="https://podminky.urs.cz/item/CS_URS_2023_01/183101121"/>
    <hyperlink ref="F154" r:id="rId8" display="https://podminky.urs.cz/item/CS_URS_2023_01/183111114"/>
    <hyperlink ref="F161" r:id="rId9" display="https://podminky.urs.cz/item/CS_URS_2023_01/184102113"/>
    <hyperlink ref="F226" r:id="rId10" display="https://podminky.urs.cz/item/CS_URS_2023_01/184102211"/>
    <hyperlink ref="F252" r:id="rId11" display="https://podminky.urs.cz/item/CS_URS_2023_01/184215133"/>
    <hyperlink ref="F274" r:id="rId12" display="https://podminky.urs.cz/item/CS_URS_2023_01/184215411"/>
    <hyperlink ref="F281" r:id="rId13" display="https://podminky.urs.cz/item/CS_URS_2023_01/184501121"/>
    <hyperlink ref="F296" r:id="rId14" display="https://podminky.urs.cz/item/CS_URS_2023_01/184813111"/>
    <hyperlink ref="F308" r:id="rId15" display="https://podminky.urs.cz/item/CS_URS_2023_01/184911431"/>
    <hyperlink ref="F345" r:id="rId16" display="https://podminky.urs.cz/item/CS_URS_2023_01/185804311"/>
    <hyperlink ref="F354" r:id="rId17" display="https://podminky.urs.cz/item/CS_URS_2023_01/185851121"/>
    <hyperlink ref="F366" r:id="rId18" display="https://podminky.urs.cz/item/CS_URS_2023_01/338950145"/>
    <hyperlink ref="F380" r:id="rId19" display="https://podminky.urs.cz/item/CS_URS_2023_01/462513161"/>
    <hyperlink ref="F390" r:id="rId20" display="https://podminky.urs.cz/item/CS_URS_2023_01/998231311"/>
    <hyperlink ref="F395" r:id="rId21" display="https://podminky.urs.cz/item/CS_URS_2023_01/762113110"/>
    <hyperlink ref="F407" r:id="rId22" display="https://podminky.urs.cz/item/CS_URS_2023_01/998762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121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Realizace souboru staveb společných zařízení v k. ú. Vetřkovice u Vítkova II.etapa</v>
      </c>
      <c r="F7" s="145"/>
      <c r="G7" s="145"/>
      <c r="H7" s="145"/>
      <c r="L7" s="22"/>
    </row>
    <row r="8">
      <c r="B8" s="22"/>
      <c r="D8" s="145" t="s">
        <v>122</v>
      </c>
      <c r="L8" s="22"/>
    </row>
    <row r="9" s="1" customFormat="1" ht="16.5" customHeight="1">
      <c r="B9" s="22"/>
      <c r="E9" s="146" t="s">
        <v>123</v>
      </c>
      <c r="F9" s="1"/>
      <c r="G9" s="1"/>
      <c r="H9" s="1"/>
      <c r="L9" s="22"/>
    </row>
    <row r="10" s="1" customFormat="1" ht="12" customHeight="1">
      <c r="B10" s="22"/>
      <c r="D10" s="145" t="s">
        <v>607</v>
      </c>
      <c r="L10" s="22"/>
    </row>
    <row r="11" s="2" customFormat="1" ht="16.5" customHeight="1">
      <c r="A11" s="40"/>
      <c r="B11" s="46"/>
      <c r="C11" s="40"/>
      <c r="D11" s="40"/>
      <c r="E11" s="158" t="s">
        <v>643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920</v>
      </c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8" t="s">
        <v>921</v>
      </c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49" t="str">
        <f>'Rekapitulace stavby'!AN8</f>
        <v>8. 3. 2023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 xml:space="preserve"> 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">
        <v>32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33</v>
      </c>
      <c r="F25" s="40"/>
      <c r="G25" s="40"/>
      <c r="H25" s="40"/>
      <c r="I25" s="145" t="s">
        <v>28</v>
      </c>
      <c r="J25" s="135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35</v>
      </c>
      <c r="E27" s="40"/>
      <c r="F27" s="40"/>
      <c r="G27" s="40"/>
      <c r="H27" s="40"/>
      <c r="I27" s="145" t="s">
        <v>26</v>
      </c>
      <c r="J27" s="135" t="s">
        <v>32</v>
      </c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33</v>
      </c>
      <c r="F28" s="40"/>
      <c r="G28" s="40"/>
      <c r="H28" s="40"/>
      <c r="I28" s="145" t="s">
        <v>28</v>
      </c>
      <c r="J28" s="135" t="s">
        <v>19</v>
      </c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0"/>
      <c r="B31" s="151"/>
      <c r="C31" s="150"/>
      <c r="D31" s="150"/>
      <c r="E31" s="152" t="s">
        <v>19</v>
      </c>
      <c r="F31" s="152"/>
      <c r="G31" s="152"/>
      <c r="H31" s="152"/>
      <c r="I31" s="150"/>
      <c r="J31" s="150"/>
      <c r="K31" s="150"/>
      <c r="L31" s="153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5" t="s">
        <v>38</v>
      </c>
      <c r="E34" s="40"/>
      <c r="F34" s="40"/>
      <c r="G34" s="40"/>
      <c r="H34" s="40"/>
      <c r="I34" s="40"/>
      <c r="J34" s="156">
        <f>ROUND(J97,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4"/>
      <c r="E35" s="154"/>
      <c r="F35" s="154"/>
      <c r="G35" s="154"/>
      <c r="H35" s="154"/>
      <c r="I35" s="154"/>
      <c r="J35" s="154"/>
      <c r="K35" s="154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7" t="s">
        <v>40</v>
      </c>
      <c r="G36" s="40"/>
      <c r="H36" s="40"/>
      <c r="I36" s="157" t="s">
        <v>39</v>
      </c>
      <c r="J36" s="157" t="s">
        <v>41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58" t="s">
        <v>42</v>
      </c>
      <c r="E37" s="145" t="s">
        <v>43</v>
      </c>
      <c r="F37" s="159">
        <f>ROUND((SUM(BE97:BE286)),  2)</f>
        <v>0</v>
      </c>
      <c r="G37" s="40"/>
      <c r="H37" s="40"/>
      <c r="I37" s="160">
        <v>0.20999999999999999</v>
      </c>
      <c r="J37" s="159">
        <f>ROUND(((SUM(BE97:BE286))*I37),  2)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ROUND((SUM(BF97:BF286)),  2)</f>
        <v>0</v>
      </c>
      <c r="G38" s="40"/>
      <c r="H38" s="40"/>
      <c r="I38" s="160">
        <v>0.14999999999999999</v>
      </c>
      <c r="J38" s="159">
        <f>ROUND(((SUM(BF97:BF286))*I38),  2)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ROUND((SUM(BG97:BG286)),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ROUND((SUM(BH97:BH286)),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ROUND((SUM(BI97:BI286)),  2)</f>
        <v>0</v>
      </c>
      <c r="G41" s="40"/>
      <c r="H41" s="40"/>
      <c r="I41" s="160">
        <v>0</v>
      </c>
      <c r="J41" s="159">
        <f>0</f>
        <v>0</v>
      </c>
      <c r="K41" s="40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7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124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26.25" customHeight="1">
      <c r="A52" s="40"/>
      <c r="B52" s="41"/>
      <c r="C52" s="42"/>
      <c r="D52" s="42"/>
      <c r="E52" s="172" t="str">
        <f>E7</f>
        <v>Realizace souboru staveb společných zařízení v k. ú. Vetřkovice u Vítkova II.etapa</v>
      </c>
      <c r="F52" s="34"/>
      <c r="G52" s="34"/>
      <c r="H52" s="34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122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123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607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282" t="s">
        <v>643</v>
      </c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920</v>
      </c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 01.2.1 - Následná péče - 1.rok</v>
      </c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k.ú. Vetřkovice u Vítkova</v>
      </c>
      <c r="G60" s="42"/>
      <c r="H60" s="42"/>
      <c r="I60" s="34" t="s">
        <v>23</v>
      </c>
      <c r="J60" s="74" t="str">
        <f>IF(J16="","",J16)</f>
        <v>8. 3. 2023</v>
      </c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40.05" customHeight="1">
      <c r="A62" s="40"/>
      <c r="B62" s="41"/>
      <c r="C62" s="34" t="s">
        <v>25</v>
      </c>
      <c r="D62" s="42"/>
      <c r="E62" s="42"/>
      <c r="F62" s="29" t="str">
        <f>E19</f>
        <v xml:space="preserve"> </v>
      </c>
      <c r="G62" s="42"/>
      <c r="H62" s="42"/>
      <c r="I62" s="34" t="s">
        <v>31</v>
      </c>
      <c r="J62" s="38" t="str">
        <f>E25</f>
        <v>AGPOL s.r.o., Jungmannova 153/12, 77900 Olomouc</v>
      </c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40.05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35</v>
      </c>
      <c r="J63" s="38" t="str">
        <f>E28</f>
        <v>AGPOL s.r.o., Jungmannova 153/12, 77900 Olomouc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3" t="s">
        <v>125</v>
      </c>
      <c r="D65" s="174"/>
      <c r="E65" s="174"/>
      <c r="F65" s="174"/>
      <c r="G65" s="174"/>
      <c r="H65" s="174"/>
      <c r="I65" s="174"/>
      <c r="J65" s="175" t="s">
        <v>126</v>
      </c>
      <c r="K65" s="174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6" t="s">
        <v>70</v>
      </c>
      <c r="D67" s="42"/>
      <c r="E67" s="42"/>
      <c r="F67" s="42"/>
      <c r="G67" s="42"/>
      <c r="H67" s="42"/>
      <c r="I67" s="42"/>
      <c r="J67" s="104">
        <f>J97</f>
        <v>0</v>
      </c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127</v>
      </c>
    </row>
    <row r="68" s="9" customFormat="1" ht="24.96" customHeight="1">
      <c r="A68" s="9"/>
      <c r="B68" s="177"/>
      <c r="C68" s="178"/>
      <c r="D68" s="179" t="s">
        <v>644</v>
      </c>
      <c r="E68" s="180"/>
      <c r="F68" s="180"/>
      <c r="G68" s="180"/>
      <c r="H68" s="180"/>
      <c r="I68" s="180"/>
      <c r="J68" s="181">
        <f>J98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7"/>
      <c r="D69" s="184" t="s">
        <v>645</v>
      </c>
      <c r="E69" s="185"/>
      <c r="F69" s="185"/>
      <c r="G69" s="185"/>
      <c r="H69" s="185"/>
      <c r="I69" s="185"/>
      <c r="J69" s="186">
        <f>J99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648</v>
      </c>
      <c r="E70" s="185"/>
      <c r="F70" s="185"/>
      <c r="G70" s="185"/>
      <c r="H70" s="185"/>
      <c r="I70" s="185"/>
      <c r="J70" s="186">
        <f>J262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3"/>
      <c r="C71" s="127"/>
      <c r="D71" s="184" t="s">
        <v>649</v>
      </c>
      <c r="E71" s="185"/>
      <c r="F71" s="185"/>
      <c r="G71" s="185"/>
      <c r="H71" s="185"/>
      <c r="I71" s="185"/>
      <c r="J71" s="186">
        <f>J263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650</v>
      </c>
      <c r="E72" s="180"/>
      <c r="F72" s="180"/>
      <c r="G72" s="180"/>
      <c r="H72" s="180"/>
      <c r="I72" s="180"/>
      <c r="J72" s="181">
        <f>J267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3"/>
      <c r="C73" s="127"/>
      <c r="D73" s="184" t="s">
        <v>651</v>
      </c>
      <c r="E73" s="185"/>
      <c r="F73" s="185"/>
      <c r="G73" s="185"/>
      <c r="H73" s="185"/>
      <c r="I73" s="185"/>
      <c r="J73" s="186">
        <f>J268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135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6.25" customHeight="1">
      <c r="A83" s="40"/>
      <c r="B83" s="41"/>
      <c r="C83" s="42"/>
      <c r="D83" s="42"/>
      <c r="E83" s="172" t="str">
        <f>E7</f>
        <v>Realizace souboru staveb společných zařízení v k. ú. Vetřkovice u Vítkova II.etapa</v>
      </c>
      <c r="F83" s="34"/>
      <c r="G83" s="34"/>
      <c r="H83" s="34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122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1" customFormat="1" ht="16.5" customHeight="1">
      <c r="B85" s="23"/>
      <c r="C85" s="24"/>
      <c r="D85" s="24"/>
      <c r="E85" s="172" t="s">
        <v>123</v>
      </c>
      <c r="F85" s="24"/>
      <c r="G85" s="24"/>
      <c r="H85" s="24"/>
      <c r="I85" s="24"/>
      <c r="J85" s="24"/>
      <c r="K85" s="24"/>
      <c r="L85" s="22"/>
    </row>
    <row r="86" s="1" customFormat="1" ht="12" customHeight="1">
      <c r="B86" s="23"/>
      <c r="C86" s="34" t="s">
        <v>607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282" t="s">
        <v>643</v>
      </c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920</v>
      </c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E13</f>
        <v>SO 01.2.1 - Následná péče - 1.rok</v>
      </c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F16</f>
        <v>k.ú. Vetřkovice u Vítkova</v>
      </c>
      <c r="G91" s="42"/>
      <c r="H91" s="42"/>
      <c r="I91" s="34" t="s">
        <v>23</v>
      </c>
      <c r="J91" s="74" t="str">
        <f>IF(J16="","",J16)</f>
        <v>8. 3. 2023</v>
      </c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40.05" customHeight="1">
      <c r="A93" s="40"/>
      <c r="B93" s="41"/>
      <c r="C93" s="34" t="s">
        <v>25</v>
      </c>
      <c r="D93" s="42"/>
      <c r="E93" s="42"/>
      <c r="F93" s="29" t="str">
        <f>E19</f>
        <v xml:space="preserve"> </v>
      </c>
      <c r="G93" s="42"/>
      <c r="H93" s="42"/>
      <c r="I93" s="34" t="s">
        <v>31</v>
      </c>
      <c r="J93" s="38" t="str">
        <f>E25</f>
        <v>AGPOL s.r.o., Jungmannova 153/12, 77900 Olomouc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40.05" customHeight="1">
      <c r="A94" s="40"/>
      <c r="B94" s="41"/>
      <c r="C94" s="34" t="s">
        <v>29</v>
      </c>
      <c r="D94" s="42"/>
      <c r="E94" s="42"/>
      <c r="F94" s="29" t="str">
        <f>IF(E22="","",E22)</f>
        <v>Vyplň údaj</v>
      </c>
      <c r="G94" s="42"/>
      <c r="H94" s="42"/>
      <c r="I94" s="34" t="s">
        <v>35</v>
      </c>
      <c r="J94" s="38" t="str">
        <f>E28</f>
        <v>AGPOL s.r.o., Jungmannova 153/12, 77900 Olomouc</v>
      </c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8"/>
      <c r="B96" s="189"/>
      <c r="C96" s="190" t="s">
        <v>136</v>
      </c>
      <c r="D96" s="191" t="s">
        <v>57</v>
      </c>
      <c r="E96" s="191" t="s">
        <v>53</v>
      </c>
      <c r="F96" s="191" t="s">
        <v>54</v>
      </c>
      <c r="G96" s="191" t="s">
        <v>137</v>
      </c>
      <c r="H96" s="191" t="s">
        <v>138</v>
      </c>
      <c r="I96" s="191" t="s">
        <v>139</v>
      </c>
      <c r="J96" s="191" t="s">
        <v>126</v>
      </c>
      <c r="K96" s="192" t="s">
        <v>140</v>
      </c>
      <c r="L96" s="193"/>
      <c r="M96" s="94" t="s">
        <v>19</v>
      </c>
      <c r="N96" s="95" t="s">
        <v>42</v>
      </c>
      <c r="O96" s="95" t="s">
        <v>141</v>
      </c>
      <c r="P96" s="95" t="s">
        <v>142</v>
      </c>
      <c r="Q96" s="95" t="s">
        <v>143</v>
      </c>
      <c r="R96" s="95" t="s">
        <v>144</v>
      </c>
      <c r="S96" s="95" t="s">
        <v>145</v>
      </c>
      <c r="T96" s="96" t="s">
        <v>146</v>
      </c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</row>
    <row r="97" s="2" customFormat="1" ht="22.8" customHeight="1">
      <c r="A97" s="40"/>
      <c r="B97" s="41"/>
      <c r="C97" s="101" t="s">
        <v>147</v>
      </c>
      <c r="D97" s="42"/>
      <c r="E97" s="42"/>
      <c r="F97" s="42"/>
      <c r="G97" s="42"/>
      <c r="H97" s="42"/>
      <c r="I97" s="42"/>
      <c r="J97" s="194">
        <f>BK97</f>
        <v>0</v>
      </c>
      <c r="K97" s="42"/>
      <c r="L97" s="46"/>
      <c r="M97" s="97"/>
      <c r="N97" s="195"/>
      <c r="O97" s="98"/>
      <c r="P97" s="196">
        <f>P98+P267</f>
        <v>0</v>
      </c>
      <c r="Q97" s="98"/>
      <c r="R97" s="196">
        <f>R98+R267</f>
        <v>1.1019836000000001</v>
      </c>
      <c r="S97" s="98"/>
      <c r="T97" s="197">
        <f>T98+T267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71</v>
      </c>
      <c r="AU97" s="19" t="s">
        <v>127</v>
      </c>
      <c r="BK97" s="198">
        <f>BK98+BK267</f>
        <v>0</v>
      </c>
    </row>
    <row r="98" s="12" customFormat="1" ht="25.92" customHeight="1">
      <c r="A98" s="12"/>
      <c r="B98" s="199"/>
      <c r="C98" s="200"/>
      <c r="D98" s="201" t="s">
        <v>71</v>
      </c>
      <c r="E98" s="202" t="s">
        <v>148</v>
      </c>
      <c r="F98" s="202" t="s">
        <v>652</v>
      </c>
      <c r="G98" s="200"/>
      <c r="H98" s="200"/>
      <c r="I98" s="203"/>
      <c r="J98" s="204">
        <f>BK98</f>
        <v>0</v>
      </c>
      <c r="K98" s="200"/>
      <c r="L98" s="205"/>
      <c r="M98" s="206"/>
      <c r="N98" s="207"/>
      <c r="O98" s="207"/>
      <c r="P98" s="208">
        <f>P99+P262</f>
        <v>0</v>
      </c>
      <c r="Q98" s="207"/>
      <c r="R98" s="208">
        <f>R99+R262</f>
        <v>0.96198359999999994</v>
      </c>
      <c r="S98" s="207"/>
      <c r="T98" s="209">
        <f>T99+T262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79</v>
      </c>
      <c r="AT98" s="211" t="s">
        <v>71</v>
      </c>
      <c r="AU98" s="211" t="s">
        <v>72</v>
      </c>
      <c r="AY98" s="210" t="s">
        <v>150</v>
      </c>
      <c r="BK98" s="212">
        <f>BK99+BK262</f>
        <v>0</v>
      </c>
    </row>
    <row r="99" s="12" customFormat="1" ht="22.8" customHeight="1">
      <c r="A99" s="12"/>
      <c r="B99" s="199"/>
      <c r="C99" s="200"/>
      <c r="D99" s="201" t="s">
        <v>71</v>
      </c>
      <c r="E99" s="213" t="s">
        <v>79</v>
      </c>
      <c r="F99" s="213" t="s">
        <v>653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SUM(P100:P261)</f>
        <v>0</v>
      </c>
      <c r="Q99" s="207"/>
      <c r="R99" s="208">
        <f>SUM(R100:R261)</f>
        <v>0.96198359999999994</v>
      </c>
      <c r="S99" s="207"/>
      <c r="T99" s="209">
        <f>SUM(T100:T261)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79</v>
      </c>
      <c r="AT99" s="211" t="s">
        <v>71</v>
      </c>
      <c r="AU99" s="211" t="s">
        <v>79</v>
      </c>
      <c r="AY99" s="210" t="s">
        <v>150</v>
      </c>
      <c r="BK99" s="212">
        <f>SUM(BK100:BK261)</f>
        <v>0</v>
      </c>
    </row>
    <row r="100" s="2" customFormat="1" ht="24.15" customHeight="1">
      <c r="A100" s="40"/>
      <c r="B100" s="41"/>
      <c r="C100" s="215" t="s">
        <v>79</v>
      </c>
      <c r="D100" s="215" t="s">
        <v>152</v>
      </c>
      <c r="E100" s="216" t="s">
        <v>922</v>
      </c>
      <c r="F100" s="217" t="s">
        <v>923</v>
      </c>
      <c r="G100" s="218" t="s">
        <v>155</v>
      </c>
      <c r="H100" s="219">
        <v>14916</v>
      </c>
      <c r="I100" s="220"/>
      <c r="J100" s="221">
        <f>ROUND(I100*H100,2)</f>
        <v>0</v>
      </c>
      <c r="K100" s="217" t="s">
        <v>156</v>
      </c>
      <c r="L100" s="46"/>
      <c r="M100" s="222" t="s">
        <v>19</v>
      </c>
      <c r="N100" s="223" t="s">
        <v>43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157</v>
      </c>
      <c r="AT100" s="226" t="s">
        <v>152</v>
      </c>
      <c r="AU100" s="226" t="s">
        <v>81</v>
      </c>
      <c r="AY100" s="19" t="s">
        <v>150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79</v>
      </c>
      <c r="BK100" s="227">
        <f>ROUND(I100*H100,2)</f>
        <v>0</v>
      </c>
      <c r="BL100" s="19" t="s">
        <v>157</v>
      </c>
      <c r="BM100" s="226" t="s">
        <v>924</v>
      </c>
    </row>
    <row r="101" s="2" customFormat="1">
      <c r="A101" s="40"/>
      <c r="B101" s="41"/>
      <c r="C101" s="42"/>
      <c r="D101" s="228" t="s">
        <v>159</v>
      </c>
      <c r="E101" s="42"/>
      <c r="F101" s="229" t="s">
        <v>925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81</v>
      </c>
    </row>
    <row r="102" s="2" customFormat="1">
      <c r="A102" s="40"/>
      <c r="B102" s="41"/>
      <c r="C102" s="42"/>
      <c r="D102" s="233" t="s">
        <v>161</v>
      </c>
      <c r="E102" s="42"/>
      <c r="F102" s="234" t="s">
        <v>926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81</v>
      </c>
    </row>
    <row r="103" s="13" customFormat="1">
      <c r="A103" s="13"/>
      <c r="B103" s="235"/>
      <c r="C103" s="236"/>
      <c r="D103" s="228" t="s">
        <v>163</v>
      </c>
      <c r="E103" s="237" t="s">
        <v>19</v>
      </c>
      <c r="F103" s="238" t="s">
        <v>688</v>
      </c>
      <c r="G103" s="236"/>
      <c r="H103" s="237" t="s">
        <v>19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163</v>
      </c>
      <c r="AU103" s="244" t="s">
        <v>81</v>
      </c>
      <c r="AV103" s="13" t="s">
        <v>79</v>
      </c>
      <c r="AW103" s="13" t="s">
        <v>34</v>
      </c>
      <c r="AX103" s="13" t="s">
        <v>72</v>
      </c>
      <c r="AY103" s="244" t="s">
        <v>150</v>
      </c>
    </row>
    <row r="104" s="14" customFormat="1">
      <c r="A104" s="14"/>
      <c r="B104" s="245"/>
      <c r="C104" s="246"/>
      <c r="D104" s="228" t="s">
        <v>163</v>
      </c>
      <c r="E104" s="247" t="s">
        <v>19</v>
      </c>
      <c r="F104" s="248" t="s">
        <v>927</v>
      </c>
      <c r="G104" s="246"/>
      <c r="H104" s="249">
        <v>14916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163</v>
      </c>
      <c r="AU104" s="255" t="s">
        <v>81</v>
      </c>
      <c r="AV104" s="14" t="s">
        <v>81</v>
      </c>
      <c r="AW104" s="14" t="s">
        <v>34</v>
      </c>
      <c r="AX104" s="14" t="s">
        <v>72</v>
      </c>
      <c r="AY104" s="255" t="s">
        <v>150</v>
      </c>
    </row>
    <row r="105" s="15" customFormat="1">
      <c r="A105" s="15"/>
      <c r="B105" s="256"/>
      <c r="C105" s="257"/>
      <c r="D105" s="228" t="s">
        <v>163</v>
      </c>
      <c r="E105" s="258" t="s">
        <v>19</v>
      </c>
      <c r="F105" s="259" t="s">
        <v>167</v>
      </c>
      <c r="G105" s="257"/>
      <c r="H105" s="260">
        <v>14916</v>
      </c>
      <c r="I105" s="261"/>
      <c r="J105" s="257"/>
      <c r="K105" s="257"/>
      <c r="L105" s="262"/>
      <c r="M105" s="263"/>
      <c r="N105" s="264"/>
      <c r="O105" s="264"/>
      <c r="P105" s="264"/>
      <c r="Q105" s="264"/>
      <c r="R105" s="264"/>
      <c r="S105" s="264"/>
      <c r="T105" s="26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6" t="s">
        <v>163</v>
      </c>
      <c r="AU105" s="266" t="s">
        <v>81</v>
      </c>
      <c r="AV105" s="15" t="s">
        <v>157</v>
      </c>
      <c r="AW105" s="15" t="s">
        <v>34</v>
      </c>
      <c r="AX105" s="15" t="s">
        <v>79</v>
      </c>
      <c r="AY105" s="266" t="s">
        <v>150</v>
      </c>
    </row>
    <row r="106" s="2" customFormat="1" ht="33" customHeight="1">
      <c r="A106" s="40"/>
      <c r="B106" s="41"/>
      <c r="C106" s="215" t="s">
        <v>81</v>
      </c>
      <c r="D106" s="215" t="s">
        <v>152</v>
      </c>
      <c r="E106" s="216" t="s">
        <v>683</v>
      </c>
      <c r="F106" s="217" t="s">
        <v>684</v>
      </c>
      <c r="G106" s="218" t="s">
        <v>170</v>
      </c>
      <c r="H106" s="219">
        <v>10</v>
      </c>
      <c r="I106" s="220"/>
      <c r="J106" s="221">
        <f>ROUND(I106*H106,2)</f>
        <v>0</v>
      </c>
      <c r="K106" s="217" t="s">
        <v>156</v>
      </c>
      <c r="L106" s="46"/>
      <c r="M106" s="222" t="s">
        <v>19</v>
      </c>
      <c r="N106" s="223" t="s">
        <v>43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157</v>
      </c>
      <c r="AT106" s="226" t="s">
        <v>152</v>
      </c>
      <c r="AU106" s="226" t="s">
        <v>81</v>
      </c>
      <c r="AY106" s="19" t="s">
        <v>150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79</v>
      </c>
      <c r="BK106" s="227">
        <f>ROUND(I106*H106,2)</f>
        <v>0</v>
      </c>
      <c r="BL106" s="19" t="s">
        <v>157</v>
      </c>
      <c r="BM106" s="226" t="s">
        <v>928</v>
      </c>
    </row>
    <row r="107" s="2" customFormat="1">
      <c r="A107" s="40"/>
      <c r="B107" s="41"/>
      <c r="C107" s="42"/>
      <c r="D107" s="228" t="s">
        <v>159</v>
      </c>
      <c r="E107" s="42"/>
      <c r="F107" s="229" t="s">
        <v>686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159</v>
      </c>
      <c r="AU107" s="19" t="s">
        <v>81</v>
      </c>
    </row>
    <row r="108" s="2" customFormat="1">
      <c r="A108" s="40"/>
      <c r="B108" s="41"/>
      <c r="C108" s="42"/>
      <c r="D108" s="233" t="s">
        <v>161</v>
      </c>
      <c r="E108" s="42"/>
      <c r="F108" s="234" t="s">
        <v>687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161</v>
      </c>
      <c r="AU108" s="19" t="s">
        <v>81</v>
      </c>
    </row>
    <row r="109" s="13" customFormat="1">
      <c r="A109" s="13"/>
      <c r="B109" s="235"/>
      <c r="C109" s="236"/>
      <c r="D109" s="228" t="s">
        <v>163</v>
      </c>
      <c r="E109" s="237" t="s">
        <v>19</v>
      </c>
      <c r="F109" s="238" t="s">
        <v>688</v>
      </c>
      <c r="G109" s="236"/>
      <c r="H109" s="237" t="s">
        <v>19</v>
      </c>
      <c r="I109" s="239"/>
      <c r="J109" s="236"/>
      <c r="K109" s="236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163</v>
      </c>
      <c r="AU109" s="244" t="s">
        <v>81</v>
      </c>
      <c r="AV109" s="13" t="s">
        <v>79</v>
      </c>
      <c r="AW109" s="13" t="s">
        <v>34</v>
      </c>
      <c r="AX109" s="13" t="s">
        <v>72</v>
      </c>
      <c r="AY109" s="244" t="s">
        <v>150</v>
      </c>
    </row>
    <row r="110" s="13" customFormat="1">
      <c r="A110" s="13"/>
      <c r="B110" s="235"/>
      <c r="C110" s="236"/>
      <c r="D110" s="228" t="s">
        <v>163</v>
      </c>
      <c r="E110" s="237" t="s">
        <v>19</v>
      </c>
      <c r="F110" s="238" t="s">
        <v>929</v>
      </c>
      <c r="G110" s="236"/>
      <c r="H110" s="237" t="s">
        <v>19</v>
      </c>
      <c r="I110" s="239"/>
      <c r="J110" s="236"/>
      <c r="K110" s="236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163</v>
      </c>
      <c r="AU110" s="244" t="s">
        <v>81</v>
      </c>
      <c r="AV110" s="13" t="s">
        <v>79</v>
      </c>
      <c r="AW110" s="13" t="s">
        <v>34</v>
      </c>
      <c r="AX110" s="13" t="s">
        <v>72</v>
      </c>
      <c r="AY110" s="244" t="s">
        <v>150</v>
      </c>
    </row>
    <row r="111" s="14" customFormat="1">
      <c r="A111" s="14"/>
      <c r="B111" s="245"/>
      <c r="C111" s="246"/>
      <c r="D111" s="228" t="s">
        <v>163</v>
      </c>
      <c r="E111" s="247" t="s">
        <v>19</v>
      </c>
      <c r="F111" s="248" t="s">
        <v>930</v>
      </c>
      <c r="G111" s="246"/>
      <c r="H111" s="249">
        <v>10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163</v>
      </c>
      <c r="AU111" s="255" t="s">
        <v>81</v>
      </c>
      <c r="AV111" s="14" t="s">
        <v>81</v>
      </c>
      <c r="AW111" s="14" t="s">
        <v>34</v>
      </c>
      <c r="AX111" s="14" t="s">
        <v>72</v>
      </c>
      <c r="AY111" s="255" t="s">
        <v>150</v>
      </c>
    </row>
    <row r="112" s="15" customFormat="1">
      <c r="A112" s="15"/>
      <c r="B112" s="256"/>
      <c r="C112" s="257"/>
      <c r="D112" s="228" t="s">
        <v>163</v>
      </c>
      <c r="E112" s="258" t="s">
        <v>19</v>
      </c>
      <c r="F112" s="259" t="s">
        <v>167</v>
      </c>
      <c r="G112" s="257"/>
      <c r="H112" s="260">
        <v>10</v>
      </c>
      <c r="I112" s="261"/>
      <c r="J112" s="257"/>
      <c r="K112" s="257"/>
      <c r="L112" s="262"/>
      <c r="M112" s="263"/>
      <c r="N112" s="264"/>
      <c r="O112" s="264"/>
      <c r="P112" s="264"/>
      <c r="Q112" s="264"/>
      <c r="R112" s="264"/>
      <c r="S112" s="264"/>
      <c r="T112" s="26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6" t="s">
        <v>163</v>
      </c>
      <c r="AU112" s="266" t="s">
        <v>81</v>
      </c>
      <c r="AV112" s="15" t="s">
        <v>157</v>
      </c>
      <c r="AW112" s="15" t="s">
        <v>34</v>
      </c>
      <c r="AX112" s="15" t="s">
        <v>79</v>
      </c>
      <c r="AY112" s="266" t="s">
        <v>150</v>
      </c>
    </row>
    <row r="113" s="2" customFormat="1" ht="33" customHeight="1">
      <c r="A113" s="40"/>
      <c r="B113" s="41"/>
      <c r="C113" s="215" t="s">
        <v>91</v>
      </c>
      <c r="D113" s="215" t="s">
        <v>152</v>
      </c>
      <c r="E113" s="216" t="s">
        <v>691</v>
      </c>
      <c r="F113" s="217" t="s">
        <v>692</v>
      </c>
      <c r="G113" s="218" t="s">
        <v>170</v>
      </c>
      <c r="H113" s="219">
        <v>125</v>
      </c>
      <c r="I113" s="220"/>
      <c r="J113" s="221">
        <f>ROUND(I113*H113,2)</f>
        <v>0</v>
      </c>
      <c r="K113" s="217" t="s">
        <v>156</v>
      </c>
      <c r="L113" s="46"/>
      <c r="M113" s="222" t="s">
        <v>19</v>
      </c>
      <c r="N113" s="223" t="s">
        <v>43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157</v>
      </c>
      <c r="AT113" s="226" t="s">
        <v>152</v>
      </c>
      <c r="AU113" s="226" t="s">
        <v>81</v>
      </c>
      <c r="AY113" s="19" t="s">
        <v>150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79</v>
      </c>
      <c r="BK113" s="227">
        <f>ROUND(I113*H113,2)</f>
        <v>0</v>
      </c>
      <c r="BL113" s="19" t="s">
        <v>157</v>
      </c>
      <c r="BM113" s="226" t="s">
        <v>931</v>
      </c>
    </row>
    <row r="114" s="2" customFormat="1">
      <c r="A114" s="40"/>
      <c r="B114" s="41"/>
      <c r="C114" s="42"/>
      <c r="D114" s="228" t="s">
        <v>159</v>
      </c>
      <c r="E114" s="42"/>
      <c r="F114" s="229" t="s">
        <v>694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159</v>
      </c>
      <c r="AU114" s="19" t="s">
        <v>81</v>
      </c>
    </row>
    <row r="115" s="2" customFormat="1">
      <c r="A115" s="40"/>
      <c r="B115" s="41"/>
      <c r="C115" s="42"/>
      <c r="D115" s="233" t="s">
        <v>161</v>
      </c>
      <c r="E115" s="42"/>
      <c r="F115" s="234" t="s">
        <v>695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161</v>
      </c>
      <c r="AU115" s="19" t="s">
        <v>81</v>
      </c>
    </row>
    <row r="116" s="13" customFormat="1">
      <c r="A116" s="13"/>
      <c r="B116" s="235"/>
      <c r="C116" s="236"/>
      <c r="D116" s="228" t="s">
        <v>163</v>
      </c>
      <c r="E116" s="237" t="s">
        <v>19</v>
      </c>
      <c r="F116" s="238" t="s">
        <v>688</v>
      </c>
      <c r="G116" s="236"/>
      <c r="H116" s="237" t="s">
        <v>19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163</v>
      </c>
      <c r="AU116" s="244" t="s">
        <v>81</v>
      </c>
      <c r="AV116" s="13" t="s">
        <v>79</v>
      </c>
      <c r="AW116" s="13" t="s">
        <v>34</v>
      </c>
      <c r="AX116" s="13" t="s">
        <v>72</v>
      </c>
      <c r="AY116" s="244" t="s">
        <v>150</v>
      </c>
    </row>
    <row r="117" s="13" customFormat="1">
      <c r="A117" s="13"/>
      <c r="B117" s="235"/>
      <c r="C117" s="236"/>
      <c r="D117" s="228" t="s">
        <v>163</v>
      </c>
      <c r="E117" s="237" t="s">
        <v>19</v>
      </c>
      <c r="F117" s="238" t="s">
        <v>929</v>
      </c>
      <c r="G117" s="236"/>
      <c r="H117" s="237" t="s">
        <v>19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163</v>
      </c>
      <c r="AU117" s="244" t="s">
        <v>81</v>
      </c>
      <c r="AV117" s="13" t="s">
        <v>79</v>
      </c>
      <c r="AW117" s="13" t="s">
        <v>34</v>
      </c>
      <c r="AX117" s="13" t="s">
        <v>72</v>
      </c>
      <c r="AY117" s="244" t="s">
        <v>150</v>
      </c>
    </row>
    <row r="118" s="13" customFormat="1">
      <c r="A118" s="13"/>
      <c r="B118" s="235"/>
      <c r="C118" s="236"/>
      <c r="D118" s="228" t="s">
        <v>163</v>
      </c>
      <c r="E118" s="237" t="s">
        <v>19</v>
      </c>
      <c r="F118" s="238" t="s">
        <v>803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163</v>
      </c>
      <c r="AU118" s="244" t="s">
        <v>81</v>
      </c>
      <c r="AV118" s="13" t="s">
        <v>79</v>
      </c>
      <c r="AW118" s="13" t="s">
        <v>34</v>
      </c>
      <c r="AX118" s="13" t="s">
        <v>72</v>
      </c>
      <c r="AY118" s="244" t="s">
        <v>150</v>
      </c>
    </row>
    <row r="119" s="14" customFormat="1">
      <c r="A119" s="14"/>
      <c r="B119" s="245"/>
      <c r="C119" s="246"/>
      <c r="D119" s="228" t="s">
        <v>163</v>
      </c>
      <c r="E119" s="247" t="s">
        <v>19</v>
      </c>
      <c r="F119" s="248" t="s">
        <v>932</v>
      </c>
      <c r="G119" s="246"/>
      <c r="H119" s="249">
        <v>125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163</v>
      </c>
      <c r="AU119" s="255" t="s">
        <v>81</v>
      </c>
      <c r="AV119" s="14" t="s">
        <v>81</v>
      </c>
      <c r="AW119" s="14" t="s">
        <v>34</v>
      </c>
      <c r="AX119" s="14" t="s">
        <v>72</v>
      </c>
      <c r="AY119" s="255" t="s">
        <v>150</v>
      </c>
    </row>
    <row r="120" s="15" customFormat="1">
      <c r="A120" s="15"/>
      <c r="B120" s="256"/>
      <c r="C120" s="257"/>
      <c r="D120" s="228" t="s">
        <v>163</v>
      </c>
      <c r="E120" s="258" t="s">
        <v>19</v>
      </c>
      <c r="F120" s="259" t="s">
        <v>167</v>
      </c>
      <c r="G120" s="257"/>
      <c r="H120" s="260">
        <v>125</v>
      </c>
      <c r="I120" s="261"/>
      <c r="J120" s="257"/>
      <c r="K120" s="257"/>
      <c r="L120" s="262"/>
      <c r="M120" s="263"/>
      <c r="N120" s="264"/>
      <c r="O120" s="264"/>
      <c r="P120" s="264"/>
      <c r="Q120" s="264"/>
      <c r="R120" s="264"/>
      <c r="S120" s="264"/>
      <c r="T120" s="26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6" t="s">
        <v>163</v>
      </c>
      <c r="AU120" s="266" t="s">
        <v>81</v>
      </c>
      <c r="AV120" s="15" t="s">
        <v>157</v>
      </c>
      <c r="AW120" s="15" t="s">
        <v>34</v>
      </c>
      <c r="AX120" s="15" t="s">
        <v>79</v>
      </c>
      <c r="AY120" s="266" t="s">
        <v>150</v>
      </c>
    </row>
    <row r="121" s="2" customFormat="1" ht="24.15" customHeight="1">
      <c r="A121" s="40"/>
      <c r="B121" s="41"/>
      <c r="C121" s="215" t="s">
        <v>157</v>
      </c>
      <c r="D121" s="215" t="s">
        <v>152</v>
      </c>
      <c r="E121" s="216" t="s">
        <v>698</v>
      </c>
      <c r="F121" s="217" t="s">
        <v>699</v>
      </c>
      <c r="G121" s="218" t="s">
        <v>170</v>
      </c>
      <c r="H121" s="219">
        <v>10</v>
      </c>
      <c r="I121" s="220"/>
      <c r="J121" s="221">
        <f>ROUND(I121*H121,2)</f>
        <v>0</v>
      </c>
      <c r="K121" s="217" t="s">
        <v>156</v>
      </c>
      <c r="L121" s="46"/>
      <c r="M121" s="222" t="s">
        <v>19</v>
      </c>
      <c r="N121" s="223" t="s">
        <v>43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157</v>
      </c>
      <c r="AT121" s="226" t="s">
        <v>152</v>
      </c>
      <c r="AU121" s="226" t="s">
        <v>81</v>
      </c>
      <c r="AY121" s="19" t="s">
        <v>150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79</v>
      </c>
      <c r="BK121" s="227">
        <f>ROUND(I121*H121,2)</f>
        <v>0</v>
      </c>
      <c r="BL121" s="19" t="s">
        <v>157</v>
      </c>
      <c r="BM121" s="226" t="s">
        <v>933</v>
      </c>
    </row>
    <row r="122" s="2" customFormat="1">
      <c r="A122" s="40"/>
      <c r="B122" s="41"/>
      <c r="C122" s="42"/>
      <c r="D122" s="228" t="s">
        <v>159</v>
      </c>
      <c r="E122" s="42"/>
      <c r="F122" s="229" t="s">
        <v>701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159</v>
      </c>
      <c r="AU122" s="19" t="s">
        <v>81</v>
      </c>
    </row>
    <row r="123" s="2" customFormat="1">
      <c r="A123" s="40"/>
      <c r="B123" s="41"/>
      <c r="C123" s="42"/>
      <c r="D123" s="233" t="s">
        <v>161</v>
      </c>
      <c r="E123" s="42"/>
      <c r="F123" s="234" t="s">
        <v>702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161</v>
      </c>
      <c r="AU123" s="19" t="s">
        <v>81</v>
      </c>
    </row>
    <row r="124" s="13" customFormat="1">
      <c r="A124" s="13"/>
      <c r="B124" s="235"/>
      <c r="C124" s="236"/>
      <c r="D124" s="228" t="s">
        <v>163</v>
      </c>
      <c r="E124" s="237" t="s">
        <v>19</v>
      </c>
      <c r="F124" s="238" t="s">
        <v>688</v>
      </c>
      <c r="G124" s="236"/>
      <c r="H124" s="237" t="s">
        <v>19</v>
      </c>
      <c r="I124" s="239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163</v>
      </c>
      <c r="AU124" s="244" t="s">
        <v>81</v>
      </c>
      <c r="AV124" s="13" t="s">
        <v>79</v>
      </c>
      <c r="AW124" s="13" t="s">
        <v>34</v>
      </c>
      <c r="AX124" s="13" t="s">
        <v>72</v>
      </c>
      <c r="AY124" s="244" t="s">
        <v>150</v>
      </c>
    </row>
    <row r="125" s="13" customFormat="1">
      <c r="A125" s="13"/>
      <c r="B125" s="235"/>
      <c r="C125" s="236"/>
      <c r="D125" s="228" t="s">
        <v>163</v>
      </c>
      <c r="E125" s="237" t="s">
        <v>19</v>
      </c>
      <c r="F125" s="238" t="s">
        <v>929</v>
      </c>
      <c r="G125" s="236"/>
      <c r="H125" s="237" t="s">
        <v>19</v>
      </c>
      <c r="I125" s="239"/>
      <c r="J125" s="236"/>
      <c r="K125" s="236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163</v>
      </c>
      <c r="AU125" s="244" t="s">
        <v>81</v>
      </c>
      <c r="AV125" s="13" t="s">
        <v>79</v>
      </c>
      <c r="AW125" s="13" t="s">
        <v>34</v>
      </c>
      <c r="AX125" s="13" t="s">
        <v>72</v>
      </c>
      <c r="AY125" s="244" t="s">
        <v>150</v>
      </c>
    </row>
    <row r="126" s="13" customFormat="1">
      <c r="A126" s="13"/>
      <c r="B126" s="235"/>
      <c r="C126" s="236"/>
      <c r="D126" s="228" t="s">
        <v>163</v>
      </c>
      <c r="E126" s="237" t="s">
        <v>19</v>
      </c>
      <c r="F126" s="238" t="s">
        <v>934</v>
      </c>
      <c r="G126" s="236"/>
      <c r="H126" s="237" t="s">
        <v>19</v>
      </c>
      <c r="I126" s="239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163</v>
      </c>
      <c r="AU126" s="244" t="s">
        <v>81</v>
      </c>
      <c r="AV126" s="13" t="s">
        <v>79</v>
      </c>
      <c r="AW126" s="13" t="s">
        <v>34</v>
      </c>
      <c r="AX126" s="13" t="s">
        <v>72</v>
      </c>
      <c r="AY126" s="244" t="s">
        <v>150</v>
      </c>
    </row>
    <row r="127" s="14" customFormat="1">
      <c r="A127" s="14"/>
      <c r="B127" s="245"/>
      <c r="C127" s="246"/>
      <c r="D127" s="228" t="s">
        <v>163</v>
      </c>
      <c r="E127" s="247" t="s">
        <v>19</v>
      </c>
      <c r="F127" s="248" t="s">
        <v>225</v>
      </c>
      <c r="G127" s="246"/>
      <c r="H127" s="249">
        <v>10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163</v>
      </c>
      <c r="AU127" s="255" t="s">
        <v>81</v>
      </c>
      <c r="AV127" s="14" t="s">
        <v>81</v>
      </c>
      <c r="AW127" s="14" t="s">
        <v>34</v>
      </c>
      <c r="AX127" s="14" t="s">
        <v>72</v>
      </c>
      <c r="AY127" s="255" t="s">
        <v>150</v>
      </c>
    </row>
    <row r="128" s="15" customFormat="1">
      <c r="A128" s="15"/>
      <c r="B128" s="256"/>
      <c r="C128" s="257"/>
      <c r="D128" s="228" t="s">
        <v>163</v>
      </c>
      <c r="E128" s="258" t="s">
        <v>19</v>
      </c>
      <c r="F128" s="259" t="s">
        <v>167</v>
      </c>
      <c r="G128" s="257"/>
      <c r="H128" s="260">
        <v>10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6" t="s">
        <v>163</v>
      </c>
      <c r="AU128" s="266" t="s">
        <v>81</v>
      </c>
      <c r="AV128" s="15" t="s">
        <v>157</v>
      </c>
      <c r="AW128" s="15" t="s">
        <v>34</v>
      </c>
      <c r="AX128" s="15" t="s">
        <v>79</v>
      </c>
      <c r="AY128" s="266" t="s">
        <v>150</v>
      </c>
    </row>
    <row r="129" s="2" customFormat="1" ht="16.5" customHeight="1">
      <c r="A129" s="40"/>
      <c r="B129" s="41"/>
      <c r="C129" s="267" t="s">
        <v>184</v>
      </c>
      <c r="D129" s="267" t="s">
        <v>412</v>
      </c>
      <c r="E129" s="268" t="s">
        <v>935</v>
      </c>
      <c r="F129" s="269" t="s">
        <v>936</v>
      </c>
      <c r="G129" s="270" t="s">
        <v>170</v>
      </c>
      <c r="H129" s="271">
        <v>10</v>
      </c>
      <c r="I129" s="272"/>
      <c r="J129" s="273">
        <f>ROUND(I129*H129,2)</f>
        <v>0</v>
      </c>
      <c r="K129" s="269" t="s">
        <v>19</v>
      </c>
      <c r="L129" s="274"/>
      <c r="M129" s="275" t="s">
        <v>19</v>
      </c>
      <c r="N129" s="276" t="s">
        <v>43</v>
      </c>
      <c r="O129" s="86"/>
      <c r="P129" s="224">
        <f>O129*H129</f>
        <v>0</v>
      </c>
      <c r="Q129" s="224">
        <v>0.01</v>
      </c>
      <c r="R129" s="224">
        <f>Q129*H129</f>
        <v>0.10000000000000001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208</v>
      </c>
      <c r="AT129" s="226" t="s">
        <v>412</v>
      </c>
      <c r="AU129" s="226" t="s">
        <v>81</v>
      </c>
      <c r="AY129" s="19" t="s">
        <v>150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79</v>
      </c>
      <c r="BK129" s="227">
        <f>ROUND(I129*H129,2)</f>
        <v>0</v>
      </c>
      <c r="BL129" s="19" t="s">
        <v>157</v>
      </c>
      <c r="BM129" s="226" t="s">
        <v>937</v>
      </c>
    </row>
    <row r="130" s="2" customFormat="1">
      <c r="A130" s="40"/>
      <c r="B130" s="41"/>
      <c r="C130" s="42"/>
      <c r="D130" s="228" t="s">
        <v>159</v>
      </c>
      <c r="E130" s="42"/>
      <c r="F130" s="229" t="s">
        <v>936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159</v>
      </c>
      <c r="AU130" s="19" t="s">
        <v>81</v>
      </c>
    </row>
    <row r="131" s="2" customFormat="1">
      <c r="A131" s="40"/>
      <c r="B131" s="41"/>
      <c r="C131" s="42"/>
      <c r="D131" s="228" t="s">
        <v>495</v>
      </c>
      <c r="E131" s="42"/>
      <c r="F131" s="277" t="s">
        <v>938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495</v>
      </c>
      <c r="AU131" s="19" t="s">
        <v>81</v>
      </c>
    </row>
    <row r="132" s="13" customFormat="1">
      <c r="A132" s="13"/>
      <c r="B132" s="235"/>
      <c r="C132" s="236"/>
      <c r="D132" s="228" t="s">
        <v>163</v>
      </c>
      <c r="E132" s="237" t="s">
        <v>19</v>
      </c>
      <c r="F132" s="238" t="s">
        <v>707</v>
      </c>
      <c r="G132" s="236"/>
      <c r="H132" s="237" t="s">
        <v>19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163</v>
      </c>
      <c r="AU132" s="244" t="s">
        <v>81</v>
      </c>
      <c r="AV132" s="13" t="s">
        <v>79</v>
      </c>
      <c r="AW132" s="13" t="s">
        <v>34</v>
      </c>
      <c r="AX132" s="13" t="s">
        <v>72</v>
      </c>
      <c r="AY132" s="244" t="s">
        <v>150</v>
      </c>
    </row>
    <row r="133" s="13" customFormat="1">
      <c r="A133" s="13"/>
      <c r="B133" s="235"/>
      <c r="C133" s="236"/>
      <c r="D133" s="228" t="s">
        <v>163</v>
      </c>
      <c r="E133" s="237" t="s">
        <v>19</v>
      </c>
      <c r="F133" s="238" t="s">
        <v>939</v>
      </c>
      <c r="G133" s="236"/>
      <c r="H133" s="237" t="s">
        <v>19</v>
      </c>
      <c r="I133" s="239"/>
      <c r="J133" s="236"/>
      <c r="K133" s="236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163</v>
      </c>
      <c r="AU133" s="244" t="s">
        <v>81</v>
      </c>
      <c r="AV133" s="13" t="s">
        <v>79</v>
      </c>
      <c r="AW133" s="13" t="s">
        <v>34</v>
      </c>
      <c r="AX133" s="13" t="s">
        <v>72</v>
      </c>
      <c r="AY133" s="244" t="s">
        <v>150</v>
      </c>
    </row>
    <row r="134" s="14" customFormat="1">
      <c r="A134" s="14"/>
      <c r="B134" s="245"/>
      <c r="C134" s="246"/>
      <c r="D134" s="228" t="s">
        <v>163</v>
      </c>
      <c r="E134" s="247" t="s">
        <v>19</v>
      </c>
      <c r="F134" s="248" t="s">
        <v>225</v>
      </c>
      <c r="G134" s="246"/>
      <c r="H134" s="249">
        <v>10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163</v>
      </c>
      <c r="AU134" s="255" t="s">
        <v>81</v>
      </c>
      <c r="AV134" s="14" t="s">
        <v>81</v>
      </c>
      <c r="AW134" s="14" t="s">
        <v>34</v>
      </c>
      <c r="AX134" s="14" t="s">
        <v>72</v>
      </c>
      <c r="AY134" s="255" t="s">
        <v>150</v>
      </c>
    </row>
    <row r="135" s="15" customFormat="1">
      <c r="A135" s="15"/>
      <c r="B135" s="256"/>
      <c r="C135" s="257"/>
      <c r="D135" s="228" t="s">
        <v>163</v>
      </c>
      <c r="E135" s="258" t="s">
        <v>19</v>
      </c>
      <c r="F135" s="259" t="s">
        <v>167</v>
      </c>
      <c r="G135" s="257"/>
      <c r="H135" s="260">
        <v>10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6" t="s">
        <v>163</v>
      </c>
      <c r="AU135" s="266" t="s">
        <v>81</v>
      </c>
      <c r="AV135" s="15" t="s">
        <v>157</v>
      </c>
      <c r="AW135" s="15" t="s">
        <v>34</v>
      </c>
      <c r="AX135" s="15" t="s">
        <v>79</v>
      </c>
      <c r="AY135" s="266" t="s">
        <v>150</v>
      </c>
    </row>
    <row r="136" s="2" customFormat="1" ht="24.15" customHeight="1">
      <c r="A136" s="40"/>
      <c r="B136" s="41"/>
      <c r="C136" s="215" t="s">
        <v>190</v>
      </c>
      <c r="D136" s="215" t="s">
        <v>152</v>
      </c>
      <c r="E136" s="216" t="s">
        <v>739</v>
      </c>
      <c r="F136" s="217" t="s">
        <v>740</v>
      </c>
      <c r="G136" s="218" t="s">
        <v>170</v>
      </c>
      <c r="H136" s="219">
        <v>125</v>
      </c>
      <c r="I136" s="220"/>
      <c r="J136" s="221">
        <f>ROUND(I136*H136,2)</f>
        <v>0</v>
      </c>
      <c r="K136" s="217" t="s">
        <v>156</v>
      </c>
      <c r="L136" s="46"/>
      <c r="M136" s="222" t="s">
        <v>19</v>
      </c>
      <c r="N136" s="223" t="s">
        <v>43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157</v>
      </c>
      <c r="AT136" s="226" t="s">
        <v>152</v>
      </c>
      <c r="AU136" s="226" t="s">
        <v>81</v>
      </c>
      <c r="AY136" s="19" t="s">
        <v>150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79</v>
      </c>
      <c r="BK136" s="227">
        <f>ROUND(I136*H136,2)</f>
        <v>0</v>
      </c>
      <c r="BL136" s="19" t="s">
        <v>157</v>
      </c>
      <c r="BM136" s="226" t="s">
        <v>940</v>
      </c>
    </row>
    <row r="137" s="2" customFormat="1">
      <c r="A137" s="40"/>
      <c r="B137" s="41"/>
      <c r="C137" s="42"/>
      <c r="D137" s="228" t="s">
        <v>159</v>
      </c>
      <c r="E137" s="42"/>
      <c r="F137" s="229" t="s">
        <v>742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159</v>
      </c>
      <c r="AU137" s="19" t="s">
        <v>81</v>
      </c>
    </row>
    <row r="138" s="2" customFormat="1">
      <c r="A138" s="40"/>
      <c r="B138" s="41"/>
      <c r="C138" s="42"/>
      <c r="D138" s="233" t="s">
        <v>161</v>
      </c>
      <c r="E138" s="42"/>
      <c r="F138" s="234" t="s">
        <v>743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161</v>
      </c>
      <c r="AU138" s="19" t="s">
        <v>81</v>
      </c>
    </row>
    <row r="139" s="13" customFormat="1">
      <c r="A139" s="13"/>
      <c r="B139" s="235"/>
      <c r="C139" s="236"/>
      <c r="D139" s="228" t="s">
        <v>163</v>
      </c>
      <c r="E139" s="237" t="s">
        <v>19</v>
      </c>
      <c r="F139" s="238" t="s">
        <v>688</v>
      </c>
      <c r="G139" s="236"/>
      <c r="H139" s="237" t="s">
        <v>19</v>
      </c>
      <c r="I139" s="239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163</v>
      </c>
      <c r="AU139" s="244" t="s">
        <v>81</v>
      </c>
      <c r="AV139" s="13" t="s">
        <v>79</v>
      </c>
      <c r="AW139" s="13" t="s">
        <v>34</v>
      </c>
      <c r="AX139" s="13" t="s">
        <v>72</v>
      </c>
      <c r="AY139" s="244" t="s">
        <v>150</v>
      </c>
    </row>
    <row r="140" s="13" customFormat="1">
      <c r="A140" s="13"/>
      <c r="B140" s="235"/>
      <c r="C140" s="236"/>
      <c r="D140" s="228" t="s">
        <v>163</v>
      </c>
      <c r="E140" s="237" t="s">
        <v>19</v>
      </c>
      <c r="F140" s="238" t="s">
        <v>929</v>
      </c>
      <c r="G140" s="236"/>
      <c r="H140" s="237" t="s">
        <v>19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163</v>
      </c>
      <c r="AU140" s="244" t="s">
        <v>81</v>
      </c>
      <c r="AV140" s="13" t="s">
        <v>79</v>
      </c>
      <c r="AW140" s="13" t="s">
        <v>34</v>
      </c>
      <c r="AX140" s="13" t="s">
        <v>72</v>
      </c>
      <c r="AY140" s="244" t="s">
        <v>150</v>
      </c>
    </row>
    <row r="141" s="13" customFormat="1">
      <c r="A141" s="13"/>
      <c r="B141" s="235"/>
      <c r="C141" s="236"/>
      <c r="D141" s="228" t="s">
        <v>163</v>
      </c>
      <c r="E141" s="237" t="s">
        <v>19</v>
      </c>
      <c r="F141" s="238" t="s">
        <v>941</v>
      </c>
      <c r="G141" s="236"/>
      <c r="H141" s="237" t="s">
        <v>19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163</v>
      </c>
      <c r="AU141" s="244" t="s">
        <v>81</v>
      </c>
      <c r="AV141" s="13" t="s">
        <v>79</v>
      </c>
      <c r="AW141" s="13" t="s">
        <v>34</v>
      </c>
      <c r="AX141" s="13" t="s">
        <v>72</v>
      </c>
      <c r="AY141" s="244" t="s">
        <v>150</v>
      </c>
    </row>
    <row r="142" s="14" customFormat="1">
      <c r="A142" s="14"/>
      <c r="B142" s="245"/>
      <c r="C142" s="246"/>
      <c r="D142" s="228" t="s">
        <v>163</v>
      </c>
      <c r="E142" s="247" t="s">
        <v>19</v>
      </c>
      <c r="F142" s="248" t="s">
        <v>942</v>
      </c>
      <c r="G142" s="246"/>
      <c r="H142" s="249">
        <v>125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163</v>
      </c>
      <c r="AU142" s="255" t="s">
        <v>81</v>
      </c>
      <c r="AV142" s="14" t="s">
        <v>81</v>
      </c>
      <c r="AW142" s="14" t="s">
        <v>34</v>
      </c>
      <c r="AX142" s="14" t="s">
        <v>72</v>
      </c>
      <c r="AY142" s="255" t="s">
        <v>150</v>
      </c>
    </row>
    <row r="143" s="15" customFormat="1">
      <c r="A143" s="15"/>
      <c r="B143" s="256"/>
      <c r="C143" s="257"/>
      <c r="D143" s="228" t="s">
        <v>163</v>
      </c>
      <c r="E143" s="258" t="s">
        <v>19</v>
      </c>
      <c r="F143" s="259" t="s">
        <v>167</v>
      </c>
      <c r="G143" s="257"/>
      <c r="H143" s="260">
        <v>125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163</v>
      </c>
      <c r="AU143" s="266" t="s">
        <v>81</v>
      </c>
      <c r="AV143" s="15" t="s">
        <v>157</v>
      </c>
      <c r="AW143" s="15" t="s">
        <v>34</v>
      </c>
      <c r="AX143" s="15" t="s">
        <v>79</v>
      </c>
      <c r="AY143" s="266" t="s">
        <v>150</v>
      </c>
    </row>
    <row r="144" s="2" customFormat="1" ht="16.5" customHeight="1">
      <c r="A144" s="40"/>
      <c r="B144" s="41"/>
      <c r="C144" s="267" t="s">
        <v>199</v>
      </c>
      <c r="D144" s="267" t="s">
        <v>412</v>
      </c>
      <c r="E144" s="268" t="s">
        <v>943</v>
      </c>
      <c r="F144" s="269" t="s">
        <v>936</v>
      </c>
      <c r="G144" s="270" t="s">
        <v>170</v>
      </c>
      <c r="H144" s="271">
        <v>125</v>
      </c>
      <c r="I144" s="272"/>
      <c r="J144" s="273">
        <f>ROUND(I144*H144,2)</f>
        <v>0</v>
      </c>
      <c r="K144" s="269" t="s">
        <v>19</v>
      </c>
      <c r="L144" s="274"/>
      <c r="M144" s="275" t="s">
        <v>19</v>
      </c>
      <c r="N144" s="276" t="s">
        <v>43</v>
      </c>
      <c r="O144" s="86"/>
      <c r="P144" s="224">
        <f>O144*H144</f>
        <v>0</v>
      </c>
      <c r="Q144" s="224">
        <v>0.001</v>
      </c>
      <c r="R144" s="224">
        <f>Q144*H144</f>
        <v>0.125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208</v>
      </c>
      <c r="AT144" s="226" t="s">
        <v>412</v>
      </c>
      <c r="AU144" s="226" t="s">
        <v>81</v>
      </c>
      <c r="AY144" s="19" t="s">
        <v>150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79</v>
      </c>
      <c r="BK144" s="227">
        <f>ROUND(I144*H144,2)</f>
        <v>0</v>
      </c>
      <c r="BL144" s="19" t="s">
        <v>157</v>
      </c>
      <c r="BM144" s="226" t="s">
        <v>944</v>
      </c>
    </row>
    <row r="145" s="2" customFormat="1">
      <c r="A145" s="40"/>
      <c r="B145" s="41"/>
      <c r="C145" s="42"/>
      <c r="D145" s="228" t="s">
        <v>159</v>
      </c>
      <c r="E145" s="42"/>
      <c r="F145" s="229" t="s">
        <v>936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159</v>
      </c>
      <c r="AU145" s="19" t="s">
        <v>81</v>
      </c>
    </row>
    <row r="146" s="2" customFormat="1">
      <c r="A146" s="40"/>
      <c r="B146" s="41"/>
      <c r="C146" s="42"/>
      <c r="D146" s="228" t="s">
        <v>495</v>
      </c>
      <c r="E146" s="42"/>
      <c r="F146" s="277" t="s">
        <v>938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495</v>
      </c>
      <c r="AU146" s="19" t="s">
        <v>81</v>
      </c>
    </row>
    <row r="147" s="13" customFormat="1">
      <c r="A147" s="13"/>
      <c r="B147" s="235"/>
      <c r="C147" s="236"/>
      <c r="D147" s="228" t="s">
        <v>163</v>
      </c>
      <c r="E147" s="237" t="s">
        <v>19</v>
      </c>
      <c r="F147" s="238" t="s">
        <v>754</v>
      </c>
      <c r="G147" s="236"/>
      <c r="H147" s="237" t="s">
        <v>19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163</v>
      </c>
      <c r="AU147" s="244" t="s">
        <v>81</v>
      </c>
      <c r="AV147" s="13" t="s">
        <v>79</v>
      </c>
      <c r="AW147" s="13" t="s">
        <v>34</v>
      </c>
      <c r="AX147" s="13" t="s">
        <v>72</v>
      </c>
      <c r="AY147" s="244" t="s">
        <v>150</v>
      </c>
    </row>
    <row r="148" s="13" customFormat="1">
      <c r="A148" s="13"/>
      <c r="B148" s="235"/>
      <c r="C148" s="236"/>
      <c r="D148" s="228" t="s">
        <v>163</v>
      </c>
      <c r="E148" s="237" t="s">
        <v>19</v>
      </c>
      <c r="F148" s="238" t="s">
        <v>929</v>
      </c>
      <c r="G148" s="236"/>
      <c r="H148" s="237" t="s">
        <v>19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163</v>
      </c>
      <c r="AU148" s="244" t="s">
        <v>81</v>
      </c>
      <c r="AV148" s="13" t="s">
        <v>79</v>
      </c>
      <c r="AW148" s="13" t="s">
        <v>34</v>
      </c>
      <c r="AX148" s="13" t="s">
        <v>72</v>
      </c>
      <c r="AY148" s="244" t="s">
        <v>150</v>
      </c>
    </row>
    <row r="149" s="14" customFormat="1">
      <c r="A149" s="14"/>
      <c r="B149" s="245"/>
      <c r="C149" s="246"/>
      <c r="D149" s="228" t="s">
        <v>163</v>
      </c>
      <c r="E149" s="247" t="s">
        <v>19</v>
      </c>
      <c r="F149" s="248" t="s">
        <v>945</v>
      </c>
      <c r="G149" s="246"/>
      <c r="H149" s="249">
        <v>125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163</v>
      </c>
      <c r="AU149" s="255" t="s">
        <v>81</v>
      </c>
      <c r="AV149" s="14" t="s">
        <v>81</v>
      </c>
      <c r="AW149" s="14" t="s">
        <v>34</v>
      </c>
      <c r="AX149" s="14" t="s">
        <v>72</v>
      </c>
      <c r="AY149" s="255" t="s">
        <v>150</v>
      </c>
    </row>
    <row r="150" s="15" customFormat="1">
      <c r="A150" s="15"/>
      <c r="B150" s="256"/>
      <c r="C150" s="257"/>
      <c r="D150" s="228" t="s">
        <v>163</v>
      </c>
      <c r="E150" s="258" t="s">
        <v>19</v>
      </c>
      <c r="F150" s="259" t="s">
        <v>167</v>
      </c>
      <c r="G150" s="257"/>
      <c r="H150" s="260">
        <v>125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6" t="s">
        <v>163</v>
      </c>
      <c r="AU150" s="266" t="s">
        <v>81</v>
      </c>
      <c r="AV150" s="15" t="s">
        <v>157</v>
      </c>
      <c r="AW150" s="15" t="s">
        <v>34</v>
      </c>
      <c r="AX150" s="15" t="s">
        <v>79</v>
      </c>
      <c r="AY150" s="266" t="s">
        <v>150</v>
      </c>
    </row>
    <row r="151" s="2" customFormat="1" ht="33" customHeight="1">
      <c r="A151" s="40"/>
      <c r="B151" s="41"/>
      <c r="C151" s="215" t="s">
        <v>208</v>
      </c>
      <c r="D151" s="215" t="s">
        <v>152</v>
      </c>
      <c r="E151" s="216" t="s">
        <v>764</v>
      </c>
      <c r="F151" s="217" t="s">
        <v>765</v>
      </c>
      <c r="G151" s="218" t="s">
        <v>170</v>
      </c>
      <c r="H151" s="219">
        <v>10</v>
      </c>
      <c r="I151" s="220"/>
      <c r="J151" s="221">
        <f>ROUND(I151*H151,2)</f>
        <v>0</v>
      </c>
      <c r="K151" s="217" t="s">
        <v>156</v>
      </c>
      <c r="L151" s="46"/>
      <c r="M151" s="222" t="s">
        <v>19</v>
      </c>
      <c r="N151" s="223" t="s">
        <v>43</v>
      </c>
      <c r="O151" s="86"/>
      <c r="P151" s="224">
        <f>O151*H151</f>
        <v>0</v>
      </c>
      <c r="Q151" s="224">
        <v>6.0000000000000002E-05</v>
      </c>
      <c r="R151" s="224">
        <f>Q151*H151</f>
        <v>0.00060000000000000006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157</v>
      </c>
      <c r="AT151" s="226" t="s">
        <v>152</v>
      </c>
      <c r="AU151" s="226" t="s">
        <v>81</v>
      </c>
      <c r="AY151" s="19" t="s">
        <v>150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79</v>
      </c>
      <c r="BK151" s="227">
        <f>ROUND(I151*H151,2)</f>
        <v>0</v>
      </c>
      <c r="BL151" s="19" t="s">
        <v>157</v>
      </c>
      <c r="BM151" s="226" t="s">
        <v>946</v>
      </c>
    </row>
    <row r="152" s="2" customFormat="1">
      <c r="A152" s="40"/>
      <c r="B152" s="41"/>
      <c r="C152" s="42"/>
      <c r="D152" s="228" t="s">
        <v>159</v>
      </c>
      <c r="E152" s="42"/>
      <c r="F152" s="229" t="s">
        <v>767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159</v>
      </c>
      <c r="AU152" s="19" t="s">
        <v>81</v>
      </c>
    </row>
    <row r="153" s="2" customFormat="1">
      <c r="A153" s="40"/>
      <c r="B153" s="41"/>
      <c r="C153" s="42"/>
      <c r="D153" s="233" t="s">
        <v>161</v>
      </c>
      <c r="E153" s="42"/>
      <c r="F153" s="234" t="s">
        <v>768</v>
      </c>
      <c r="G153" s="42"/>
      <c r="H153" s="42"/>
      <c r="I153" s="230"/>
      <c r="J153" s="42"/>
      <c r="K153" s="42"/>
      <c r="L153" s="46"/>
      <c r="M153" s="231"/>
      <c r="N153" s="23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161</v>
      </c>
      <c r="AU153" s="19" t="s">
        <v>81</v>
      </c>
    </row>
    <row r="154" s="13" customFormat="1">
      <c r="A154" s="13"/>
      <c r="B154" s="235"/>
      <c r="C154" s="236"/>
      <c r="D154" s="228" t="s">
        <v>163</v>
      </c>
      <c r="E154" s="237" t="s">
        <v>19</v>
      </c>
      <c r="F154" s="238" t="s">
        <v>688</v>
      </c>
      <c r="G154" s="236"/>
      <c r="H154" s="237" t="s">
        <v>19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163</v>
      </c>
      <c r="AU154" s="244" t="s">
        <v>81</v>
      </c>
      <c r="AV154" s="13" t="s">
        <v>79</v>
      </c>
      <c r="AW154" s="13" t="s">
        <v>34</v>
      </c>
      <c r="AX154" s="13" t="s">
        <v>72</v>
      </c>
      <c r="AY154" s="244" t="s">
        <v>150</v>
      </c>
    </row>
    <row r="155" s="13" customFormat="1">
      <c r="A155" s="13"/>
      <c r="B155" s="235"/>
      <c r="C155" s="236"/>
      <c r="D155" s="228" t="s">
        <v>163</v>
      </c>
      <c r="E155" s="237" t="s">
        <v>19</v>
      </c>
      <c r="F155" s="238" t="s">
        <v>769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163</v>
      </c>
      <c r="AU155" s="244" t="s">
        <v>81</v>
      </c>
      <c r="AV155" s="13" t="s">
        <v>79</v>
      </c>
      <c r="AW155" s="13" t="s">
        <v>34</v>
      </c>
      <c r="AX155" s="13" t="s">
        <v>72</v>
      </c>
      <c r="AY155" s="244" t="s">
        <v>150</v>
      </c>
    </row>
    <row r="156" s="13" customFormat="1">
      <c r="A156" s="13"/>
      <c r="B156" s="235"/>
      <c r="C156" s="236"/>
      <c r="D156" s="228" t="s">
        <v>163</v>
      </c>
      <c r="E156" s="237" t="s">
        <v>19</v>
      </c>
      <c r="F156" s="238" t="s">
        <v>947</v>
      </c>
      <c r="G156" s="236"/>
      <c r="H156" s="237" t="s">
        <v>19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163</v>
      </c>
      <c r="AU156" s="244" t="s">
        <v>81</v>
      </c>
      <c r="AV156" s="13" t="s">
        <v>79</v>
      </c>
      <c r="AW156" s="13" t="s">
        <v>34</v>
      </c>
      <c r="AX156" s="13" t="s">
        <v>72</v>
      </c>
      <c r="AY156" s="244" t="s">
        <v>150</v>
      </c>
    </row>
    <row r="157" s="14" customFormat="1">
      <c r="A157" s="14"/>
      <c r="B157" s="245"/>
      <c r="C157" s="246"/>
      <c r="D157" s="228" t="s">
        <v>163</v>
      </c>
      <c r="E157" s="247" t="s">
        <v>19</v>
      </c>
      <c r="F157" s="248" t="s">
        <v>225</v>
      </c>
      <c r="G157" s="246"/>
      <c r="H157" s="249">
        <v>10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163</v>
      </c>
      <c r="AU157" s="255" t="s">
        <v>81</v>
      </c>
      <c r="AV157" s="14" t="s">
        <v>81</v>
      </c>
      <c r="AW157" s="14" t="s">
        <v>34</v>
      </c>
      <c r="AX157" s="14" t="s">
        <v>72</v>
      </c>
      <c r="AY157" s="255" t="s">
        <v>150</v>
      </c>
    </row>
    <row r="158" s="15" customFormat="1">
      <c r="A158" s="15"/>
      <c r="B158" s="256"/>
      <c r="C158" s="257"/>
      <c r="D158" s="228" t="s">
        <v>163</v>
      </c>
      <c r="E158" s="258" t="s">
        <v>19</v>
      </c>
      <c r="F158" s="259" t="s">
        <v>167</v>
      </c>
      <c r="G158" s="257"/>
      <c r="H158" s="260">
        <v>10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6" t="s">
        <v>163</v>
      </c>
      <c r="AU158" s="266" t="s">
        <v>81</v>
      </c>
      <c r="AV158" s="15" t="s">
        <v>157</v>
      </c>
      <c r="AW158" s="15" t="s">
        <v>34</v>
      </c>
      <c r="AX158" s="15" t="s">
        <v>79</v>
      </c>
      <c r="AY158" s="266" t="s">
        <v>150</v>
      </c>
    </row>
    <row r="159" s="2" customFormat="1" ht="24.15" customHeight="1">
      <c r="A159" s="40"/>
      <c r="B159" s="41"/>
      <c r="C159" s="215" t="s">
        <v>215</v>
      </c>
      <c r="D159" s="215" t="s">
        <v>152</v>
      </c>
      <c r="E159" s="216" t="s">
        <v>948</v>
      </c>
      <c r="F159" s="217" t="s">
        <v>949</v>
      </c>
      <c r="G159" s="218" t="s">
        <v>170</v>
      </c>
      <c r="H159" s="219">
        <v>10</v>
      </c>
      <c r="I159" s="220"/>
      <c r="J159" s="221">
        <f>ROUND(I159*H159,2)</f>
        <v>0</v>
      </c>
      <c r="K159" s="217" t="s">
        <v>156</v>
      </c>
      <c r="L159" s="46"/>
      <c r="M159" s="222" t="s">
        <v>19</v>
      </c>
      <c r="N159" s="223" t="s">
        <v>43</v>
      </c>
      <c r="O159" s="86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157</v>
      </c>
      <c r="AT159" s="226" t="s">
        <v>152</v>
      </c>
      <c r="AU159" s="226" t="s">
        <v>81</v>
      </c>
      <c r="AY159" s="19" t="s">
        <v>150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79</v>
      </c>
      <c r="BK159" s="227">
        <f>ROUND(I159*H159,2)</f>
        <v>0</v>
      </c>
      <c r="BL159" s="19" t="s">
        <v>157</v>
      </c>
      <c r="BM159" s="226" t="s">
        <v>950</v>
      </c>
    </row>
    <row r="160" s="2" customFormat="1">
      <c r="A160" s="40"/>
      <c r="B160" s="41"/>
      <c r="C160" s="42"/>
      <c r="D160" s="228" t="s">
        <v>159</v>
      </c>
      <c r="E160" s="42"/>
      <c r="F160" s="229" t="s">
        <v>951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159</v>
      </c>
      <c r="AU160" s="19" t="s">
        <v>81</v>
      </c>
    </row>
    <row r="161" s="2" customFormat="1">
      <c r="A161" s="40"/>
      <c r="B161" s="41"/>
      <c r="C161" s="42"/>
      <c r="D161" s="233" t="s">
        <v>161</v>
      </c>
      <c r="E161" s="42"/>
      <c r="F161" s="234" t="s">
        <v>952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161</v>
      </c>
      <c r="AU161" s="19" t="s">
        <v>81</v>
      </c>
    </row>
    <row r="162" s="13" customFormat="1">
      <c r="A162" s="13"/>
      <c r="B162" s="235"/>
      <c r="C162" s="236"/>
      <c r="D162" s="228" t="s">
        <v>163</v>
      </c>
      <c r="E162" s="237" t="s">
        <v>19</v>
      </c>
      <c r="F162" s="238" t="s">
        <v>688</v>
      </c>
      <c r="G162" s="236"/>
      <c r="H162" s="237" t="s">
        <v>19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163</v>
      </c>
      <c r="AU162" s="244" t="s">
        <v>81</v>
      </c>
      <c r="AV162" s="13" t="s">
        <v>79</v>
      </c>
      <c r="AW162" s="13" t="s">
        <v>34</v>
      </c>
      <c r="AX162" s="13" t="s">
        <v>72</v>
      </c>
      <c r="AY162" s="244" t="s">
        <v>150</v>
      </c>
    </row>
    <row r="163" s="13" customFormat="1">
      <c r="A163" s="13"/>
      <c r="B163" s="235"/>
      <c r="C163" s="236"/>
      <c r="D163" s="228" t="s">
        <v>163</v>
      </c>
      <c r="E163" s="237" t="s">
        <v>19</v>
      </c>
      <c r="F163" s="238" t="s">
        <v>953</v>
      </c>
      <c r="G163" s="236"/>
      <c r="H163" s="237" t="s">
        <v>19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163</v>
      </c>
      <c r="AU163" s="244" t="s">
        <v>81</v>
      </c>
      <c r="AV163" s="13" t="s">
        <v>79</v>
      </c>
      <c r="AW163" s="13" t="s">
        <v>34</v>
      </c>
      <c r="AX163" s="13" t="s">
        <v>72</v>
      </c>
      <c r="AY163" s="244" t="s">
        <v>150</v>
      </c>
    </row>
    <row r="164" s="14" customFormat="1">
      <c r="A164" s="14"/>
      <c r="B164" s="245"/>
      <c r="C164" s="246"/>
      <c r="D164" s="228" t="s">
        <v>163</v>
      </c>
      <c r="E164" s="247" t="s">
        <v>19</v>
      </c>
      <c r="F164" s="248" t="s">
        <v>225</v>
      </c>
      <c r="G164" s="246"/>
      <c r="H164" s="249">
        <v>10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163</v>
      </c>
      <c r="AU164" s="255" t="s">
        <v>81</v>
      </c>
      <c r="AV164" s="14" t="s">
        <v>81</v>
      </c>
      <c r="AW164" s="14" t="s">
        <v>34</v>
      </c>
      <c r="AX164" s="14" t="s">
        <v>72</v>
      </c>
      <c r="AY164" s="255" t="s">
        <v>150</v>
      </c>
    </row>
    <row r="165" s="15" customFormat="1">
      <c r="A165" s="15"/>
      <c r="B165" s="256"/>
      <c r="C165" s="257"/>
      <c r="D165" s="228" t="s">
        <v>163</v>
      </c>
      <c r="E165" s="258" t="s">
        <v>19</v>
      </c>
      <c r="F165" s="259" t="s">
        <v>167</v>
      </c>
      <c r="G165" s="257"/>
      <c r="H165" s="260">
        <v>10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6" t="s">
        <v>163</v>
      </c>
      <c r="AU165" s="266" t="s">
        <v>81</v>
      </c>
      <c r="AV165" s="15" t="s">
        <v>157</v>
      </c>
      <c r="AW165" s="15" t="s">
        <v>34</v>
      </c>
      <c r="AX165" s="15" t="s">
        <v>79</v>
      </c>
      <c r="AY165" s="266" t="s">
        <v>150</v>
      </c>
    </row>
    <row r="166" s="2" customFormat="1" ht="24.15" customHeight="1">
      <c r="A166" s="40"/>
      <c r="B166" s="41"/>
      <c r="C166" s="215" t="s">
        <v>225</v>
      </c>
      <c r="D166" s="215" t="s">
        <v>152</v>
      </c>
      <c r="E166" s="216" t="s">
        <v>790</v>
      </c>
      <c r="F166" s="217" t="s">
        <v>791</v>
      </c>
      <c r="G166" s="218" t="s">
        <v>155</v>
      </c>
      <c r="H166" s="219">
        <v>4.71</v>
      </c>
      <c r="I166" s="220"/>
      <c r="J166" s="221">
        <f>ROUND(I166*H166,2)</f>
        <v>0</v>
      </c>
      <c r="K166" s="217" t="s">
        <v>156</v>
      </c>
      <c r="L166" s="46"/>
      <c r="M166" s="222" t="s">
        <v>19</v>
      </c>
      <c r="N166" s="223" t="s">
        <v>43</v>
      </c>
      <c r="O166" s="86"/>
      <c r="P166" s="224">
        <f>O166*H166</f>
        <v>0</v>
      </c>
      <c r="Q166" s="224">
        <v>0.00036000000000000002</v>
      </c>
      <c r="R166" s="224">
        <f>Q166*H166</f>
        <v>0.0016956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157</v>
      </c>
      <c r="AT166" s="226" t="s">
        <v>152</v>
      </c>
      <c r="AU166" s="226" t="s">
        <v>81</v>
      </c>
      <c r="AY166" s="19" t="s">
        <v>150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79</v>
      </c>
      <c r="BK166" s="227">
        <f>ROUND(I166*H166,2)</f>
        <v>0</v>
      </c>
      <c r="BL166" s="19" t="s">
        <v>157</v>
      </c>
      <c r="BM166" s="226" t="s">
        <v>954</v>
      </c>
    </row>
    <row r="167" s="2" customFormat="1">
      <c r="A167" s="40"/>
      <c r="B167" s="41"/>
      <c r="C167" s="42"/>
      <c r="D167" s="228" t="s">
        <v>159</v>
      </c>
      <c r="E167" s="42"/>
      <c r="F167" s="229" t="s">
        <v>793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159</v>
      </c>
      <c r="AU167" s="19" t="s">
        <v>81</v>
      </c>
    </row>
    <row r="168" s="2" customFormat="1">
      <c r="A168" s="40"/>
      <c r="B168" s="41"/>
      <c r="C168" s="42"/>
      <c r="D168" s="233" t="s">
        <v>161</v>
      </c>
      <c r="E168" s="42"/>
      <c r="F168" s="234" t="s">
        <v>794</v>
      </c>
      <c r="G168" s="42"/>
      <c r="H168" s="42"/>
      <c r="I168" s="230"/>
      <c r="J168" s="42"/>
      <c r="K168" s="42"/>
      <c r="L168" s="46"/>
      <c r="M168" s="231"/>
      <c r="N168" s="23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161</v>
      </c>
      <c r="AU168" s="19" t="s">
        <v>81</v>
      </c>
    </row>
    <row r="169" s="13" customFormat="1">
      <c r="A169" s="13"/>
      <c r="B169" s="235"/>
      <c r="C169" s="236"/>
      <c r="D169" s="228" t="s">
        <v>163</v>
      </c>
      <c r="E169" s="237" t="s">
        <v>19</v>
      </c>
      <c r="F169" s="238" t="s">
        <v>688</v>
      </c>
      <c r="G169" s="236"/>
      <c r="H169" s="237" t="s">
        <v>19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163</v>
      </c>
      <c r="AU169" s="244" t="s">
        <v>81</v>
      </c>
      <c r="AV169" s="13" t="s">
        <v>79</v>
      </c>
      <c r="AW169" s="13" t="s">
        <v>34</v>
      </c>
      <c r="AX169" s="13" t="s">
        <v>72</v>
      </c>
      <c r="AY169" s="244" t="s">
        <v>150</v>
      </c>
    </row>
    <row r="170" s="13" customFormat="1">
      <c r="A170" s="13"/>
      <c r="B170" s="235"/>
      <c r="C170" s="236"/>
      <c r="D170" s="228" t="s">
        <v>163</v>
      </c>
      <c r="E170" s="237" t="s">
        <v>19</v>
      </c>
      <c r="F170" s="238" t="s">
        <v>795</v>
      </c>
      <c r="G170" s="236"/>
      <c r="H170" s="237" t="s">
        <v>19</v>
      </c>
      <c r="I170" s="239"/>
      <c r="J170" s="236"/>
      <c r="K170" s="236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163</v>
      </c>
      <c r="AU170" s="244" t="s">
        <v>81</v>
      </c>
      <c r="AV170" s="13" t="s">
        <v>79</v>
      </c>
      <c r="AW170" s="13" t="s">
        <v>34</v>
      </c>
      <c r="AX170" s="13" t="s">
        <v>72</v>
      </c>
      <c r="AY170" s="244" t="s">
        <v>150</v>
      </c>
    </row>
    <row r="171" s="13" customFormat="1">
      <c r="A171" s="13"/>
      <c r="B171" s="235"/>
      <c r="C171" s="236"/>
      <c r="D171" s="228" t="s">
        <v>163</v>
      </c>
      <c r="E171" s="237" t="s">
        <v>19</v>
      </c>
      <c r="F171" s="238" t="s">
        <v>955</v>
      </c>
      <c r="G171" s="236"/>
      <c r="H171" s="237" t="s">
        <v>19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163</v>
      </c>
      <c r="AU171" s="244" t="s">
        <v>81</v>
      </c>
      <c r="AV171" s="13" t="s">
        <v>79</v>
      </c>
      <c r="AW171" s="13" t="s">
        <v>34</v>
      </c>
      <c r="AX171" s="13" t="s">
        <v>72</v>
      </c>
      <c r="AY171" s="244" t="s">
        <v>150</v>
      </c>
    </row>
    <row r="172" s="14" customFormat="1">
      <c r="A172" s="14"/>
      <c r="B172" s="245"/>
      <c r="C172" s="246"/>
      <c r="D172" s="228" t="s">
        <v>163</v>
      </c>
      <c r="E172" s="247" t="s">
        <v>19</v>
      </c>
      <c r="F172" s="248" t="s">
        <v>956</v>
      </c>
      <c r="G172" s="246"/>
      <c r="H172" s="249">
        <v>4.71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163</v>
      </c>
      <c r="AU172" s="255" t="s">
        <v>81</v>
      </c>
      <c r="AV172" s="14" t="s">
        <v>81</v>
      </c>
      <c r="AW172" s="14" t="s">
        <v>34</v>
      </c>
      <c r="AX172" s="14" t="s">
        <v>72</v>
      </c>
      <c r="AY172" s="255" t="s">
        <v>150</v>
      </c>
    </row>
    <row r="173" s="15" customFormat="1">
      <c r="A173" s="15"/>
      <c r="B173" s="256"/>
      <c r="C173" s="257"/>
      <c r="D173" s="228" t="s">
        <v>163</v>
      </c>
      <c r="E173" s="258" t="s">
        <v>19</v>
      </c>
      <c r="F173" s="259" t="s">
        <v>167</v>
      </c>
      <c r="G173" s="257"/>
      <c r="H173" s="260">
        <v>4.71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163</v>
      </c>
      <c r="AU173" s="266" t="s">
        <v>81</v>
      </c>
      <c r="AV173" s="15" t="s">
        <v>157</v>
      </c>
      <c r="AW173" s="15" t="s">
        <v>34</v>
      </c>
      <c r="AX173" s="15" t="s">
        <v>79</v>
      </c>
      <c r="AY173" s="266" t="s">
        <v>150</v>
      </c>
    </row>
    <row r="174" s="2" customFormat="1" ht="24.15" customHeight="1">
      <c r="A174" s="40"/>
      <c r="B174" s="41"/>
      <c r="C174" s="215" t="s">
        <v>239</v>
      </c>
      <c r="D174" s="215" t="s">
        <v>152</v>
      </c>
      <c r="E174" s="216" t="s">
        <v>957</v>
      </c>
      <c r="F174" s="217" t="s">
        <v>958</v>
      </c>
      <c r="G174" s="218" t="s">
        <v>170</v>
      </c>
      <c r="H174" s="219">
        <v>186</v>
      </c>
      <c r="I174" s="220"/>
      <c r="J174" s="221">
        <f>ROUND(I174*H174,2)</f>
        <v>0</v>
      </c>
      <c r="K174" s="217" t="s">
        <v>156</v>
      </c>
      <c r="L174" s="46"/>
      <c r="M174" s="222" t="s">
        <v>19</v>
      </c>
      <c r="N174" s="223" t="s">
        <v>43</v>
      </c>
      <c r="O174" s="86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157</v>
      </c>
      <c r="AT174" s="226" t="s">
        <v>152</v>
      </c>
      <c r="AU174" s="226" t="s">
        <v>81</v>
      </c>
      <c r="AY174" s="19" t="s">
        <v>150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79</v>
      </c>
      <c r="BK174" s="227">
        <f>ROUND(I174*H174,2)</f>
        <v>0</v>
      </c>
      <c r="BL174" s="19" t="s">
        <v>157</v>
      </c>
      <c r="BM174" s="226" t="s">
        <v>959</v>
      </c>
    </row>
    <row r="175" s="2" customFormat="1">
      <c r="A175" s="40"/>
      <c r="B175" s="41"/>
      <c r="C175" s="42"/>
      <c r="D175" s="228" t="s">
        <v>159</v>
      </c>
      <c r="E175" s="42"/>
      <c r="F175" s="229" t="s">
        <v>960</v>
      </c>
      <c r="G175" s="42"/>
      <c r="H175" s="42"/>
      <c r="I175" s="230"/>
      <c r="J175" s="42"/>
      <c r="K175" s="42"/>
      <c r="L175" s="46"/>
      <c r="M175" s="231"/>
      <c r="N175" s="232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159</v>
      </c>
      <c r="AU175" s="19" t="s">
        <v>81</v>
      </c>
    </row>
    <row r="176" s="2" customFormat="1">
      <c r="A176" s="40"/>
      <c r="B176" s="41"/>
      <c r="C176" s="42"/>
      <c r="D176" s="233" t="s">
        <v>161</v>
      </c>
      <c r="E176" s="42"/>
      <c r="F176" s="234" t="s">
        <v>961</v>
      </c>
      <c r="G176" s="42"/>
      <c r="H176" s="42"/>
      <c r="I176" s="230"/>
      <c r="J176" s="42"/>
      <c r="K176" s="42"/>
      <c r="L176" s="46"/>
      <c r="M176" s="231"/>
      <c r="N176" s="23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161</v>
      </c>
      <c r="AU176" s="19" t="s">
        <v>81</v>
      </c>
    </row>
    <row r="177" s="13" customFormat="1">
      <c r="A177" s="13"/>
      <c r="B177" s="235"/>
      <c r="C177" s="236"/>
      <c r="D177" s="228" t="s">
        <v>163</v>
      </c>
      <c r="E177" s="237" t="s">
        <v>19</v>
      </c>
      <c r="F177" s="238" t="s">
        <v>688</v>
      </c>
      <c r="G177" s="236"/>
      <c r="H177" s="237" t="s">
        <v>19</v>
      </c>
      <c r="I177" s="239"/>
      <c r="J177" s="236"/>
      <c r="K177" s="236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163</v>
      </c>
      <c r="AU177" s="244" t="s">
        <v>81</v>
      </c>
      <c r="AV177" s="13" t="s">
        <v>79</v>
      </c>
      <c r="AW177" s="13" t="s">
        <v>34</v>
      </c>
      <c r="AX177" s="13" t="s">
        <v>72</v>
      </c>
      <c r="AY177" s="244" t="s">
        <v>150</v>
      </c>
    </row>
    <row r="178" s="13" customFormat="1">
      <c r="A178" s="13"/>
      <c r="B178" s="235"/>
      <c r="C178" s="236"/>
      <c r="D178" s="228" t="s">
        <v>163</v>
      </c>
      <c r="E178" s="237" t="s">
        <v>19</v>
      </c>
      <c r="F178" s="238" t="s">
        <v>962</v>
      </c>
      <c r="G178" s="236"/>
      <c r="H178" s="237" t="s">
        <v>19</v>
      </c>
      <c r="I178" s="239"/>
      <c r="J178" s="236"/>
      <c r="K178" s="236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163</v>
      </c>
      <c r="AU178" s="244" t="s">
        <v>81</v>
      </c>
      <c r="AV178" s="13" t="s">
        <v>79</v>
      </c>
      <c r="AW178" s="13" t="s">
        <v>34</v>
      </c>
      <c r="AX178" s="13" t="s">
        <v>72</v>
      </c>
      <c r="AY178" s="244" t="s">
        <v>150</v>
      </c>
    </row>
    <row r="179" s="13" customFormat="1">
      <c r="A179" s="13"/>
      <c r="B179" s="235"/>
      <c r="C179" s="236"/>
      <c r="D179" s="228" t="s">
        <v>163</v>
      </c>
      <c r="E179" s="237" t="s">
        <v>19</v>
      </c>
      <c r="F179" s="238" t="s">
        <v>929</v>
      </c>
      <c r="G179" s="236"/>
      <c r="H179" s="237" t="s">
        <v>19</v>
      </c>
      <c r="I179" s="239"/>
      <c r="J179" s="236"/>
      <c r="K179" s="236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163</v>
      </c>
      <c r="AU179" s="244" t="s">
        <v>81</v>
      </c>
      <c r="AV179" s="13" t="s">
        <v>79</v>
      </c>
      <c r="AW179" s="13" t="s">
        <v>34</v>
      </c>
      <c r="AX179" s="13" t="s">
        <v>72</v>
      </c>
      <c r="AY179" s="244" t="s">
        <v>150</v>
      </c>
    </row>
    <row r="180" s="14" customFormat="1">
      <c r="A180" s="14"/>
      <c r="B180" s="245"/>
      <c r="C180" s="246"/>
      <c r="D180" s="228" t="s">
        <v>163</v>
      </c>
      <c r="E180" s="247" t="s">
        <v>19</v>
      </c>
      <c r="F180" s="248" t="s">
        <v>963</v>
      </c>
      <c r="G180" s="246"/>
      <c r="H180" s="249">
        <v>186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163</v>
      </c>
      <c r="AU180" s="255" t="s">
        <v>81</v>
      </c>
      <c r="AV180" s="14" t="s">
        <v>81</v>
      </c>
      <c r="AW180" s="14" t="s">
        <v>34</v>
      </c>
      <c r="AX180" s="14" t="s">
        <v>72</v>
      </c>
      <c r="AY180" s="255" t="s">
        <v>150</v>
      </c>
    </row>
    <row r="181" s="15" customFormat="1">
      <c r="A181" s="15"/>
      <c r="B181" s="256"/>
      <c r="C181" s="257"/>
      <c r="D181" s="228" t="s">
        <v>163</v>
      </c>
      <c r="E181" s="258" t="s">
        <v>19</v>
      </c>
      <c r="F181" s="259" t="s">
        <v>167</v>
      </c>
      <c r="G181" s="257"/>
      <c r="H181" s="260">
        <v>186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6" t="s">
        <v>163</v>
      </c>
      <c r="AU181" s="266" t="s">
        <v>81</v>
      </c>
      <c r="AV181" s="15" t="s">
        <v>157</v>
      </c>
      <c r="AW181" s="15" t="s">
        <v>34</v>
      </c>
      <c r="AX181" s="15" t="s">
        <v>79</v>
      </c>
      <c r="AY181" s="266" t="s">
        <v>150</v>
      </c>
    </row>
    <row r="182" s="2" customFormat="1" ht="24.15" customHeight="1">
      <c r="A182" s="40"/>
      <c r="B182" s="41"/>
      <c r="C182" s="215" t="s">
        <v>247</v>
      </c>
      <c r="D182" s="215" t="s">
        <v>152</v>
      </c>
      <c r="E182" s="216" t="s">
        <v>964</v>
      </c>
      <c r="F182" s="217" t="s">
        <v>965</v>
      </c>
      <c r="G182" s="218" t="s">
        <v>170</v>
      </c>
      <c r="H182" s="219">
        <v>18.600000000000001</v>
      </c>
      <c r="I182" s="220"/>
      <c r="J182" s="221">
        <f>ROUND(I182*H182,2)</f>
        <v>0</v>
      </c>
      <c r="K182" s="217" t="s">
        <v>156</v>
      </c>
      <c r="L182" s="46"/>
      <c r="M182" s="222" t="s">
        <v>19</v>
      </c>
      <c r="N182" s="223" t="s">
        <v>43</v>
      </c>
      <c r="O182" s="86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6" t="s">
        <v>157</v>
      </c>
      <c r="AT182" s="226" t="s">
        <v>152</v>
      </c>
      <c r="AU182" s="226" t="s">
        <v>81</v>
      </c>
      <c r="AY182" s="19" t="s">
        <v>150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9" t="s">
        <v>79</v>
      </c>
      <c r="BK182" s="227">
        <f>ROUND(I182*H182,2)</f>
        <v>0</v>
      </c>
      <c r="BL182" s="19" t="s">
        <v>157</v>
      </c>
      <c r="BM182" s="226" t="s">
        <v>966</v>
      </c>
    </row>
    <row r="183" s="2" customFormat="1">
      <c r="A183" s="40"/>
      <c r="B183" s="41"/>
      <c r="C183" s="42"/>
      <c r="D183" s="228" t="s">
        <v>159</v>
      </c>
      <c r="E183" s="42"/>
      <c r="F183" s="229" t="s">
        <v>967</v>
      </c>
      <c r="G183" s="42"/>
      <c r="H183" s="42"/>
      <c r="I183" s="230"/>
      <c r="J183" s="42"/>
      <c r="K183" s="42"/>
      <c r="L183" s="46"/>
      <c r="M183" s="231"/>
      <c r="N183" s="23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159</v>
      </c>
      <c r="AU183" s="19" t="s">
        <v>81</v>
      </c>
    </row>
    <row r="184" s="2" customFormat="1">
      <c r="A184" s="40"/>
      <c r="B184" s="41"/>
      <c r="C184" s="42"/>
      <c r="D184" s="233" t="s">
        <v>161</v>
      </c>
      <c r="E184" s="42"/>
      <c r="F184" s="234" t="s">
        <v>968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161</v>
      </c>
      <c r="AU184" s="19" t="s">
        <v>81</v>
      </c>
    </row>
    <row r="185" s="13" customFormat="1">
      <c r="A185" s="13"/>
      <c r="B185" s="235"/>
      <c r="C185" s="236"/>
      <c r="D185" s="228" t="s">
        <v>163</v>
      </c>
      <c r="E185" s="237" t="s">
        <v>19</v>
      </c>
      <c r="F185" s="238" t="s">
        <v>688</v>
      </c>
      <c r="G185" s="236"/>
      <c r="H185" s="237" t="s">
        <v>19</v>
      </c>
      <c r="I185" s="239"/>
      <c r="J185" s="236"/>
      <c r="K185" s="236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163</v>
      </c>
      <c r="AU185" s="244" t="s">
        <v>81</v>
      </c>
      <c r="AV185" s="13" t="s">
        <v>79</v>
      </c>
      <c r="AW185" s="13" t="s">
        <v>34</v>
      </c>
      <c r="AX185" s="13" t="s">
        <v>72</v>
      </c>
      <c r="AY185" s="244" t="s">
        <v>150</v>
      </c>
    </row>
    <row r="186" s="13" customFormat="1">
      <c r="A186" s="13"/>
      <c r="B186" s="235"/>
      <c r="C186" s="236"/>
      <c r="D186" s="228" t="s">
        <v>163</v>
      </c>
      <c r="E186" s="237" t="s">
        <v>19</v>
      </c>
      <c r="F186" s="238" t="s">
        <v>969</v>
      </c>
      <c r="G186" s="236"/>
      <c r="H186" s="237" t="s">
        <v>19</v>
      </c>
      <c r="I186" s="239"/>
      <c r="J186" s="236"/>
      <c r="K186" s="236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163</v>
      </c>
      <c r="AU186" s="244" t="s">
        <v>81</v>
      </c>
      <c r="AV186" s="13" t="s">
        <v>79</v>
      </c>
      <c r="AW186" s="13" t="s">
        <v>34</v>
      </c>
      <c r="AX186" s="13" t="s">
        <v>72</v>
      </c>
      <c r="AY186" s="244" t="s">
        <v>150</v>
      </c>
    </row>
    <row r="187" s="14" customFormat="1">
      <c r="A187" s="14"/>
      <c r="B187" s="245"/>
      <c r="C187" s="246"/>
      <c r="D187" s="228" t="s">
        <v>163</v>
      </c>
      <c r="E187" s="247" t="s">
        <v>19</v>
      </c>
      <c r="F187" s="248" t="s">
        <v>970</v>
      </c>
      <c r="G187" s="246"/>
      <c r="H187" s="249">
        <v>18.600000000000001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163</v>
      </c>
      <c r="AU187" s="255" t="s">
        <v>81</v>
      </c>
      <c r="AV187" s="14" t="s">
        <v>81</v>
      </c>
      <c r="AW187" s="14" t="s">
        <v>34</v>
      </c>
      <c r="AX187" s="14" t="s">
        <v>72</v>
      </c>
      <c r="AY187" s="255" t="s">
        <v>150</v>
      </c>
    </row>
    <row r="188" s="15" customFormat="1">
      <c r="A188" s="15"/>
      <c r="B188" s="256"/>
      <c r="C188" s="257"/>
      <c r="D188" s="228" t="s">
        <v>163</v>
      </c>
      <c r="E188" s="258" t="s">
        <v>19</v>
      </c>
      <c r="F188" s="259" t="s">
        <v>167</v>
      </c>
      <c r="G188" s="257"/>
      <c r="H188" s="260">
        <v>18.600000000000001</v>
      </c>
      <c r="I188" s="261"/>
      <c r="J188" s="257"/>
      <c r="K188" s="257"/>
      <c r="L188" s="262"/>
      <c r="M188" s="263"/>
      <c r="N188" s="264"/>
      <c r="O188" s="264"/>
      <c r="P188" s="264"/>
      <c r="Q188" s="264"/>
      <c r="R188" s="264"/>
      <c r="S188" s="264"/>
      <c r="T188" s="26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6" t="s">
        <v>163</v>
      </c>
      <c r="AU188" s="266" t="s">
        <v>81</v>
      </c>
      <c r="AV188" s="15" t="s">
        <v>157</v>
      </c>
      <c r="AW188" s="15" t="s">
        <v>34</v>
      </c>
      <c r="AX188" s="15" t="s">
        <v>79</v>
      </c>
      <c r="AY188" s="266" t="s">
        <v>150</v>
      </c>
    </row>
    <row r="189" s="2" customFormat="1" ht="24.15" customHeight="1">
      <c r="A189" s="40"/>
      <c r="B189" s="41"/>
      <c r="C189" s="215" t="s">
        <v>256</v>
      </c>
      <c r="D189" s="215" t="s">
        <v>152</v>
      </c>
      <c r="E189" s="216" t="s">
        <v>804</v>
      </c>
      <c r="F189" s="217" t="s">
        <v>805</v>
      </c>
      <c r="G189" s="218" t="s">
        <v>170</v>
      </c>
      <c r="H189" s="219">
        <v>125</v>
      </c>
      <c r="I189" s="220"/>
      <c r="J189" s="221">
        <f>ROUND(I189*H189,2)</f>
        <v>0</v>
      </c>
      <c r="K189" s="217" t="s">
        <v>156</v>
      </c>
      <c r="L189" s="46"/>
      <c r="M189" s="222" t="s">
        <v>19</v>
      </c>
      <c r="N189" s="223" t="s">
        <v>43</v>
      </c>
      <c r="O189" s="86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6" t="s">
        <v>157</v>
      </c>
      <c r="AT189" s="226" t="s">
        <v>152</v>
      </c>
      <c r="AU189" s="226" t="s">
        <v>81</v>
      </c>
      <c r="AY189" s="19" t="s">
        <v>150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9" t="s">
        <v>79</v>
      </c>
      <c r="BK189" s="227">
        <f>ROUND(I189*H189,2)</f>
        <v>0</v>
      </c>
      <c r="BL189" s="19" t="s">
        <v>157</v>
      </c>
      <c r="BM189" s="226" t="s">
        <v>971</v>
      </c>
    </row>
    <row r="190" s="2" customFormat="1">
      <c r="A190" s="40"/>
      <c r="B190" s="41"/>
      <c r="C190" s="42"/>
      <c r="D190" s="228" t="s">
        <v>159</v>
      </c>
      <c r="E190" s="42"/>
      <c r="F190" s="229" t="s">
        <v>807</v>
      </c>
      <c r="G190" s="42"/>
      <c r="H190" s="42"/>
      <c r="I190" s="230"/>
      <c r="J190" s="42"/>
      <c r="K190" s="42"/>
      <c r="L190" s="46"/>
      <c r="M190" s="231"/>
      <c r="N190" s="23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159</v>
      </c>
      <c r="AU190" s="19" t="s">
        <v>81</v>
      </c>
    </row>
    <row r="191" s="2" customFormat="1">
      <c r="A191" s="40"/>
      <c r="B191" s="41"/>
      <c r="C191" s="42"/>
      <c r="D191" s="233" t="s">
        <v>161</v>
      </c>
      <c r="E191" s="42"/>
      <c r="F191" s="234" t="s">
        <v>808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161</v>
      </c>
      <c r="AU191" s="19" t="s">
        <v>81</v>
      </c>
    </row>
    <row r="192" s="13" customFormat="1">
      <c r="A192" s="13"/>
      <c r="B192" s="235"/>
      <c r="C192" s="236"/>
      <c r="D192" s="228" t="s">
        <v>163</v>
      </c>
      <c r="E192" s="237" t="s">
        <v>19</v>
      </c>
      <c r="F192" s="238" t="s">
        <v>688</v>
      </c>
      <c r="G192" s="236"/>
      <c r="H192" s="237" t="s">
        <v>19</v>
      </c>
      <c r="I192" s="239"/>
      <c r="J192" s="236"/>
      <c r="K192" s="236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163</v>
      </c>
      <c r="AU192" s="244" t="s">
        <v>81</v>
      </c>
      <c r="AV192" s="13" t="s">
        <v>79</v>
      </c>
      <c r="AW192" s="13" t="s">
        <v>34</v>
      </c>
      <c r="AX192" s="13" t="s">
        <v>72</v>
      </c>
      <c r="AY192" s="244" t="s">
        <v>150</v>
      </c>
    </row>
    <row r="193" s="13" customFormat="1">
      <c r="A193" s="13"/>
      <c r="B193" s="235"/>
      <c r="C193" s="236"/>
      <c r="D193" s="228" t="s">
        <v>163</v>
      </c>
      <c r="E193" s="237" t="s">
        <v>19</v>
      </c>
      <c r="F193" s="238" t="s">
        <v>972</v>
      </c>
      <c r="G193" s="236"/>
      <c r="H193" s="237" t="s">
        <v>19</v>
      </c>
      <c r="I193" s="239"/>
      <c r="J193" s="236"/>
      <c r="K193" s="236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163</v>
      </c>
      <c r="AU193" s="244" t="s">
        <v>81</v>
      </c>
      <c r="AV193" s="13" t="s">
        <v>79</v>
      </c>
      <c r="AW193" s="13" t="s">
        <v>34</v>
      </c>
      <c r="AX193" s="13" t="s">
        <v>72</v>
      </c>
      <c r="AY193" s="244" t="s">
        <v>150</v>
      </c>
    </row>
    <row r="194" s="14" customFormat="1">
      <c r="A194" s="14"/>
      <c r="B194" s="245"/>
      <c r="C194" s="246"/>
      <c r="D194" s="228" t="s">
        <v>163</v>
      </c>
      <c r="E194" s="247" t="s">
        <v>19</v>
      </c>
      <c r="F194" s="248" t="s">
        <v>945</v>
      </c>
      <c r="G194" s="246"/>
      <c r="H194" s="249">
        <v>125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163</v>
      </c>
      <c r="AU194" s="255" t="s">
        <v>81</v>
      </c>
      <c r="AV194" s="14" t="s">
        <v>81</v>
      </c>
      <c r="AW194" s="14" t="s">
        <v>34</v>
      </c>
      <c r="AX194" s="14" t="s">
        <v>72</v>
      </c>
      <c r="AY194" s="255" t="s">
        <v>150</v>
      </c>
    </row>
    <row r="195" s="15" customFormat="1">
      <c r="A195" s="15"/>
      <c r="B195" s="256"/>
      <c r="C195" s="257"/>
      <c r="D195" s="228" t="s">
        <v>163</v>
      </c>
      <c r="E195" s="258" t="s">
        <v>19</v>
      </c>
      <c r="F195" s="259" t="s">
        <v>167</v>
      </c>
      <c r="G195" s="257"/>
      <c r="H195" s="260">
        <v>125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6" t="s">
        <v>163</v>
      </c>
      <c r="AU195" s="266" t="s">
        <v>81</v>
      </c>
      <c r="AV195" s="15" t="s">
        <v>157</v>
      </c>
      <c r="AW195" s="15" t="s">
        <v>34</v>
      </c>
      <c r="AX195" s="15" t="s">
        <v>79</v>
      </c>
      <c r="AY195" s="266" t="s">
        <v>150</v>
      </c>
    </row>
    <row r="196" s="2" customFormat="1" ht="33" customHeight="1">
      <c r="A196" s="40"/>
      <c r="B196" s="41"/>
      <c r="C196" s="215" t="s">
        <v>264</v>
      </c>
      <c r="D196" s="215" t="s">
        <v>152</v>
      </c>
      <c r="E196" s="216" t="s">
        <v>809</v>
      </c>
      <c r="F196" s="217" t="s">
        <v>810</v>
      </c>
      <c r="G196" s="218" t="s">
        <v>170</v>
      </c>
      <c r="H196" s="219">
        <v>28.600000000000001</v>
      </c>
      <c r="I196" s="220"/>
      <c r="J196" s="221">
        <f>ROUND(I196*H196,2)</f>
        <v>0</v>
      </c>
      <c r="K196" s="217" t="s">
        <v>19</v>
      </c>
      <c r="L196" s="46"/>
      <c r="M196" s="222" t="s">
        <v>19</v>
      </c>
      <c r="N196" s="223" t="s">
        <v>43</v>
      </c>
      <c r="O196" s="86"/>
      <c r="P196" s="224">
        <f>O196*H196</f>
        <v>0</v>
      </c>
      <c r="Q196" s="224">
        <v>0.0020799999999999998</v>
      </c>
      <c r="R196" s="224">
        <f>Q196*H196</f>
        <v>0.059487999999999999</v>
      </c>
      <c r="S196" s="224">
        <v>0</v>
      </c>
      <c r="T196" s="22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6" t="s">
        <v>157</v>
      </c>
      <c r="AT196" s="226" t="s">
        <v>152</v>
      </c>
      <c r="AU196" s="226" t="s">
        <v>81</v>
      </c>
      <c r="AY196" s="19" t="s">
        <v>150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79</v>
      </c>
      <c r="BK196" s="227">
        <f>ROUND(I196*H196,2)</f>
        <v>0</v>
      </c>
      <c r="BL196" s="19" t="s">
        <v>157</v>
      </c>
      <c r="BM196" s="226" t="s">
        <v>973</v>
      </c>
    </row>
    <row r="197" s="2" customFormat="1">
      <c r="A197" s="40"/>
      <c r="B197" s="41"/>
      <c r="C197" s="42"/>
      <c r="D197" s="228" t="s">
        <v>159</v>
      </c>
      <c r="E197" s="42"/>
      <c r="F197" s="229" t="s">
        <v>812</v>
      </c>
      <c r="G197" s="42"/>
      <c r="H197" s="42"/>
      <c r="I197" s="230"/>
      <c r="J197" s="42"/>
      <c r="K197" s="42"/>
      <c r="L197" s="46"/>
      <c r="M197" s="231"/>
      <c r="N197" s="23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159</v>
      </c>
      <c r="AU197" s="19" t="s">
        <v>81</v>
      </c>
    </row>
    <row r="198" s="13" customFormat="1">
      <c r="A198" s="13"/>
      <c r="B198" s="235"/>
      <c r="C198" s="236"/>
      <c r="D198" s="228" t="s">
        <v>163</v>
      </c>
      <c r="E198" s="237" t="s">
        <v>19</v>
      </c>
      <c r="F198" s="238" t="s">
        <v>688</v>
      </c>
      <c r="G198" s="236"/>
      <c r="H198" s="237" t="s">
        <v>19</v>
      </c>
      <c r="I198" s="239"/>
      <c r="J198" s="236"/>
      <c r="K198" s="236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163</v>
      </c>
      <c r="AU198" s="244" t="s">
        <v>81</v>
      </c>
      <c r="AV198" s="13" t="s">
        <v>79</v>
      </c>
      <c r="AW198" s="13" t="s">
        <v>34</v>
      </c>
      <c r="AX198" s="13" t="s">
        <v>72</v>
      </c>
      <c r="AY198" s="244" t="s">
        <v>150</v>
      </c>
    </row>
    <row r="199" s="13" customFormat="1">
      <c r="A199" s="13"/>
      <c r="B199" s="235"/>
      <c r="C199" s="236"/>
      <c r="D199" s="228" t="s">
        <v>163</v>
      </c>
      <c r="E199" s="237" t="s">
        <v>19</v>
      </c>
      <c r="F199" s="238" t="s">
        <v>974</v>
      </c>
      <c r="G199" s="236"/>
      <c r="H199" s="237" t="s">
        <v>19</v>
      </c>
      <c r="I199" s="239"/>
      <c r="J199" s="236"/>
      <c r="K199" s="236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163</v>
      </c>
      <c r="AU199" s="244" t="s">
        <v>81</v>
      </c>
      <c r="AV199" s="13" t="s">
        <v>79</v>
      </c>
      <c r="AW199" s="13" t="s">
        <v>34</v>
      </c>
      <c r="AX199" s="13" t="s">
        <v>72</v>
      </c>
      <c r="AY199" s="244" t="s">
        <v>150</v>
      </c>
    </row>
    <row r="200" s="14" customFormat="1">
      <c r="A200" s="14"/>
      <c r="B200" s="245"/>
      <c r="C200" s="246"/>
      <c r="D200" s="228" t="s">
        <v>163</v>
      </c>
      <c r="E200" s="247" t="s">
        <v>19</v>
      </c>
      <c r="F200" s="248" t="s">
        <v>970</v>
      </c>
      <c r="G200" s="246"/>
      <c r="H200" s="249">
        <v>18.600000000000001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163</v>
      </c>
      <c r="AU200" s="255" t="s">
        <v>81</v>
      </c>
      <c r="AV200" s="14" t="s">
        <v>81</v>
      </c>
      <c r="AW200" s="14" t="s">
        <v>34</v>
      </c>
      <c r="AX200" s="14" t="s">
        <v>72</v>
      </c>
      <c r="AY200" s="255" t="s">
        <v>150</v>
      </c>
    </row>
    <row r="201" s="13" customFormat="1">
      <c r="A201" s="13"/>
      <c r="B201" s="235"/>
      <c r="C201" s="236"/>
      <c r="D201" s="228" t="s">
        <v>163</v>
      </c>
      <c r="E201" s="237" t="s">
        <v>19</v>
      </c>
      <c r="F201" s="238" t="s">
        <v>975</v>
      </c>
      <c r="G201" s="236"/>
      <c r="H201" s="237" t="s">
        <v>19</v>
      </c>
      <c r="I201" s="239"/>
      <c r="J201" s="236"/>
      <c r="K201" s="236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163</v>
      </c>
      <c r="AU201" s="244" t="s">
        <v>81</v>
      </c>
      <c r="AV201" s="13" t="s">
        <v>79</v>
      </c>
      <c r="AW201" s="13" t="s">
        <v>34</v>
      </c>
      <c r="AX201" s="13" t="s">
        <v>72</v>
      </c>
      <c r="AY201" s="244" t="s">
        <v>150</v>
      </c>
    </row>
    <row r="202" s="14" customFormat="1">
      <c r="A202" s="14"/>
      <c r="B202" s="245"/>
      <c r="C202" s="246"/>
      <c r="D202" s="228" t="s">
        <v>163</v>
      </c>
      <c r="E202" s="247" t="s">
        <v>19</v>
      </c>
      <c r="F202" s="248" t="s">
        <v>225</v>
      </c>
      <c r="G202" s="246"/>
      <c r="H202" s="249">
        <v>10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163</v>
      </c>
      <c r="AU202" s="255" t="s">
        <v>81</v>
      </c>
      <c r="AV202" s="14" t="s">
        <v>81</v>
      </c>
      <c r="AW202" s="14" t="s">
        <v>34</v>
      </c>
      <c r="AX202" s="14" t="s">
        <v>72</v>
      </c>
      <c r="AY202" s="255" t="s">
        <v>150</v>
      </c>
    </row>
    <row r="203" s="15" customFormat="1">
      <c r="A203" s="15"/>
      <c r="B203" s="256"/>
      <c r="C203" s="257"/>
      <c r="D203" s="228" t="s">
        <v>163</v>
      </c>
      <c r="E203" s="258" t="s">
        <v>19</v>
      </c>
      <c r="F203" s="259" t="s">
        <v>167</v>
      </c>
      <c r="G203" s="257"/>
      <c r="H203" s="260">
        <v>28.600000000000001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6" t="s">
        <v>163</v>
      </c>
      <c r="AU203" s="266" t="s">
        <v>81</v>
      </c>
      <c r="AV203" s="15" t="s">
        <v>157</v>
      </c>
      <c r="AW203" s="15" t="s">
        <v>34</v>
      </c>
      <c r="AX203" s="15" t="s">
        <v>79</v>
      </c>
      <c r="AY203" s="266" t="s">
        <v>150</v>
      </c>
    </row>
    <row r="204" s="2" customFormat="1" ht="24.15" customHeight="1">
      <c r="A204" s="40"/>
      <c r="B204" s="41"/>
      <c r="C204" s="215" t="s">
        <v>276</v>
      </c>
      <c r="D204" s="215" t="s">
        <v>152</v>
      </c>
      <c r="E204" s="216" t="s">
        <v>976</v>
      </c>
      <c r="F204" s="217" t="s">
        <v>977</v>
      </c>
      <c r="G204" s="218" t="s">
        <v>978</v>
      </c>
      <c r="H204" s="219">
        <v>2.6720000000000002</v>
      </c>
      <c r="I204" s="220"/>
      <c r="J204" s="221">
        <f>ROUND(I204*H204,2)</f>
        <v>0</v>
      </c>
      <c r="K204" s="217" t="s">
        <v>156</v>
      </c>
      <c r="L204" s="46"/>
      <c r="M204" s="222" t="s">
        <v>19</v>
      </c>
      <c r="N204" s="223" t="s">
        <v>43</v>
      </c>
      <c r="O204" s="86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6" t="s">
        <v>157</v>
      </c>
      <c r="AT204" s="226" t="s">
        <v>152</v>
      </c>
      <c r="AU204" s="226" t="s">
        <v>81</v>
      </c>
      <c r="AY204" s="19" t="s">
        <v>150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9" t="s">
        <v>79</v>
      </c>
      <c r="BK204" s="227">
        <f>ROUND(I204*H204,2)</f>
        <v>0</v>
      </c>
      <c r="BL204" s="19" t="s">
        <v>157</v>
      </c>
      <c r="BM204" s="226" t="s">
        <v>979</v>
      </c>
    </row>
    <row r="205" s="2" customFormat="1">
      <c r="A205" s="40"/>
      <c r="B205" s="41"/>
      <c r="C205" s="42"/>
      <c r="D205" s="228" t="s">
        <v>159</v>
      </c>
      <c r="E205" s="42"/>
      <c r="F205" s="229" t="s">
        <v>980</v>
      </c>
      <c r="G205" s="42"/>
      <c r="H205" s="42"/>
      <c r="I205" s="230"/>
      <c r="J205" s="42"/>
      <c r="K205" s="42"/>
      <c r="L205" s="46"/>
      <c r="M205" s="231"/>
      <c r="N205" s="232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159</v>
      </c>
      <c r="AU205" s="19" t="s">
        <v>81</v>
      </c>
    </row>
    <row r="206" s="2" customFormat="1">
      <c r="A206" s="40"/>
      <c r="B206" s="41"/>
      <c r="C206" s="42"/>
      <c r="D206" s="233" t="s">
        <v>161</v>
      </c>
      <c r="E206" s="42"/>
      <c r="F206" s="234" t="s">
        <v>981</v>
      </c>
      <c r="G206" s="42"/>
      <c r="H206" s="42"/>
      <c r="I206" s="230"/>
      <c r="J206" s="42"/>
      <c r="K206" s="42"/>
      <c r="L206" s="46"/>
      <c r="M206" s="231"/>
      <c r="N206" s="232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161</v>
      </c>
      <c r="AU206" s="19" t="s">
        <v>81</v>
      </c>
    </row>
    <row r="207" s="13" customFormat="1">
      <c r="A207" s="13"/>
      <c r="B207" s="235"/>
      <c r="C207" s="236"/>
      <c r="D207" s="228" t="s">
        <v>163</v>
      </c>
      <c r="E207" s="237" t="s">
        <v>19</v>
      </c>
      <c r="F207" s="238" t="s">
        <v>688</v>
      </c>
      <c r="G207" s="236"/>
      <c r="H207" s="237" t="s">
        <v>19</v>
      </c>
      <c r="I207" s="239"/>
      <c r="J207" s="236"/>
      <c r="K207" s="236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163</v>
      </c>
      <c r="AU207" s="244" t="s">
        <v>81</v>
      </c>
      <c r="AV207" s="13" t="s">
        <v>79</v>
      </c>
      <c r="AW207" s="13" t="s">
        <v>34</v>
      </c>
      <c r="AX207" s="13" t="s">
        <v>72</v>
      </c>
      <c r="AY207" s="244" t="s">
        <v>150</v>
      </c>
    </row>
    <row r="208" s="13" customFormat="1">
      <c r="A208" s="13"/>
      <c r="B208" s="235"/>
      <c r="C208" s="236"/>
      <c r="D208" s="228" t="s">
        <v>163</v>
      </c>
      <c r="E208" s="237" t="s">
        <v>19</v>
      </c>
      <c r="F208" s="238" t="s">
        <v>982</v>
      </c>
      <c r="G208" s="236"/>
      <c r="H208" s="237" t="s">
        <v>19</v>
      </c>
      <c r="I208" s="239"/>
      <c r="J208" s="236"/>
      <c r="K208" s="236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163</v>
      </c>
      <c r="AU208" s="244" t="s">
        <v>81</v>
      </c>
      <c r="AV208" s="13" t="s">
        <v>79</v>
      </c>
      <c r="AW208" s="13" t="s">
        <v>34</v>
      </c>
      <c r="AX208" s="13" t="s">
        <v>72</v>
      </c>
      <c r="AY208" s="244" t="s">
        <v>150</v>
      </c>
    </row>
    <row r="209" s="14" customFormat="1">
      <c r="A209" s="14"/>
      <c r="B209" s="245"/>
      <c r="C209" s="246"/>
      <c r="D209" s="228" t="s">
        <v>163</v>
      </c>
      <c r="E209" s="247" t="s">
        <v>19</v>
      </c>
      <c r="F209" s="248" t="s">
        <v>983</v>
      </c>
      <c r="G209" s="246"/>
      <c r="H209" s="249">
        <v>0.186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163</v>
      </c>
      <c r="AU209" s="255" t="s">
        <v>81</v>
      </c>
      <c r="AV209" s="14" t="s">
        <v>81</v>
      </c>
      <c r="AW209" s="14" t="s">
        <v>34</v>
      </c>
      <c r="AX209" s="14" t="s">
        <v>72</v>
      </c>
      <c r="AY209" s="255" t="s">
        <v>150</v>
      </c>
    </row>
    <row r="210" s="13" customFormat="1">
      <c r="A210" s="13"/>
      <c r="B210" s="235"/>
      <c r="C210" s="236"/>
      <c r="D210" s="228" t="s">
        <v>163</v>
      </c>
      <c r="E210" s="237" t="s">
        <v>19</v>
      </c>
      <c r="F210" s="238" t="s">
        <v>984</v>
      </c>
      <c r="G210" s="236"/>
      <c r="H210" s="237" t="s">
        <v>19</v>
      </c>
      <c r="I210" s="239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163</v>
      </c>
      <c r="AU210" s="244" t="s">
        <v>81</v>
      </c>
      <c r="AV210" s="13" t="s">
        <v>79</v>
      </c>
      <c r="AW210" s="13" t="s">
        <v>34</v>
      </c>
      <c r="AX210" s="13" t="s">
        <v>72</v>
      </c>
      <c r="AY210" s="244" t="s">
        <v>150</v>
      </c>
    </row>
    <row r="211" s="14" customFormat="1">
      <c r="A211" s="14"/>
      <c r="B211" s="245"/>
      <c r="C211" s="246"/>
      <c r="D211" s="228" t="s">
        <v>163</v>
      </c>
      <c r="E211" s="247" t="s">
        <v>19</v>
      </c>
      <c r="F211" s="248" t="s">
        <v>985</v>
      </c>
      <c r="G211" s="246"/>
      <c r="H211" s="249">
        <v>2.4860000000000002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163</v>
      </c>
      <c r="AU211" s="255" t="s">
        <v>81</v>
      </c>
      <c r="AV211" s="14" t="s">
        <v>81</v>
      </c>
      <c r="AW211" s="14" t="s">
        <v>34</v>
      </c>
      <c r="AX211" s="14" t="s">
        <v>72</v>
      </c>
      <c r="AY211" s="255" t="s">
        <v>150</v>
      </c>
    </row>
    <row r="212" s="15" customFormat="1">
      <c r="A212" s="15"/>
      <c r="B212" s="256"/>
      <c r="C212" s="257"/>
      <c r="D212" s="228" t="s">
        <v>163</v>
      </c>
      <c r="E212" s="258" t="s">
        <v>19</v>
      </c>
      <c r="F212" s="259" t="s">
        <v>167</v>
      </c>
      <c r="G212" s="257"/>
      <c r="H212" s="260">
        <v>2.6720000000000002</v>
      </c>
      <c r="I212" s="261"/>
      <c r="J212" s="257"/>
      <c r="K212" s="257"/>
      <c r="L212" s="262"/>
      <c r="M212" s="263"/>
      <c r="N212" s="264"/>
      <c r="O212" s="264"/>
      <c r="P212" s="264"/>
      <c r="Q212" s="264"/>
      <c r="R212" s="264"/>
      <c r="S212" s="264"/>
      <c r="T212" s="26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6" t="s">
        <v>163</v>
      </c>
      <c r="AU212" s="266" t="s">
        <v>81</v>
      </c>
      <c r="AV212" s="15" t="s">
        <v>157</v>
      </c>
      <c r="AW212" s="15" t="s">
        <v>34</v>
      </c>
      <c r="AX212" s="15" t="s">
        <v>79</v>
      </c>
      <c r="AY212" s="266" t="s">
        <v>150</v>
      </c>
    </row>
    <row r="213" s="2" customFormat="1" ht="16.5" customHeight="1">
      <c r="A213" s="40"/>
      <c r="B213" s="41"/>
      <c r="C213" s="215" t="s">
        <v>283</v>
      </c>
      <c r="D213" s="215" t="s">
        <v>152</v>
      </c>
      <c r="E213" s="216" t="s">
        <v>986</v>
      </c>
      <c r="F213" s="217" t="s">
        <v>987</v>
      </c>
      <c r="G213" s="218" t="s">
        <v>170</v>
      </c>
      <c r="H213" s="219">
        <v>10</v>
      </c>
      <c r="I213" s="220"/>
      <c r="J213" s="221">
        <f>ROUND(I213*H213,2)</f>
        <v>0</v>
      </c>
      <c r="K213" s="217" t="s">
        <v>156</v>
      </c>
      <c r="L213" s="46"/>
      <c r="M213" s="222" t="s">
        <v>19</v>
      </c>
      <c r="N213" s="223" t="s">
        <v>43</v>
      </c>
      <c r="O213" s="86"/>
      <c r="P213" s="224">
        <f>O213*H213</f>
        <v>0</v>
      </c>
      <c r="Q213" s="224">
        <v>2.0000000000000002E-05</v>
      </c>
      <c r="R213" s="224">
        <f>Q213*H213</f>
        <v>0.00020000000000000001</v>
      </c>
      <c r="S213" s="224">
        <v>0</v>
      </c>
      <c r="T213" s="22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157</v>
      </c>
      <c r="AT213" s="226" t="s">
        <v>152</v>
      </c>
      <c r="AU213" s="226" t="s">
        <v>81</v>
      </c>
      <c r="AY213" s="19" t="s">
        <v>150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79</v>
      </c>
      <c r="BK213" s="227">
        <f>ROUND(I213*H213,2)</f>
        <v>0</v>
      </c>
      <c r="BL213" s="19" t="s">
        <v>157</v>
      </c>
      <c r="BM213" s="226" t="s">
        <v>988</v>
      </c>
    </row>
    <row r="214" s="2" customFormat="1">
      <c r="A214" s="40"/>
      <c r="B214" s="41"/>
      <c r="C214" s="42"/>
      <c r="D214" s="228" t="s">
        <v>159</v>
      </c>
      <c r="E214" s="42"/>
      <c r="F214" s="229" t="s">
        <v>989</v>
      </c>
      <c r="G214" s="42"/>
      <c r="H214" s="42"/>
      <c r="I214" s="230"/>
      <c r="J214" s="42"/>
      <c r="K214" s="42"/>
      <c r="L214" s="46"/>
      <c r="M214" s="231"/>
      <c r="N214" s="23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159</v>
      </c>
      <c r="AU214" s="19" t="s">
        <v>81</v>
      </c>
    </row>
    <row r="215" s="2" customFormat="1">
      <c r="A215" s="40"/>
      <c r="B215" s="41"/>
      <c r="C215" s="42"/>
      <c r="D215" s="233" t="s">
        <v>161</v>
      </c>
      <c r="E215" s="42"/>
      <c r="F215" s="234" t="s">
        <v>990</v>
      </c>
      <c r="G215" s="42"/>
      <c r="H215" s="42"/>
      <c r="I215" s="230"/>
      <c r="J215" s="42"/>
      <c r="K215" s="42"/>
      <c r="L215" s="46"/>
      <c r="M215" s="231"/>
      <c r="N215" s="232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161</v>
      </c>
      <c r="AU215" s="19" t="s">
        <v>81</v>
      </c>
    </row>
    <row r="216" s="13" customFormat="1">
      <c r="A216" s="13"/>
      <c r="B216" s="235"/>
      <c r="C216" s="236"/>
      <c r="D216" s="228" t="s">
        <v>163</v>
      </c>
      <c r="E216" s="237" t="s">
        <v>19</v>
      </c>
      <c r="F216" s="238" t="s">
        <v>688</v>
      </c>
      <c r="G216" s="236"/>
      <c r="H216" s="237" t="s">
        <v>19</v>
      </c>
      <c r="I216" s="239"/>
      <c r="J216" s="236"/>
      <c r="K216" s="236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163</v>
      </c>
      <c r="AU216" s="244" t="s">
        <v>81</v>
      </c>
      <c r="AV216" s="13" t="s">
        <v>79</v>
      </c>
      <c r="AW216" s="13" t="s">
        <v>34</v>
      </c>
      <c r="AX216" s="13" t="s">
        <v>72</v>
      </c>
      <c r="AY216" s="244" t="s">
        <v>150</v>
      </c>
    </row>
    <row r="217" s="13" customFormat="1">
      <c r="A217" s="13"/>
      <c r="B217" s="235"/>
      <c r="C217" s="236"/>
      <c r="D217" s="228" t="s">
        <v>163</v>
      </c>
      <c r="E217" s="237" t="s">
        <v>19</v>
      </c>
      <c r="F217" s="238" t="s">
        <v>991</v>
      </c>
      <c r="G217" s="236"/>
      <c r="H217" s="237" t="s">
        <v>19</v>
      </c>
      <c r="I217" s="239"/>
      <c r="J217" s="236"/>
      <c r="K217" s="236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163</v>
      </c>
      <c r="AU217" s="244" t="s">
        <v>81</v>
      </c>
      <c r="AV217" s="13" t="s">
        <v>79</v>
      </c>
      <c r="AW217" s="13" t="s">
        <v>34</v>
      </c>
      <c r="AX217" s="13" t="s">
        <v>72</v>
      </c>
      <c r="AY217" s="244" t="s">
        <v>150</v>
      </c>
    </row>
    <row r="218" s="14" customFormat="1">
      <c r="A218" s="14"/>
      <c r="B218" s="245"/>
      <c r="C218" s="246"/>
      <c r="D218" s="228" t="s">
        <v>163</v>
      </c>
      <c r="E218" s="247" t="s">
        <v>19</v>
      </c>
      <c r="F218" s="248" t="s">
        <v>225</v>
      </c>
      <c r="G218" s="246"/>
      <c r="H218" s="249">
        <v>10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163</v>
      </c>
      <c r="AU218" s="255" t="s">
        <v>81</v>
      </c>
      <c r="AV218" s="14" t="s">
        <v>81</v>
      </c>
      <c r="AW218" s="14" t="s">
        <v>34</v>
      </c>
      <c r="AX218" s="14" t="s">
        <v>72</v>
      </c>
      <c r="AY218" s="255" t="s">
        <v>150</v>
      </c>
    </row>
    <row r="219" s="15" customFormat="1">
      <c r="A219" s="15"/>
      <c r="B219" s="256"/>
      <c r="C219" s="257"/>
      <c r="D219" s="228" t="s">
        <v>163</v>
      </c>
      <c r="E219" s="258" t="s">
        <v>19</v>
      </c>
      <c r="F219" s="259" t="s">
        <v>167</v>
      </c>
      <c r="G219" s="257"/>
      <c r="H219" s="260">
        <v>10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6" t="s">
        <v>163</v>
      </c>
      <c r="AU219" s="266" t="s">
        <v>81</v>
      </c>
      <c r="AV219" s="15" t="s">
        <v>157</v>
      </c>
      <c r="AW219" s="15" t="s">
        <v>34</v>
      </c>
      <c r="AX219" s="15" t="s">
        <v>79</v>
      </c>
      <c r="AY219" s="266" t="s">
        <v>150</v>
      </c>
    </row>
    <row r="220" s="2" customFormat="1" ht="24.15" customHeight="1">
      <c r="A220" s="40"/>
      <c r="B220" s="41"/>
      <c r="C220" s="215" t="s">
        <v>289</v>
      </c>
      <c r="D220" s="215" t="s">
        <v>152</v>
      </c>
      <c r="E220" s="216" t="s">
        <v>813</v>
      </c>
      <c r="F220" s="217" t="s">
        <v>814</v>
      </c>
      <c r="G220" s="218" t="s">
        <v>155</v>
      </c>
      <c r="H220" s="219">
        <v>71.5</v>
      </c>
      <c r="I220" s="220"/>
      <c r="J220" s="221">
        <f>ROUND(I220*H220,2)</f>
        <v>0</v>
      </c>
      <c r="K220" s="217" t="s">
        <v>156</v>
      </c>
      <c r="L220" s="46"/>
      <c r="M220" s="222" t="s">
        <v>19</v>
      </c>
      <c r="N220" s="223" t="s">
        <v>43</v>
      </c>
      <c r="O220" s="86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6" t="s">
        <v>157</v>
      </c>
      <c r="AT220" s="226" t="s">
        <v>152</v>
      </c>
      <c r="AU220" s="226" t="s">
        <v>81</v>
      </c>
      <c r="AY220" s="19" t="s">
        <v>150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9" t="s">
        <v>79</v>
      </c>
      <c r="BK220" s="227">
        <f>ROUND(I220*H220,2)</f>
        <v>0</v>
      </c>
      <c r="BL220" s="19" t="s">
        <v>157</v>
      </c>
      <c r="BM220" s="226" t="s">
        <v>992</v>
      </c>
    </row>
    <row r="221" s="2" customFormat="1">
      <c r="A221" s="40"/>
      <c r="B221" s="41"/>
      <c r="C221" s="42"/>
      <c r="D221" s="228" t="s">
        <v>159</v>
      </c>
      <c r="E221" s="42"/>
      <c r="F221" s="229" t="s">
        <v>816</v>
      </c>
      <c r="G221" s="42"/>
      <c r="H221" s="42"/>
      <c r="I221" s="230"/>
      <c r="J221" s="42"/>
      <c r="K221" s="42"/>
      <c r="L221" s="46"/>
      <c r="M221" s="231"/>
      <c r="N221" s="23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159</v>
      </c>
      <c r="AU221" s="19" t="s">
        <v>81</v>
      </c>
    </row>
    <row r="222" s="2" customFormat="1">
      <c r="A222" s="40"/>
      <c r="B222" s="41"/>
      <c r="C222" s="42"/>
      <c r="D222" s="233" t="s">
        <v>161</v>
      </c>
      <c r="E222" s="42"/>
      <c r="F222" s="234" t="s">
        <v>817</v>
      </c>
      <c r="G222" s="42"/>
      <c r="H222" s="42"/>
      <c r="I222" s="230"/>
      <c r="J222" s="42"/>
      <c r="K222" s="42"/>
      <c r="L222" s="46"/>
      <c r="M222" s="231"/>
      <c r="N222" s="23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161</v>
      </c>
      <c r="AU222" s="19" t="s">
        <v>81</v>
      </c>
    </row>
    <row r="223" s="13" customFormat="1">
      <c r="A223" s="13"/>
      <c r="B223" s="235"/>
      <c r="C223" s="236"/>
      <c r="D223" s="228" t="s">
        <v>163</v>
      </c>
      <c r="E223" s="237" t="s">
        <v>19</v>
      </c>
      <c r="F223" s="238" t="s">
        <v>688</v>
      </c>
      <c r="G223" s="236"/>
      <c r="H223" s="237" t="s">
        <v>19</v>
      </c>
      <c r="I223" s="239"/>
      <c r="J223" s="236"/>
      <c r="K223" s="236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163</v>
      </c>
      <c r="AU223" s="244" t="s">
        <v>81</v>
      </c>
      <c r="AV223" s="13" t="s">
        <v>79</v>
      </c>
      <c r="AW223" s="13" t="s">
        <v>34</v>
      </c>
      <c r="AX223" s="13" t="s">
        <v>72</v>
      </c>
      <c r="AY223" s="244" t="s">
        <v>150</v>
      </c>
    </row>
    <row r="224" s="13" customFormat="1">
      <c r="A224" s="13"/>
      <c r="B224" s="235"/>
      <c r="C224" s="236"/>
      <c r="D224" s="228" t="s">
        <v>163</v>
      </c>
      <c r="E224" s="237" t="s">
        <v>19</v>
      </c>
      <c r="F224" s="238" t="s">
        <v>818</v>
      </c>
      <c r="G224" s="236"/>
      <c r="H224" s="237" t="s">
        <v>19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163</v>
      </c>
      <c r="AU224" s="244" t="s">
        <v>81</v>
      </c>
      <c r="AV224" s="13" t="s">
        <v>79</v>
      </c>
      <c r="AW224" s="13" t="s">
        <v>34</v>
      </c>
      <c r="AX224" s="13" t="s">
        <v>72</v>
      </c>
      <c r="AY224" s="244" t="s">
        <v>150</v>
      </c>
    </row>
    <row r="225" s="13" customFormat="1">
      <c r="A225" s="13"/>
      <c r="B225" s="235"/>
      <c r="C225" s="236"/>
      <c r="D225" s="228" t="s">
        <v>163</v>
      </c>
      <c r="E225" s="237" t="s">
        <v>19</v>
      </c>
      <c r="F225" s="238" t="s">
        <v>993</v>
      </c>
      <c r="G225" s="236"/>
      <c r="H225" s="237" t="s">
        <v>19</v>
      </c>
      <c r="I225" s="239"/>
      <c r="J225" s="236"/>
      <c r="K225" s="236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163</v>
      </c>
      <c r="AU225" s="244" t="s">
        <v>81</v>
      </c>
      <c r="AV225" s="13" t="s">
        <v>79</v>
      </c>
      <c r="AW225" s="13" t="s">
        <v>34</v>
      </c>
      <c r="AX225" s="13" t="s">
        <v>72</v>
      </c>
      <c r="AY225" s="244" t="s">
        <v>150</v>
      </c>
    </row>
    <row r="226" s="14" customFormat="1">
      <c r="A226" s="14"/>
      <c r="B226" s="245"/>
      <c r="C226" s="246"/>
      <c r="D226" s="228" t="s">
        <v>163</v>
      </c>
      <c r="E226" s="247" t="s">
        <v>19</v>
      </c>
      <c r="F226" s="248" t="s">
        <v>994</v>
      </c>
      <c r="G226" s="246"/>
      <c r="H226" s="249">
        <v>9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163</v>
      </c>
      <c r="AU226" s="255" t="s">
        <v>81</v>
      </c>
      <c r="AV226" s="14" t="s">
        <v>81</v>
      </c>
      <c r="AW226" s="14" t="s">
        <v>34</v>
      </c>
      <c r="AX226" s="14" t="s">
        <v>72</v>
      </c>
      <c r="AY226" s="255" t="s">
        <v>150</v>
      </c>
    </row>
    <row r="227" s="13" customFormat="1">
      <c r="A227" s="13"/>
      <c r="B227" s="235"/>
      <c r="C227" s="236"/>
      <c r="D227" s="228" t="s">
        <v>163</v>
      </c>
      <c r="E227" s="237" t="s">
        <v>19</v>
      </c>
      <c r="F227" s="238" t="s">
        <v>995</v>
      </c>
      <c r="G227" s="236"/>
      <c r="H227" s="237" t="s">
        <v>19</v>
      </c>
      <c r="I227" s="239"/>
      <c r="J227" s="236"/>
      <c r="K227" s="236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163</v>
      </c>
      <c r="AU227" s="244" t="s">
        <v>81</v>
      </c>
      <c r="AV227" s="13" t="s">
        <v>79</v>
      </c>
      <c r="AW227" s="13" t="s">
        <v>34</v>
      </c>
      <c r="AX227" s="13" t="s">
        <v>72</v>
      </c>
      <c r="AY227" s="244" t="s">
        <v>150</v>
      </c>
    </row>
    <row r="228" s="14" customFormat="1">
      <c r="A228" s="14"/>
      <c r="B228" s="245"/>
      <c r="C228" s="246"/>
      <c r="D228" s="228" t="s">
        <v>163</v>
      </c>
      <c r="E228" s="247" t="s">
        <v>19</v>
      </c>
      <c r="F228" s="248" t="s">
        <v>996</v>
      </c>
      <c r="G228" s="246"/>
      <c r="H228" s="249">
        <v>62.5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163</v>
      </c>
      <c r="AU228" s="255" t="s">
        <v>81</v>
      </c>
      <c r="AV228" s="14" t="s">
        <v>81</v>
      </c>
      <c r="AW228" s="14" t="s">
        <v>34</v>
      </c>
      <c r="AX228" s="14" t="s">
        <v>72</v>
      </c>
      <c r="AY228" s="255" t="s">
        <v>150</v>
      </c>
    </row>
    <row r="229" s="15" customFormat="1">
      <c r="A229" s="15"/>
      <c r="B229" s="256"/>
      <c r="C229" s="257"/>
      <c r="D229" s="228" t="s">
        <v>163</v>
      </c>
      <c r="E229" s="258" t="s">
        <v>19</v>
      </c>
      <c r="F229" s="259" t="s">
        <v>167</v>
      </c>
      <c r="G229" s="257"/>
      <c r="H229" s="260">
        <v>71.5</v>
      </c>
      <c r="I229" s="261"/>
      <c r="J229" s="257"/>
      <c r="K229" s="257"/>
      <c r="L229" s="262"/>
      <c r="M229" s="263"/>
      <c r="N229" s="264"/>
      <c r="O229" s="264"/>
      <c r="P229" s="264"/>
      <c r="Q229" s="264"/>
      <c r="R229" s="264"/>
      <c r="S229" s="264"/>
      <c r="T229" s="26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6" t="s">
        <v>163</v>
      </c>
      <c r="AU229" s="266" t="s">
        <v>81</v>
      </c>
      <c r="AV229" s="15" t="s">
        <v>157</v>
      </c>
      <c r="AW229" s="15" t="s">
        <v>34</v>
      </c>
      <c r="AX229" s="15" t="s">
        <v>79</v>
      </c>
      <c r="AY229" s="266" t="s">
        <v>150</v>
      </c>
    </row>
    <row r="230" s="2" customFormat="1" ht="16.5" customHeight="1">
      <c r="A230" s="40"/>
      <c r="B230" s="41"/>
      <c r="C230" s="215" t="s">
        <v>296</v>
      </c>
      <c r="D230" s="215" t="s">
        <v>152</v>
      </c>
      <c r="E230" s="216" t="s">
        <v>836</v>
      </c>
      <c r="F230" s="217" t="s">
        <v>837</v>
      </c>
      <c r="G230" s="218" t="s">
        <v>170</v>
      </c>
      <c r="H230" s="219">
        <v>675</v>
      </c>
      <c r="I230" s="220"/>
      <c r="J230" s="221">
        <f>ROUND(I230*H230,2)</f>
        <v>0</v>
      </c>
      <c r="K230" s="217" t="s">
        <v>19</v>
      </c>
      <c r="L230" s="46"/>
      <c r="M230" s="222" t="s">
        <v>19</v>
      </c>
      <c r="N230" s="223" t="s">
        <v>43</v>
      </c>
      <c r="O230" s="86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157</v>
      </c>
      <c r="AT230" s="226" t="s">
        <v>152</v>
      </c>
      <c r="AU230" s="226" t="s">
        <v>81</v>
      </c>
      <c r="AY230" s="19" t="s">
        <v>150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79</v>
      </c>
      <c r="BK230" s="227">
        <f>ROUND(I230*H230,2)</f>
        <v>0</v>
      </c>
      <c r="BL230" s="19" t="s">
        <v>157</v>
      </c>
      <c r="BM230" s="226" t="s">
        <v>997</v>
      </c>
    </row>
    <row r="231" s="2" customFormat="1">
      <c r="A231" s="40"/>
      <c r="B231" s="41"/>
      <c r="C231" s="42"/>
      <c r="D231" s="228" t="s">
        <v>159</v>
      </c>
      <c r="E231" s="42"/>
      <c r="F231" s="229" t="s">
        <v>839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159</v>
      </c>
      <c r="AU231" s="19" t="s">
        <v>81</v>
      </c>
    </row>
    <row r="232" s="13" customFormat="1">
      <c r="A232" s="13"/>
      <c r="B232" s="235"/>
      <c r="C232" s="236"/>
      <c r="D232" s="228" t="s">
        <v>163</v>
      </c>
      <c r="E232" s="237" t="s">
        <v>19</v>
      </c>
      <c r="F232" s="238" t="s">
        <v>688</v>
      </c>
      <c r="G232" s="236"/>
      <c r="H232" s="237" t="s">
        <v>19</v>
      </c>
      <c r="I232" s="239"/>
      <c r="J232" s="236"/>
      <c r="K232" s="236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163</v>
      </c>
      <c r="AU232" s="244" t="s">
        <v>81</v>
      </c>
      <c r="AV232" s="13" t="s">
        <v>79</v>
      </c>
      <c r="AW232" s="13" t="s">
        <v>34</v>
      </c>
      <c r="AX232" s="13" t="s">
        <v>72</v>
      </c>
      <c r="AY232" s="244" t="s">
        <v>150</v>
      </c>
    </row>
    <row r="233" s="13" customFormat="1">
      <c r="A233" s="13"/>
      <c r="B233" s="235"/>
      <c r="C233" s="236"/>
      <c r="D233" s="228" t="s">
        <v>163</v>
      </c>
      <c r="E233" s="237" t="s">
        <v>19</v>
      </c>
      <c r="F233" s="238" t="s">
        <v>947</v>
      </c>
      <c r="G233" s="236"/>
      <c r="H233" s="237" t="s">
        <v>19</v>
      </c>
      <c r="I233" s="239"/>
      <c r="J233" s="236"/>
      <c r="K233" s="236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163</v>
      </c>
      <c r="AU233" s="244" t="s">
        <v>81</v>
      </c>
      <c r="AV233" s="13" t="s">
        <v>79</v>
      </c>
      <c r="AW233" s="13" t="s">
        <v>34</v>
      </c>
      <c r="AX233" s="13" t="s">
        <v>72</v>
      </c>
      <c r="AY233" s="244" t="s">
        <v>150</v>
      </c>
    </row>
    <row r="234" s="14" customFormat="1">
      <c r="A234" s="14"/>
      <c r="B234" s="245"/>
      <c r="C234" s="246"/>
      <c r="D234" s="228" t="s">
        <v>163</v>
      </c>
      <c r="E234" s="247" t="s">
        <v>19</v>
      </c>
      <c r="F234" s="248" t="s">
        <v>998</v>
      </c>
      <c r="G234" s="246"/>
      <c r="H234" s="249">
        <v>50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163</v>
      </c>
      <c r="AU234" s="255" t="s">
        <v>81</v>
      </c>
      <c r="AV234" s="14" t="s">
        <v>81</v>
      </c>
      <c r="AW234" s="14" t="s">
        <v>34</v>
      </c>
      <c r="AX234" s="14" t="s">
        <v>72</v>
      </c>
      <c r="AY234" s="255" t="s">
        <v>150</v>
      </c>
    </row>
    <row r="235" s="14" customFormat="1">
      <c r="A235" s="14"/>
      <c r="B235" s="245"/>
      <c r="C235" s="246"/>
      <c r="D235" s="228" t="s">
        <v>163</v>
      </c>
      <c r="E235" s="247" t="s">
        <v>19</v>
      </c>
      <c r="F235" s="248" t="s">
        <v>999</v>
      </c>
      <c r="G235" s="246"/>
      <c r="H235" s="249">
        <v>625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163</v>
      </c>
      <c r="AU235" s="255" t="s">
        <v>81</v>
      </c>
      <c r="AV235" s="14" t="s">
        <v>81</v>
      </c>
      <c r="AW235" s="14" t="s">
        <v>34</v>
      </c>
      <c r="AX235" s="14" t="s">
        <v>72</v>
      </c>
      <c r="AY235" s="255" t="s">
        <v>150</v>
      </c>
    </row>
    <row r="236" s="15" customFormat="1">
      <c r="A236" s="15"/>
      <c r="B236" s="256"/>
      <c r="C236" s="257"/>
      <c r="D236" s="228" t="s">
        <v>163</v>
      </c>
      <c r="E236" s="258" t="s">
        <v>19</v>
      </c>
      <c r="F236" s="259" t="s">
        <v>167</v>
      </c>
      <c r="G236" s="257"/>
      <c r="H236" s="260">
        <v>675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6" t="s">
        <v>163</v>
      </c>
      <c r="AU236" s="266" t="s">
        <v>81</v>
      </c>
      <c r="AV236" s="15" t="s">
        <v>157</v>
      </c>
      <c r="AW236" s="15" t="s">
        <v>34</v>
      </c>
      <c r="AX236" s="15" t="s">
        <v>79</v>
      </c>
      <c r="AY236" s="266" t="s">
        <v>150</v>
      </c>
    </row>
    <row r="237" s="2" customFormat="1" ht="16.5" customHeight="1">
      <c r="A237" s="40"/>
      <c r="B237" s="41"/>
      <c r="C237" s="267" t="s">
        <v>302</v>
      </c>
      <c r="D237" s="267" t="s">
        <v>412</v>
      </c>
      <c r="E237" s="268" t="s">
        <v>842</v>
      </c>
      <c r="F237" s="269" t="s">
        <v>843</v>
      </c>
      <c r="G237" s="270" t="s">
        <v>170</v>
      </c>
      <c r="H237" s="271">
        <v>675</v>
      </c>
      <c r="I237" s="272"/>
      <c r="J237" s="273">
        <f>ROUND(I237*H237,2)</f>
        <v>0</v>
      </c>
      <c r="K237" s="269" t="s">
        <v>19</v>
      </c>
      <c r="L237" s="274"/>
      <c r="M237" s="275" t="s">
        <v>19</v>
      </c>
      <c r="N237" s="276" t="s">
        <v>43</v>
      </c>
      <c r="O237" s="86"/>
      <c r="P237" s="224">
        <f>O237*H237</f>
        <v>0</v>
      </c>
      <c r="Q237" s="224">
        <v>0.001</v>
      </c>
      <c r="R237" s="224">
        <f>Q237*H237</f>
        <v>0.67500000000000004</v>
      </c>
      <c r="S237" s="224">
        <v>0</v>
      </c>
      <c r="T237" s="22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6" t="s">
        <v>208</v>
      </c>
      <c r="AT237" s="226" t="s">
        <v>412</v>
      </c>
      <c r="AU237" s="226" t="s">
        <v>81</v>
      </c>
      <c r="AY237" s="19" t="s">
        <v>150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79</v>
      </c>
      <c r="BK237" s="227">
        <f>ROUND(I237*H237,2)</f>
        <v>0</v>
      </c>
      <c r="BL237" s="19" t="s">
        <v>157</v>
      </c>
      <c r="BM237" s="226" t="s">
        <v>1000</v>
      </c>
    </row>
    <row r="238" s="2" customFormat="1">
      <c r="A238" s="40"/>
      <c r="B238" s="41"/>
      <c r="C238" s="42"/>
      <c r="D238" s="228" t="s">
        <v>159</v>
      </c>
      <c r="E238" s="42"/>
      <c r="F238" s="229" t="s">
        <v>845</v>
      </c>
      <c r="G238" s="42"/>
      <c r="H238" s="42"/>
      <c r="I238" s="230"/>
      <c r="J238" s="42"/>
      <c r="K238" s="42"/>
      <c r="L238" s="46"/>
      <c r="M238" s="231"/>
      <c r="N238" s="232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159</v>
      </c>
      <c r="AU238" s="19" t="s">
        <v>81</v>
      </c>
    </row>
    <row r="239" s="13" customFormat="1">
      <c r="A239" s="13"/>
      <c r="B239" s="235"/>
      <c r="C239" s="236"/>
      <c r="D239" s="228" t="s">
        <v>163</v>
      </c>
      <c r="E239" s="237" t="s">
        <v>19</v>
      </c>
      <c r="F239" s="238" t="s">
        <v>846</v>
      </c>
      <c r="G239" s="236"/>
      <c r="H239" s="237" t="s">
        <v>19</v>
      </c>
      <c r="I239" s="239"/>
      <c r="J239" s="236"/>
      <c r="K239" s="236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163</v>
      </c>
      <c r="AU239" s="244" t="s">
        <v>81</v>
      </c>
      <c r="AV239" s="13" t="s">
        <v>79</v>
      </c>
      <c r="AW239" s="13" t="s">
        <v>34</v>
      </c>
      <c r="AX239" s="13" t="s">
        <v>72</v>
      </c>
      <c r="AY239" s="244" t="s">
        <v>150</v>
      </c>
    </row>
    <row r="240" s="13" customFormat="1">
      <c r="A240" s="13"/>
      <c r="B240" s="235"/>
      <c r="C240" s="236"/>
      <c r="D240" s="228" t="s">
        <v>163</v>
      </c>
      <c r="E240" s="237" t="s">
        <v>19</v>
      </c>
      <c r="F240" s="238" t="s">
        <v>847</v>
      </c>
      <c r="G240" s="236"/>
      <c r="H240" s="237" t="s">
        <v>19</v>
      </c>
      <c r="I240" s="239"/>
      <c r="J240" s="236"/>
      <c r="K240" s="236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163</v>
      </c>
      <c r="AU240" s="244" t="s">
        <v>81</v>
      </c>
      <c r="AV240" s="13" t="s">
        <v>79</v>
      </c>
      <c r="AW240" s="13" t="s">
        <v>34</v>
      </c>
      <c r="AX240" s="13" t="s">
        <v>72</v>
      </c>
      <c r="AY240" s="244" t="s">
        <v>150</v>
      </c>
    </row>
    <row r="241" s="14" customFormat="1">
      <c r="A241" s="14"/>
      <c r="B241" s="245"/>
      <c r="C241" s="246"/>
      <c r="D241" s="228" t="s">
        <v>163</v>
      </c>
      <c r="E241" s="247" t="s">
        <v>19</v>
      </c>
      <c r="F241" s="248" t="s">
        <v>1001</v>
      </c>
      <c r="G241" s="246"/>
      <c r="H241" s="249">
        <v>675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163</v>
      </c>
      <c r="AU241" s="255" t="s">
        <v>81</v>
      </c>
      <c r="AV241" s="14" t="s">
        <v>81</v>
      </c>
      <c r="AW241" s="14" t="s">
        <v>34</v>
      </c>
      <c r="AX241" s="14" t="s">
        <v>72</v>
      </c>
      <c r="AY241" s="255" t="s">
        <v>150</v>
      </c>
    </row>
    <row r="242" s="15" customFormat="1">
      <c r="A242" s="15"/>
      <c r="B242" s="256"/>
      <c r="C242" s="257"/>
      <c r="D242" s="228" t="s">
        <v>163</v>
      </c>
      <c r="E242" s="258" t="s">
        <v>19</v>
      </c>
      <c r="F242" s="259" t="s">
        <v>167</v>
      </c>
      <c r="G242" s="257"/>
      <c r="H242" s="260">
        <v>675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6" t="s">
        <v>163</v>
      </c>
      <c r="AU242" s="266" t="s">
        <v>81</v>
      </c>
      <c r="AV242" s="15" t="s">
        <v>157</v>
      </c>
      <c r="AW242" s="15" t="s">
        <v>34</v>
      </c>
      <c r="AX242" s="15" t="s">
        <v>79</v>
      </c>
      <c r="AY242" s="266" t="s">
        <v>150</v>
      </c>
    </row>
    <row r="243" s="2" customFormat="1" ht="16.5" customHeight="1">
      <c r="A243" s="40"/>
      <c r="B243" s="41"/>
      <c r="C243" s="215" t="s">
        <v>7</v>
      </c>
      <c r="D243" s="215" t="s">
        <v>152</v>
      </c>
      <c r="E243" s="216" t="s">
        <v>849</v>
      </c>
      <c r="F243" s="217" t="s">
        <v>850</v>
      </c>
      <c r="G243" s="218" t="s">
        <v>218</v>
      </c>
      <c r="H243" s="219">
        <v>273.27999999999997</v>
      </c>
      <c r="I243" s="220"/>
      <c r="J243" s="221">
        <f>ROUND(I243*H243,2)</f>
        <v>0</v>
      </c>
      <c r="K243" s="217" t="s">
        <v>156</v>
      </c>
      <c r="L243" s="46"/>
      <c r="M243" s="222" t="s">
        <v>19</v>
      </c>
      <c r="N243" s="223" t="s">
        <v>43</v>
      </c>
      <c r="O243" s="86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157</v>
      </c>
      <c r="AT243" s="226" t="s">
        <v>152</v>
      </c>
      <c r="AU243" s="226" t="s">
        <v>81</v>
      </c>
      <c r="AY243" s="19" t="s">
        <v>150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79</v>
      </c>
      <c r="BK243" s="227">
        <f>ROUND(I243*H243,2)</f>
        <v>0</v>
      </c>
      <c r="BL243" s="19" t="s">
        <v>157</v>
      </c>
      <c r="BM243" s="226" t="s">
        <v>1002</v>
      </c>
    </row>
    <row r="244" s="2" customFormat="1">
      <c r="A244" s="40"/>
      <c r="B244" s="41"/>
      <c r="C244" s="42"/>
      <c r="D244" s="228" t="s">
        <v>159</v>
      </c>
      <c r="E244" s="42"/>
      <c r="F244" s="229" t="s">
        <v>852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159</v>
      </c>
      <c r="AU244" s="19" t="s">
        <v>81</v>
      </c>
    </row>
    <row r="245" s="2" customFormat="1">
      <c r="A245" s="40"/>
      <c r="B245" s="41"/>
      <c r="C245" s="42"/>
      <c r="D245" s="233" t="s">
        <v>161</v>
      </c>
      <c r="E245" s="42"/>
      <c r="F245" s="234" t="s">
        <v>853</v>
      </c>
      <c r="G245" s="42"/>
      <c r="H245" s="42"/>
      <c r="I245" s="230"/>
      <c r="J245" s="42"/>
      <c r="K245" s="42"/>
      <c r="L245" s="46"/>
      <c r="M245" s="231"/>
      <c r="N245" s="232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161</v>
      </c>
      <c r="AU245" s="19" t="s">
        <v>81</v>
      </c>
    </row>
    <row r="246" s="13" customFormat="1">
      <c r="A246" s="13"/>
      <c r="B246" s="235"/>
      <c r="C246" s="236"/>
      <c r="D246" s="228" t="s">
        <v>163</v>
      </c>
      <c r="E246" s="237" t="s">
        <v>19</v>
      </c>
      <c r="F246" s="238" t="s">
        <v>1003</v>
      </c>
      <c r="G246" s="236"/>
      <c r="H246" s="237" t="s">
        <v>19</v>
      </c>
      <c r="I246" s="239"/>
      <c r="J246" s="236"/>
      <c r="K246" s="236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163</v>
      </c>
      <c r="AU246" s="244" t="s">
        <v>81</v>
      </c>
      <c r="AV246" s="13" t="s">
        <v>79</v>
      </c>
      <c r="AW246" s="13" t="s">
        <v>34</v>
      </c>
      <c r="AX246" s="13" t="s">
        <v>72</v>
      </c>
      <c r="AY246" s="244" t="s">
        <v>150</v>
      </c>
    </row>
    <row r="247" s="13" customFormat="1">
      <c r="A247" s="13"/>
      <c r="B247" s="235"/>
      <c r="C247" s="236"/>
      <c r="D247" s="228" t="s">
        <v>163</v>
      </c>
      <c r="E247" s="237" t="s">
        <v>19</v>
      </c>
      <c r="F247" s="238" t="s">
        <v>1004</v>
      </c>
      <c r="G247" s="236"/>
      <c r="H247" s="237" t="s">
        <v>19</v>
      </c>
      <c r="I247" s="239"/>
      <c r="J247" s="236"/>
      <c r="K247" s="236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163</v>
      </c>
      <c r="AU247" s="244" t="s">
        <v>81</v>
      </c>
      <c r="AV247" s="13" t="s">
        <v>79</v>
      </c>
      <c r="AW247" s="13" t="s">
        <v>34</v>
      </c>
      <c r="AX247" s="13" t="s">
        <v>72</v>
      </c>
      <c r="AY247" s="244" t="s">
        <v>150</v>
      </c>
    </row>
    <row r="248" s="14" customFormat="1">
      <c r="A248" s="14"/>
      <c r="B248" s="245"/>
      <c r="C248" s="246"/>
      <c r="D248" s="228" t="s">
        <v>163</v>
      </c>
      <c r="E248" s="247" t="s">
        <v>19</v>
      </c>
      <c r="F248" s="248" t="s">
        <v>1005</v>
      </c>
      <c r="G248" s="246"/>
      <c r="H248" s="249">
        <v>74.400000000000006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163</v>
      </c>
      <c r="AU248" s="255" t="s">
        <v>81</v>
      </c>
      <c r="AV248" s="14" t="s">
        <v>81</v>
      </c>
      <c r="AW248" s="14" t="s">
        <v>34</v>
      </c>
      <c r="AX248" s="14" t="s">
        <v>72</v>
      </c>
      <c r="AY248" s="255" t="s">
        <v>150</v>
      </c>
    </row>
    <row r="249" s="14" customFormat="1">
      <c r="A249" s="14"/>
      <c r="B249" s="245"/>
      <c r="C249" s="246"/>
      <c r="D249" s="228" t="s">
        <v>163</v>
      </c>
      <c r="E249" s="247" t="s">
        <v>19</v>
      </c>
      <c r="F249" s="248" t="s">
        <v>1006</v>
      </c>
      <c r="G249" s="246"/>
      <c r="H249" s="249">
        <v>198.88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163</v>
      </c>
      <c r="AU249" s="255" t="s">
        <v>81</v>
      </c>
      <c r="AV249" s="14" t="s">
        <v>81</v>
      </c>
      <c r="AW249" s="14" t="s">
        <v>34</v>
      </c>
      <c r="AX249" s="14" t="s">
        <v>72</v>
      </c>
      <c r="AY249" s="255" t="s">
        <v>150</v>
      </c>
    </row>
    <row r="250" s="15" customFormat="1">
      <c r="A250" s="15"/>
      <c r="B250" s="256"/>
      <c r="C250" s="257"/>
      <c r="D250" s="228" t="s">
        <v>163</v>
      </c>
      <c r="E250" s="258" t="s">
        <v>19</v>
      </c>
      <c r="F250" s="259" t="s">
        <v>167</v>
      </c>
      <c r="G250" s="257"/>
      <c r="H250" s="260">
        <v>273.27999999999997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6" t="s">
        <v>163</v>
      </c>
      <c r="AU250" s="266" t="s">
        <v>81</v>
      </c>
      <c r="AV250" s="15" t="s">
        <v>157</v>
      </c>
      <c r="AW250" s="15" t="s">
        <v>34</v>
      </c>
      <c r="AX250" s="15" t="s">
        <v>79</v>
      </c>
      <c r="AY250" s="266" t="s">
        <v>150</v>
      </c>
    </row>
    <row r="251" s="2" customFormat="1" ht="21.75" customHeight="1">
      <c r="A251" s="40"/>
      <c r="B251" s="41"/>
      <c r="C251" s="215" t="s">
        <v>318</v>
      </c>
      <c r="D251" s="215" t="s">
        <v>152</v>
      </c>
      <c r="E251" s="216" t="s">
        <v>858</v>
      </c>
      <c r="F251" s="217" t="s">
        <v>859</v>
      </c>
      <c r="G251" s="218" t="s">
        <v>218</v>
      </c>
      <c r="H251" s="219">
        <v>273.27999999999997</v>
      </c>
      <c r="I251" s="220"/>
      <c r="J251" s="221">
        <f>ROUND(I251*H251,2)</f>
        <v>0</v>
      </c>
      <c r="K251" s="217" t="s">
        <v>156</v>
      </c>
      <c r="L251" s="46"/>
      <c r="M251" s="222" t="s">
        <v>19</v>
      </c>
      <c r="N251" s="223" t="s">
        <v>43</v>
      </c>
      <c r="O251" s="86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6" t="s">
        <v>157</v>
      </c>
      <c r="AT251" s="226" t="s">
        <v>152</v>
      </c>
      <c r="AU251" s="226" t="s">
        <v>81</v>
      </c>
      <c r="AY251" s="19" t="s">
        <v>150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9" t="s">
        <v>79</v>
      </c>
      <c r="BK251" s="227">
        <f>ROUND(I251*H251,2)</f>
        <v>0</v>
      </c>
      <c r="BL251" s="19" t="s">
        <v>157</v>
      </c>
      <c r="BM251" s="226" t="s">
        <v>1007</v>
      </c>
    </row>
    <row r="252" s="2" customFormat="1">
      <c r="A252" s="40"/>
      <c r="B252" s="41"/>
      <c r="C252" s="42"/>
      <c r="D252" s="228" t="s">
        <v>159</v>
      </c>
      <c r="E252" s="42"/>
      <c r="F252" s="229" t="s">
        <v>861</v>
      </c>
      <c r="G252" s="42"/>
      <c r="H252" s="42"/>
      <c r="I252" s="230"/>
      <c r="J252" s="42"/>
      <c r="K252" s="42"/>
      <c r="L252" s="46"/>
      <c r="M252" s="231"/>
      <c r="N252" s="23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159</v>
      </c>
      <c r="AU252" s="19" t="s">
        <v>81</v>
      </c>
    </row>
    <row r="253" s="2" customFormat="1">
      <c r="A253" s="40"/>
      <c r="B253" s="41"/>
      <c r="C253" s="42"/>
      <c r="D253" s="233" t="s">
        <v>161</v>
      </c>
      <c r="E253" s="42"/>
      <c r="F253" s="234" t="s">
        <v>862</v>
      </c>
      <c r="G253" s="42"/>
      <c r="H253" s="42"/>
      <c r="I253" s="230"/>
      <c r="J253" s="42"/>
      <c r="K253" s="42"/>
      <c r="L253" s="46"/>
      <c r="M253" s="231"/>
      <c r="N253" s="232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161</v>
      </c>
      <c r="AU253" s="19" t="s">
        <v>81</v>
      </c>
    </row>
    <row r="254" s="13" customFormat="1">
      <c r="A254" s="13"/>
      <c r="B254" s="235"/>
      <c r="C254" s="236"/>
      <c r="D254" s="228" t="s">
        <v>163</v>
      </c>
      <c r="E254" s="237" t="s">
        <v>19</v>
      </c>
      <c r="F254" s="238" t="s">
        <v>1008</v>
      </c>
      <c r="G254" s="236"/>
      <c r="H254" s="237" t="s">
        <v>19</v>
      </c>
      <c r="I254" s="239"/>
      <c r="J254" s="236"/>
      <c r="K254" s="236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163</v>
      </c>
      <c r="AU254" s="244" t="s">
        <v>81</v>
      </c>
      <c r="AV254" s="13" t="s">
        <v>79</v>
      </c>
      <c r="AW254" s="13" t="s">
        <v>34</v>
      </c>
      <c r="AX254" s="13" t="s">
        <v>72</v>
      </c>
      <c r="AY254" s="244" t="s">
        <v>150</v>
      </c>
    </row>
    <row r="255" s="14" customFormat="1">
      <c r="A255" s="14"/>
      <c r="B255" s="245"/>
      <c r="C255" s="246"/>
      <c r="D255" s="228" t="s">
        <v>163</v>
      </c>
      <c r="E255" s="247" t="s">
        <v>19</v>
      </c>
      <c r="F255" s="248" t="s">
        <v>1009</v>
      </c>
      <c r="G255" s="246"/>
      <c r="H255" s="249">
        <v>273.27999999999997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163</v>
      </c>
      <c r="AU255" s="255" t="s">
        <v>81</v>
      </c>
      <c r="AV255" s="14" t="s">
        <v>81</v>
      </c>
      <c r="AW255" s="14" t="s">
        <v>34</v>
      </c>
      <c r="AX255" s="14" t="s">
        <v>72</v>
      </c>
      <c r="AY255" s="255" t="s">
        <v>150</v>
      </c>
    </row>
    <row r="256" s="15" customFormat="1">
      <c r="A256" s="15"/>
      <c r="B256" s="256"/>
      <c r="C256" s="257"/>
      <c r="D256" s="228" t="s">
        <v>163</v>
      </c>
      <c r="E256" s="258" t="s">
        <v>19</v>
      </c>
      <c r="F256" s="259" t="s">
        <v>167</v>
      </c>
      <c r="G256" s="257"/>
      <c r="H256" s="260">
        <v>273.27999999999997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6" t="s">
        <v>163</v>
      </c>
      <c r="AU256" s="266" t="s">
        <v>81</v>
      </c>
      <c r="AV256" s="15" t="s">
        <v>157</v>
      </c>
      <c r="AW256" s="15" t="s">
        <v>34</v>
      </c>
      <c r="AX256" s="15" t="s">
        <v>79</v>
      </c>
      <c r="AY256" s="266" t="s">
        <v>150</v>
      </c>
    </row>
    <row r="257" s="2" customFormat="1" ht="16.5" customHeight="1">
      <c r="A257" s="40"/>
      <c r="B257" s="41"/>
      <c r="C257" s="267" t="s">
        <v>325</v>
      </c>
      <c r="D257" s="267" t="s">
        <v>412</v>
      </c>
      <c r="E257" s="268" t="s">
        <v>865</v>
      </c>
      <c r="F257" s="269" t="s">
        <v>866</v>
      </c>
      <c r="G257" s="270" t="s">
        <v>218</v>
      </c>
      <c r="H257" s="271">
        <v>273.27999999999997</v>
      </c>
      <c r="I257" s="272"/>
      <c r="J257" s="273">
        <f>ROUND(I257*H257,2)</f>
        <v>0</v>
      </c>
      <c r="K257" s="269" t="s">
        <v>156</v>
      </c>
      <c r="L257" s="274"/>
      <c r="M257" s="275" t="s">
        <v>19</v>
      </c>
      <c r="N257" s="276" t="s">
        <v>43</v>
      </c>
      <c r="O257" s="86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208</v>
      </c>
      <c r="AT257" s="226" t="s">
        <v>412</v>
      </c>
      <c r="AU257" s="226" t="s">
        <v>81</v>
      </c>
      <c r="AY257" s="19" t="s">
        <v>150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79</v>
      </c>
      <c r="BK257" s="227">
        <f>ROUND(I257*H257,2)</f>
        <v>0</v>
      </c>
      <c r="BL257" s="19" t="s">
        <v>157</v>
      </c>
      <c r="BM257" s="226" t="s">
        <v>1010</v>
      </c>
    </row>
    <row r="258" s="2" customFormat="1">
      <c r="A258" s="40"/>
      <c r="B258" s="41"/>
      <c r="C258" s="42"/>
      <c r="D258" s="228" t="s">
        <v>159</v>
      </c>
      <c r="E258" s="42"/>
      <c r="F258" s="229" t="s">
        <v>866</v>
      </c>
      <c r="G258" s="42"/>
      <c r="H258" s="42"/>
      <c r="I258" s="230"/>
      <c r="J258" s="42"/>
      <c r="K258" s="42"/>
      <c r="L258" s="46"/>
      <c r="M258" s="231"/>
      <c r="N258" s="23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159</v>
      </c>
      <c r="AU258" s="19" t="s">
        <v>81</v>
      </c>
    </row>
    <row r="259" s="13" customFormat="1">
      <c r="A259" s="13"/>
      <c r="B259" s="235"/>
      <c r="C259" s="236"/>
      <c r="D259" s="228" t="s">
        <v>163</v>
      </c>
      <c r="E259" s="237" t="s">
        <v>19</v>
      </c>
      <c r="F259" s="238" t="s">
        <v>868</v>
      </c>
      <c r="G259" s="236"/>
      <c r="H259" s="237" t="s">
        <v>19</v>
      </c>
      <c r="I259" s="239"/>
      <c r="J259" s="236"/>
      <c r="K259" s="236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163</v>
      </c>
      <c r="AU259" s="244" t="s">
        <v>81</v>
      </c>
      <c r="AV259" s="13" t="s">
        <v>79</v>
      </c>
      <c r="AW259" s="13" t="s">
        <v>34</v>
      </c>
      <c r="AX259" s="13" t="s">
        <v>72</v>
      </c>
      <c r="AY259" s="244" t="s">
        <v>150</v>
      </c>
    </row>
    <row r="260" s="14" customFormat="1">
      <c r="A260" s="14"/>
      <c r="B260" s="245"/>
      <c r="C260" s="246"/>
      <c r="D260" s="228" t="s">
        <v>163</v>
      </c>
      <c r="E260" s="247" t="s">
        <v>19</v>
      </c>
      <c r="F260" s="248" t="s">
        <v>1009</v>
      </c>
      <c r="G260" s="246"/>
      <c r="H260" s="249">
        <v>273.27999999999997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163</v>
      </c>
      <c r="AU260" s="255" t="s">
        <v>81</v>
      </c>
      <c r="AV260" s="14" t="s">
        <v>81</v>
      </c>
      <c r="AW260" s="14" t="s">
        <v>34</v>
      </c>
      <c r="AX260" s="14" t="s">
        <v>72</v>
      </c>
      <c r="AY260" s="255" t="s">
        <v>150</v>
      </c>
    </row>
    <row r="261" s="15" customFormat="1">
      <c r="A261" s="15"/>
      <c r="B261" s="256"/>
      <c r="C261" s="257"/>
      <c r="D261" s="228" t="s">
        <v>163</v>
      </c>
      <c r="E261" s="258" t="s">
        <v>19</v>
      </c>
      <c r="F261" s="259" t="s">
        <v>167</v>
      </c>
      <c r="G261" s="257"/>
      <c r="H261" s="260">
        <v>273.27999999999997</v>
      </c>
      <c r="I261" s="261"/>
      <c r="J261" s="257"/>
      <c r="K261" s="257"/>
      <c r="L261" s="262"/>
      <c r="M261" s="263"/>
      <c r="N261" s="264"/>
      <c r="O261" s="264"/>
      <c r="P261" s="264"/>
      <c r="Q261" s="264"/>
      <c r="R261" s="264"/>
      <c r="S261" s="264"/>
      <c r="T261" s="26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6" t="s">
        <v>163</v>
      </c>
      <c r="AU261" s="266" t="s">
        <v>81</v>
      </c>
      <c r="AV261" s="15" t="s">
        <v>157</v>
      </c>
      <c r="AW261" s="15" t="s">
        <v>34</v>
      </c>
      <c r="AX261" s="15" t="s">
        <v>79</v>
      </c>
      <c r="AY261" s="266" t="s">
        <v>150</v>
      </c>
    </row>
    <row r="262" s="12" customFormat="1" ht="22.8" customHeight="1">
      <c r="A262" s="12"/>
      <c r="B262" s="199"/>
      <c r="C262" s="200"/>
      <c r="D262" s="201" t="s">
        <v>71</v>
      </c>
      <c r="E262" s="213" t="s">
        <v>215</v>
      </c>
      <c r="F262" s="213" t="s">
        <v>890</v>
      </c>
      <c r="G262" s="200"/>
      <c r="H262" s="200"/>
      <c r="I262" s="203"/>
      <c r="J262" s="214">
        <f>BK262</f>
        <v>0</v>
      </c>
      <c r="K262" s="200"/>
      <c r="L262" s="205"/>
      <c r="M262" s="206"/>
      <c r="N262" s="207"/>
      <c r="O262" s="207"/>
      <c r="P262" s="208">
        <f>P263</f>
        <v>0</v>
      </c>
      <c r="Q262" s="207"/>
      <c r="R262" s="208">
        <f>R263</f>
        <v>0</v>
      </c>
      <c r="S262" s="207"/>
      <c r="T262" s="209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0" t="s">
        <v>79</v>
      </c>
      <c r="AT262" s="211" t="s">
        <v>71</v>
      </c>
      <c r="AU262" s="211" t="s">
        <v>79</v>
      </c>
      <c r="AY262" s="210" t="s">
        <v>150</v>
      </c>
      <c r="BK262" s="212">
        <f>BK263</f>
        <v>0</v>
      </c>
    </row>
    <row r="263" s="12" customFormat="1" ht="20.88" customHeight="1">
      <c r="A263" s="12"/>
      <c r="B263" s="199"/>
      <c r="C263" s="200"/>
      <c r="D263" s="201" t="s">
        <v>71</v>
      </c>
      <c r="E263" s="213" t="s">
        <v>891</v>
      </c>
      <c r="F263" s="213" t="s">
        <v>892</v>
      </c>
      <c r="G263" s="200"/>
      <c r="H263" s="200"/>
      <c r="I263" s="203"/>
      <c r="J263" s="214">
        <f>BK263</f>
        <v>0</v>
      </c>
      <c r="K263" s="200"/>
      <c r="L263" s="205"/>
      <c r="M263" s="206"/>
      <c r="N263" s="207"/>
      <c r="O263" s="207"/>
      <c r="P263" s="208">
        <f>SUM(P264:P266)</f>
        <v>0</v>
      </c>
      <c r="Q263" s="207"/>
      <c r="R263" s="208">
        <f>SUM(R264:R266)</f>
        <v>0</v>
      </c>
      <c r="S263" s="207"/>
      <c r="T263" s="209">
        <f>SUM(T264:T266)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0" t="s">
        <v>79</v>
      </c>
      <c r="AT263" s="211" t="s">
        <v>71</v>
      </c>
      <c r="AU263" s="211" t="s">
        <v>81</v>
      </c>
      <c r="AY263" s="210" t="s">
        <v>150</v>
      </c>
      <c r="BK263" s="212">
        <f>SUM(BK264:BK266)</f>
        <v>0</v>
      </c>
    </row>
    <row r="264" s="2" customFormat="1" ht="24.15" customHeight="1">
      <c r="A264" s="40"/>
      <c r="B264" s="41"/>
      <c r="C264" s="215" t="s">
        <v>331</v>
      </c>
      <c r="D264" s="215" t="s">
        <v>152</v>
      </c>
      <c r="E264" s="216" t="s">
        <v>893</v>
      </c>
      <c r="F264" s="217" t="s">
        <v>894</v>
      </c>
      <c r="G264" s="218" t="s">
        <v>382</v>
      </c>
      <c r="H264" s="219">
        <v>1.1020000000000001</v>
      </c>
      <c r="I264" s="220"/>
      <c r="J264" s="221">
        <f>ROUND(I264*H264,2)</f>
        <v>0</v>
      </c>
      <c r="K264" s="217" t="s">
        <v>156</v>
      </c>
      <c r="L264" s="46"/>
      <c r="M264" s="222" t="s">
        <v>19</v>
      </c>
      <c r="N264" s="223" t="s">
        <v>43</v>
      </c>
      <c r="O264" s="86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6" t="s">
        <v>157</v>
      </c>
      <c r="AT264" s="226" t="s">
        <v>152</v>
      </c>
      <c r="AU264" s="226" t="s">
        <v>91</v>
      </c>
      <c r="AY264" s="19" t="s">
        <v>150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9" t="s">
        <v>79</v>
      </c>
      <c r="BK264" s="227">
        <f>ROUND(I264*H264,2)</f>
        <v>0</v>
      </c>
      <c r="BL264" s="19" t="s">
        <v>157</v>
      </c>
      <c r="BM264" s="226" t="s">
        <v>1011</v>
      </c>
    </row>
    <row r="265" s="2" customFormat="1">
      <c r="A265" s="40"/>
      <c r="B265" s="41"/>
      <c r="C265" s="42"/>
      <c r="D265" s="228" t="s">
        <v>159</v>
      </c>
      <c r="E265" s="42"/>
      <c r="F265" s="229" t="s">
        <v>896</v>
      </c>
      <c r="G265" s="42"/>
      <c r="H265" s="42"/>
      <c r="I265" s="230"/>
      <c r="J265" s="42"/>
      <c r="K265" s="42"/>
      <c r="L265" s="46"/>
      <c r="M265" s="231"/>
      <c r="N265" s="23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159</v>
      </c>
      <c r="AU265" s="19" t="s">
        <v>91</v>
      </c>
    </row>
    <row r="266" s="2" customFormat="1">
      <c r="A266" s="40"/>
      <c r="B266" s="41"/>
      <c r="C266" s="42"/>
      <c r="D266" s="233" t="s">
        <v>161</v>
      </c>
      <c r="E266" s="42"/>
      <c r="F266" s="234" t="s">
        <v>897</v>
      </c>
      <c r="G266" s="42"/>
      <c r="H266" s="42"/>
      <c r="I266" s="230"/>
      <c r="J266" s="42"/>
      <c r="K266" s="42"/>
      <c r="L266" s="46"/>
      <c r="M266" s="231"/>
      <c r="N266" s="232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161</v>
      </c>
      <c r="AU266" s="19" t="s">
        <v>91</v>
      </c>
    </row>
    <row r="267" s="12" customFormat="1" ht="25.92" customHeight="1">
      <c r="A267" s="12"/>
      <c r="B267" s="199"/>
      <c r="C267" s="200"/>
      <c r="D267" s="201" t="s">
        <v>71</v>
      </c>
      <c r="E267" s="202" t="s">
        <v>898</v>
      </c>
      <c r="F267" s="202" t="s">
        <v>899</v>
      </c>
      <c r="G267" s="200"/>
      <c r="H267" s="200"/>
      <c r="I267" s="203"/>
      <c r="J267" s="204">
        <f>BK267</f>
        <v>0</v>
      </c>
      <c r="K267" s="200"/>
      <c r="L267" s="205"/>
      <c r="M267" s="206"/>
      <c r="N267" s="207"/>
      <c r="O267" s="207"/>
      <c r="P267" s="208">
        <f>P268</f>
        <v>0</v>
      </c>
      <c r="Q267" s="207"/>
      <c r="R267" s="208">
        <f>R268</f>
        <v>0.14000000000000001</v>
      </c>
      <c r="S267" s="207"/>
      <c r="T267" s="209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81</v>
      </c>
      <c r="AT267" s="211" t="s">
        <v>71</v>
      </c>
      <c r="AU267" s="211" t="s">
        <v>72</v>
      </c>
      <c r="AY267" s="210" t="s">
        <v>150</v>
      </c>
      <c r="BK267" s="212">
        <f>BK268</f>
        <v>0</v>
      </c>
    </row>
    <row r="268" s="12" customFormat="1" ht="22.8" customHeight="1">
      <c r="A268" s="12"/>
      <c r="B268" s="199"/>
      <c r="C268" s="200"/>
      <c r="D268" s="201" t="s">
        <v>71</v>
      </c>
      <c r="E268" s="213" t="s">
        <v>900</v>
      </c>
      <c r="F268" s="213" t="s">
        <v>901</v>
      </c>
      <c r="G268" s="200"/>
      <c r="H268" s="200"/>
      <c r="I268" s="203"/>
      <c r="J268" s="214">
        <f>BK268</f>
        <v>0</v>
      </c>
      <c r="K268" s="200"/>
      <c r="L268" s="205"/>
      <c r="M268" s="206"/>
      <c r="N268" s="207"/>
      <c r="O268" s="207"/>
      <c r="P268" s="208">
        <f>SUM(P269:P286)</f>
        <v>0</v>
      </c>
      <c r="Q268" s="207"/>
      <c r="R268" s="208">
        <f>SUM(R269:R286)</f>
        <v>0.14000000000000001</v>
      </c>
      <c r="S268" s="207"/>
      <c r="T268" s="209">
        <f>SUM(T269:T286)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0" t="s">
        <v>81</v>
      </c>
      <c r="AT268" s="211" t="s">
        <v>71</v>
      </c>
      <c r="AU268" s="211" t="s">
        <v>79</v>
      </c>
      <c r="AY268" s="210" t="s">
        <v>150</v>
      </c>
      <c r="BK268" s="212">
        <f>SUM(BK269:BK286)</f>
        <v>0</v>
      </c>
    </row>
    <row r="269" s="2" customFormat="1" ht="24.15" customHeight="1">
      <c r="A269" s="40"/>
      <c r="B269" s="41"/>
      <c r="C269" s="215" t="s">
        <v>337</v>
      </c>
      <c r="D269" s="215" t="s">
        <v>152</v>
      </c>
      <c r="E269" s="216" t="s">
        <v>902</v>
      </c>
      <c r="F269" s="217" t="s">
        <v>903</v>
      </c>
      <c r="G269" s="218" t="s">
        <v>476</v>
      </c>
      <c r="H269" s="219">
        <v>42.899999999999999</v>
      </c>
      <c r="I269" s="220"/>
      <c r="J269" s="221">
        <f>ROUND(I269*H269,2)</f>
        <v>0</v>
      </c>
      <c r="K269" s="217" t="s">
        <v>156</v>
      </c>
      <c r="L269" s="46"/>
      <c r="M269" s="222" t="s">
        <v>19</v>
      </c>
      <c r="N269" s="223" t="s">
        <v>43</v>
      </c>
      <c r="O269" s="86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6" t="s">
        <v>276</v>
      </c>
      <c r="AT269" s="226" t="s">
        <v>152</v>
      </c>
      <c r="AU269" s="226" t="s">
        <v>81</v>
      </c>
      <c r="AY269" s="19" t="s">
        <v>150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9" t="s">
        <v>79</v>
      </c>
      <c r="BK269" s="227">
        <f>ROUND(I269*H269,2)</f>
        <v>0</v>
      </c>
      <c r="BL269" s="19" t="s">
        <v>276</v>
      </c>
      <c r="BM269" s="226" t="s">
        <v>1012</v>
      </c>
    </row>
    <row r="270" s="2" customFormat="1">
      <c r="A270" s="40"/>
      <c r="B270" s="41"/>
      <c r="C270" s="42"/>
      <c r="D270" s="228" t="s">
        <v>159</v>
      </c>
      <c r="E270" s="42"/>
      <c r="F270" s="229" t="s">
        <v>905</v>
      </c>
      <c r="G270" s="42"/>
      <c r="H270" s="42"/>
      <c r="I270" s="230"/>
      <c r="J270" s="42"/>
      <c r="K270" s="42"/>
      <c r="L270" s="46"/>
      <c r="M270" s="231"/>
      <c r="N270" s="232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159</v>
      </c>
      <c r="AU270" s="19" t="s">
        <v>81</v>
      </c>
    </row>
    <row r="271" s="2" customFormat="1">
      <c r="A271" s="40"/>
      <c r="B271" s="41"/>
      <c r="C271" s="42"/>
      <c r="D271" s="233" t="s">
        <v>161</v>
      </c>
      <c r="E271" s="42"/>
      <c r="F271" s="234" t="s">
        <v>906</v>
      </c>
      <c r="G271" s="42"/>
      <c r="H271" s="42"/>
      <c r="I271" s="230"/>
      <c r="J271" s="42"/>
      <c r="K271" s="42"/>
      <c r="L271" s="46"/>
      <c r="M271" s="231"/>
      <c r="N271" s="232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161</v>
      </c>
      <c r="AU271" s="19" t="s">
        <v>81</v>
      </c>
    </row>
    <row r="272" s="13" customFormat="1">
      <c r="A272" s="13"/>
      <c r="B272" s="235"/>
      <c r="C272" s="236"/>
      <c r="D272" s="228" t="s">
        <v>163</v>
      </c>
      <c r="E272" s="237" t="s">
        <v>19</v>
      </c>
      <c r="F272" s="238" t="s">
        <v>688</v>
      </c>
      <c r="G272" s="236"/>
      <c r="H272" s="237" t="s">
        <v>19</v>
      </c>
      <c r="I272" s="239"/>
      <c r="J272" s="236"/>
      <c r="K272" s="236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163</v>
      </c>
      <c r="AU272" s="244" t="s">
        <v>81</v>
      </c>
      <c r="AV272" s="13" t="s">
        <v>79</v>
      </c>
      <c r="AW272" s="13" t="s">
        <v>34</v>
      </c>
      <c r="AX272" s="13" t="s">
        <v>72</v>
      </c>
      <c r="AY272" s="244" t="s">
        <v>150</v>
      </c>
    </row>
    <row r="273" s="13" customFormat="1">
      <c r="A273" s="13"/>
      <c r="B273" s="235"/>
      <c r="C273" s="236"/>
      <c r="D273" s="228" t="s">
        <v>163</v>
      </c>
      <c r="E273" s="237" t="s">
        <v>19</v>
      </c>
      <c r="F273" s="238" t="s">
        <v>907</v>
      </c>
      <c r="G273" s="236"/>
      <c r="H273" s="237" t="s">
        <v>19</v>
      </c>
      <c r="I273" s="239"/>
      <c r="J273" s="236"/>
      <c r="K273" s="236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163</v>
      </c>
      <c r="AU273" s="244" t="s">
        <v>81</v>
      </c>
      <c r="AV273" s="13" t="s">
        <v>79</v>
      </c>
      <c r="AW273" s="13" t="s">
        <v>34</v>
      </c>
      <c r="AX273" s="13" t="s">
        <v>72</v>
      </c>
      <c r="AY273" s="244" t="s">
        <v>150</v>
      </c>
    </row>
    <row r="274" s="13" customFormat="1">
      <c r="A274" s="13"/>
      <c r="B274" s="235"/>
      <c r="C274" s="236"/>
      <c r="D274" s="228" t="s">
        <v>163</v>
      </c>
      <c r="E274" s="237" t="s">
        <v>19</v>
      </c>
      <c r="F274" s="238" t="s">
        <v>1013</v>
      </c>
      <c r="G274" s="236"/>
      <c r="H274" s="237" t="s">
        <v>19</v>
      </c>
      <c r="I274" s="239"/>
      <c r="J274" s="236"/>
      <c r="K274" s="236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163</v>
      </c>
      <c r="AU274" s="244" t="s">
        <v>81</v>
      </c>
      <c r="AV274" s="13" t="s">
        <v>79</v>
      </c>
      <c r="AW274" s="13" t="s">
        <v>34</v>
      </c>
      <c r="AX274" s="13" t="s">
        <v>72</v>
      </c>
      <c r="AY274" s="244" t="s">
        <v>150</v>
      </c>
    </row>
    <row r="275" s="14" customFormat="1">
      <c r="A275" s="14"/>
      <c r="B275" s="245"/>
      <c r="C275" s="246"/>
      <c r="D275" s="228" t="s">
        <v>163</v>
      </c>
      <c r="E275" s="247" t="s">
        <v>19</v>
      </c>
      <c r="F275" s="248" t="s">
        <v>1014</v>
      </c>
      <c r="G275" s="246"/>
      <c r="H275" s="249">
        <v>27.899999999999999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163</v>
      </c>
      <c r="AU275" s="255" t="s">
        <v>81</v>
      </c>
      <c r="AV275" s="14" t="s">
        <v>81</v>
      </c>
      <c r="AW275" s="14" t="s">
        <v>34</v>
      </c>
      <c r="AX275" s="14" t="s">
        <v>72</v>
      </c>
      <c r="AY275" s="255" t="s">
        <v>150</v>
      </c>
    </row>
    <row r="276" s="13" customFormat="1">
      <c r="A276" s="13"/>
      <c r="B276" s="235"/>
      <c r="C276" s="236"/>
      <c r="D276" s="228" t="s">
        <v>163</v>
      </c>
      <c r="E276" s="237" t="s">
        <v>19</v>
      </c>
      <c r="F276" s="238" t="s">
        <v>953</v>
      </c>
      <c r="G276" s="236"/>
      <c r="H276" s="237" t="s">
        <v>19</v>
      </c>
      <c r="I276" s="239"/>
      <c r="J276" s="236"/>
      <c r="K276" s="236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163</v>
      </c>
      <c r="AU276" s="244" t="s">
        <v>81</v>
      </c>
      <c r="AV276" s="13" t="s">
        <v>79</v>
      </c>
      <c r="AW276" s="13" t="s">
        <v>34</v>
      </c>
      <c r="AX276" s="13" t="s">
        <v>72</v>
      </c>
      <c r="AY276" s="244" t="s">
        <v>150</v>
      </c>
    </row>
    <row r="277" s="14" customFormat="1">
      <c r="A277" s="14"/>
      <c r="B277" s="245"/>
      <c r="C277" s="246"/>
      <c r="D277" s="228" t="s">
        <v>163</v>
      </c>
      <c r="E277" s="247" t="s">
        <v>19</v>
      </c>
      <c r="F277" s="248" t="s">
        <v>1015</v>
      </c>
      <c r="G277" s="246"/>
      <c r="H277" s="249">
        <v>15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163</v>
      </c>
      <c r="AU277" s="255" t="s">
        <v>81</v>
      </c>
      <c r="AV277" s="14" t="s">
        <v>81</v>
      </c>
      <c r="AW277" s="14" t="s">
        <v>34</v>
      </c>
      <c r="AX277" s="14" t="s">
        <v>72</v>
      </c>
      <c r="AY277" s="255" t="s">
        <v>150</v>
      </c>
    </row>
    <row r="278" s="15" customFormat="1">
      <c r="A278" s="15"/>
      <c r="B278" s="256"/>
      <c r="C278" s="257"/>
      <c r="D278" s="228" t="s">
        <v>163</v>
      </c>
      <c r="E278" s="258" t="s">
        <v>19</v>
      </c>
      <c r="F278" s="259" t="s">
        <v>167</v>
      </c>
      <c r="G278" s="257"/>
      <c r="H278" s="260">
        <v>42.899999999999999</v>
      </c>
      <c r="I278" s="261"/>
      <c r="J278" s="257"/>
      <c r="K278" s="257"/>
      <c r="L278" s="262"/>
      <c r="M278" s="263"/>
      <c r="N278" s="264"/>
      <c r="O278" s="264"/>
      <c r="P278" s="264"/>
      <c r="Q278" s="264"/>
      <c r="R278" s="264"/>
      <c r="S278" s="264"/>
      <c r="T278" s="26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6" t="s">
        <v>163</v>
      </c>
      <c r="AU278" s="266" t="s">
        <v>81</v>
      </c>
      <c r="AV278" s="15" t="s">
        <v>157</v>
      </c>
      <c r="AW278" s="15" t="s">
        <v>34</v>
      </c>
      <c r="AX278" s="15" t="s">
        <v>79</v>
      </c>
      <c r="AY278" s="266" t="s">
        <v>150</v>
      </c>
    </row>
    <row r="279" s="2" customFormat="1" ht="16.5" customHeight="1">
      <c r="A279" s="40"/>
      <c r="B279" s="41"/>
      <c r="C279" s="267" t="s">
        <v>354</v>
      </c>
      <c r="D279" s="267" t="s">
        <v>412</v>
      </c>
      <c r="E279" s="268" t="s">
        <v>909</v>
      </c>
      <c r="F279" s="269" t="s">
        <v>910</v>
      </c>
      <c r="G279" s="270" t="s">
        <v>218</v>
      </c>
      <c r="H279" s="271">
        <v>0.14000000000000001</v>
      </c>
      <c r="I279" s="272"/>
      <c r="J279" s="273">
        <f>ROUND(I279*H279,2)</f>
        <v>0</v>
      </c>
      <c r="K279" s="269" t="s">
        <v>19</v>
      </c>
      <c r="L279" s="274"/>
      <c r="M279" s="275" t="s">
        <v>19</v>
      </c>
      <c r="N279" s="276" t="s">
        <v>43</v>
      </c>
      <c r="O279" s="86"/>
      <c r="P279" s="224">
        <f>O279*H279</f>
        <v>0</v>
      </c>
      <c r="Q279" s="224">
        <v>1</v>
      </c>
      <c r="R279" s="224">
        <f>Q279*H279</f>
        <v>0.14000000000000001</v>
      </c>
      <c r="S279" s="224">
        <v>0</v>
      </c>
      <c r="T279" s="225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6" t="s">
        <v>404</v>
      </c>
      <c r="AT279" s="226" t="s">
        <v>412</v>
      </c>
      <c r="AU279" s="226" t="s">
        <v>81</v>
      </c>
      <c r="AY279" s="19" t="s">
        <v>150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9" t="s">
        <v>79</v>
      </c>
      <c r="BK279" s="227">
        <f>ROUND(I279*H279,2)</f>
        <v>0</v>
      </c>
      <c r="BL279" s="19" t="s">
        <v>276</v>
      </c>
      <c r="BM279" s="226" t="s">
        <v>1016</v>
      </c>
    </row>
    <row r="280" s="2" customFormat="1">
      <c r="A280" s="40"/>
      <c r="B280" s="41"/>
      <c r="C280" s="42"/>
      <c r="D280" s="228" t="s">
        <v>159</v>
      </c>
      <c r="E280" s="42"/>
      <c r="F280" s="229" t="s">
        <v>912</v>
      </c>
      <c r="G280" s="42"/>
      <c r="H280" s="42"/>
      <c r="I280" s="230"/>
      <c r="J280" s="42"/>
      <c r="K280" s="42"/>
      <c r="L280" s="46"/>
      <c r="M280" s="231"/>
      <c r="N280" s="232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159</v>
      </c>
      <c r="AU280" s="19" t="s">
        <v>81</v>
      </c>
    </row>
    <row r="281" s="13" customFormat="1">
      <c r="A281" s="13"/>
      <c r="B281" s="235"/>
      <c r="C281" s="236"/>
      <c r="D281" s="228" t="s">
        <v>163</v>
      </c>
      <c r="E281" s="237" t="s">
        <v>19</v>
      </c>
      <c r="F281" s="238" t="s">
        <v>913</v>
      </c>
      <c r="G281" s="236"/>
      <c r="H281" s="237" t="s">
        <v>19</v>
      </c>
      <c r="I281" s="239"/>
      <c r="J281" s="236"/>
      <c r="K281" s="236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163</v>
      </c>
      <c r="AU281" s="244" t="s">
        <v>81</v>
      </c>
      <c r="AV281" s="13" t="s">
        <v>79</v>
      </c>
      <c r="AW281" s="13" t="s">
        <v>34</v>
      </c>
      <c r="AX281" s="13" t="s">
        <v>72</v>
      </c>
      <c r="AY281" s="244" t="s">
        <v>150</v>
      </c>
    </row>
    <row r="282" s="14" customFormat="1">
      <c r="A282" s="14"/>
      <c r="B282" s="245"/>
      <c r="C282" s="246"/>
      <c r="D282" s="228" t="s">
        <v>163</v>
      </c>
      <c r="E282" s="247" t="s">
        <v>19</v>
      </c>
      <c r="F282" s="248" t="s">
        <v>1017</v>
      </c>
      <c r="G282" s="246"/>
      <c r="H282" s="249">
        <v>0.14000000000000001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163</v>
      </c>
      <c r="AU282" s="255" t="s">
        <v>81</v>
      </c>
      <c r="AV282" s="14" t="s">
        <v>81</v>
      </c>
      <c r="AW282" s="14" t="s">
        <v>34</v>
      </c>
      <c r="AX282" s="14" t="s">
        <v>72</v>
      </c>
      <c r="AY282" s="255" t="s">
        <v>150</v>
      </c>
    </row>
    <row r="283" s="15" customFormat="1">
      <c r="A283" s="15"/>
      <c r="B283" s="256"/>
      <c r="C283" s="257"/>
      <c r="D283" s="228" t="s">
        <v>163</v>
      </c>
      <c r="E283" s="258" t="s">
        <v>19</v>
      </c>
      <c r="F283" s="259" t="s">
        <v>167</v>
      </c>
      <c r="G283" s="257"/>
      <c r="H283" s="260">
        <v>0.14000000000000001</v>
      </c>
      <c r="I283" s="261"/>
      <c r="J283" s="257"/>
      <c r="K283" s="257"/>
      <c r="L283" s="262"/>
      <c r="M283" s="263"/>
      <c r="N283" s="264"/>
      <c r="O283" s="264"/>
      <c r="P283" s="264"/>
      <c r="Q283" s="264"/>
      <c r="R283" s="264"/>
      <c r="S283" s="264"/>
      <c r="T283" s="26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6" t="s">
        <v>163</v>
      </c>
      <c r="AU283" s="266" t="s">
        <v>81</v>
      </c>
      <c r="AV283" s="15" t="s">
        <v>157</v>
      </c>
      <c r="AW283" s="15" t="s">
        <v>34</v>
      </c>
      <c r="AX283" s="15" t="s">
        <v>79</v>
      </c>
      <c r="AY283" s="266" t="s">
        <v>150</v>
      </c>
    </row>
    <row r="284" s="2" customFormat="1" ht="24.15" customHeight="1">
      <c r="A284" s="40"/>
      <c r="B284" s="41"/>
      <c r="C284" s="215" t="s">
        <v>363</v>
      </c>
      <c r="D284" s="215" t="s">
        <v>152</v>
      </c>
      <c r="E284" s="216" t="s">
        <v>915</v>
      </c>
      <c r="F284" s="217" t="s">
        <v>916</v>
      </c>
      <c r="G284" s="218" t="s">
        <v>382</v>
      </c>
      <c r="H284" s="219">
        <v>0.14000000000000001</v>
      </c>
      <c r="I284" s="220"/>
      <c r="J284" s="221">
        <f>ROUND(I284*H284,2)</f>
        <v>0</v>
      </c>
      <c r="K284" s="217" t="s">
        <v>156</v>
      </c>
      <c r="L284" s="46"/>
      <c r="M284" s="222" t="s">
        <v>19</v>
      </c>
      <c r="N284" s="223" t="s">
        <v>43</v>
      </c>
      <c r="O284" s="86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6" t="s">
        <v>276</v>
      </c>
      <c r="AT284" s="226" t="s">
        <v>152</v>
      </c>
      <c r="AU284" s="226" t="s">
        <v>81</v>
      </c>
      <c r="AY284" s="19" t="s">
        <v>150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9" t="s">
        <v>79</v>
      </c>
      <c r="BK284" s="227">
        <f>ROUND(I284*H284,2)</f>
        <v>0</v>
      </c>
      <c r="BL284" s="19" t="s">
        <v>276</v>
      </c>
      <c r="BM284" s="226" t="s">
        <v>1018</v>
      </c>
    </row>
    <row r="285" s="2" customFormat="1">
      <c r="A285" s="40"/>
      <c r="B285" s="41"/>
      <c r="C285" s="42"/>
      <c r="D285" s="228" t="s">
        <v>159</v>
      </c>
      <c r="E285" s="42"/>
      <c r="F285" s="229" t="s">
        <v>918</v>
      </c>
      <c r="G285" s="42"/>
      <c r="H285" s="42"/>
      <c r="I285" s="230"/>
      <c r="J285" s="42"/>
      <c r="K285" s="42"/>
      <c r="L285" s="46"/>
      <c r="M285" s="231"/>
      <c r="N285" s="232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159</v>
      </c>
      <c r="AU285" s="19" t="s">
        <v>81</v>
      </c>
    </row>
    <row r="286" s="2" customFormat="1">
      <c r="A286" s="40"/>
      <c r="B286" s="41"/>
      <c r="C286" s="42"/>
      <c r="D286" s="233" t="s">
        <v>161</v>
      </c>
      <c r="E286" s="42"/>
      <c r="F286" s="234" t="s">
        <v>919</v>
      </c>
      <c r="G286" s="42"/>
      <c r="H286" s="42"/>
      <c r="I286" s="230"/>
      <c r="J286" s="42"/>
      <c r="K286" s="42"/>
      <c r="L286" s="46"/>
      <c r="M286" s="278"/>
      <c r="N286" s="279"/>
      <c r="O286" s="280"/>
      <c r="P286" s="280"/>
      <c r="Q286" s="280"/>
      <c r="R286" s="280"/>
      <c r="S286" s="280"/>
      <c r="T286" s="281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161</v>
      </c>
      <c r="AU286" s="19" t="s">
        <v>81</v>
      </c>
    </row>
    <row r="287" s="2" customFormat="1" ht="6.96" customHeight="1">
      <c r="A287" s="40"/>
      <c r="B287" s="61"/>
      <c r="C287" s="62"/>
      <c r="D287" s="62"/>
      <c r="E287" s="62"/>
      <c r="F287" s="62"/>
      <c r="G287" s="62"/>
      <c r="H287" s="62"/>
      <c r="I287" s="62"/>
      <c r="J287" s="62"/>
      <c r="K287" s="62"/>
      <c r="L287" s="46"/>
      <c r="M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</row>
  </sheetData>
  <sheetProtection sheet="1" autoFilter="0" formatColumns="0" formatRows="0" objects="1" scenarios="1" spinCount="100000" saltValue="cNCSBlSOIHcusH+vnLXOP3MolpUv/sifRmDkFoYQoUm0CXcBktRG+WvNpiVCaH1cj+IyqpHDvuu71/0btE5DLA==" hashValue="XC4XQIn4Uv4C6ix28q+cD7+rNQ1MHT20xftVBoOa9MKKlEhCCx3bMcyoVW0oxKU2SjxWkUEeLx3oLibWerPEdA==" algorithmName="SHA-512" password="CC35"/>
  <autoFilter ref="C96:K28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hyperlinks>
    <hyperlink ref="F102" r:id="rId1" display="https://podminky.urs.cz/item/CS_URS_2023_01/111151131"/>
    <hyperlink ref="F108" r:id="rId2" display="https://podminky.urs.cz/item/CS_URS_2023_01/183101121"/>
    <hyperlink ref="F115" r:id="rId3" display="https://podminky.urs.cz/item/CS_URS_2023_01/183111114"/>
    <hyperlink ref="F123" r:id="rId4" display="https://podminky.urs.cz/item/CS_URS_2023_01/184102113"/>
    <hyperlink ref="F138" r:id="rId5" display="https://podminky.urs.cz/item/CS_URS_2023_01/184102211"/>
    <hyperlink ref="F153" r:id="rId6" display="https://podminky.urs.cz/item/CS_URS_2023_01/184215133"/>
    <hyperlink ref="F161" r:id="rId7" display="https://podminky.urs.cz/item/CS_URS_2023_01/184215173"/>
    <hyperlink ref="F168" r:id="rId8" display="https://podminky.urs.cz/item/CS_URS_2023_01/184501121"/>
    <hyperlink ref="F176" r:id="rId9" display="https://podminky.urs.cz/item/CS_URS_2023_01/184801121"/>
    <hyperlink ref="F184" r:id="rId10" display="https://podminky.urs.cz/item/CS_URS_2023_01/184804116"/>
    <hyperlink ref="F191" r:id="rId11" display="https://podminky.urs.cz/item/CS_URS_2023_01/184813111"/>
    <hyperlink ref="F206" r:id="rId12" display="https://podminky.urs.cz/item/CS_URS_2023_01/184851716"/>
    <hyperlink ref="F215" r:id="rId13" display="https://podminky.urs.cz/item/CS_URS_2023_01/184911111"/>
    <hyperlink ref="F222" r:id="rId14" display="https://podminky.urs.cz/item/CS_URS_2023_01/184911431"/>
    <hyperlink ref="F245" r:id="rId15" display="https://podminky.urs.cz/item/CS_URS_2023_01/185804311"/>
    <hyperlink ref="F253" r:id="rId16" display="https://podminky.urs.cz/item/CS_URS_2023_01/185851121"/>
    <hyperlink ref="F266" r:id="rId17" display="https://podminky.urs.cz/item/CS_URS_2023_01/998231311"/>
    <hyperlink ref="F271" r:id="rId18" display="https://podminky.urs.cz/item/CS_URS_2023_01/762113110"/>
    <hyperlink ref="F286" r:id="rId19" display="https://podminky.urs.cz/item/CS_URS_2023_01/998762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121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Realizace souboru staveb společných zařízení v k. ú. Vetřkovice u Vítkova II.etapa</v>
      </c>
      <c r="F7" s="145"/>
      <c r="G7" s="145"/>
      <c r="H7" s="145"/>
      <c r="L7" s="22"/>
    </row>
    <row r="8">
      <c r="B8" s="22"/>
      <c r="D8" s="145" t="s">
        <v>122</v>
      </c>
      <c r="L8" s="22"/>
    </row>
    <row r="9" s="1" customFormat="1" ht="16.5" customHeight="1">
      <c r="B9" s="22"/>
      <c r="E9" s="146" t="s">
        <v>123</v>
      </c>
      <c r="F9" s="1"/>
      <c r="G9" s="1"/>
      <c r="H9" s="1"/>
      <c r="L9" s="22"/>
    </row>
    <row r="10" s="1" customFormat="1" ht="12" customHeight="1">
      <c r="B10" s="22"/>
      <c r="D10" s="145" t="s">
        <v>607</v>
      </c>
      <c r="L10" s="22"/>
    </row>
    <row r="11" s="2" customFormat="1" ht="16.5" customHeight="1">
      <c r="A11" s="40"/>
      <c r="B11" s="46"/>
      <c r="C11" s="40"/>
      <c r="D11" s="40"/>
      <c r="E11" s="158" t="s">
        <v>643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920</v>
      </c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8" t="s">
        <v>1019</v>
      </c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49" t="str">
        <f>'Rekapitulace stavby'!AN8</f>
        <v>8. 3. 2023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 xml:space="preserve"> 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">
        <v>32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33</v>
      </c>
      <c r="F25" s="40"/>
      <c r="G25" s="40"/>
      <c r="H25" s="40"/>
      <c r="I25" s="145" t="s">
        <v>28</v>
      </c>
      <c r="J25" s="135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35</v>
      </c>
      <c r="E27" s="40"/>
      <c r="F27" s="40"/>
      <c r="G27" s="40"/>
      <c r="H27" s="40"/>
      <c r="I27" s="145" t="s">
        <v>26</v>
      </c>
      <c r="J27" s="135" t="s">
        <v>32</v>
      </c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33</v>
      </c>
      <c r="F28" s="40"/>
      <c r="G28" s="40"/>
      <c r="H28" s="40"/>
      <c r="I28" s="145" t="s">
        <v>28</v>
      </c>
      <c r="J28" s="135" t="s">
        <v>19</v>
      </c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0"/>
      <c r="B31" s="151"/>
      <c r="C31" s="150"/>
      <c r="D31" s="150"/>
      <c r="E31" s="152" t="s">
        <v>19</v>
      </c>
      <c r="F31" s="152"/>
      <c r="G31" s="152"/>
      <c r="H31" s="152"/>
      <c r="I31" s="150"/>
      <c r="J31" s="150"/>
      <c r="K31" s="150"/>
      <c r="L31" s="153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5" t="s">
        <v>38</v>
      </c>
      <c r="E34" s="40"/>
      <c r="F34" s="40"/>
      <c r="G34" s="40"/>
      <c r="H34" s="40"/>
      <c r="I34" s="40"/>
      <c r="J34" s="156">
        <f>ROUND(J97,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4"/>
      <c r="E35" s="154"/>
      <c r="F35" s="154"/>
      <c r="G35" s="154"/>
      <c r="H35" s="154"/>
      <c r="I35" s="154"/>
      <c r="J35" s="154"/>
      <c r="K35" s="154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7" t="s">
        <v>40</v>
      </c>
      <c r="G36" s="40"/>
      <c r="H36" s="40"/>
      <c r="I36" s="157" t="s">
        <v>39</v>
      </c>
      <c r="J36" s="157" t="s">
        <v>41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58" t="s">
        <v>42</v>
      </c>
      <c r="E37" s="145" t="s">
        <v>43</v>
      </c>
      <c r="F37" s="159">
        <f>ROUND((SUM(BE97:BE292)),  2)</f>
        <v>0</v>
      </c>
      <c r="G37" s="40"/>
      <c r="H37" s="40"/>
      <c r="I37" s="160">
        <v>0.20999999999999999</v>
      </c>
      <c r="J37" s="159">
        <f>ROUND(((SUM(BE97:BE292))*I37),  2)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ROUND((SUM(BF97:BF292)),  2)</f>
        <v>0</v>
      </c>
      <c r="G38" s="40"/>
      <c r="H38" s="40"/>
      <c r="I38" s="160">
        <v>0.14999999999999999</v>
      </c>
      <c r="J38" s="159">
        <f>ROUND(((SUM(BF97:BF292))*I38),  2)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ROUND((SUM(BG97:BG292)),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ROUND((SUM(BH97:BH292)),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ROUND((SUM(BI97:BI292)),  2)</f>
        <v>0</v>
      </c>
      <c r="G41" s="40"/>
      <c r="H41" s="40"/>
      <c r="I41" s="160">
        <v>0</v>
      </c>
      <c r="J41" s="159">
        <f>0</f>
        <v>0</v>
      </c>
      <c r="K41" s="40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7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124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26.25" customHeight="1">
      <c r="A52" s="40"/>
      <c r="B52" s="41"/>
      <c r="C52" s="42"/>
      <c r="D52" s="42"/>
      <c r="E52" s="172" t="str">
        <f>E7</f>
        <v>Realizace souboru staveb společných zařízení v k. ú. Vetřkovice u Vítkova II.etapa</v>
      </c>
      <c r="F52" s="34"/>
      <c r="G52" s="34"/>
      <c r="H52" s="34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122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123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607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282" t="s">
        <v>643</v>
      </c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920</v>
      </c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 01.2.2 - Následná péče - 2.rok</v>
      </c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k.ú. Vetřkovice u Vítkova</v>
      </c>
      <c r="G60" s="42"/>
      <c r="H60" s="42"/>
      <c r="I60" s="34" t="s">
        <v>23</v>
      </c>
      <c r="J60" s="74" t="str">
        <f>IF(J16="","",J16)</f>
        <v>8. 3. 2023</v>
      </c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40.05" customHeight="1">
      <c r="A62" s="40"/>
      <c r="B62" s="41"/>
      <c r="C62" s="34" t="s">
        <v>25</v>
      </c>
      <c r="D62" s="42"/>
      <c r="E62" s="42"/>
      <c r="F62" s="29" t="str">
        <f>E19</f>
        <v xml:space="preserve"> </v>
      </c>
      <c r="G62" s="42"/>
      <c r="H62" s="42"/>
      <c r="I62" s="34" t="s">
        <v>31</v>
      </c>
      <c r="J62" s="38" t="str">
        <f>E25</f>
        <v>AGPOL s.r.o., Jungmannova 153/12, 77900 Olomouc</v>
      </c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40.05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35</v>
      </c>
      <c r="J63" s="38" t="str">
        <f>E28</f>
        <v>AGPOL s.r.o., Jungmannova 153/12, 77900 Olomouc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3" t="s">
        <v>125</v>
      </c>
      <c r="D65" s="174"/>
      <c r="E65" s="174"/>
      <c r="F65" s="174"/>
      <c r="G65" s="174"/>
      <c r="H65" s="174"/>
      <c r="I65" s="174"/>
      <c r="J65" s="175" t="s">
        <v>126</v>
      </c>
      <c r="K65" s="174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6" t="s">
        <v>70</v>
      </c>
      <c r="D67" s="42"/>
      <c r="E67" s="42"/>
      <c r="F67" s="42"/>
      <c r="G67" s="42"/>
      <c r="H67" s="42"/>
      <c r="I67" s="42"/>
      <c r="J67" s="104">
        <f>J97</f>
        <v>0</v>
      </c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127</v>
      </c>
    </row>
    <row r="68" s="9" customFormat="1" ht="24.96" customHeight="1">
      <c r="A68" s="9"/>
      <c r="B68" s="177"/>
      <c r="C68" s="178"/>
      <c r="D68" s="179" t="s">
        <v>644</v>
      </c>
      <c r="E68" s="180"/>
      <c r="F68" s="180"/>
      <c r="G68" s="180"/>
      <c r="H68" s="180"/>
      <c r="I68" s="180"/>
      <c r="J68" s="181">
        <f>J98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7"/>
      <c r="D69" s="184" t="s">
        <v>645</v>
      </c>
      <c r="E69" s="185"/>
      <c r="F69" s="185"/>
      <c r="G69" s="185"/>
      <c r="H69" s="185"/>
      <c r="I69" s="185"/>
      <c r="J69" s="186">
        <f>J99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648</v>
      </c>
      <c r="E70" s="185"/>
      <c r="F70" s="185"/>
      <c r="G70" s="185"/>
      <c r="H70" s="185"/>
      <c r="I70" s="185"/>
      <c r="J70" s="186">
        <f>J268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3"/>
      <c r="C71" s="127"/>
      <c r="D71" s="184" t="s">
        <v>649</v>
      </c>
      <c r="E71" s="185"/>
      <c r="F71" s="185"/>
      <c r="G71" s="185"/>
      <c r="H71" s="185"/>
      <c r="I71" s="185"/>
      <c r="J71" s="186">
        <f>J269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650</v>
      </c>
      <c r="E72" s="180"/>
      <c r="F72" s="180"/>
      <c r="G72" s="180"/>
      <c r="H72" s="180"/>
      <c r="I72" s="180"/>
      <c r="J72" s="181">
        <f>J273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3"/>
      <c r="C73" s="127"/>
      <c r="D73" s="184" t="s">
        <v>651</v>
      </c>
      <c r="E73" s="185"/>
      <c r="F73" s="185"/>
      <c r="G73" s="185"/>
      <c r="H73" s="185"/>
      <c r="I73" s="185"/>
      <c r="J73" s="186">
        <f>J274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135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6.25" customHeight="1">
      <c r="A83" s="40"/>
      <c r="B83" s="41"/>
      <c r="C83" s="42"/>
      <c r="D83" s="42"/>
      <c r="E83" s="172" t="str">
        <f>E7</f>
        <v>Realizace souboru staveb společných zařízení v k. ú. Vetřkovice u Vítkova II.etapa</v>
      </c>
      <c r="F83" s="34"/>
      <c r="G83" s="34"/>
      <c r="H83" s="34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122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1" customFormat="1" ht="16.5" customHeight="1">
      <c r="B85" s="23"/>
      <c r="C85" s="24"/>
      <c r="D85" s="24"/>
      <c r="E85" s="172" t="s">
        <v>123</v>
      </c>
      <c r="F85" s="24"/>
      <c r="G85" s="24"/>
      <c r="H85" s="24"/>
      <c r="I85" s="24"/>
      <c r="J85" s="24"/>
      <c r="K85" s="24"/>
      <c r="L85" s="22"/>
    </row>
    <row r="86" s="1" customFormat="1" ht="12" customHeight="1">
      <c r="B86" s="23"/>
      <c r="C86" s="34" t="s">
        <v>607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282" t="s">
        <v>643</v>
      </c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920</v>
      </c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E13</f>
        <v>SO 01.2.2 - Následná péče - 2.rok</v>
      </c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F16</f>
        <v>k.ú. Vetřkovice u Vítkova</v>
      </c>
      <c r="G91" s="42"/>
      <c r="H91" s="42"/>
      <c r="I91" s="34" t="s">
        <v>23</v>
      </c>
      <c r="J91" s="74" t="str">
        <f>IF(J16="","",J16)</f>
        <v>8. 3. 2023</v>
      </c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40.05" customHeight="1">
      <c r="A93" s="40"/>
      <c r="B93" s="41"/>
      <c r="C93" s="34" t="s">
        <v>25</v>
      </c>
      <c r="D93" s="42"/>
      <c r="E93" s="42"/>
      <c r="F93" s="29" t="str">
        <f>E19</f>
        <v xml:space="preserve"> </v>
      </c>
      <c r="G93" s="42"/>
      <c r="H93" s="42"/>
      <c r="I93" s="34" t="s">
        <v>31</v>
      </c>
      <c r="J93" s="38" t="str">
        <f>E25</f>
        <v>AGPOL s.r.o., Jungmannova 153/12, 77900 Olomouc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40.05" customHeight="1">
      <c r="A94" s="40"/>
      <c r="B94" s="41"/>
      <c r="C94" s="34" t="s">
        <v>29</v>
      </c>
      <c r="D94" s="42"/>
      <c r="E94" s="42"/>
      <c r="F94" s="29" t="str">
        <f>IF(E22="","",E22)</f>
        <v>Vyplň údaj</v>
      </c>
      <c r="G94" s="42"/>
      <c r="H94" s="42"/>
      <c r="I94" s="34" t="s">
        <v>35</v>
      </c>
      <c r="J94" s="38" t="str">
        <f>E28</f>
        <v>AGPOL s.r.o., Jungmannova 153/12, 77900 Olomouc</v>
      </c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8"/>
      <c r="B96" s="189"/>
      <c r="C96" s="190" t="s">
        <v>136</v>
      </c>
      <c r="D96" s="191" t="s">
        <v>57</v>
      </c>
      <c r="E96" s="191" t="s">
        <v>53</v>
      </c>
      <c r="F96" s="191" t="s">
        <v>54</v>
      </c>
      <c r="G96" s="191" t="s">
        <v>137</v>
      </c>
      <c r="H96" s="191" t="s">
        <v>138</v>
      </c>
      <c r="I96" s="191" t="s">
        <v>139</v>
      </c>
      <c r="J96" s="191" t="s">
        <v>126</v>
      </c>
      <c r="K96" s="192" t="s">
        <v>140</v>
      </c>
      <c r="L96" s="193"/>
      <c r="M96" s="94" t="s">
        <v>19</v>
      </c>
      <c r="N96" s="95" t="s">
        <v>42</v>
      </c>
      <c r="O96" s="95" t="s">
        <v>141</v>
      </c>
      <c r="P96" s="95" t="s">
        <v>142</v>
      </c>
      <c r="Q96" s="95" t="s">
        <v>143</v>
      </c>
      <c r="R96" s="95" t="s">
        <v>144</v>
      </c>
      <c r="S96" s="95" t="s">
        <v>145</v>
      </c>
      <c r="T96" s="96" t="s">
        <v>146</v>
      </c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</row>
    <row r="97" s="2" customFormat="1" ht="22.8" customHeight="1">
      <c r="A97" s="40"/>
      <c r="B97" s="41"/>
      <c r="C97" s="101" t="s">
        <v>147</v>
      </c>
      <c r="D97" s="42"/>
      <c r="E97" s="42"/>
      <c r="F97" s="42"/>
      <c r="G97" s="42"/>
      <c r="H97" s="42"/>
      <c r="I97" s="42"/>
      <c r="J97" s="194">
        <f>BK97</f>
        <v>0</v>
      </c>
      <c r="K97" s="42"/>
      <c r="L97" s="46"/>
      <c r="M97" s="97"/>
      <c r="N97" s="195"/>
      <c r="O97" s="98"/>
      <c r="P97" s="196">
        <f>P98+P273</f>
        <v>0</v>
      </c>
      <c r="Q97" s="98"/>
      <c r="R97" s="196">
        <f>R98+R273</f>
        <v>1.1019836000000001</v>
      </c>
      <c r="S97" s="98"/>
      <c r="T97" s="197">
        <f>T98+T273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71</v>
      </c>
      <c r="AU97" s="19" t="s">
        <v>127</v>
      </c>
      <c r="BK97" s="198">
        <f>BK98+BK273</f>
        <v>0</v>
      </c>
    </row>
    <row r="98" s="12" customFormat="1" ht="25.92" customHeight="1">
      <c r="A98" s="12"/>
      <c r="B98" s="199"/>
      <c r="C98" s="200"/>
      <c r="D98" s="201" t="s">
        <v>71</v>
      </c>
      <c r="E98" s="202" t="s">
        <v>148</v>
      </c>
      <c r="F98" s="202" t="s">
        <v>652</v>
      </c>
      <c r="G98" s="200"/>
      <c r="H98" s="200"/>
      <c r="I98" s="203"/>
      <c r="J98" s="204">
        <f>BK98</f>
        <v>0</v>
      </c>
      <c r="K98" s="200"/>
      <c r="L98" s="205"/>
      <c r="M98" s="206"/>
      <c r="N98" s="207"/>
      <c r="O98" s="207"/>
      <c r="P98" s="208">
        <f>P99+P268</f>
        <v>0</v>
      </c>
      <c r="Q98" s="207"/>
      <c r="R98" s="208">
        <f>R99+R268</f>
        <v>0.96198359999999994</v>
      </c>
      <c r="S98" s="207"/>
      <c r="T98" s="209">
        <f>T99+T268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79</v>
      </c>
      <c r="AT98" s="211" t="s">
        <v>71</v>
      </c>
      <c r="AU98" s="211" t="s">
        <v>72</v>
      </c>
      <c r="AY98" s="210" t="s">
        <v>150</v>
      </c>
      <c r="BK98" s="212">
        <f>BK99+BK268</f>
        <v>0</v>
      </c>
    </row>
    <row r="99" s="12" customFormat="1" ht="22.8" customHeight="1">
      <c r="A99" s="12"/>
      <c r="B99" s="199"/>
      <c r="C99" s="200"/>
      <c r="D99" s="201" t="s">
        <v>71</v>
      </c>
      <c r="E99" s="213" t="s">
        <v>79</v>
      </c>
      <c r="F99" s="213" t="s">
        <v>653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SUM(P100:P267)</f>
        <v>0</v>
      </c>
      <c r="Q99" s="207"/>
      <c r="R99" s="208">
        <f>SUM(R100:R267)</f>
        <v>0.96198359999999994</v>
      </c>
      <c r="S99" s="207"/>
      <c r="T99" s="209">
        <f>SUM(T100:T267)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79</v>
      </c>
      <c r="AT99" s="211" t="s">
        <v>71</v>
      </c>
      <c r="AU99" s="211" t="s">
        <v>79</v>
      </c>
      <c r="AY99" s="210" t="s">
        <v>150</v>
      </c>
      <c r="BK99" s="212">
        <f>SUM(BK100:BK267)</f>
        <v>0</v>
      </c>
    </row>
    <row r="100" s="2" customFormat="1" ht="24.15" customHeight="1">
      <c r="A100" s="40"/>
      <c r="B100" s="41"/>
      <c r="C100" s="215" t="s">
        <v>79</v>
      </c>
      <c r="D100" s="215" t="s">
        <v>152</v>
      </c>
      <c r="E100" s="216" t="s">
        <v>654</v>
      </c>
      <c r="F100" s="217" t="s">
        <v>655</v>
      </c>
      <c r="G100" s="218" t="s">
        <v>155</v>
      </c>
      <c r="H100" s="219">
        <v>7458</v>
      </c>
      <c r="I100" s="220"/>
      <c r="J100" s="221">
        <f>ROUND(I100*H100,2)</f>
        <v>0</v>
      </c>
      <c r="K100" s="217" t="s">
        <v>156</v>
      </c>
      <c r="L100" s="46"/>
      <c r="M100" s="222" t="s">
        <v>19</v>
      </c>
      <c r="N100" s="223" t="s">
        <v>43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157</v>
      </c>
      <c r="AT100" s="226" t="s">
        <v>152</v>
      </c>
      <c r="AU100" s="226" t="s">
        <v>81</v>
      </c>
      <c r="AY100" s="19" t="s">
        <v>150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79</v>
      </c>
      <c r="BK100" s="227">
        <f>ROUND(I100*H100,2)</f>
        <v>0</v>
      </c>
      <c r="BL100" s="19" t="s">
        <v>157</v>
      </c>
      <c r="BM100" s="226" t="s">
        <v>1020</v>
      </c>
    </row>
    <row r="101" s="2" customFormat="1">
      <c r="A101" s="40"/>
      <c r="B101" s="41"/>
      <c r="C101" s="42"/>
      <c r="D101" s="228" t="s">
        <v>159</v>
      </c>
      <c r="E101" s="42"/>
      <c r="F101" s="229" t="s">
        <v>657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81</v>
      </c>
    </row>
    <row r="102" s="2" customFormat="1">
      <c r="A102" s="40"/>
      <c r="B102" s="41"/>
      <c r="C102" s="42"/>
      <c r="D102" s="233" t="s">
        <v>161</v>
      </c>
      <c r="E102" s="42"/>
      <c r="F102" s="234" t="s">
        <v>658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81</v>
      </c>
    </row>
    <row r="103" s="13" customFormat="1">
      <c r="A103" s="13"/>
      <c r="B103" s="235"/>
      <c r="C103" s="236"/>
      <c r="D103" s="228" t="s">
        <v>163</v>
      </c>
      <c r="E103" s="237" t="s">
        <v>19</v>
      </c>
      <c r="F103" s="238" t="s">
        <v>688</v>
      </c>
      <c r="G103" s="236"/>
      <c r="H103" s="237" t="s">
        <v>19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163</v>
      </c>
      <c r="AU103" s="244" t="s">
        <v>81</v>
      </c>
      <c r="AV103" s="13" t="s">
        <v>79</v>
      </c>
      <c r="AW103" s="13" t="s">
        <v>34</v>
      </c>
      <c r="AX103" s="13" t="s">
        <v>72</v>
      </c>
      <c r="AY103" s="244" t="s">
        <v>150</v>
      </c>
    </row>
    <row r="104" s="13" customFormat="1">
      <c r="A104" s="13"/>
      <c r="B104" s="235"/>
      <c r="C104" s="236"/>
      <c r="D104" s="228" t="s">
        <v>163</v>
      </c>
      <c r="E104" s="237" t="s">
        <v>19</v>
      </c>
      <c r="F104" s="238" t="s">
        <v>1021</v>
      </c>
      <c r="G104" s="236"/>
      <c r="H104" s="237" t="s">
        <v>19</v>
      </c>
      <c r="I104" s="239"/>
      <c r="J104" s="236"/>
      <c r="K104" s="236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163</v>
      </c>
      <c r="AU104" s="244" t="s">
        <v>81</v>
      </c>
      <c r="AV104" s="13" t="s">
        <v>79</v>
      </c>
      <c r="AW104" s="13" t="s">
        <v>34</v>
      </c>
      <c r="AX104" s="13" t="s">
        <v>72</v>
      </c>
      <c r="AY104" s="244" t="s">
        <v>150</v>
      </c>
    </row>
    <row r="105" s="14" customFormat="1">
      <c r="A105" s="14"/>
      <c r="B105" s="245"/>
      <c r="C105" s="246"/>
      <c r="D105" s="228" t="s">
        <v>163</v>
      </c>
      <c r="E105" s="247" t="s">
        <v>19</v>
      </c>
      <c r="F105" s="248" t="s">
        <v>661</v>
      </c>
      <c r="G105" s="246"/>
      <c r="H105" s="249">
        <v>7458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163</v>
      </c>
      <c r="AU105" s="255" t="s">
        <v>81</v>
      </c>
      <c r="AV105" s="14" t="s">
        <v>81</v>
      </c>
      <c r="AW105" s="14" t="s">
        <v>34</v>
      </c>
      <c r="AX105" s="14" t="s">
        <v>72</v>
      </c>
      <c r="AY105" s="255" t="s">
        <v>150</v>
      </c>
    </row>
    <row r="106" s="15" customFormat="1">
      <c r="A106" s="15"/>
      <c r="B106" s="256"/>
      <c r="C106" s="257"/>
      <c r="D106" s="228" t="s">
        <v>163</v>
      </c>
      <c r="E106" s="258" t="s">
        <v>19</v>
      </c>
      <c r="F106" s="259" t="s">
        <v>167</v>
      </c>
      <c r="G106" s="257"/>
      <c r="H106" s="260">
        <v>7458</v>
      </c>
      <c r="I106" s="261"/>
      <c r="J106" s="257"/>
      <c r="K106" s="257"/>
      <c r="L106" s="262"/>
      <c r="M106" s="263"/>
      <c r="N106" s="264"/>
      <c r="O106" s="264"/>
      <c r="P106" s="264"/>
      <c r="Q106" s="264"/>
      <c r="R106" s="264"/>
      <c r="S106" s="264"/>
      <c r="T106" s="26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6" t="s">
        <v>163</v>
      </c>
      <c r="AU106" s="266" t="s">
        <v>81</v>
      </c>
      <c r="AV106" s="15" t="s">
        <v>157</v>
      </c>
      <c r="AW106" s="15" t="s">
        <v>34</v>
      </c>
      <c r="AX106" s="15" t="s">
        <v>79</v>
      </c>
      <c r="AY106" s="266" t="s">
        <v>150</v>
      </c>
    </row>
    <row r="107" s="2" customFormat="1" ht="33" customHeight="1">
      <c r="A107" s="40"/>
      <c r="B107" s="41"/>
      <c r="C107" s="215" t="s">
        <v>81</v>
      </c>
      <c r="D107" s="215" t="s">
        <v>152</v>
      </c>
      <c r="E107" s="216" t="s">
        <v>683</v>
      </c>
      <c r="F107" s="217" t="s">
        <v>684</v>
      </c>
      <c r="G107" s="218" t="s">
        <v>170</v>
      </c>
      <c r="H107" s="219">
        <v>10</v>
      </c>
      <c r="I107" s="220"/>
      <c r="J107" s="221">
        <f>ROUND(I107*H107,2)</f>
        <v>0</v>
      </c>
      <c r="K107" s="217" t="s">
        <v>156</v>
      </c>
      <c r="L107" s="46"/>
      <c r="M107" s="222" t="s">
        <v>19</v>
      </c>
      <c r="N107" s="223" t="s">
        <v>43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157</v>
      </c>
      <c r="AT107" s="226" t="s">
        <v>152</v>
      </c>
      <c r="AU107" s="226" t="s">
        <v>81</v>
      </c>
      <c r="AY107" s="19" t="s">
        <v>150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79</v>
      </c>
      <c r="BK107" s="227">
        <f>ROUND(I107*H107,2)</f>
        <v>0</v>
      </c>
      <c r="BL107" s="19" t="s">
        <v>157</v>
      </c>
      <c r="BM107" s="226" t="s">
        <v>1022</v>
      </c>
    </row>
    <row r="108" s="2" customFormat="1">
      <c r="A108" s="40"/>
      <c r="B108" s="41"/>
      <c r="C108" s="42"/>
      <c r="D108" s="228" t="s">
        <v>159</v>
      </c>
      <c r="E108" s="42"/>
      <c r="F108" s="229" t="s">
        <v>686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159</v>
      </c>
      <c r="AU108" s="19" t="s">
        <v>81</v>
      </c>
    </row>
    <row r="109" s="2" customFormat="1">
      <c r="A109" s="40"/>
      <c r="B109" s="41"/>
      <c r="C109" s="42"/>
      <c r="D109" s="233" t="s">
        <v>161</v>
      </c>
      <c r="E109" s="42"/>
      <c r="F109" s="234" t="s">
        <v>687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161</v>
      </c>
      <c r="AU109" s="19" t="s">
        <v>81</v>
      </c>
    </row>
    <row r="110" s="13" customFormat="1">
      <c r="A110" s="13"/>
      <c r="B110" s="235"/>
      <c r="C110" s="236"/>
      <c r="D110" s="228" t="s">
        <v>163</v>
      </c>
      <c r="E110" s="237" t="s">
        <v>19</v>
      </c>
      <c r="F110" s="238" t="s">
        <v>688</v>
      </c>
      <c r="G110" s="236"/>
      <c r="H110" s="237" t="s">
        <v>19</v>
      </c>
      <c r="I110" s="239"/>
      <c r="J110" s="236"/>
      <c r="K110" s="236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163</v>
      </c>
      <c r="AU110" s="244" t="s">
        <v>81</v>
      </c>
      <c r="AV110" s="13" t="s">
        <v>79</v>
      </c>
      <c r="AW110" s="13" t="s">
        <v>34</v>
      </c>
      <c r="AX110" s="13" t="s">
        <v>72</v>
      </c>
      <c r="AY110" s="244" t="s">
        <v>150</v>
      </c>
    </row>
    <row r="111" s="13" customFormat="1">
      <c r="A111" s="13"/>
      <c r="B111" s="235"/>
      <c r="C111" s="236"/>
      <c r="D111" s="228" t="s">
        <v>163</v>
      </c>
      <c r="E111" s="237" t="s">
        <v>19</v>
      </c>
      <c r="F111" s="238" t="s">
        <v>929</v>
      </c>
      <c r="G111" s="236"/>
      <c r="H111" s="237" t="s">
        <v>19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163</v>
      </c>
      <c r="AU111" s="244" t="s">
        <v>81</v>
      </c>
      <c r="AV111" s="13" t="s">
        <v>79</v>
      </c>
      <c r="AW111" s="13" t="s">
        <v>34</v>
      </c>
      <c r="AX111" s="13" t="s">
        <v>72</v>
      </c>
      <c r="AY111" s="244" t="s">
        <v>150</v>
      </c>
    </row>
    <row r="112" s="14" customFormat="1">
      <c r="A112" s="14"/>
      <c r="B112" s="245"/>
      <c r="C112" s="246"/>
      <c r="D112" s="228" t="s">
        <v>163</v>
      </c>
      <c r="E112" s="247" t="s">
        <v>19</v>
      </c>
      <c r="F112" s="248" t="s">
        <v>1023</v>
      </c>
      <c r="G112" s="246"/>
      <c r="H112" s="249">
        <v>10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163</v>
      </c>
      <c r="AU112" s="255" t="s">
        <v>81</v>
      </c>
      <c r="AV112" s="14" t="s">
        <v>81</v>
      </c>
      <c r="AW112" s="14" t="s">
        <v>34</v>
      </c>
      <c r="AX112" s="14" t="s">
        <v>72</v>
      </c>
      <c r="AY112" s="255" t="s">
        <v>150</v>
      </c>
    </row>
    <row r="113" s="15" customFormat="1">
      <c r="A113" s="15"/>
      <c r="B113" s="256"/>
      <c r="C113" s="257"/>
      <c r="D113" s="228" t="s">
        <v>163</v>
      </c>
      <c r="E113" s="258" t="s">
        <v>19</v>
      </c>
      <c r="F113" s="259" t="s">
        <v>167</v>
      </c>
      <c r="G113" s="257"/>
      <c r="H113" s="260">
        <v>10</v>
      </c>
      <c r="I113" s="261"/>
      <c r="J113" s="257"/>
      <c r="K113" s="257"/>
      <c r="L113" s="262"/>
      <c r="M113" s="263"/>
      <c r="N113" s="264"/>
      <c r="O113" s="264"/>
      <c r="P113" s="264"/>
      <c r="Q113" s="264"/>
      <c r="R113" s="264"/>
      <c r="S113" s="264"/>
      <c r="T113" s="26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6" t="s">
        <v>163</v>
      </c>
      <c r="AU113" s="266" t="s">
        <v>81</v>
      </c>
      <c r="AV113" s="15" t="s">
        <v>157</v>
      </c>
      <c r="AW113" s="15" t="s">
        <v>34</v>
      </c>
      <c r="AX113" s="15" t="s">
        <v>79</v>
      </c>
      <c r="AY113" s="266" t="s">
        <v>150</v>
      </c>
    </row>
    <row r="114" s="2" customFormat="1" ht="33" customHeight="1">
      <c r="A114" s="40"/>
      <c r="B114" s="41"/>
      <c r="C114" s="215" t="s">
        <v>91</v>
      </c>
      <c r="D114" s="215" t="s">
        <v>152</v>
      </c>
      <c r="E114" s="216" t="s">
        <v>691</v>
      </c>
      <c r="F114" s="217" t="s">
        <v>692</v>
      </c>
      <c r="G114" s="218" t="s">
        <v>170</v>
      </c>
      <c r="H114" s="219">
        <v>125</v>
      </c>
      <c r="I114" s="220"/>
      <c r="J114" s="221">
        <f>ROUND(I114*H114,2)</f>
        <v>0</v>
      </c>
      <c r="K114" s="217" t="s">
        <v>156</v>
      </c>
      <c r="L114" s="46"/>
      <c r="M114" s="222" t="s">
        <v>19</v>
      </c>
      <c r="N114" s="223" t="s">
        <v>43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157</v>
      </c>
      <c r="AT114" s="226" t="s">
        <v>152</v>
      </c>
      <c r="AU114" s="226" t="s">
        <v>81</v>
      </c>
      <c r="AY114" s="19" t="s">
        <v>150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79</v>
      </c>
      <c r="BK114" s="227">
        <f>ROUND(I114*H114,2)</f>
        <v>0</v>
      </c>
      <c r="BL114" s="19" t="s">
        <v>157</v>
      </c>
      <c r="BM114" s="226" t="s">
        <v>1024</v>
      </c>
    </row>
    <row r="115" s="2" customFormat="1">
      <c r="A115" s="40"/>
      <c r="B115" s="41"/>
      <c r="C115" s="42"/>
      <c r="D115" s="228" t="s">
        <v>159</v>
      </c>
      <c r="E115" s="42"/>
      <c r="F115" s="229" t="s">
        <v>694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159</v>
      </c>
      <c r="AU115" s="19" t="s">
        <v>81</v>
      </c>
    </row>
    <row r="116" s="2" customFormat="1">
      <c r="A116" s="40"/>
      <c r="B116" s="41"/>
      <c r="C116" s="42"/>
      <c r="D116" s="233" t="s">
        <v>161</v>
      </c>
      <c r="E116" s="42"/>
      <c r="F116" s="234" t="s">
        <v>695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161</v>
      </c>
      <c r="AU116" s="19" t="s">
        <v>81</v>
      </c>
    </row>
    <row r="117" s="13" customFormat="1">
      <c r="A117" s="13"/>
      <c r="B117" s="235"/>
      <c r="C117" s="236"/>
      <c r="D117" s="228" t="s">
        <v>163</v>
      </c>
      <c r="E117" s="237" t="s">
        <v>19</v>
      </c>
      <c r="F117" s="238" t="s">
        <v>688</v>
      </c>
      <c r="G117" s="236"/>
      <c r="H117" s="237" t="s">
        <v>19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163</v>
      </c>
      <c r="AU117" s="244" t="s">
        <v>81</v>
      </c>
      <c r="AV117" s="13" t="s">
        <v>79</v>
      </c>
      <c r="AW117" s="13" t="s">
        <v>34</v>
      </c>
      <c r="AX117" s="13" t="s">
        <v>72</v>
      </c>
      <c r="AY117" s="244" t="s">
        <v>150</v>
      </c>
    </row>
    <row r="118" s="13" customFormat="1">
      <c r="A118" s="13"/>
      <c r="B118" s="235"/>
      <c r="C118" s="236"/>
      <c r="D118" s="228" t="s">
        <v>163</v>
      </c>
      <c r="E118" s="237" t="s">
        <v>19</v>
      </c>
      <c r="F118" s="238" t="s">
        <v>929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163</v>
      </c>
      <c r="AU118" s="244" t="s">
        <v>81</v>
      </c>
      <c r="AV118" s="13" t="s">
        <v>79</v>
      </c>
      <c r="AW118" s="13" t="s">
        <v>34</v>
      </c>
      <c r="AX118" s="13" t="s">
        <v>72</v>
      </c>
      <c r="AY118" s="244" t="s">
        <v>150</v>
      </c>
    </row>
    <row r="119" s="13" customFormat="1">
      <c r="A119" s="13"/>
      <c r="B119" s="235"/>
      <c r="C119" s="236"/>
      <c r="D119" s="228" t="s">
        <v>163</v>
      </c>
      <c r="E119" s="237" t="s">
        <v>19</v>
      </c>
      <c r="F119" s="238" t="s">
        <v>803</v>
      </c>
      <c r="G119" s="236"/>
      <c r="H119" s="237" t="s">
        <v>19</v>
      </c>
      <c r="I119" s="239"/>
      <c r="J119" s="236"/>
      <c r="K119" s="236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163</v>
      </c>
      <c r="AU119" s="244" t="s">
        <v>81</v>
      </c>
      <c r="AV119" s="13" t="s">
        <v>79</v>
      </c>
      <c r="AW119" s="13" t="s">
        <v>34</v>
      </c>
      <c r="AX119" s="13" t="s">
        <v>72</v>
      </c>
      <c r="AY119" s="244" t="s">
        <v>150</v>
      </c>
    </row>
    <row r="120" s="14" customFormat="1">
      <c r="A120" s="14"/>
      <c r="B120" s="245"/>
      <c r="C120" s="246"/>
      <c r="D120" s="228" t="s">
        <v>163</v>
      </c>
      <c r="E120" s="247" t="s">
        <v>19</v>
      </c>
      <c r="F120" s="248" t="s">
        <v>1025</v>
      </c>
      <c r="G120" s="246"/>
      <c r="H120" s="249">
        <v>125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163</v>
      </c>
      <c r="AU120" s="255" t="s">
        <v>81</v>
      </c>
      <c r="AV120" s="14" t="s">
        <v>81</v>
      </c>
      <c r="AW120" s="14" t="s">
        <v>34</v>
      </c>
      <c r="AX120" s="14" t="s">
        <v>72</v>
      </c>
      <c r="AY120" s="255" t="s">
        <v>150</v>
      </c>
    </row>
    <row r="121" s="15" customFormat="1">
      <c r="A121" s="15"/>
      <c r="B121" s="256"/>
      <c r="C121" s="257"/>
      <c r="D121" s="228" t="s">
        <v>163</v>
      </c>
      <c r="E121" s="258" t="s">
        <v>19</v>
      </c>
      <c r="F121" s="259" t="s">
        <v>167</v>
      </c>
      <c r="G121" s="257"/>
      <c r="H121" s="260">
        <v>125</v>
      </c>
      <c r="I121" s="261"/>
      <c r="J121" s="257"/>
      <c r="K121" s="257"/>
      <c r="L121" s="262"/>
      <c r="M121" s="263"/>
      <c r="N121" s="264"/>
      <c r="O121" s="264"/>
      <c r="P121" s="264"/>
      <c r="Q121" s="264"/>
      <c r="R121" s="264"/>
      <c r="S121" s="264"/>
      <c r="T121" s="26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6" t="s">
        <v>163</v>
      </c>
      <c r="AU121" s="266" t="s">
        <v>81</v>
      </c>
      <c r="AV121" s="15" t="s">
        <v>157</v>
      </c>
      <c r="AW121" s="15" t="s">
        <v>34</v>
      </c>
      <c r="AX121" s="15" t="s">
        <v>79</v>
      </c>
      <c r="AY121" s="266" t="s">
        <v>150</v>
      </c>
    </row>
    <row r="122" s="2" customFormat="1" ht="24.15" customHeight="1">
      <c r="A122" s="40"/>
      <c r="B122" s="41"/>
      <c r="C122" s="215" t="s">
        <v>157</v>
      </c>
      <c r="D122" s="215" t="s">
        <v>152</v>
      </c>
      <c r="E122" s="216" t="s">
        <v>698</v>
      </c>
      <c r="F122" s="217" t="s">
        <v>699</v>
      </c>
      <c r="G122" s="218" t="s">
        <v>170</v>
      </c>
      <c r="H122" s="219">
        <v>10</v>
      </c>
      <c r="I122" s="220"/>
      <c r="J122" s="221">
        <f>ROUND(I122*H122,2)</f>
        <v>0</v>
      </c>
      <c r="K122" s="217" t="s">
        <v>156</v>
      </c>
      <c r="L122" s="46"/>
      <c r="M122" s="222" t="s">
        <v>19</v>
      </c>
      <c r="N122" s="223" t="s">
        <v>43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157</v>
      </c>
      <c r="AT122" s="226" t="s">
        <v>152</v>
      </c>
      <c r="AU122" s="226" t="s">
        <v>81</v>
      </c>
      <c r="AY122" s="19" t="s">
        <v>150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79</v>
      </c>
      <c r="BK122" s="227">
        <f>ROUND(I122*H122,2)</f>
        <v>0</v>
      </c>
      <c r="BL122" s="19" t="s">
        <v>157</v>
      </c>
      <c r="BM122" s="226" t="s">
        <v>1026</v>
      </c>
    </row>
    <row r="123" s="2" customFormat="1">
      <c r="A123" s="40"/>
      <c r="B123" s="41"/>
      <c r="C123" s="42"/>
      <c r="D123" s="228" t="s">
        <v>159</v>
      </c>
      <c r="E123" s="42"/>
      <c r="F123" s="229" t="s">
        <v>701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159</v>
      </c>
      <c r="AU123" s="19" t="s">
        <v>81</v>
      </c>
    </row>
    <row r="124" s="2" customFormat="1">
      <c r="A124" s="40"/>
      <c r="B124" s="41"/>
      <c r="C124" s="42"/>
      <c r="D124" s="233" t="s">
        <v>161</v>
      </c>
      <c r="E124" s="42"/>
      <c r="F124" s="234" t="s">
        <v>702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161</v>
      </c>
      <c r="AU124" s="19" t="s">
        <v>81</v>
      </c>
    </row>
    <row r="125" s="13" customFormat="1">
      <c r="A125" s="13"/>
      <c r="B125" s="235"/>
      <c r="C125" s="236"/>
      <c r="D125" s="228" t="s">
        <v>163</v>
      </c>
      <c r="E125" s="237" t="s">
        <v>19</v>
      </c>
      <c r="F125" s="238" t="s">
        <v>688</v>
      </c>
      <c r="G125" s="236"/>
      <c r="H125" s="237" t="s">
        <v>19</v>
      </c>
      <c r="I125" s="239"/>
      <c r="J125" s="236"/>
      <c r="K125" s="236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163</v>
      </c>
      <c r="AU125" s="244" t="s">
        <v>81</v>
      </c>
      <c r="AV125" s="13" t="s">
        <v>79</v>
      </c>
      <c r="AW125" s="13" t="s">
        <v>34</v>
      </c>
      <c r="AX125" s="13" t="s">
        <v>72</v>
      </c>
      <c r="AY125" s="244" t="s">
        <v>150</v>
      </c>
    </row>
    <row r="126" s="13" customFormat="1">
      <c r="A126" s="13"/>
      <c r="B126" s="235"/>
      <c r="C126" s="236"/>
      <c r="D126" s="228" t="s">
        <v>163</v>
      </c>
      <c r="E126" s="237" t="s">
        <v>19</v>
      </c>
      <c r="F126" s="238" t="s">
        <v>929</v>
      </c>
      <c r="G126" s="236"/>
      <c r="H126" s="237" t="s">
        <v>19</v>
      </c>
      <c r="I126" s="239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163</v>
      </c>
      <c r="AU126" s="244" t="s">
        <v>81</v>
      </c>
      <c r="AV126" s="13" t="s">
        <v>79</v>
      </c>
      <c r="AW126" s="13" t="s">
        <v>34</v>
      </c>
      <c r="AX126" s="13" t="s">
        <v>72</v>
      </c>
      <c r="AY126" s="244" t="s">
        <v>150</v>
      </c>
    </row>
    <row r="127" s="14" customFormat="1">
      <c r="A127" s="14"/>
      <c r="B127" s="245"/>
      <c r="C127" s="246"/>
      <c r="D127" s="228" t="s">
        <v>163</v>
      </c>
      <c r="E127" s="247" t="s">
        <v>19</v>
      </c>
      <c r="F127" s="248" t="s">
        <v>1027</v>
      </c>
      <c r="G127" s="246"/>
      <c r="H127" s="249">
        <v>10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163</v>
      </c>
      <c r="AU127" s="255" t="s">
        <v>81</v>
      </c>
      <c r="AV127" s="14" t="s">
        <v>81</v>
      </c>
      <c r="AW127" s="14" t="s">
        <v>34</v>
      </c>
      <c r="AX127" s="14" t="s">
        <v>72</v>
      </c>
      <c r="AY127" s="255" t="s">
        <v>150</v>
      </c>
    </row>
    <row r="128" s="15" customFormat="1">
      <c r="A128" s="15"/>
      <c r="B128" s="256"/>
      <c r="C128" s="257"/>
      <c r="D128" s="228" t="s">
        <v>163</v>
      </c>
      <c r="E128" s="258" t="s">
        <v>19</v>
      </c>
      <c r="F128" s="259" t="s">
        <v>167</v>
      </c>
      <c r="G128" s="257"/>
      <c r="H128" s="260">
        <v>10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6" t="s">
        <v>163</v>
      </c>
      <c r="AU128" s="266" t="s">
        <v>81</v>
      </c>
      <c r="AV128" s="15" t="s">
        <v>157</v>
      </c>
      <c r="AW128" s="15" t="s">
        <v>34</v>
      </c>
      <c r="AX128" s="15" t="s">
        <v>79</v>
      </c>
      <c r="AY128" s="266" t="s">
        <v>150</v>
      </c>
    </row>
    <row r="129" s="2" customFormat="1" ht="16.5" customHeight="1">
      <c r="A129" s="40"/>
      <c r="B129" s="41"/>
      <c r="C129" s="267" t="s">
        <v>184</v>
      </c>
      <c r="D129" s="267" t="s">
        <v>412</v>
      </c>
      <c r="E129" s="268" t="s">
        <v>935</v>
      </c>
      <c r="F129" s="269" t="s">
        <v>936</v>
      </c>
      <c r="G129" s="270" t="s">
        <v>170</v>
      </c>
      <c r="H129" s="271">
        <v>10</v>
      </c>
      <c r="I129" s="272"/>
      <c r="J129" s="273">
        <f>ROUND(I129*H129,2)</f>
        <v>0</v>
      </c>
      <c r="K129" s="269" t="s">
        <v>19</v>
      </c>
      <c r="L129" s="274"/>
      <c r="M129" s="275" t="s">
        <v>19</v>
      </c>
      <c r="N129" s="276" t="s">
        <v>43</v>
      </c>
      <c r="O129" s="86"/>
      <c r="P129" s="224">
        <f>O129*H129</f>
        <v>0</v>
      </c>
      <c r="Q129" s="224">
        <v>0.01</v>
      </c>
      <c r="R129" s="224">
        <f>Q129*H129</f>
        <v>0.10000000000000001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208</v>
      </c>
      <c r="AT129" s="226" t="s">
        <v>412</v>
      </c>
      <c r="AU129" s="226" t="s">
        <v>81</v>
      </c>
      <c r="AY129" s="19" t="s">
        <v>150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79</v>
      </c>
      <c r="BK129" s="227">
        <f>ROUND(I129*H129,2)</f>
        <v>0</v>
      </c>
      <c r="BL129" s="19" t="s">
        <v>157</v>
      </c>
      <c r="BM129" s="226" t="s">
        <v>1028</v>
      </c>
    </row>
    <row r="130" s="2" customFormat="1">
      <c r="A130" s="40"/>
      <c r="B130" s="41"/>
      <c r="C130" s="42"/>
      <c r="D130" s="228" t="s">
        <v>159</v>
      </c>
      <c r="E130" s="42"/>
      <c r="F130" s="229" t="s">
        <v>936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159</v>
      </c>
      <c r="AU130" s="19" t="s">
        <v>81</v>
      </c>
    </row>
    <row r="131" s="2" customFormat="1">
      <c r="A131" s="40"/>
      <c r="B131" s="41"/>
      <c r="C131" s="42"/>
      <c r="D131" s="228" t="s">
        <v>495</v>
      </c>
      <c r="E131" s="42"/>
      <c r="F131" s="277" t="s">
        <v>938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495</v>
      </c>
      <c r="AU131" s="19" t="s">
        <v>81</v>
      </c>
    </row>
    <row r="132" s="13" customFormat="1">
      <c r="A132" s="13"/>
      <c r="B132" s="235"/>
      <c r="C132" s="236"/>
      <c r="D132" s="228" t="s">
        <v>163</v>
      </c>
      <c r="E132" s="237" t="s">
        <v>19</v>
      </c>
      <c r="F132" s="238" t="s">
        <v>707</v>
      </c>
      <c r="G132" s="236"/>
      <c r="H132" s="237" t="s">
        <v>19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163</v>
      </c>
      <c r="AU132" s="244" t="s">
        <v>81</v>
      </c>
      <c r="AV132" s="13" t="s">
        <v>79</v>
      </c>
      <c r="AW132" s="13" t="s">
        <v>34</v>
      </c>
      <c r="AX132" s="13" t="s">
        <v>72</v>
      </c>
      <c r="AY132" s="244" t="s">
        <v>150</v>
      </c>
    </row>
    <row r="133" s="13" customFormat="1">
      <c r="A133" s="13"/>
      <c r="B133" s="235"/>
      <c r="C133" s="236"/>
      <c r="D133" s="228" t="s">
        <v>163</v>
      </c>
      <c r="E133" s="237" t="s">
        <v>19</v>
      </c>
      <c r="F133" s="238" t="s">
        <v>939</v>
      </c>
      <c r="G133" s="236"/>
      <c r="H133" s="237" t="s">
        <v>19</v>
      </c>
      <c r="I133" s="239"/>
      <c r="J133" s="236"/>
      <c r="K133" s="236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163</v>
      </c>
      <c r="AU133" s="244" t="s">
        <v>81</v>
      </c>
      <c r="AV133" s="13" t="s">
        <v>79</v>
      </c>
      <c r="AW133" s="13" t="s">
        <v>34</v>
      </c>
      <c r="AX133" s="13" t="s">
        <v>72</v>
      </c>
      <c r="AY133" s="244" t="s">
        <v>150</v>
      </c>
    </row>
    <row r="134" s="14" customFormat="1">
      <c r="A134" s="14"/>
      <c r="B134" s="245"/>
      <c r="C134" s="246"/>
      <c r="D134" s="228" t="s">
        <v>163</v>
      </c>
      <c r="E134" s="247" t="s">
        <v>19</v>
      </c>
      <c r="F134" s="248" t="s">
        <v>225</v>
      </c>
      <c r="G134" s="246"/>
      <c r="H134" s="249">
        <v>10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163</v>
      </c>
      <c r="AU134" s="255" t="s">
        <v>81</v>
      </c>
      <c r="AV134" s="14" t="s">
        <v>81</v>
      </c>
      <c r="AW134" s="14" t="s">
        <v>34</v>
      </c>
      <c r="AX134" s="14" t="s">
        <v>72</v>
      </c>
      <c r="AY134" s="255" t="s">
        <v>150</v>
      </c>
    </row>
    <row r="135" s="15" customFormat="1">
      <c r="A135" s="15"/>
      <c r="B135" s="256"/>
      <c r="C135" s="257"/>
      <c r="D135" s="228" t="s">
        <v>163</v>
      </c>
      <c r="E135" s="258" t="s">
        <v>19</v>
      </c>
      <c r="F135" s="259" t="s">
        <v>167</v>
      </c>
      <c r="G135" s="257"/>
      <c r="H135" s="260">
        <v>10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6" t="s">
        <v>163</v>
      </c>
      <c r="AU135" s="266" t="s">
        <v>81</v>
      </c>
      <c r="AV135" s="15" t="s">
        <v>157</v>
      </c>
      <c r="AW135" s="15" t="s">
        <v>34</v>
      </c>
      <c r="AX135" s="15" t="s">
        <v>79</v>
      </c>
      <c r="AY135" s="266" t="s">
        <v>150</v>
      </c>
    </row>
    <row r="136" s="2" customFormat="1" ht="24.15" customHeight="1">
      <c r="A136" s="40"/>
      <c r="B136" s="41"/>
      <c r="C136" s="215" t="s">
        <v>190</v>
      </c>
      <c r="D136" s="215" t="s">
        <v>152</v>
      </c>
      <c r="E136" s="216" t="s">
        <v>739</v>
      </c>
      <c r="F136" s="217" t="s">
        <v>740</v>
      </c>
      <c r="G136" s="218" t="s">
        <v>170</v>
      </c>
      <c r="H136" s="219">
        <v>125</v>
      </c>
      <c r="I136" s="220"/>
      <c r="J136" s="221">
        <f>ROUND(I136*H136,2)</f>
        <v>0</v>
      </c>
      <c r="K136" s="217" t="s">
        <v>156</v>
      </c>
      <c r="L136" s="46"/>
      <c r="M136" s="222" t="s">
        <v>19</v>
      </c>
      <c r="N136" s="223" t="s">
        <v>43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157</v>
      </c>
      <c r="AT136" s="226" t="s">
        <v>152</v>
      </c>
      <c r="AU136" s="226" t="s">
        <v>81</v>
      </c>
      <c r="AY136" s="19" t="s">
        <v>150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79</v>
      </c>
      <c r="BK136" s="227">
        <f>ROUND(I136*H136,2)</f>
        <v>0</v>
      </c>
      <c r="BL136" s="19" t="s">
        <v>157</v>
      </c>
      <c r="BM136" s="226" t="s">
        <v>1029</v>
      </c>
    </row>
    <row r="137" s="2" customFormat="1">
      <c r="A137" s="40"/>
      <c r="B137" s="41"/>
      <c r="C137" s="42"/>
      <c r="D137" s="228" t="s">
        <v>159</v>
      </c>
      <c r="E137" s="42"/>
      <c r="F137" s="229" t="s">
        <v>742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159</v>
      </c>
      <c r="AU137" s="19" t="s">
        <v>81</v>
      </c>
    </row>
    <row r="138" s="2" customFormat="1">
      <c r="A138" s="40"/>
      <c r="B138" s="41"/>
      <c r="C138" s="42"/>
      <c r="D138" s="233" t="s">
        <v>161</v>
      </c>
      <c r="E138" s="42"/>
      <c r="F138" s="234" t="s">
        <v>743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161</v>
      </c>
      <c r="AU138" s="19" t="s">
        <v>81</v>
      </c>
    </row>
    <row r="139" s="13" customFormat="1">
      <c r="A139" s="13"/>
      <c r="B139" s="235"/>
      <c r="C139" s="236"/>
      <c r="D139" s="228" t="s">
        <v>163</v>
      </c>
      <c r="E139" s="237" t="s">
        <v>19</v>
      </c>
      <c r="F139" s="238" t="s">
        <v>688</v>
      </c>
      <c r="G139" s="236"/>
      <c r="H139" s="237" t="s">
        <v>19</v>
      </c>
      <c r="I139" s="239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163</v>
      </c>
      <c r="AU139" s="244" t="s">
        <v>81</v>
      </c>
      <c r="AV139" s="13" t="s">
        <v>79</v>
      </c>
      <c r="AW139" s="13" t="s">
        <v>34</v>
      </c>
      <c r="AX139" s="13" t="s">
        <v>72</v>
      </c>
      <c r="AY139" s="244" t="s">
        <v>150</v>
      </c>
    </row>
    <row r="140" s="13" customFormat="1">
      <c r="A140" s="13"/>
      <c r="B140" s="235"/>
      <c r="C140" s="236"/>
      <c r="D140" s="228" t="s">
        <v>163</v>
      </c>
      <c r="E140" s="237" t="s">
        <v>19</v>
      </c>
      <c r="F140" s="238" t="s">
        <v>929</v>
      </c>
      <c r="G140" s="236"/>
      <c r="H140" s="237" t="s">
        <v>19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163</v>
      </c>
      <c r="AU140" s="244" t="s">
        <v>81</v>
      </c>
      <c r="AV140" s="13" t="s">
        <v>79</v>
      </c>
      <c r="AW140" s="13" t="s">
        <v>34</v>
      </c>
      <c r="AX140" s="13" t="s">
        <v>72</v>
      </c>
      <c r="AY140" s="244" t="s">
        <v>150</v>
      </c>
    </row>
    <row r="141" s="13" customFormat="1">
      <c r="A141" s="13"/>
      <c r="B141" s="235"/>
      <c r="C141" s="236"/>
      <c r="D141" s="228" t="s">
        <v>163</v>
      </c>
      <c r="E141" s="237" t="s">
        <v>19</v>
      </c>
      <c r="F141" s="238" t="s">
        <v>1030</v>
      </c>
      <c r="G141" s="236"/>
      <c r="H141" s="237" t="s">
        <v>19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163</v>
      </c>
      <c r="AU141" s="244" t="s">
        <v>81</v>
      </c>
      <c r="AV141" s="13" t="s">
        <v>79</v>
      </c>
      <c r="AW141" s="13" t="s">
        <v>34</v>
      </c>
      <c r="AX141" s="13" t="s">
        <v>72</v>
      </c>
      <c r="AY141" s="244" t="s">
        <v>150</v>
      </c>
    </row>
    <row r="142" s="14" customFormat="1">
      <c r="A142" s="14"/>
      <c r="B142" s="245"/>
      <c r="C142" s="246"/>
      <c r="D142" s="228" t="s">
        <v>163</v>
      </c>
      <c r="E142" s="247" t="s">
        <v>19</v>
      </c>
      <c r="F142" s="248" t="s">
        <v>1031</v>
      </c>
      <c r="G142" s="246"/>
      <c r="H142" s="249">
        <v>125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163</v>
      </c>
      <c r="AU142" s="255" t="s">
        <v>81</v>
      </c>
      <c r="AV142" s="14" t="s">
        <v>81</v>
      </c>
      <c r="AW142" s="14" t="s">
        <v>34</v>
      </c>
      <c r="AX142" s="14" t="s">
        <v>72</v>
      </c>
      <c r="AY142" s="255" t="s">
        <v>150</v>
      </c>
    </row>
    <row r="143" s="15" customFormat="1">
      <c r="A143" s="15"/>
      <c r="B143" s="256"/>
      <c r="C143" s="257"/>
      <c r="D143" s="228" t="s">
        <v>163</v>
      </c>
      <c r="E143" s="258" t="s">
        <v>19</v>
      </c>
      <c r="F143" s="259" t="s">
        <v>167</v>
      </c>
      <c r="G143" s="257"/>
      <c r="H143" s="260">
        <v>125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163</v>
      </c>
      <c r="AU143" s="266" t="s">
        <v>81</v>
      </c>
      <c r="AV143" s="15" t="s">
        <v>157</v>
      </c>
      <c r="AW143" s="15" t="s">
        <v>34</v>
      </c>
      <c r="AX143" s="15" t="s">
        <v>79</v>
      </c>
      <c r="AY143" s="266" t="s">
        <v>150</v>
      </c>
    </row>
    <row r="144" s="2" customFormat="1" ht="16.5" customHeight="1">
      <c r="A144" s="40"/>
      <c r="B144" s="41"/>
      <c r="C144" s="267" t="s">
        <v>199</v>
      </c>
      <c r="D144" s="267" t="s">
        <v>412</v>
      </c>
      <c r="E144" s="268" t="s">
        <v>943</v>
      </c>
      <c r="F144" s="269" t="s">
        <v>936</v>
      </c>
      <c r="G144" s="270" t="s">
        <v>170</v>
      </c>
      <c r="H144" s="271">
        <v>125</v>
      </c>
      <c r="I144" s="272"/>
      <c r="J144" s="273">
        <f>ROUND(I144*H144,2)</f>
        <v>0</v>
      </c>
      <c r="K144" s="269" t="s">
        <v>19</v>
      </c>
      <c r="L144" s="274"/>
      <c r="M144" s="275" t="s">
        <v>19</v>
      </c>
      <c r="N144" s="276" t="s">
        <v>43</v>
      </c>
      <c r="O144" s="86"/>
      <c r="P144" s="224">
        <f>O144*H144</f>
        <v>0</v>
      </c>
      <c r="Q144" s="224">
        <v>0.001</v>
      </c>
      <c r="R144" s="224">
        <f>Q144*H144</f>
        <v>0.125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208</v>
      </c>
      <c r="AT144" s="226" t="s">
        <v>412</v>
      </c>
      <c r="AU144" s="226" t="s">
        <v>81</v>
      </c>
      <c r="AY144" s="19" t="s">
        <v>150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79</v>
      </c>
      <c r="BK144" s="227">
        <f>ROUND(I144*H144,2)</f>
        <v>0</v>
      </c>
      <c r="BL144" s="19" t="s">
        <v>157</v>
      </c>
      <c r="BM144" s="226" t="s">
        <v>1032</v>
      </c>
    </row>
    <row r="145" s="2" customFormat="1">
      <c r="A145" s="40"/>
      <c r="B145" s="41"/>
      <c r="C145" s="42"/>
      <c r="D145" s="228" t="s">
        <v>159</v>
      </c>
      <c r="E145" s="42"/>
      <c r="F145" s="229" t="s">
        <v>936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159</v>
      </c>
      <c r="AU145" s="19" t="s">
        <v>81</v>
      </c>
    </row>
    <row r="146" s="2" customFormat="1">
      <c r="A146" s="40"/>
      <c r="B146" s="41"/>
      <c r="C146" s="42"/>
      <c r="D146" s="228" t="s">
        <v>495</v>
      </c>
      <c r="E146" s="42"/>
      <c r="F146" s="277" t="s">
        <v>938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495</v>
      </c>
      <c r="AU146" s="19" t="s">
        <v>81</v>
      </c>
    </row>
    <row r="147" s="13" customFormat="1">
      <c r="A147" s="13"/>
      <c r="B147" s="235"/>
      <c r="C147" s="236"/>
      <c r="D147" s="228" t="s">
        <v>163</v>
      </c>
      <c r="E147" s="237" t="s">
        <v>19</v>
      </c>
      <c r="F147" s="238" t="s">
        <v>754</v>
      </c>
      <c r="G147" s="236"/>
      <c r="H147" s="237" t="s">
        <v>19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163</v>
      </c>
      <c r="AU147" s="244" t="s">
        <v>81</v>
      </c>
      <c r="AV147" s="13" t="s">
        <v>79</v>
      </c>
      <c r="AW147" s="13" t="s">
        <v>34</v>
      </c>
      <c r="AX147" s="13" t="s">
        <v>72</v>
      </c>
      <c r="AY147" s="244" t="s">
        <v>150</v>
      </c>
    </row>
    <row r="148" s="13" customFormat="1">
      <c r="A148" s="13"/>
      <c r="B148" s="235"/>
      <c r="C148" s="236"/>
      <c r="D148" s="228" t="s">
        <v>163</v>
      </c>
      <c r="E148" s="237" t="s">
        <v>19</v>
      </c>
      <c r="F148" s="238" t="s">
        <v>929</v>
      </c>
      <c r="G148" s="236"/>
      <c r="H148" s="237" t="s">
        <v>19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163</v>
      </c>
      <c r="AU148" s="244" t="s">
        <v>81</v>
      </c>
      <c r="AV148" s="13" t="s">
        <v>79</v>
      </c>
      <c r="AW148" s="13" t="s">
        <v>34</v>
      </c>
      <c r="AX148" s="13" t="s">
        <v>72</v>
      </c>
      <c r="AY148" s="244" t="s">
        <v>150</v>
      </c>
    </row>
    <row r="149" s="14" customFormat="1">
      <c r="A149" s="14"/>
      <c r="B149" s="245"/>
      <c r="C149" s="246"/>
      <c r="D149" s="228" t="s">
        <v>163</v>
      </c>
      <c r="E149" s="247" t="s">
        <v>19</v>
      </c>
      <c r="F149" s="248" t="s">
        <v>945</v>
      </c>
      <c r="G149" s="246"/>
      <c r="H149" s="249">
        <v>125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163</v>
      </c>
      <c r="AU149" s="255" t="s">
        <v>81</v>
      </c>
      <c r="AV149" s="14" t="s">
        <v>81</v>
      </c>
      <c r="AW149" s="14" t="s">
        <v>34</v>
      </c>
      <c r="AX149" s="14" t="s">
        <v>72</v>
      </c>
      <c r="AY149" s="255" t="s">
        <v>150</v>
      </c>
    </row>
    <row r="150" s="15" customFormat="1">
      <c r="A150" s="15"/>
      <c r="B150" s="256"/>
      <c r="C150" s="257"/>
      <c r="D150" s="228" t="s">
        <v>163</v>
      </c>
      <c r="E150" s="258" t="s">
        <v>19</v>
      </c>
      <c r="F150" s="259" t="s">
        <v>167</v>
      </c>
      <c r="G150" s="257"/>
      <c r="H150" s="260">
        <v>125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6" t="s">
        <v>163</v>
      </c>
      <c r="AU150" s="266" t="s">
        <v>81</v>
      </c>
      <c r="AV150" s="15" t="s">
        <v>157</v>
      </c>
      <c r="AW150" s="15" t="s">
        <v>34</v>
      </c>
      <c r="AX150" s="15" t="s">
        <v>79</v>
      </c>
      <c r="AY150" s="266" t="s">
        <v>150</v>
      </c>
    </row>
    <row r="151" s="2" customFormat="1" ht="33" customHeight="1">
      <c r="A151" s="40"/>
      <c r="B151" s="41"/>
      <c r="C151" s="215" t="s">
        <v>208</v>
      </c>
      <c r="D151" s="215" t="s">
        <v>152</v>
      </c>
      <c r="E151" s="216" t="s">
        <v>764</v>
      </c>
      <c r="F151" s="217" t="s">
        <v>765</v>
      </c>
      <c r="G151" s="218" t="s">
        <v>170</v>
      </c>
      <c r="H151" s="219">
        <v>10</v>
      </c>
      <c r="I151" s="220"/>
      <c r="J151" s="221">
        <f>ROUND(I151*H151,2)</f>
        <v>0</v>
      </c>
      <c r="K151" s="217" t="s">
        <v>156</v>
      </c>
      <c r="L151" s="46"/>
      <c r="M151" s="222" t="s">
        <v>19</v>
      </c>
      <c r="N151" s="223" t="s">
        <v>43</v>
      </c>
      <c r="O151" s="86"/>
      <c r="P151" s="224">
        <f>O151*H151</f>
        <v>0</v>
      </c>
      <c r="Q151" s="224">
        <v>6.0000000000000002E-05</v>
      </c>
      <c r="R151" s="224">
        <f>Q151*H151</f>
        <v>0.00060000000000000006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157</v>
      </c>
      <c r="AT151" s="226" t="s">
        <v>152</v>
      </c>
      <c r="AU151" s="226" t="s">
        <v>81</v>
      </c>
      <c r="AY151" s="19" t="s">
        <v>150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79</v>
      </c>
      <c r="BK151" s="227">
        <f>ROUND(I151*H151,2)</f>
        <v>0</v>
      </c>
      <c r="BL151" s="19" t="s">
        <v>157</v>
      </c>
      <c r="BM151" s="226" t="s">
        <v>1033</v>
      </c>
    </row>
    <row r="152" s="2" customFormat="1">
      <c r="A152" s="40"/>
      <c r="B152" s="41"/>
      <c r="C152" s="42"/>
      <c r="D152" s="228" t="s">
        <v>159</v>
      </c>
      <c r="E152" s="42"/>
      <c r="F152" s="229" t="s">
        <v>767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159</v>
      </c>
      <c r="AU152" s="19" t="s">
        <v>81</v>
      </c>
    </row>
    <row r="153" s="2" customFormat="1">
      <c r="A153" s="40"/>
      <c r="B153" s="41"/>
      <c r="C153" s="42"/>
      <c r="D153" s="233" t="s">
        <v>161</v>
      </c>
      <c r="E153" s="42"/>
      <c r="F153" s="234" t="s">
        <v>768</v>
      </c>
      <c r="G153" s="42"/>
      <c r="H153" s="42"/>
      <c r="I153" s="230"/>
      <c r="J153" s="42"/>
      <c r="K153" s="42"/>
      <c r="L153" s="46"/>
      <c r="M153" s="231"/>
      <c r="N153" s="23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161</v>
      </c>
      <c r="AU153" s="19" t="s">
        <v>81</v>
      </c>
    </row>
    <row r="154" s="13" customFormat="1">
      <c r="A154" s="13"/>
      <c r="B154" s="235"/>
      <c r="C154" s="236"/>
      <c r="D154" s="228" t="s">
        <v>163</v>
      </c>
      <c r="E154" s="237" t="s">
        <v>19</v>
      </c>
      <c r="F154" s="238" t="s">
        <v>688</v>
      </c>
      <c r="G154" s="236"/>
      <c r="H154" s="237" t="s">
        <v>19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163</v>
      </c>
      <c r="AU154" s="244" t="s">
        <v>81</v>
      </c>
      <c r="AV154" s="13" t="s">
        <v>79</v>
      </c>
      <c r="AW154" s="13" t="s">
        <v>34</v>
      </c>
      <c r="AX154" s="13" t="s">
        <v>72</v>
      </c>
      <c r="AY154" s="244" t="s">
        <v>150</v>
      </c>
    </row>
    <row r="155" s="13" customFormat="1">
      <c r="A155" s="13"/>
      <c r="B155" s="235"/>
      <c r="C155" s="236"/>
      <c r="D155" s="228" t="s">
        <v>163</v>
      </c>
      <c r="E155" s="237" t="s">
        <v>19</v>
      </c>
      <c r="F155" s="238" t="s">
        <v>769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163</v>
      </c>
      <c r="AU155" s="244" t="s">
        <v>81</v>
      </c>
      <c r="AV155" s="13" t="s">
        <v>79</v>
      </c>
      <c r="AW155" s="13" t="s">
        <v>34</v>
      </c>
      <c r="AX155" s="13" t="s">
        <v>72</v>
      </c>
      <c r="AY155" s="244" t="s">
        <v>150</v>
      </c>
    </row>
    <row r="156" s="13" customFormat="1">
      <c r="A156" s="13"/>
      <c r="B156" s="235"/>
      <c r="C156" s="236"/>
      <c r="D156" s="228" t="s">
        <v>163</v>
      </c>
      <c r="E156" s="237" t="s">
        <v>19</v>
      </c>
      <c r="F156" s="238" t="s">
        <v>947</v>
      </c>
      <c r="G156" s="236"/>
      <c r="H156" s="237" t="s">
        <v>19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163</v>
      </c>
      <c r="AU156" s="244" t="s">
        <v>81</v>
      </c>
      <c r="AV156" s="13" t="s">
        <v>79</v>
      </c>
      <c r="AW156" s="13" t="s">
        <v>34</v>
      </c>
      <c r="AX156" s="13" t="s">
        <v>72</v>
      </c>
      <c r="AY156" s="244" t="s">
        <v>150</v>
      </c>
    </row>
    <row r="157" s="14" customFormat="1">
      <c r="A157" s="14"/>
      <c r="B157" s="245"/>
      <c r="C157" s="246"/>
      <c r="D157" s="228" t="s">
        <v>163</v>
      </c>
      <c r="E157" s="247" t="s">
        <v>19</v>
      </c>
      <c r="F157" s="248" t="s">
        <v>225</v>
      </c>
      <c r="G157" s="246"/>
      <c r="H157" s="249">
        <v>10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163</v>
      </c>
      <c r="AU157" s="255" t="s">
        <v>81</v>
      </c>
      <c r="AV157" s="14" t="s">
        <v>81</v>
      </c>
      <c r="AW157" s="14" t="s">
        <v>34</v>
      </c>
      <c r="AX157" s="14" t="s">
        <v>72</v>
      </c>
      <c r="AY157" s="255" t="s">
        <v>150</v>
      </c>
    </row>
    <row r="158" s="15" customFormat="1">
      <c r="A158" s="15"/>
      <c r="B158" s="256"/>
      <c r="C158" s="257"/>
      <c r="D158" s="228" t="s">
        <v>163</v>
      </c>
      <c r="E158" s="258" t="s">
        <v>19</v>
      </c>
      <c r="F158" s="259" t="s">
        <v>167</v>
      </c>
      <c r="G158" s="257"/>
      <c r="H158" s="260">
        <v>10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6" t="s">
        <v>163</v>
      </c>
      <c r="AU158" s="266" t="s">
        <v>81</v>
      </c>
      <c r="AV158" s="15" t="s">
        <v>157</v>
      </c>
      <c r="AW158" s="15" t="s">
        <v>34</v>
      </c>
      <c r="AX158" s="15" t="s">
        <v>79</v>
      </c>
      <c r="AY158" s="266" t="s">
        <v>150</v>
      </c>
    </row>
    <row r="159" s="2" customFormat="1" ht="24.15" customHeight="1">
      <c r="A159" s="40"/>
      <c r="B159" s="41"/>
      <c r="C159" s="215" t="s">
        <v>215</v>
      </c>
      <c r="D159" s="215" t="s">
        <v>152</v>
      </c>
      <c r="E159" s="216" t="s">
        <v>948</v>
      </c>
      <c r="F159" s="217" t="s">
        <v>949</v>
      </c>
      <c r="G159" s="218" t="s">
        <v>170</v>
      </c>
      <c r="H159" s="219">
        <v>10</v>
      </c>
      <c r="I159" s="220"/>
      <c r="J159" s="221">
        <f>ROUND(I159*H159,2)</f>
        <v>0</v>
      </c>
      <c r="K159" s="217" t="s">
        <v>156</v>
      </c>
      <c r="L159" s="46"/>
      <c r="M159" s="222" t="s">
        <v>19</v>
      </c>
      <c r="N159" s="223" t="s">
        <v>43</v>
      </c>
      <c r="O159" s="86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157</v>
      </c>
      <c r="AT159" s="226" t="s">
        <v>152</v>
      </c>
      <c r="AU159" s="226" t="s">
        <v>81</v>
      </c>
      <c r="AY159" s="19" t="s">
        <v>150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79</v>
      </c>
      <c r="BK159" s="227">
        <f>ROUND(I159*H159,2)</f>
        <v>0</v>
      </c>
      <c r="BL159" s="19" t="s">
        <v>157</v>
      </c>
      <c r="BM159" s="226" t="s">
        <v>1034</v>
      </c>
    </row>
    <row r="160" s="2" customFormat="1">
      <c r="A160" s="40"/>
      <c r="B160" s="41"/>
      <c r="C160" s="42"/>
      <c r="D160" s="228" t="s">
        <v>159</v>
      </c>
      <c r="E160" s="42"/>
      <c r="F160" s="229" t="s">
        <v>951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159</v>
      </c>
      <c r="AU160" s="19" t="s">
        <v>81</v>
      </c>
    </row>
    <row r="161" s="2" customFormat="1">
      <c r="A161" s="40"/>
      <c r="B161" s="41"/>
      <c r="C161" s="42"/>
      <c r="D161" s="233" t="s">
        <v>161</v>
      </c>
      <c r="E161" s="42"/>
      <c r="F161" s="234" t="s">
        <v>952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161</v>
      </c>
      <c r="AU161" s="19" t="s">
        <v>81</v>
      </c>
    </row>
    <row r="162" s="13" customFormat="1">
      <c r="A162" s="13"/>
      <c r="B162" s="235"/>
      <c r="C162" s="236"/>
      <c r="D162" s="228" t="s">
        <v>163</v>
      </c>
      <c r="E162" s="237" t="s">
        <v>19</v>
      </c>
      <c r="F162" s="238" t="s">
        <v>688</v>
      </c>
      <c r="G162" s="236"/>
      <c r="H162" s="237" t="s">
        <v>19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163</v>
      </c>
      <c r="AU162" s="244" t="s">
        <v>81</v>
      </c>
      <c r="AV162" s="13" t="s">
        <v>79</v>
      </c>
      <c r="AW162" s="13" t="s">
        <v>34</v>
      </c>
      <c r="AX162" s="13" t="s">
        <v>72</v>
      </c>
      <c r="AY162" s="244" t="s">
        <v>150</v>
      </c>
    </row>
    <row r="163" s="13" customFormat="1">
      <c r="A163" s="13"/>
      <c r="B163" s="235"/>
      <c r="C163" s="236"/>
      <c r="D163" s="228" t="s">
        <v>163</v>
      </c>
      <c r="E163" s="237" t="s">
        <v>19</v>
      </c>
      <c r="F163" s="238" t="s">
        <v>953</v>
      </c>
      <c r="G163" s="236"/>
      <c r="H163" s="237" t="s">
        <v>19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163</v>
      </c>
      <c r="AU163" s="244" t="s">
        <v>81</v>
      </c>
      <c r="AV163" s="13" t="s">
        <v>79</v>
      </c>
      <c r="AW163" s="13" t="s">
        <v>34</v>
      </c>
      <c r="AX163" s="13" t="s">
        <v>72</v>
      </c>
      <c r="AY163" s="244" t="s">
        <v>150</v>
      </c>
    </row>
    <row r="164" s="14" customFormat="1">
      <c r="A164" s="14"/>
      <c r="B164" s="245"/>
      <c r="C164" s="246"/>
      <c r="D164" s="228" t="s">
        <v>163</v>
      </c>
      <c r="E164" s="247" t="s">
        <v>19</v>
      </c>
      <c r="F164" s="248" t="s">
        <v>225</v>
      </c>
      <c r="G164" s="246"/>
      <c r="H164" s="249">
        <v>10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163</v>
      </c>
      <c r="AU164" s="255" t="s">
        <v>81</v>
      </c>
      <c r="AV164" s="14" t="s">
        <v>81</v>
      </c>
      <c r="AW164" s="14" t="s">
        <v>34</v>
      </c>
      <c r="AX164" s="14" t="s">
        <v>72</v>
      </c>
      <c r="AY164" s="255" t="s">
        <v>150</v>
      </c>
    </row>
    <row r="165" s="15" customFormat="1">
      <c r="A165" s="15"/>
      <c r="B165" s="256"/>
      <c r="C165" s="257"/>
      <c r="D165" s="228" t="s">
        <v>163</v>
      </c>
      <c r="E165" s="258" t="s">
        <v>19</v>
      </c>
      <c r="F165" s="259" t="s">
        <v>167</v>
      </c>
      <c r="G165" s="257"/>
      <c r="H165" s="260">
        <v>10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6" t="s">
        <v>163</v>
      </c>
      <c r="AU165" s="266" t="s">
        <v>81</v>
      </c>
      <c r="AV165" s="15" t="s">
        <v>157</v>
      </c>
      <c r="AW165" s="15" t="s">
        <v>34</v>
      </c>
      <c r="AX165" s="15" t="s">
        <v>79</v>
      </c>
      <c r="AY165" s="266" t="s">
        <v>150</v>
      </c>
    </row>
    <row r="166" s="2" customFormat="1" ht="24.15" customHeight="1">
      <c r="A166" s="40"/>
      <c r="B166" s="41"/>
      <c r="C166" s="215" t="s">
        <v>225</v>
      </c>
      <c r="D166" s="215" t="s">
        <v>152</v>
      </c>
      <c r="E166" s="216" t="s">
        <v>790</v>
      </c>
      <c r="F166" s="217" t="s">
        <v>791</v>
      </c>
      <c r="G166" s="218" t="s">
        <v>155</v>
      </c>
      <c r="H166" s="219">
        <v>4.71</v>
      </c>
      <c r="I166" s="220"/>
      <c r="J166" s="221">
        <f>ROUND(I166*H166,2)</f>
        <v>0</v>
      </c>
      <c r="K166" s="217" t="s">
        <v>156</v>
      </c>
      <c r="L166" s="46"/>
      <c r="M166" s="222" t="s">
        <v>19</v>
      </c>
      <c r="N166" s="223" t="s">
        <v>43</v>
      </c>
      <c r="O166" s="86"/>
      <c r="P166" s="224">
        <f>O166*H166</f>
        <v>0</v>
      </c>
      <c r="Q166" s="224">
        <v>0.00036000000000000002</v>
      </c>
      <c r="R166" s="224">
        <f>Q166*H166</f>
        <v>0.0016956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157</v>
      </c>
      <c r="AT166" s="226" t="s">
        <v>152</v>
      </c>
      <c r="AU166" s="226" t="s">
        <v>81</v>
      </c>
      <c r="AY166" s="19" t="s">
        <v>150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79</v>
      </c>
      <c r="BK166" s="227">
        <f>ROUND(I166*H166,2)</f>
        <v>0</v>
      </c>
      <c r="BL166" s="19" t="s">
        <v>157</v>
      </c>
      <c r="BM166" s="226" t="s">
        <v>1035</v>
      </c>
    </row>
    <row r="167" s="2" customFormat="1">
      <c r="A167" s="40"/>
      <c r="B167" s="41"/>
      <c r="C167" s="42"/>
      <c r="D167" s="228" t="s">
        <v>159</v>
      </c>
      <c r="E167" s="42"/>
      <c r="F167" s="229" t="s">
        <v>793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159</v>
      </c>
      <c r="AU167" s="19" t="s">
        <v>81</v>
      </c>
    </row>
    <row r="168" s="2" customFormat="1">
      <c r="A168" s="40"/>
      <c r="B168" s="41"/>
      <c r="C168" s="42"/>
      <c r="D168" s="233" t="s">
        <v>161</v>
      </c>
      <c r="E168" s="42"/>
      <c r="F168" s="234" t="s">
        <v>794</v>
      </c>
      <c r="G168" s="42"/>
      <c r="H168" s="42"/>
      <c r="I168" s="230"/>
      <c r="J168" s="42"/>
      <c r="K168" s="42"/>
      <c r="L168" s="46"/>
      <c r="M168" s="231"/>
      <c r="N168" s="23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161</v>
      </c>
      <c r="AU168" s="19" t="s">
        <v>81</v>
      </c>
    </row>
    <row r="169" s="13" customFormat="1">
      <c r="A169" s="13"/>
      <c r="B169" s="235"/>
      <c r="C169" s="236"/>
      <c r="D169" s="228" t="s">
        <v>163</v>
      </c>
      <c r="E169" s="237" t="s">
        <v>19</v>
      </c>
      <c r="F169" s="238" t="s">
        <v>688</v>
      </c>
      <c r="G169" s="236"/>
      <c r="H169" s="237" t="s">
        <v>19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163</v>
      </c>
      <c r="AU169" s="244" t="s">
        <v>81</v>
      </c>
      <c r="AV169" s="13" t="s">
        <v>79</v>
      </c>
      <c r="AW169" s="13" t="s">
        <v>34</v>
      </c>
      <c r="AX169" s="13" t="s">
        <v>72</v>
      </c>
      <c r="AY169" s="244" t="s">
        <v>150</v>
      </c>
    </row>
    <row r="170" s="13" customFormat="1">
      <c r="A170" s="13"/>
      <c r="B170" s="235"/>
      <c r="C170" s="236"/>
      <c r="D170" s="228" t="s">
        <v>163</v>
      </c>
      <c r="E170" s="237" t="s">
        <v>19</v>
      </c>
      <c r="F170" s="238" t="s">
        <v>795</v>
      </c>
      <c r="G170" s="236"/>
      <c r="H170" s="237" t="s">
        <v>19</v>
      </c>
      <c r="I170" s="239"/>
      <c r="J170" s="236"/>
      <c r="K170" s="236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163</v>
      </c>
      <c r="AU170" s="244" t="s">
        <v>81</v>
      </c>
      <c r="AV170" s="13" t="s">
        <v>79</v>
      </c>
      <c r="AW170" s="13" t="s">
        <v>34</v>
      </c>
      <c r="AX170" s="13" t="s">
        <v>72</v>
      </c>
      <c r="AY170" s="244" t="s">
        <v>150</v>
      </c>
    </row>
    <row r="171" s="13" customFormat="1">
      <c r="A171" s="13"/>
      <c r="B171" s="235"/>
      <c r="C171" s="236"/>
      <c r="D171" s="228" t="s">
        <v>163</v>
      </c>
      <c r="E171" s="237" t="s">
        <v>19</v>
      </c>
      <c r="F171" s="238" t="s">
        <v>955</v>
      </c>
      <c r="G171" s="236"/>
      <c r="H171" s="237" t="s">
        <v>19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163</v>
      </c>
      <c r="AU171" s="244" t="s">
        <v>81</v>
      </c>
      <c r="AV171" s="13" t="s">
        <v>79</v>
      </c>
      <c r="AW171" s="13" t="s">
        <v>34</v>
      </c>
      <c r="AX171" s="13" t="s">
        <v>72</v>
      </c>
      <c r="AY171" s="244" t="s">
        <v>150</v>
      </c>
    </row>
    <row r="172" s="14" customFormat="1">
      <c r="A172" s="14"/>
      <c r="B172" s="245"/>
      <c r="C172" s="246"/>
      <c r="D172" s="228" t="s">
        <v>163</v>
      </c>
      <c r="E172" s="247" t="s">
        <v>19</v>
      </c>
      <c r="F172" s="248" t="s">
        <v>1036</v>
      </c>
      <c r="G172" s="246"/>
      <c r="H172" s="249">
        <v>4.71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163</v>
      </c>
      <c r="AU172" s="255" t="s">
        <v>81</v>
      </c>
      <c r="AV172" s="14" t="s">
        <v>81</v>
      </c>
      <c r="AW172" s="14" t="s">
        <v>34</v>
      </c>
      <c r="AX172" s="14" t="s">
        <v>72</v>
      </c>
      <c r="AY172" s="255" t="s">
        <v>150</v>
      </c>
    </row>
    <row r="173" s="15" customFormat="1">
      <c r="A173" s="15"/>
      <c r="B173" s="256"/>
      <c r="C173" s="257"/>
      <c r="D173" s="228" t="s">
        <v>163</v>
      </c>
      <c r="E173" s="258" t="s">
        <v>19</v>
      </c>
      <c r="F173" s="259" t="s">
        <v>167</v>
      </c>
      <c r="G173" s="257"/>
      <c r="H173" s="260">
        <v>4.71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163</v>
      </c>
      <c r="AU173" s="266" t="s">
        <v>81</v>
      </c>
      <c r="AV173" s="15" t="s">
        <v>157</v>
      </c>
      <c r="AW173" s="15" t="s">
        <v>34</v>
      </c>
      <c r="AX173" s="15" t="s">
        <v>79</v>
      </c>
      <c r="AY173" s="266" t="s">
        <v>150</v>
      </c>
    </row>
    <row r="174" s="2" customFormat="1" ht="24.15" customHeight="1">
      <c r="A174" s="40"/>
      <c r="B174" s="41"/>
      <c r="C174" s="215" t="s">
        <v>239</v>
      </c>
      <c r="D174" s="215" t="s">
        <v>152</v>
      </c>
      <c r="E174" s="216" t="s">
        <v>957</v>
      </c>
      <c r="F174" s="217" t="s">
        <v>958</v>
      </c>
      <c r="G174" s="218" t="s">
        <v>170</v>
      </c>
      <c r="H174" s="219">
        <v>186</v>
      </c>
      <c r="I174" s="220"/>
      <c r="J174" s="221">
        <f>ROUND(I174*H174,2)</f>
        <v>0</v>
      </c>
      <c r="K174" s="217" t="s">
        <v>156</v>
      </c>
      <c r="L174" s="46"/>
      <c r="M174" s="222" t="s">
        <v>19</v>
      </c>
      <c r="N174" s="223" t="s">
        <v>43</v>
      </c>
      <c r="O174" s="86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157</v>
      </c>
      <c r="AT174" s="226" t="s">
        <v>152</v>
      </c>
      <c r="AU174" s="226" t="s">
        <v>81</v>
      </c>
      <c r="AY174" s="19" t="s">
        <v>150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79</v>
      </c>
      <c r="BK174" s="227">
        <f>ROUND(I174*H174,2)</f>
        <v>0</v>
      </c>
      <c r="BL174" s="19" t="s">
        <v>157</v>
      </c>
      <c r="BM174" s="226" t="s">
        <v>1037</v>
      </c>
    </row>
    <row r="175" s="2" customFormat="1">
      <c r="A175" s="40"/>
      <c r="B175" s="41"/>
      <c r="C175" s="42"/>
      <c r="D175" s="228" t="s">
        <v>159</v>
      </c>
      <c r="E175" s="42"/>
      <c r="F175" s="229" t="s">
        <v>960</v>
      </c>
      <c r="G175" s="42"/>
      <c r="H175" s="42"/>
      <c r="I175" s="230"/>
      <c r="J175" s="42"/>
      <c r="K175" s="42"/>
      <c r="L175" s="46"/>
      <c r="M175" s="231"/>
      <c r="N175" s="232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159</v>
      </c>
      <c r="AU175" s="19" t="s">
        <v>81</v>
      </c>
    </row>
    <row r="176" s="2" customFormat="1">
      <c r="A176" s="40"/>
      <c r="B176" s="41"/>
      <c r="C176" s="42"/>
      <c r="D176" s="233" t="s">
        <v>161</v>
      </c>
      <c r="E176" s="42"/>
      <c r="F176" s="234" t="s">
        <v>961</v>
      </c>
      <c r="G176" s="42"/>
      <c r="H176" s="42"/>
      <c r="I176" s="230"/>
      <c r="J176" s="42"/>
      <c r="K176" s="42"/>
      <c r="L176" s="46"/>
      <c r="M176" s="231"/>
      <c r="N176" s="23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161</v>
      </c>
      <c r="AU176" s="19" t="s">
        <v>81</v>
      </c>
    </row>
    <row r="177" s="13" customFormat="1">
      <c r="A177" s="13"/>
      <c r="B177" s="235"/>
      <c r="C177" s="236"/>
      <c r="D177" s="228" t="s">
        <v>163</v>
      </c>
      <c r="E177" s="237" t="s">
        <v>19</v>
      </c>
      <c r="F177" s="238" t="s">
        <v>688</v>
      </c>
      <c r="G177" s="236"/>
      <c r="H177" s="237" t="s">
        <v>19</v>
      </c>
      <c r="I177" s="239"/>
      <c r="J177" s="236"/>
      <c r="K177" s="236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163</v>
      </c>
      <c r="AU177" s="244" t="s">
        <v>81</v>
      </c>
      <c r="AV177" s="13" t="s">
        <v>79</v>
      </c>
      <c r="AW177" s="13" t="s">
        <v>34</v>
      </c>
      <c r="AX177" s="13" t="s">
        <v>72</v>
      </c>
      <c r="AY177" s="244" t="s">
        <v>150</v>
      </c>
    </row>
    <row r="178" s="13" customFormat="1">
      <c r="A178" s="13"/>
      <c r="B178" s="235"/>
      <c r="C178" s="236"/>
      <c r="D178" s="228" t="s">
        <v>163</v>
      </c>
      <c r="E178" s="237" t="s">
        <v>19</v>
      </c>
      <c r="F178" s="238" t="s">
        <v>929</v>
      </c>
      <c r="G178" s="236"/>
      <c r="H178" s="237" t="s">
        <v>19</v>
      </c>
      <c r="I178" s="239"/>
      <c r="J178" s="236"/>
      <c r="K178" s="236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163</v>
      </c>
      <c r="AU178" s="244" t="s">
        <v>81</v>
      </c>
      <c r="AV178" s="13" t="s">
        <v>79</v>
      </c>
      <c r="AW178" s="13" t="s">
        <v>34</v>
      </c>
      <c r="AX178" s="13" t="s">
        <v>72</v>
      </c>
      <c r="AY178" s="244" t="s">
        <v>150</v>
      </c>
    </row>
    <row r="179" s="14" customFormat="1">
      <c r="A179" s="14"/>
      <c r="B179" s="245"/>
      <c r="C179" s="246"/>
      <c r="D179" s="228" t="s">
        <v>163</v>
      </c>
      <c r="E179" s="247" t="s">
        <v>19</v>
      </c>
      <c r="F179" s="248" t="s">
        <v>1038</v>
      </c>
      <c r="G179" s="246"/>
      <c r="H179" s="249">
        <v>186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163</v>
      </c>
      <c r="AU179" s="255" t="s">
        <v>81</v>
      </c>
      <c r="AV179" s="14" t="s">
        <v>81</v>
      </c>
      <c r="AW179" s="14" t="s">
        <v>34</v>
      </c>
      <c r="AX179" s="14" t="s">
        <v>72</v>
      </c>
      <c r="AY179" s="255" t="s">
        <v>150</v>
      </c>
    </row>
    <row r="180" s="15" customFormat="1">
      <c r="A180" s="15"/>
      <c r="B180" s="256"/>
      <c r="C180" s="257"/>
      <c r="D180" s="228" t="s">
        <v>163</v>
      </c>
      <c r="E180" s="258" t="s">
        <v>19</v>
      </c>
      <c r="F180" s="259" t="s">
        <v>167</v>
      </c>
      <c r="G180" s="257"/>
      <c r="H180" s="260">
        <v>186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6" t="s">
        <v>163</v>
      </c>
      <c r="AU180" s="266" t="s">
        <v>81</v>
      </c>
      <c r="AV180" s="15" t="s">
        <v>157</v>
      </c>
      <c r="AW180" s="15" t="s">
        <v>34</v>
      </c>
      <c r="AX180" s="15" t="s">
        <v>79</v>
      </c>
      <c r="AY180" s="266" t="s">
        <v>150</v>
      </c>
    </row>
    <row r="181" s="2" customFormat="1" ht="24.15" customHeight="1">
      <c r="A181" s="40"/>
      <c r="B181" s="41"/>
      <c r="C181" s="215" t="s">
        <v>247</v>
      </c>
      <c r="D181" s="215" t="s">
        <v>152</v>
      </c>
      <c r="E181" s="216" t="s">
        <v>964</v>
      </c>
      <c r="F181" s="217" t="s">
        <v>965</v>
      </c>
      <c r="G181" s="218" t="s">
        <v>170</v>
      </c>
      <c r="H181" s="219">
        <v>18.600000000000001</v>
      </c>
      <c r="I181" s="220"/>
      <c r="J181" s="221">
        <f>ROUND(I181*H181,2)</f>
        <v>0</v>
      </c>
      <c r="K181" s="217" t="s">
        <v>156</v>
      </c>
      <c r="L181" s="46"/>
      <c r="M181" s="222" t="s">
        <v>19</v>
      </c>
      <c r="N181" s="223" t="s">
        <v>43</v>
      </c>
      <c r="O181" s="86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6" t="s">
        <v>157</v>
      </c>
      <c r="AT181" s="226" t="s">
        <v>152</v>
      </c>
      <c r="AU181" s="226" t="s">
        <v>81</v>
      </c>
      <c r="AY181" s="19" t="s">
        <v>150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79</v>
      </c>
      <c r="BK181" s="227">
        <f>ROUND(I181*H181,2)</f>
        <v>0</v>
      </c>
      <c r="BL181" s="19" t="s">
        <v>157</v>
      </c>
      <c r="BM181" s="226" t="s">
        <v>1039</v>
      </c>
    </row>
    <row r="182" s="2" customFormat="1">
      <c r="A182" s="40"/>
      <c r="B182" s="41"/>
      <c r="C182" s="42"/>
      <c r="D182" s="228" t="s">
        <v>159</v>
      </c>
      <c r="E182" s="42"/>
      <c r="F182" s="229" t="s">
        <v>967</v>
      </c>
      <c r="G182" s="42"/>
      <c r="H182" s="42"/>
      <c r="I182" s="230"/>
      <c r="J182" s="42"/>
      <c r="K182" s="42"/>
      <c r="L182" s="46"/>
      <c r="M182" s="231"/>
      <c r="N182" s="232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159</v>
      </c>
      <c r="AU182" s="19" t="s">
        <v>81</v>
      </c>
    </row>
    <row r="183" s="2" customFormat="1">
      <c r="A183" s="40"/>
      <c r="B183" s="41"/>
      <c r="C183" s="42"/>
      <c r="D183" s="233" t="s">
        <v>161</v>
      </c>
      <c r="E183" s="42"/>
      <c r="F183" s="234" t="s">
        <v>968</v>
      </c>
      <c r="G183" s="42"/>
      <c r="H183" s="42"/>
      <c r="I183" s="230"/>
      <c r="J183" s="42"/>
      <c r="K183" s="42"/>
      <c r="L183" s="46"/>
      <c r="M183" s="231"/>
      <c r="N183" s="23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161</v>
      </c>
      <c r="AU183" s="19" t="s">
        <v>81</v>
      </c>
    </row>
    <row r="184" s="13" customFormat="1">
      <c r="A184" s="13"/>
      <c r="B184" s="235"/>
      <c r="C184" s="236"/>
      <c r="D184" s="228" t="s">
        <v>163</v>
      </c>
      <c r="E184" s="237" t="s">
        <v>19</v>
      </c>
      <c r="F184" s="238" t="s">
        <v>688</v>
      </c>
      <c r="G184" s="236"/>
      <c r="H184" s="237" t="s">
        <v>19</v>
      </c>
      <c r="I184" s="239"/>
      <c r="J184" s="236"/>
      <c r="K184" s="236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163</v>
      </c>
      <c r="AU184" s="244" t="s">
        <v>81</v>
      </c>
      <c r="AV184" s="13" t="s">
        <v>79</v>
      </c>
      <c r="AW184" s="13" t="s">
        <v>34</v>
      </c>
      <c r="AX184" s="13" t="s">
        <v>72</v>
      </c>
      <c r="AY184" s="244" t="s">
        <v>150</v>
      </c>
    </row>
    <row r="185" s="13" customFormat="1">
      <c r="A185" s="13"/>
      <c r="B185" s="235"/>
      <c r="C185" s="236"/>
      <c r="D185" s="228" t="s">
        <v>163</v>
      </c>
      <c r="E185" s="237" t="s">
        <v>19</v>
      </c>
      <c r="F185" s="238" t="s">
        <v>969</v>
      </c>
      <c r="G185" s="236"/>
      <c r="H185" s="237" t="s">
        <v>19</v>
      </c>
      <c r="I185" s="239"/>
      <c r="J185" s="236"/>
      <c r="K185" s="236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163</v>
      </c>
      <c r="AU185" s="244" t="s">
        <v>81</v>
      </c>
      <c r="AV185" s="13" t="s">
        <v>79</v>
      </c>
      <c r="AW185" s="13" t="s">
        <v>34</v>
      </c>
      <c r="AX185" s="13" t="s">
        <v>72</v>
      </c>
      <c r="AY185" s="244" t="s">
        <v>150</v>
      </c>
    </row>
    <row r="186" s="14" customFormat="1">
      <c r="A186" s="14"/>
      <c r="B186" s="245"/>
      <c r="C186" s="246"/>
      <c r="D186" s="228" t="s">
        <v>163</v>
      </c>
      <c r="E186" s="247" t="s">
        <v>19</v>
      </c>
      <c r="F186" s="248" t="s">
        <v>1040</v>
      </c>
      <c r="G186" s="246"/>
      <c r="H186" s="249">
        <v>18.600000000000001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163</v>
      </c>
      <c r="AU186" s="255" t="s">
        <v>81</v>
      </c>
      <c r="AV186" s="14" t="s">
        <v>81</v>
      </c>
      <c r="AW186" s="14" t="s">
        <v>34</v>
      </c>
      <c r="AX186" s="14" t="s">
        <v>72</v>
      </c>
      <c r="AY186" s="255" t="s">
        <v>150</v>
      </c>
    </row>
    <row r="187" s="15" customFormat="1">
      <c r="A187" s="15"/>
      <c r="B187" s="256"/>
      <c r="C187" s="257"/>
      <c r="D187" s="228" t="s">
        <v>163</v>
      </c>
      <c r="E187" s="258" t="s">
        <v>19</v>
      </c>
      <c r="F187" s="259" t="s">
        <v>167</v>
      </c>
      <c r="G187" s="257"/>
      <c r="H187" s="260">
        <v>18.600000000000001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6" t="s">
        <v>163</v>
      </c>
      <c r="AU187" s="266" t="s">
        <v>81</v>
      </c>
      <c r="AV187" s="15" t="s">
        <v>157</v>
      </c>
      <c r="AW187" s="15" t="s">
        <v>34</v>
      </c>
      <c r="AX187" s="15" t="s">
        <v>79</v>
      </c>
      <c r="AY187" s="266" t="s">
        <v>150</v>
      </c>
    </row>
    <row r="188" s="2" customFormat="1" ht="21.75" customHeight="1">
      <c r="A188" s="40"/>
      <c r="B188" s="41"/>
      <c r="C188" s="215" t="s">
        <v>256</v>
      </c>
      <c r="D188" s="215" t="s">
        <v>152</v>
      </c>
      <c r="E188" s="216" t="s">
        <v>1041</v>
      </c>
      <c r="F188" s="217" t="s">
        <v>1042</v>
      </c>
      <c r="G188" s="218" t="s">
        <v>170</v>
      </c>
      <c r="H188" s="219">
        <v>186</v>
      </c>
      <c r="I188" s="220"/>
      <c r="J188" s="221">
        <f>ROUND(I188*H188,2)</f>
        <v>0</v>
      </c>
      <c r="K188" s="217" t="s">
        <v>156</v>
      </c>
      <c r="L188" s="46"/>
      <c r="M188" s="222" t="s">
        <v>19</v>
      </c>
      <c r="N188" s="223" t="s">
        <v>43</v>
      </c>
      <c r="O188" s="86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157</v>
      </c>
      <c r="AT188" s="226" t="s">
        <v>152</v>
      </c>
      <c r="AU188" s="226" t="s">
        <v>81</v>
      </c>
      <c r="AY188" s="19" t="s">
        <v>150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9" t="s">
        <v>79</v>
      </c>
      <c r="BK188" s="227">
        <f>ROUND(I188*H188,2)</f>
        <v>0</v>
      </c>
      <c r="BL188" s="19" t="s">
        <v>157</v>
      </c>
      <c r="BM188" s="226" t="s">
        <v>1043</v>
      </c>
    </row>
    <row r="189" s="2" customFormat="1">
      <c r="A189" s="40"/>
      <c r="B189" s="41"/>
      <c r="C189" s="42"/>
      <c r="D189" s="228" t="s">
        <v>159</v>
      </c>
      <c r="E189" s="42"/>
      <c r="F189" s="229" t="s">
        <v>1044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159</v>
      </c>
      <c r="AU189" s="19" t="s">
        <v>81</v>
      </c>
    </row>
    <row r="190" s="2" customFormat="1">
      <c r="A190" s="40"/>
      <c r="B190" s="41"/>
      <c r="C190" s="42"/>
      <c r="D190" s="233" t="s">
        <v>161</v>
      </c>
      <c r="E190" s="42"/>
      <c r="F190" s="234" t="s">
        <v>1045</v>
      </c>
      <c r="G190" s="42"/>
      <c r="H190" s="42"/>
      <c r="I190" s="230"/>
      <c r="J190" s="42"/>
      <c r="K190" s="42"/>
      <c r="L190" s="46"/>
      <c r="M190" s="231"/>
      <c r="N190" s="23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161</v>
      </c>
      <c r="AU190" s="19" t="s">
        <v>81</v>
      </c>
    </row>
    <row r="191" s="13" customFormat="1">
      <c r="A191" s="13"/>
      <c r="B191" s="235"/>
      <c r="C191" s="236"/>
      <c r="D191" s="228" t="s">
        <v>163</v>
      </c>
      <c r="E191" s="237" t="s">
        <v>19</v>
      </c>
      <c r="F191" s="238" t="s">
        <v>688</v>
      </c>
      <c r="G191" s="236"/>
      <c r="H191" s="237" t="s">
        <v>19</v>
      </c>
      <c r="I191" s="239"/>
      <c r="J191" s="236"/>
      <c r="K191" s="236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163</v>
      </c>
      <c r="AU191" s="244" t="s">
        <v>81</v>
      </c>
      <c r="AV191" s="13" t="s">
        <v>79</v>
      </c>
      <c r="AW191" s="13" t="s">
        <v>34</v>
      </c>
      <c r="AX191" s="13" t="s">
        <v>72</v>
      </c>
      <c r="AY191" s="244" t="s">
        <v>150</v>
      </c>
    </row>
    <row r="192" s="13" customFormat="1">
      <c r="A192" s="13"/>
      <c r="B192" s="235"/>
      <c r="C192" s="236"/>
      <c r="D192" s="228" t="s">
        <v>163</v>
      </c>
      <c r="E192" s="237" t="s">
        <v>19</v>
      </c>
      <c r="F192" s="238" t="s">
        <v>1046</v>
      </c>
      <c r="G192" s="236"/>
      <c r="H192" s="237" t="s">
        <v>19</v>
      </c>
      <c r="I192" s="239"/>
      <c r="J192" s="236"/>
      <c r="K192" s="236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163</v>
      </c>
      <c r="AU192" s="244" t="s">
        <v>81</v>
      </c>
      <c r="AV192" s="13" t="s">
        <v>79</v>
      </c>
      <c r="AW192" s="13" t="s">
        <v>34</v>
      </c>
      <c r="AX192" s="13" t="s">
        <v>72</v>
      </c>
      <c r="AY192" s="244" t="s">
        <v>150</v>
      </c>
    </row>
    <row r="193" s="14" customFormat="1">
      <c r="A193" s="14"/>
      <c r="B193" s="245"/>
      <c r="C193" s="246"/>
      <c r="D193" s="228" t="s">
        <v>163</v>
      </c>
      <c r="E193" s="247" t="s">
        <v>19</v>
      </c>
      <c r="F193" s="248" t="s">
        <v>690</v>
      </c>
      <c r="G193" s="246"/>
      <c r="H193" s="249">
        <v>186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163</v>
      </c>
      <c r="AU193" s="255" t="s">
        <v>81</v>
      </c>
      <c r="AV193" s="14" t="s">
        <v>81</v>
      </c>
      <c r="AW193" s="14" t="s">
        <v>34</v>
      </c>
      <c r="AX193" s="14" t="s">
        <v>72</v>
      </c>
      <c r="AY193" s="255" t="s">
        <v>150</v>
      </c>
    </row>
    <row r="194" s="15" customFormat="1">
      <c r="A194" s="15"/>
      <c r="B194" s="256"/>
      <c r="C194" s="257"/>
      <c r="D194" s="228" t="s">
        <v>163</v>
      </c>
      <c r="E194" s="258" t="s">
        <v>19</v>
      </c>
      <c r="F194" s="259" t="s">
        <v>167</v>
      </c>
      <c r="G194" s="257"/>
      <c r="H194" s="260">
        <v>186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6" t="s">
        <v>163</v>
      </c>
      <c r="AU194" s="266" t="s">
        <v>81</v>
      </c>
      <c r="AV194" s="15" t="s">
        <v>157</v>
      </c>
      <c r="AW194" s="15" t="s">
        <v>34</v>
      </c>
      <c r="AX194" s="15" t="s">
        <v>79</v>
      </c>
      <c r="AY194" s="266" t="s">
        <v>150</v>
      </c>
    </row>
    <row r="195" s="2" customFormat="1" ht="24.15" customHeight="1">
      <c r="A195" s="40"/>
      <c r="B195" s="41"/>
      <c r="C195" s="215" t="s">
        <v>264</v>
      </c>
      <c r="D195" s="215" t="s">
        <v>152</v>
      </c>
      <c r="E195" s="216" t="s">
        <v>804</v>
      </c>
      <c r="F195" s="217" t="s">
        <v>805</v>
      </c>
      <c r="G195" s="218" t="s">
        <v>170</v>
      </c>
      <c r="H195" s="219">
        <v>125</v>
      </c>
      <c r="I195" s="220"/>
      <c r="J195" s="221">
        <f>ROUND(I195*H195,2)</f>
        <v>0</v>
      </c>
      <c r="K195" s="217" t="s">
        <v>156</v>
      </c>
      <c r="L195" s="46"/>
      <c r="M195" s="222" t="s">
        <v>19</v>
      </c>
      <c r="N195" s="223" t="s">
        <v>43</v>
      </c>
      <c r="O195" s="86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157</v>
      </c>
      <c r="AT195" s="226" t="s">
        <v>152</v>
      </c>
      <c r="AU195" s="226" t="s">
        <v>81</v>
      </c>
      <c r="AY195" s="19" t="s">
        <v>150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79</v>
      </c>
      <c r="BK195" s="227">
        <f>ROUND(I195*H195,2)</f>
        <v>0</v>
      </c>
      <c r="BL195" s="19" t="s">
        <v>157</v>
      </c>
      <c r="BM195" s="226" t="s">
        <v>1047</v>
      </c>
    </row>
    <row r="196" s="2" customFormat="1">
      <c r="A196" s="40"/>
      <c r="B196" s="41"/>
      <c r="C196" s="42"/>
      <c r="D196" s="228" t="s">
        <v>159</v>
      </c>
      <c r="E196" s="42"/>
      <c r="F196" s="229" t="s">
        <v>807</v>
      </c>
      <c r="G196" s="42"/>
      <c r="H196" s="42"/>
      <c r="I196" s="230"/>
      <c r="J196" s="42"/>
      <c r="K196" s="42"/>
      <c r="L196" s="46"/>
      <c r="M196" s="231"/>
      <c r="N196" s="23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159</v>
      </c>
      <c r="AU196" s="19" t="s">
        <v>81</v>
      </c>
    </row>
    <row r="197" s="2" customFormat="1">
      <c r="A197" s="40"/>
      <c r="B197" s="41"/>
      <c r="C197" s="42"/>
      <c r="D197" s="233" t="s">
        <v>161</v>
      </c>
      <c r="E197" s="42"/>
      <c r="F197" s="234" t="s">
        <v>808</v>
      </c>
      <c r="G197" s="42"/>
      <c r="H197" s="42"/>
      <c r="I197" s="230"/>
      <c r="J197" s="42"/>
      <c r="K197" s="42"/>
      <c r="L197" s="46"/>
      <c r="M197" s="231"/>
      <c r="N197" s="23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161</v>
      </c>
      <c r="AU197" s="19" t="s">
        <v>81</v>
      </c>
    </row>
    <row r="198" s="13" customFormat="1">
      <c r="A198" s="13"/>
      <c r="B198" s="235"/>
      <c r="C198" s="236"/>
      <c r="D198" s="228" t="s">
        <v>163</v>
      </c>
      <c r="E198" s="237" t="s">
        <v>19</v>
      </c>
      <c r="F198" s="238" t="s">
        <v>688</v>
      </c>
      <c r="G198" s="236"/>
      <c r="H198" s="237" t="s">
        <v>19</v>
      </c>
      <c r="I198" s="239"/>
      <c r="J198" s="236"/>
      <c r="K198" s="236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163</v>
      </c>
      <c r="AU198" s="244" t="s">
        <v>81</v>
      </c>
      <c r="AV198" s="13" t="s">
        <v>79</v>
      </c>
      <c r="AW198" s="13" t="s">
        <v>34</v>
      </c>
      <c r="AX198" s="13" t="s">
        <v>72</v>
      </c>
      <c r="AY198" s="244" t="s">
        <v>150</v>
      </c>
    </row>
    <row r="199" s="13" customFormat="1">
      <c r="A199" s="13"/>
      <c r="B199" s="235"/>
      <c r="C199" s="236"/>
      <c r="D199" s="228" t="s">
        <v>163</v>
      </c>
      <c r="E199" s="237" t="s">
        <v>19</v>
      </c>
      <c r="F199" s="238" t="s">
        <v>972</v>
      </c>
      <c r="G199" s="236"/>
      <c r="H199" s="237" t="s">
        <v>19</v>
      </c>
      <c r="I199" s="239"/>
      <c r="J199" s="236"/>
      <c r="K199" s="236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163</v>
      </c>
      <c r="AU199" s="244" t="s">
        <v>81</v>
      </c>
      <c r="AV199" s="13" t="s">
        <v>79</v>
      </c>
      <c r="AW199" s="13" t="s">
        <v>34</v>
      </c>
      <c r="AX199" s="13" t="s">
        <v>72</v>
      </c>
      <c r="AY199" s="244" t="s">
        <v>150</v>
      </c>
    </row>
    <row r="200" s="14" customFormat="1">
      <c r="A200" s="14"/>
      <c r="B200" s="245"/>
      <c r="C200" s="246"/>
      <c r="D200" s="228" t="s">
        <v>163</v>
      </c>
      <c r="E200" s="247" t="s">
        <v>19</v>
      </c>
      <c r="F200" s="248" t="s">
        <v>945</v>
      </c>
      <c r="G200" s="246"/>
      <c r="H200" s="249">
        <v>125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163</v>
      </c>
      <c r="AU200" s="255" t="s">
        <v>81</v>
      </c>
      <c r="AV200" s="14" t="s">
        <v>81</v>
      </c>
      <c r="AW200" s="14" t="s">
        <v>34</v>
      </c>
      <c r="AX200" s="14" t="s">
        <v>72</v>
      </c>
      <c r="AY200" s="255" t="s">
        <v>150</v>
      </c>
    </row>
    <row r="201" s="15" customFormat="1">
      <c r="A201" s="15"/>
      <c r="B201" s="256"/>
      <c r="C201" s="257"/>
      <c r="D201" s="228" t="s">
        <v>163</v>
      </c>
      <c r="E201" s="258" t="s">
        <v>19</v>
      </c>
      <c r="F201" s="259" t="s">
        <v>167</v>
      </c>
      <c r="G201" s="257"/>
      <c r="H201" s="260">
        <v>125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6" t="s">
        <v>163</v>
      </c>
      <c r="AU201" s="266" t="s">
        <v>81</v>
      </c>
      <c r="AV201" s="15" t="s">
        <v>157</v>
      </c>
      <c r="AW201" s="15" t="s">
        <v>34</v>
      </c>
      <c r="AX201" s="15" t="s">
        <v>79</v>
      </c>
      <c r="AY201" s="266" t="s">
        <v>150</v>
      </c>
    </row>
    <row r="202" s="2" customFormat="1" ht="33" customHeight="1">
      <c r="A202" s="40"/>
      <c r="B202" s="41"/>
      <c r="C202" s="215" t="s">
        <v>8</v>
      </c>
      <c r="D202" s="215" t="s">
        <v>152</v>
      </c>
      <c r="E202" s="216" t="s">
        <v>809</v>
      </c>
      <c r="F202" s="217" t="s">
        <v>810</v>
      </c>
      <c r="G202" s="218" t="s">
        <v>170</v>
      </c>
      <c r="H202" s="219">
        <v>28.600000000000001</v>
      </c>
      <c r="I202" s="220"/>
      <c r="J202" s="221">
        <f>ROUND(I202*H202,2)</f>
        <v>0</v>
      </c>
      <c r="K202" s="217" t="s">
        <v>19</v>
      </c>
      <c r="L202" s="46"/>
      <c r="M202" s="222" t="s">
        <v>19</v>
      </c>
      <c r="N202" s="223" t="s">
        <v>43</v>
      </c>
      <c r="O202" s="86"/>
      <c r="P202" s="224">
        <f>O202*H202</f>
        <v>0</v>
      </c>
      <c r="Q202" s="224">
        <v>0.0020799999999999998</v>
      </c>
      <c r="R202" s="224">
        <f>Q202*H202</f>
        <v>0.059487999999999999</v>
      </c>
      <c r="S202" s="224">
        <v>0</v>
      </c>
      <c r="T202" s="225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6" t="s">
        <v>157</v>
      </c>
      <c r="AT202" s="226" t="s">
        <v>152</v>
      </c>
      <c r="AU202" s="226" t="s">
        <v>81</v>
      </c>
      <c r="AY202" s="19" t="s">
        <v>150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79</v>
      </c>
      <c r="BK202" s="227">
        <f>ROUND(I202*H202,2)</f>
        <v>0</v>
      </c>
      <c r="BL202" s="19" t="s">
        <v>157</v>
      </c>
      <c r="BM202" s="226" t="s">
        <v>1048</v>
      </c>
    </row>
    <row r="203" s="2" customFormat="1">
      <c r="A203" s="40"/>
      <c r="B203" s="41"/>
      <c r="C203" s="42"/>
      <c r="D203" s="228" t="s">
        <v>159</v>
      </c>
      <c r="E203" s="42"/>
      <c r="F203" s="229" t="s">
        <v>812</v>
      </c>
      <c r="G203" s="42"/>
      <c r="H203" s="42"/>
      <c r="I203" s="230"/>
      <c r="J203" s="42"/>
      <c r="K203" s="42"/>
      <c r="L203" s="46"/>
      <c r="M203" s="231"/>
      <c r="N203" s="232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159</v>
      </c>
      <c r="AU203" s="19" t="s">
        <v>81</v>
      </c>
    </row>
    <row r="204" s="13" customFormat="1">
      <c r="A204" s="13"/>
      <c r="B204" s="235"/>
      <c r="C204" s="236"/>
      <c r="D204" s="228" t="s">
        <v>163</v>
      </c>
      <c r="E204" s="237" t="s">
        <v>19</v>
      </c>
      <c r="F204" s="238" t="s">
        <v>688</v>
      </c>
      <c r="G204" s="236"/>
      <c r="H204" s="237" t="s">
        <v>19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163</v>
      </c>
      <c r="AU204" s="244" t="s">
        <v>81</v>
      </c>
      <c r="AV204" s="13" t="s">
        <v>79</v>
      </c>
      <c r="AW204" s="13" t="s">
        <v>34</v>
      </c>
      <c r="AX204" s="13" t="s">
        <v>72</v>
      </c>
      <c r="AY204" s="244" t="s">
        <v>150</v>
      </c>
    </row>
    <row r="205" s="13" customFormat="1">
      <c r="A205" s="13"/>
      <c r="B205" s="235"/>
      <c r="C205" s="236"/>
      <c r="D205" s="228" t="s">
        <v>163</v>
      </c>
      <c r="E205" s="237" t="s">
        <v>19</v>
      </c>
      <c r="F205" s="238" t="s">
        <v>974</v>
      </c>
      <c r="G205" s="236"/>
      <c r="H205" s="237" t="s">
        <v>19</v>
      </c>
      <c r="I205" s="239"/>
      <c r="J205" s="236"/>
      <c r="K205" s="236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163</v>
      </c>
      <c r="AU205" s="244" t="s">
        <v>81</v>
      </c>
      <c r="AV205" s="13" t="s">
        <v>79</v>
      </c>
      <c r="AW205" s="13" t="s">
        <v>34</v>
      </c>
      <c r="AX205" s="13" t="s">
        <v>72</v>
      </c>
      <c r="AY205" s="244" t="s">
        <v>150</v>
      </c>
    </row>
    <row r="206" s="14" customFormat="1">
      <c r="A206" s="14"/>
      <c r="B206" s="245"/>
      <c r="C206" s="246"/>
      <c r="D206" s="228" t="s">
        <v>163</v>
      </c>
      <c r="E206" s="247" t="s">
        <v>19</v>
      </c>
      <c r="F206" s="248" t="s">
        <v>1040</v>
      </c>
      <c r="G206" s="246"/>
      <c r="H206" s="249">
        <v>18.600000000000001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163</v>
      </c>
      <c r="AU206" s="255" t="s">
        <v>81</v>
      </c>
      <c r="AV206" s="14" t="s">
        <v>81</v>
      </c>
      <c r="AW206" s="14" t="s">
        <v>34</v>
      </c>
      <c r="AX206" s="14" t="s">
        <v>72</v>
      </c>
      <c r="AY206" s="255" t="s">
        <v>150</v>
      </c>
    </row>
    <row r="207" s="13" customFormat="1">
      <c r="A207" s="13"/>
      <c r="B207" s="235"/>
      <c r="C207" s="236"/>
      <c r="D207" s="228" t="s">
        <v>163</v>
      </c>
      <c r="E207" s="237" t="s">
        <v>19</v>
      </c>
      <c r="F207" s="238" t="s">
        <v>975</v>
      </c>
      <c r="G207" s="236"/>
      <c r="H207" s="237" t="s">
        <v>19</v>
      </c>
      <c r="I207" s="239"/>
      <c r="J207" s="236"/>
      <c r="K207" s="236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163</v>
      </c>
      <c r="AU207" s="244" t="s">
        <v>81</v>
      </c>
      <c r="AV207" s="13" t="s">
        <v>79</v>
      </c>
      <c r="AW207" s="13" t="s">
        <v>34</v>
      </c>
      <c r="AX207" s="13" t="s">
        <v>72</v>
      </c>
      <c r="AY207" s="244" t="s">
        <v>150</v>
      </c>
    </row>
    <row r="208" s="14" customFormat="1">
      <c r="A208" s="14"/>
      <c r="B208" s="245"/>
      <c r="C208" s="246"/>
      <c r="D208" s="228" t="s">
        <v>163</v>
      </c>
      <c r="E208" s="247" t="s">
        <v>19</v>
      </c>
      <c r="F208" s="248" t="s">
        <v>225</v>
      </c>
      <c r="G208" s="246"/>
      <c r="H208" s="249">
        <v>10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163</v>
      </c>
      <c r="AU208" s="255" t="s">
        <v>81</v>
      </c>
      <c r="AV208" s="14" t="s">
        <v>81</v>
      </c>
      <c r="AW208" s="14" t="s">
        <v>34</v>
      </c>
      <c r="AX208" s="14" t="s">
        <v>72</v>
      </c>
      <c r="AY208" s="255" t="s">
        <v>150</v>
      </c>
    </row>
    <row r="209" s="15" customFormat="1">
      <c r="A209" s="15"/>
      <c r="B209" s="256"/>
      <c r="C209" s="257"/>
      <c r="D209" s="228" t="s">
        <v>163</v>
      </c>
      <c r="E209" s="258" t="s">
        <v>19</v>
      </c>
      <c r="F209" s="259" t="s">
        <v>167</v>
      </c>
      <c r="G209" s="257"/>
      <c r="H209" s="260">
        <v>28.600000000000001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6" t="s">
        <v>163</v>
      </c>
      <c r="AU209" s="266" t="s">
        <v>81</v>
      </c>
      <c r="AV209" s="15" t="s">
        <v>157</v>
      </c>
      <c r="AW209" s="15" t="s">
        <v>34</v>
      </c>
      <c r="AX209" s="15" t="s">
        <v>79</v>
      </c>
      <c r="AY209" s="266" t="s">
        <v>150</v>
      </c>
    </row>
    <row r="210" s="2" customFormat="1" ht="24.15" customHeight="1">
      <c r="A210" s="40"/>
      <c r="B210" s="41"/>
      <c r="C210" s="215" t="s">
        <v>276</v>
      </c>
      <c r="D210" s="215" t="s">
        <v>152</v>
      </c>
      <c r="E210" s="216" t="s">
        <v>976</v>
      </c>
      <c r="F210" s="217" t="s">
        <v>977</v>
      </c>
      <c r="G210" s="218" t="s">
        <v>978</v>
      </c>
      <c r="H210" s="219">
        <v>2.6720000000000002</v>
      </c>
      <c r="I210" s="220"/>
      <c r="J210" s="221">
        <f>ROUND(I210*H210,2)</f>
        <v>0</v>
      </c>
      <c r="K210" s="217" t="s">
        <v>156</v>
      </c>
      <c r="L210" s="46"/>
      <c r="M210" s="222" t="s">
        <v>19</v>
      </c>
      <c r="N210" s="223" t="s">
        <v>43</v>
      </c>
      <c r="O210" s="86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157</v>
      </c>
      <c r="AT210" s="226" t="s">
        <v>152</v>
      </c>
      <c r="AU210" s="226" t="s">
        <v>81</v>
      </c>
      <c r="AY210" s="19" t="s">
        <v>150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79</v>
      </c>
      <c r="BK210" s="227">
        <f>ROUND(I210*H210,2)</f>
        <v>0</v>
      </c>
      <c r="BL210" s="19" t="s">
        <v>157</v>
      </c>
      <c r="BM210" s="226" t="s">
        <v>1049</v>
      </c>
    </row>
    <row r="211" s="2" customFormat="1">
      <c r="A211" s="40"/>
      <c r="B211" s="41"/>
      <c r="C211" s="42"/>
      <c r="D211" s="228" t="s">
        <v>159</v>
      </c>
      <c r="E211" s="42"/>
      <c r="F211" s="229" t="s">
        <v>980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159</v>
      </c>
      <c r="AU211" s="19" t="s">
        <v>81</v>
      </c>
    </row>
    <row r="212" s="2" customFormat="1">
      <c r="A212" s="40"/>
      <c r="B212" s="41"/>
      <c r="C212" s="42"/>
      <c r="D212" s="233" t="s">
        <v>161</v>
      </c>
      <c r="E212" s="42"/>
      <c r="F212" s="234" t="s">
        <v>981</v>
      </c>
      <c r="G212" s="42"/>
      <c r="H212" s="42"/>
      <c r="I212" s="230"/>
      <c r="J212" s="42"/>
      <c r="K212" s="42"/>
      <c r="L212" s="46"/>
      <c r="M212" s="231"/>
      <c r="N212" s="232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161</v>
      </c>
      <c r="AU212" s="19" t="s">
        <v>81</v>
      </c>
    </row>
    <row r="213" s="13" customFormat="1">
      <c r="A213" s="13"/>
      <c r="B213" s="235"/>
      <c r="C213" s="236"/>
      <c r="D213" s="228" t="s">
        <v>163</v>
      </c>
      <c r="E213" s="237" t="s">
        <v>19</v>
      </c>
      <c r="F213" s="238" t="s">
        <v>688</v>
      </c>
      <c r="G213" s="236"/>
      <c r="H213" s="237" t="s">
        <v>19</v>
      </c>
      <c r="I213" s="239"/>
      <c r="J213" s="236"/>
      <c r="K213" s="236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163</v>
      </c>
      <c r="AU213" s="244" t="s">
        <v>81</v>
      </c>
      <c r="AV213" s="13" t="s">
        <v>79</v>
      </c>
      <c r="AW213" s="13" t="s">
        <v>34</v>
      </c>
      <c r="AX213" s="13" t="s">
        <v>72</v>
      </c>
      <c r="AY213" s="244" t="s">
        <v>150</v>
      </c>
    </row>
    <row r="214" s="13" customFormat="1">
      <c r="A214" s="13"/>
      <c r="B214" s="235"/>
      <c r="C214" s="236"/>
      <c r="D214" s="228" t="s">
        <v>163</v>
      </c>
      <c r="E214" s="237" t="s">
        <v>19</v>
      </c>
      <c r="F214" s="238" t="s">
        <v>982</v>
      </c>
      <c r="G214" s="236"/>
      <c r="H214" s="237" t="s">
        <v>19</v>
      </c>
      <c r="I214" s="239"/>
      <c r="J214" s="236"/>
      <c r="K214" s="236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163</v>
      </c>
      <c r="AU214" s="244" t="s">
        <v>81</v>
      </c>
      <c r="AV214" s="13" t="s">
        <v>79</v>
      </c>
      <c r="AW214" s="13" t="s">
        <v>34</v>
      </c>
      <c r="AX214" s="13" t="s">
        <v>72</v>
      </c>
      <c r="AY214" s="244" t="s">
        <v>150</v>
      </c>
    </row>
    <row r="215" s="14" customFormat="1">
      <c r="A215" s="14"/>
      <c r="B215" s="245"/>
      <c r="C215" s="246"/>
      <c r="D215" s="228" t="s">
        <v>163</v>
      </c>
      <c r="E215" s="247" t="s">
        <v>19</v>
      </c>
      <c r="F215" s="248" t="s">
        <v>983</v>
      </c>
      <c r="G215" s="246"/>
      <c r="H215" s="249">
        <v>0.186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163</v>
      </c>
      <c r="AU215" s="255" t="s">
        <v>81</v>
      </c>
      <c r="AV215" s="14" t="s">
        <v>81</v>
      </c>
      <c r="AW215" s="14" t="s">
        <v>34</v>
      </c>
      <c r="AX215" s="14" t="s">
        <v>72</v>
      </c>
      <c r="AY215" s="255" t="s">
        <v>150</v>
      </c>
    </row>
    <row r="216" s="13" customFormat="1">
      <c r="A216" s="13"/>
      <c r="B216" s="235"/>
      <c r="C216" s="236"/>
      <c r="D216" s="228" t="s">
        <v>163</v>
      </c>
      <c r="E216" s="237" t="s">
        <v>19</v>
      </c>
      <c r="F216" s="238" t="s">
        <v>984</v>
      </c>
      <c r="G216" s="236"/>
      <c r="H216" s="237" t="s">
        <v>19</v>
      </c>
      <c r="I216" s="239"/>
      <c r="J216" s="236"/>
      <c r="K216" s="236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163</v>
      </c>
      <c r="AU216" s="244" t="s">
        <v>81</v>
      </c>
      <c r="AV216" s="13" t="s">
        <v>79</v>
      </c>
      <c r="AW216" s="13" t="s">
        <v>34</v>
      </c>
      <c r="AX216" s="13" t="s">
        <v>72</v>
      </c>
      <c r="AY216" s="244" t="s">
        <v>150</v>
      </c>
    </row>
    <row r="217" s="14" customFormat="1">
      <c r="A217" s="14"/>
      <c r="B217" s="245"/>
      <c r="C217" s="246"/>
      <c r="D217" s="228" t="s">
        <v>163</v>
      </c>
      <c r="E217" s="247" t="s">
        <v>19</v>
      </c>
      <c r="F217" s="248" t="s">
        <v>985</v>
      </c>
      <c r="G217" s="246"/>
      <c r="H217" s="249">
        <v>2.4860000000000002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163</v>
      </c>
      <c r="AU217" s="255" t="s">
        <v>81</v>
      </c>
      <c r="AV217" s="14" t="s">
        <v>81</v>
      </c>
      <c r="AW217" s="14" t="s">
        <v>34</v>
      </c>
      <c r="AX217" s="14" t="s">
        <v>72</v>
      </c>
      <c r="AY217" s="255" t="s">
        <v>150</v>
      </c>
    </row>
    <row r="218" s="15" customFormat="1">
      <c r="A218" s="15"/>
      <c r="B218" s="256"/>
      <c r="C218" s="257"/>
      <c r="D218" s="228" t="s">
        <v>163</v>
      </c>
      <c r="E218" s="258" t="s">
        <v>19</v>
      </c>
      <c r="F218" s="259" t="s">
        <v>167</v>
      </c>
      <c r="G218" s="257"/>
      <c r="H218" s="260">
        <v>2.6720000000000002</v>
      </c>
      <c r="I218" s="261"/>
      <c r="J218" s="257"/>
      <c r="K218" s="257"/>
      <c r="L218" s="262"/>
      <c r="M218" s="263"/>
      <c r="N218" s="264"/>
      <c r="O218" s="264"/>
      <c r="P218" s="264"/>
      <c r="Q218" s="264"/>
      <c r="R218" s="264"/>
      <c r="S218" s="264"/>
      <c r="T218" s="26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6" t="s">
        <v>163</v>
      </c>
      <c r="AU218" s="266" t="s">
        <v>81</v>
      </c>
      <c r="AV218" s="15" t="s">
        <v>157</v>
      </c>
      <c r="AW218" s="15" t="s">
        <v>34</v>
      </c>
      <c r="AX218" s="15" t="s">
        <v>79</v>
      </c>
      <c r="AY218" s="266" t="s">
        <v>150</v>
      </c>
    </row>
    <row r="219" s="2" customFormat="1" ht="16.5" customHeight="1">
      <c r="A219" s="40"/>
      <c r="B219" s="41"/>
      <c r="C219" s="215" t="s">
        <v>283</v>
      </c>
      <c r="D219" s="215" t="s">
        <v>152</v>
      </c>
      <c r="E219" s="216" t="s">
        <v>986</v>
      </c>
      <c r="F219" s="217" t="s">
        <v>987</v>
      </c>
      <c r="G219" s="218" t="s">
        <v>170</v>
      </c>
      <c r="H219" s="219">
        <v>10</v>
      </c>
      <c r="I219" s="220"/>
      <c r="J219" s="221">
        <f>ROUND(I219*H219,2)</f>
        <v>0</v>
      </c>
      <c r="K219" s="217" t="s">
        <v>156</v>
      </c>
      <c r="L219" s="46"/>
      <c r="M219" s="222" t="s">
        <v>19</v>
      </c>
      <c r="N219" s="223" t="s">
        <v>43</v>
      </c>
      <c r="O219" s="86"/>
      <c r="P219" s="224">
        <f>O219*H219</f>
        <v>0</v>
      </c>
      <c r="Q219" s="224">
        <v>2.0000000000000002E-05</v>
      </c>
      <c r="R219" s="224">
        <f>Q219*H219</f>
        <v>0.00020000000000000001</v>
      </c>
      <c r="S219" s="224">
        <v>0</v>
      </c>
      <c r="T219" s="225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6" t="s">
        <v>157</v>
      </c>
      <c r="AT219" s="226" t="s">
        <v>152</v>
      </c>
      <c r="AU219" s="226" t="s">
        <v>81</v>
      </c>
      <c r="AY219" s="19" t="s">
        <v>150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9" t="s">
        <v>79</v>
      </c>
      <c r="BK219" s="227">
        <f>ROUND(I219*H219,2)</f>
        <v>0</v>
      </c>
      <c r="BL219" s="19" t="s">
        <v>157</v>
      </c>
      <c r="BM219" s="226" t="s">
        <v>1050</v>
      </c>
    </row>
    <row r="220" s="2" customFormat="1">
      <c r="A220" s="40"/>
      <c r="B220" s="41"/>
      <c r="C220" s="42"/>
      <c r="D220" s="228" t="s">
        <v>159</v>
      </c>
      <c r="E220" s="42"/>
      <c r="F220" s="229" t="s">
        <v>989</v>
      </c>
      <c r="G220" s="42"/>
      <c r="H220" s="42"/>
      <c r="I220" s="230"/>
      <c r="J220" s="42"/>
      <c r="K220" s="42"/>
      <c r="L220" s="46"/>
      <c r="M220" s="231"/>
      <c r="N220" s="232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159</v>
      </c>
      <c r="AU220" s="19" t="s">
        <v>81</v>
      </c>
    </row>
    <row r="221" s="2" customFormat="1">
      <c r="A221" s="40"/>
      <c r="B221" s="41"/>
      <c r="C221" s="42"/>
      <c r="D221" s="233" t="s">
        <v>161</v>
      </c>
      <c r="E221" s="42"/>
      <c r="F221" s="234" t="s">
        <v>990</v>
      </c>
      <c r="G221" s="42"/>
      <c r="H221" s="42"/>
      <c r="I221" s="230"/>
      <c r="J221" s="42"/>
      <c r="K221" s="42"/>
      <c r="L221" s="46"/>
      <c r="M221" s="231"/>
      <c r="N221" s="23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161</v>
      </c>
      <c r="AU221" s="19" t="s">
        <v>81</v>
      </c>
    </row>
    <row r="222" s="13" customFormat="1">
      <c r="A222" s="13"/>
      <c r="B222" s="235"/>
      <c r="C222" s="236"/>
      <c r="D222" s="228" t="s">
        <v>163</v>
      </c>
      <c r="E222" s="237" t="s">
        <v>19</v>
      </c>
      <c r="F222" s="238" t="s">
        <v>688</v>
      </c>
      <c r="G222" s="236"/>
      <c r="H222" s="237" t="s">
        <v>19</v>
      </c>
      <c r="I222" s="239"/>
      <c r="J222" s="236"/>
      <c r="K222" s="236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163</v>
      </c>
      <c r="AU222" s="244" t="s">
        <v>81</v>
      </c>
      <c r="AV222" s="13" t="s">
        <v>79</v>
      </c>
      <c r="AW222" s="13" t="s">
        <v>34</v>
      </c>
      <c r="AX222" s="13" t="s">
        <v>72</v>
      </c>
      <c r="AY222" s="244" t="s">
        <v>150</v>
      </c>
    </row>
    <row r="223" s="13" customFormat="1">
      <c r="A223" s="13"/>
      <c r="B223" s="235"/>
      <c r="C223" s="236"/>
      <c r="D223" s="228" t="s">
        <v>163</v>
      </c>
      <c r="E223" s="237" t="s">
        <v>19</v>
      </c>
      <c r="F223" s="238" t="s">
        <v>991</v>
      </c>
      <c r="G223" s="236"/>
      <c r="H223" s="237" t="s">
        <v>19</v>
      </c>
      <c r="I223" s="239"/>
      <c r="J223" s="236"/>
      <c r="K223" s="236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163</v>
      </c>
      <c r="AU223" s="244" t="s">
        <v>81</v>
      </c>
      <c r="AV223" s="13" t="s">
        <v>79</v>
      </c>
      <c r="AW223" s="13" t="s">
        <v>34</v>
      </c>
      <c r="AX223" s="13" t="s">
        <v>72</v>
      </c>
      <c r="AY223" s="244" t="s">
        <v>150</v>
      </c>
    </row>
    <row r="224" s="14" customFormat="1">
      <c r="A224" s="14"/>
      <c r="B224" s="245"/>
      <c r="C224" s="246"/>
      <c r="D224" s="228" t="s">
        <v>163</v>
      </c>
      <c r="E224" s="247" t="s">
        <v>19</v>
      </c>
      <c r="F224" s="248" t="s">
        <v>225</v>
      </c>
      <c r="G224" s="246"/>
      <c r="H224" s="249">
        <v>10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163</v>
      </c>
      <c r="AU224" s="255" t="s">
        <v>81</v>
      </c>
      <c r="AV224" s="14" t="s">
        <v>81</v>
      </c>
      <c r="AW224" s="14" t="s">
        <v>34</v>
      </c>
      <c r="AX224" s="14" t="s">
        <v>72</v>
      </c>
      <c r="AY224" s="255" t="s">
        <v>150</v>
      </c>
    </row>
    <row r="225" s="15" customFormat="1">
      <c r="A225" s="15"/>
      <c r="B225" s="256"/>
      <c r="C225" s="257"/>
      <c r="D225" s="228" t="s">
        <v>163</v>
      </c>
      <c r="E225" s="258" t="s">
        <v>19</v>
      </c>
      <c r="F225" s="259" t="s">
        <v>167</v>
      </c>
      <c r="G225" s="257"/>
      <c r="H225" s="260">
        <v>10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6" t="s">
        <v>163</v>
      </c>
      <c r="AU225" s="266" t="s">
        <v>81</v>
      </c>
      <c r="AV225" s="15" t="s">
        <v>157</v>
      </c>
      <c r="AW225" s="15" t="s">
        <v>34</v>
      </c>
      <c r="AX225" s="15" t="s">
        <v>79</v>
      </c>
      <c r="AY225" s="266" t="s">
        <v>150</v>
      </c>
    </row>
    <row r="226" s="2" customFormat="1" ht="24.15" customHeight="1">
      <c r="A226" s="40"/>
      <c r="B226" s="41"/>
      <c r="C226" s="215" t="s">
        <v>289</v>
      </c>
      <c r="D226" s="215" t="s">
        <v>152</v>
      </c>
      <c r="E226" s="216" t="s">
        <v>813</v>
      </c>
      <c r="F226" s="217" t="s">
        <v>814</v>
      </c>
      <c r="G226" s="218" t="s">
        <v>155</v>
      </c>
      <c r="H226" s="219">
        <v>71.5</v>
      </c>
      <c r="I226" s="220"/>
      <c r="J226" s="221">
        <f>ROUND(I226*H226,2)</f>
        <v>0</v>
      </c>
      <c r="K226" s="217" t="s">
        <v>156</v>
      </c>
      <c r="L226" s="46"/>
      <c r="M226" s="222" t="s">
        <v>19</v>
      </c>
      <c r="N226" s="223" t="s">
        <v>43</v>
      </c>
      <c r="O226" s="86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6" t="s">
        <v>157</v>
      </c>
      <c r="AT226" s="226" t="s">
        <v>152</v>
      </c>
      <c r="AU226" s="226" t="s">
        <v>81</v>
      </c>
      <c r="AY226" s="19" t="s">
        <v>150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9" t="s">
        <v>79</v>
      </c>
      <c r="BK226" s="227">
        <f>ROUND(I226*H226,2)</f>
        <v>0</v>
      </c>
      <c r="BL226" s="19" t="s">
        <v>157</v>
      </c>
      <c r="BM226" s="226" t="s">
        <v>1051</v>
      </c>
    </row>
    <row r="227" s="2" customFormat="1">
      <c r="A227" s="40"/>
      <c r="B227" s="41"/>
      <c r="C227" s="42"/>
      <c r="D227" s="228" t="s">
        <v>159</v>
      </c>
      <c r="E227" s="42"/>
      <c r="F227" s="229" t="s">
        <v>816</v>
      </c>
      <c r="G227" s="42"/>
      <c r="H227" s="42"/>
      <c r="I227" s="230"/>
      <c r="J227" s="42"/>
      <c r="K227" s="42"/>
      <c r="L227" s="46"/>
      <c r="M227" s="231"/>
      <c r="N227" s="232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159</v>
      </c>
      <c r="AU227" s="19" t="s">
        <v>81</v>
      </c>
    </row>
    <row r="228" s="2" customFormat="1">
      <c r="A228" s="40"/>
      <c r="B228" s="41"/>
      <c r="C228" s="42"/>
      <c r="D228" s="233" t="s">
        <v>161</v>
      </c>
      <c r="E228" s="42"/>
      <c r="F228" s="234" t="s">
        <v>817</v>
      </c>
      <c r="G228" s="42"/>
      <c r="H228" s="42"/>
      <c r="I228" s="230"/>
      <c r="J228" s="42"/>
      <c r="K228" s="42"/>
      <c r="L228" s="46"/>
      <c r="M228" s="231"/>
      <c r="N228" s="23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161</v>
      </c>
      <c r="AU228" s="19" t="s">
        <v>81</v>
      </c>
    </row>
    <row r="229" s="13" customFormat="1">
      <c r="A229" s="13"/>
      <c r="B229" s="235"/>
      <c r="C229" s="236"/>
      <c r="D229" s="228" t="s">
        <v>163</v>
      </c>
      <c r="E229" s="237" t="s">
        <v>19</v>
      </c>
      <c r="F229" s="238" t="s">
        <v>688</v>
      </c>
      <c r="G229" s="236"/>
      <c r="H229" s="237" t="s">
        <v>19</v>
      </c>
      <c r="I229" s="239"/>
      <c r="J229" s="236"/>
      <c r="K229" s="236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163</v>
      </c>
      <c r="AU229" s="244" t="s">
        <v>81</v>
      </c>
      <c r="AV229" s="13" t="s">
        <v>79</v>
      </c>
      <c r="AW229" s="13" t="s">
        <v>34</v>
      </c>
      <c r="AX229" s="13" t="s">
        <v>72</v>
      </c>
      <c r="AY229" s="244" t="s">
        <v>150</v>
      </c>
    </row>
    <row r="230" s="13" customFormat="1">
      <c r="A230" s="13"/>
      <c r="B230" s="235"/>
      <c r="C230" s="236"/>
      <c r="D230" s="228" t="s">
        <v>163</v>
      </c>
      <c r="E230" s="237" t="s">
        <v>19</v>
      </c>
      <c r="F230" s="238" t="s">
        <v>818</v>
      </c>
      <c r="G230" s="236"/>
      <c r="H230" s="237" t="s">
        <v>19</v>
      </c>
      <c r="I230" s="239"/>
      <c r="J230" s="236"/>
      <c r="K230" s="236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163</v>
      </c>
      <c r="AU230" s="244" t="s">
        <v>81</v>
      </c>
      <c r="AV230" s="13" t="s">
        <v>79</v>
      </c>
      <c r="AW230" s="13" t="s">
        <v>34</v>
      </c>
      <c r="AX230" s="13" t="s">
        <v>72</v>
      </c>
      <c r="AY230" s="244" t="s">
        <v>150</v>
      </c>
    </row>
    <row r="231" s="13" customFormat="1">
      <c r="A231" s="13"/>
      <c r="B231" s="235"/>
      <c r="C231" s="236"/>
      <c r="D231" s="228" t="s">
        <v>163</v>
      </c>
      <c r="E231" s="237" t="s">
        <v>19</v>
      </c>
      <c r="F231" s="238" t="s">
        <v>993</v>
      </c>
      <c r="G231" s="236"/>
      <c r="H231" s="237" t="s">
        <v>19</v>
      </c>
      <c r="I231" s="239"/>
      <c r="J231" s="236"/>
      <c r="K231" s="236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163</v>
      </c>
      <c r="AU231" s="244" t="s">
        <v>81</v>
      </c>
      <c r="AV231" s="13" t="s">
        <v>79</v>
      </c>
      <c r="AW231" s="13" t="s">
        <v>34</v>
      </c>
      <c r="AX231" s="13" t="s">
        <v>72</v>
      </c>
      <c r="AY231" s="244" t="s">
        <v>150</v>
      </c>
    </row>
    <row r="232" s="14" customFormat="1">
      <c r="A232" s="14"/>
      <c r="B232" s="245"/>
      <c r="C232" s="246"/>
      <c r="D232" s="228" t="s">
        <v>163</v>
      </c>
      <c r="E232" s="247" t="s">
        <v>19</v>
      </c>
      <c r="F232" s="248" t="s">
        <v>994</v>
      </c>
      <c r="G232" s="246"/>
      <c r="H232" s="249">
        <v>9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163</v>
      </c>
      <c r="AU232" s="255" t="s">
        <v>81</v>
      </c>
      <c r="AV232" s="14" t="s">
        <v>81</v>
      </c>
      <c r="AW232" s="14" t="s">
        <v>34</v>
      </c>
      <c r="AX232" s="14" t="s">
        <v>72</v>
      </c>
      <c r="AY232" s="255" t="s">
        <v>150</v>
      </c>
    </row>
    <row r="233" s="13" customFormat="1">
      <c r="A233" s="13"/>
      <c r="B233" s="235"/>
      <c r="C233" s="236"/>
      <c r="D233" s="228" t="s">
        <v>163</v>
      </c>
      <c r="E233" s="237" t="s">
        <v>19</v>
      </c>
      <c r="F233" s="238" t="s">
        <v>1052</v>
      </c>
      <c r="G233" s="236"/>
      <c r="H233" s="237" t="s">
        <v>19</v>
      </c>
      <c r="I233" s="239"/>
      <c r="J233" s="236"/>
      <c r="K233" s="236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163</v>
      </c>
      <c r="AU233" s="244" t="s">
        <v>81</v>
      </c>
      <c r="AV233" s="13" t="s">
        <v>79</v>
      </c>
      <c r="AW233" s="13" t="s">
        <v>34</v>
      </c>
      <c r="AX233" s="13" t="s">
        <v>72</v>
      </c>
      <c r="AY233" s="244" t="s">
        <v>150</v>
      </c>
    </row>
    <row r="234" s="14" customFormat="1">
      <c r="A234" s="14"/>
      <c r="B234" s="245"/>
      <c r="C234" s="246"/>
      <c r="D234" s="228" t="s">
        <v>163</v>
      </c>
      <c r="E234" s="247" t="s">
        <v>19</v>
      </c>
      <c r="F234" s="248" t="s">
        <v>996</v>
      </c>
      <c r="G234" s="246"/>
      <c r="H234" s="249">
        <v>62.5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163</v>
      </c>
      <c r="AU234" s="255" t="s">
        <v>81</v>
      </c>
      <c r="AV234" s="14" t="s">
        <v>81</v>
      </c>
      <c r="AW234" s="14" t="s">
        <v>34</v>
      </c>
      <c r="AX234" s="14" t="s">
        <v>72</v>
      </c>
      <c r="AY234" s="255" t="s">
        <v>150</v>
      </c>
    </row>
    <row r="235" s="15" customFormat="1">
      <c r="A235" s="15"/>
      <c r="B235" s="256"/>
      <c r="C235" s="257"/>
      <c r="D235" s="228" t="s">
        <v>163</v>
      </c>
      <c r="E235" s="258" t="s">
        <v>19</v>
      </c>
      <c r="F235" s="259" t="s">
        <v>167</v>
      </c>
      <c r="G235" s="257"/>
      <c r="H235" s="260">
        <v>71.5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6" t="s">
        <v>163</v>
      </c>
      <c r="AU235" s="266" t="s">
        <v>81</v>
      </c>
      <c r="AV235" s="15" t="s">
        <v>157</v>
      </c>
      <c r="AW235" s="15" t="s">
        <v>34</v>
      </c>
      <c r="AX235" s="15" t="s">
        <v>79</v>
      </c>
      <c r="AY235" s="266" t="s">
        <v>150</v>
      </c>
    </row>
    <row r="236" s="2" customFormat="1" ht="16.5" customHeight="1">
      <c r="A236" s="40"/>
      <c r="B236" s="41"/>
      <c r="C236" s="215" t="s">
        <v>296</v>
      </c>
      <c r="D236" s="215" t="s">
        <v>152</v>
      </c>
      <c r="E236" s="216" t="s">
        <v>836</v>
      </c>
      <c r="F236" s="217" t="s">
        <v>837</v>
      </c>
      <c r="G236" s="218" t="s">
        <v>170</v>
      </c>
      <c r="H236" s="219">
        <v>675</v>
      </c>
      <c r="I236" s="220"/>
      <c r="J236" s="221">
        <f>ROUND(I236*H236,2)</f>
        <v>0</v>
      </c>
      <c r="K236" s="217" t="s">
        <v>19</v>
      </c>
      <c r="L236" s="46"/>
      <c r="M236" s="222" t="s">
        <v>19</v>
      </c>
      <c r="N236" s="223" t="s">
        <v>43</v>
      </c>
      <c r="O236" s="86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6" t="s">
        <v>157</v>
      </c>
      <c r="AT236" s="226" t="s">
        <v>152</v>
      </c>
      <c r="AU236" s="226" t="s">
        <v>81</v>
      </c>
      <c r="AY236" s="19" t="s">
        <v>150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9" t="s">
        <v>79</v>
      </c>
      <c r="BK236" s="227">
        <f>ROUND(I236*H236,2)</f>
        <v>0</v>
      </c>
      <c r="BL236" s="19" t="s">
        <v>157</v>
      </c>
      <c r="BM236" s="226" t="s">
        <v>1053</v>
      </c>
    </row>
    <row r="237" s="2" customFormat="1">
      <c r="A237" s="40"/>
      <c r="B237" s="41"/>
      <c r="C237" s="42"/>
      <c r="D237" s="228" t="s">
        <v>159</v>
      </c>
      <c r="E237" s="42"/>
      <c r="F237" s="229" t="s">
        <v>839</v>
      </c>
      <c r="G237" s="42"/>
      <c r="H237" s="42"/>
      <c r="I237" s="230"/>
      <c r="J237" s="42"/>
      <c r="K237" s="42"/>
      <c r="L237" s="46"/>
      <c r="M237" s="231"/>
      <c r="N237" s="232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159</v>
      </c>
      <c r="AU237" s="19" t="s">
        <v>81</v>
      </c>
    </row>
    <row r="238" s="13" customFormat="1">
      <c r="A238" s="13"/>
      <c r="B238" s="235"/>
      <c r="C238" s="236"/>
      <c r="D238" s="228" t="s">
        <v>163</v>
      </c>
      <c r="E238" s="237" t="s">
        <v>19</v>
      </c>
      <c r="F238" s="238" t="s">
        <v>688</v>
      </c>
      <c r="G238" s="236"/>
      <c r="H238" s="237" t="s">
        <v>19</v>
      </c>
      <c r="I238" s="239"/>
      <c r="J238" s="236"/>
      <c r="K238" s="236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163</v>
      </c>
      <c r="AU238" s="244" t="s">
        <v>81</v>
      </c>
      <c r="AV238" s="13" t="s">
        <v>79</v>
      </c>
      <c r="AW238" s="13" t="s">
        <v>34</v>
      </c>
      <c r="AX238" s="13" t="s">
        <v>72</v>
      </c>
      <c r="AY238" s="244" t="s">
        <v>150</v>
      </c>
    </row>
    <row r="239" s="13" customFormat="1">
      <c r="A239" s="13"/>
      <c r="B239" s="235"/>
      <c r="C239" s="236"/>
      <c r="D239" s="228" t="s">
        <v>163</v>
      </c>
      <c r="E239" s="237" t="s">
        <v>19</v>
      </c>
      <c r="F239" s="238" t="s">
        <v>947</v>
      </c>
      <c r="G239" s="236"/>
      <c r="H239" s="237" t="s">
        <v>19</v>
      </c>
      <c r="I239" s="239"/>
      <c r="J239" s="236"/>
      <c r="K239" s="236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163</v>
      </c>
      <c r="AU239" s="244" t="s">
        <v>81</v>
      </c>
      <c r="AV239" s="13" t="s">
        <v>79</v>
      </c>
      <c r="AW239" s="13" t="s">
        <v>34</v>
      </c>
      <c r="AX239" s="13" t="s">
        <v>72</v>
      </c>
      <c r="AY239" s="244" t="s">
        <v>150</v>
      </c>
    </row>
    <row r="240" s="14" customFormat="1">
      <c r="A240" s="14"/>
      <c r="B240" s="245"/>
      <c r="C240" s="246"/>
      <c r="D240" s="228" t="s">
        <v>163</v>
      </c>
      <c r="E240" s="247" t="s">
        <v>19</v>
      </c>
      <c r="F240" s="248" t="s">
        <v>1054</v>
      </c>
      <c r="G240" s="246"/>
      <c r="H240" s="249">
        <v>50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163</v>
      </c>
      <c r="AU240" s="255" t="s">
        <v>81</v>
      </c>
      <c r="AV240" s="14" t="s">
        <v>81</v>
      </c>
      <c r="AW240" s="14" t="s">
        <v>34</v>
      </c>
      <c r="AX240" s="14" t="s">
        <v>72</v>
      </c>
      <c r="AY240" s="255" t="s">
        <v>150</v>
      </c>
    </row>
    <row r="241" s="14" customFormat="1">
      <c r="A241" s="14"/>
      <c r="B241" s="245"/>
      <c r="C241" s="246"/>
      <c r="D241" s="228" t="s">
        <v>163</v>
      </c>
      <c r="E241" s="247" t="s">
        <v>19</v>
      </c>
      <c r="F241" s="248" t="s">
        <v>999</v>
      </c>
      <c r="G241" s="246"/>
      <c r="H241" s="249">
        <v>625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163</v>
      </c>
      <c r="AU241" s="255" t="s">
        <v>81</v>
      </c>
      <c r="AV241" s="14" t="s">
        <v>81</v>
      </c>
      <c r="AW241" s="14" t="s">
        <v>34</v>
      </c>
      <c r="AX241" s="14" t="s">
        <v>72</v>
      </c>
      <c r="AY241" s="255" t="s">
        <v>150</v>
      </c>
    </row>
    <row r="242" s="15" customFormat="1">
      <c r="A242" s="15"/>
      <c r="B242" s="256"/>
      <c r="C242" s="257"/>
      <c r="D242" s="228" t="s">
        <v>163</v>
      </c>
      <c r="E242" s="258" t="s">
        <v>19</v>
      </c>
      <c r="F242" s="259" t="s">
        <v>167</v>
      </c>
      <c r="G242" s="257"/>
      <c r="H242" s="260">
        <v>675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6" t="s">
        <v>163</v>
      </c>
      <c r="AU242" s="266" t="s">
        <v>81</v>
      </c>
      <c r="AV242" s="15" t="s">
        <v>157</v>
      </c>
      <c r="AW242" s="15" t="s">
        <v>34</v>
      </c>
      <c r="AX242" s="15" t="s">
        <v>79</v>
      </c>
      <c r="AY242" s="266" t="s">
        <v>150</v>
      </c>
    </row>
    <row r="243" s="2" customFormat="1" ht="16.5" customHeight="1">
      <c r="A243" s="40"/>
      <c r="B243" s="41"/>
      <c r="C243" s="267" t="s">
        <v>302</v>
      </c>
      <c r="D243" s="267" t="s">
        <v>412</v>
      </c>
      <c r="E243" s="268" t="s">
        <v>842</v>
      </c>
      <c r="F243" s="269" t="s">
        <v>843</v>
      </c>
      <c r="G243" s="270" t="s">
        <v>170</v>
      </c>
      <c r="H243" s="271">
        <v>675</v>
      </c>
      <c r="I243" s="272"/>
      <c r="J243" s="273">
        <f>ROUND(I243*H243,2)</f>
        <v>0</v>
      </c>
      <c r="K243" s="269" t="s">
        <v>19</v>
      </c>
      <c r="L243" s="274"/>
      <c r="M243" s="275" t="s">
        <v>19</v>
      </c>
      <c r="N243" s="276" t="s">
        <v>43</v>
      </c>
      <c r="O243" s="86"/>
      <c r="P243" s="224">
        <f>O243*H243</f>
        <v>0</v>
      </c>
      <c r="Q243" s="224">
        <v>0.001</v>
      </c>
      <c r="R243" s="224">
        <f>Q243*H243</f>
        <v>0.67500000000000004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208</v>
      </c>
      <c r="AT243" s="226" t="s">
        <v>412</v>
      </c>
      <c r="AU243" s="226" t="s">
        <v>81</v>
      </c>
      <c r="AY243" s="19" t="s">
        <v>150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79</v>
      </c>
      <c r="BK243" s="227">
        <f>ROUND(I243*H243,2)</f>
        <v>0</v>
      </c>
      <c r="BL243" s="19" t="s">
        <v>157</v>
      </c>
      <c r="BM243" s="226" t="s">
        <v>1055</v>
      </c>
    </row>
    <row r="244" s="2" customFormat="1">
      <c r="A244" s="40"/>
      <c r="B244" s="41"/>
      <c r="C244" s="42"/>
      <c r="D244" s="228" t="s">
        <v>159</v>
      </c>
      <c r="E244" s="42"/>
      <c r="F244" s="229" t="s">
        <v>845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159</v>
      </c>
      <c r="AU244" s="19" t="s">
        <v>81</v>
      </c>
    </row>
    <row r="245" s="13" customFormat="1">
      <c r="A245" s="13"/>
      <c r="B245" s="235"/>
      <c r="C245" s="236"/>
      <c r="D245" s="228" t="s">
        <v>163</v>
      </c>
      <c r="E245" s="237" t="s">
        <v>19</v>
      </c>
      <c r="F245" s="238" t="s">
        <v>846</v>
      </c>
      <c r="G245" s="236"/>
      <c r="H245" s="237" t="s">
        <v>19</v>
      </c>
      <c r="I245" s="239"/>
      <c r="J245" s="236"/>
      <c r="K245" s="236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163</v>
      </c>
      <c r="AU245" s="244" t="s">
        <v>81</v>
      </c>
      <c r="AV245" s="13" t="s">
        <v>79</v>
      </c>
      <c r="AW245" s="13" t="s">
        <v>34</v>
      </c>
      <c r="AX245" s="13" t="s">
        <v>72</v>
      </c>
      <c r="AY245" s="244" t="s">
        <v>150</v>
      </c>
    </row>
    <row r="246" s="13" customFormat="1">
      <c r="A246" s="13"/>
      <c r="B246" s="235"/>
      <c r="C246" s="236"/>
      <c r="D246" s="228" t="s">
        <v>163</v>
      </c>
      <c r="E246" s="237" t="s">
        <v>19</v>
      </c>
      <c r="F246" s="238" t="s">
        <v>847</v>
      </c>
      <c r="G246" s="236"/>
      <c r="H246" s="237" t="s">
        <v>19</v>
      </c>
      <c r="I246" s="239"/>
      <c r="J246" s="236"/>
      <c r="K246" s="236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163</v>
      </c>
      <c r="AU246" s="244" t="s">
        <v>81</v>
      </c>
      <c r="AV246" s="13" t="s">
        <v>79</v>
      </c>
      <c r="AW246" s="13" t="s">
        <v>34</v>
      </c>
      <c r="AX246" s="13" t="s">
        <v>72</v>
      </c>
      <c r="AY246" s="244" t="s">
        <v>150</v>
      </c>
    </row>
    <row r="247" s="14" customFormat="1">
      <c r="A247" s="14"/>
      <c r="B247" s="245"/>
      <c r="C247" s="246"/>
      <c r="D247" s="228" t="s">
        <v>163</v>
      </c>
      <c r="E247" s="247" t="s">
        <v>19</v>
      </c>
      <c r="F247" s="248" t="s">
        <v>1001</v>
      </c>
      <c r="G247" s="246"/>
      <c r="H247" s="249">
        <v>675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163</v>
      </c>
      <c r="AU247" s="255" t="s">
        <v>81</v>
      </c>
      <c r="AV247" s="14" t="s">
        <v>81</v>
      </c>
      <c r="AW247" s="14" t="s">
        <v>34</v>
      </c>
      <c r="AX247" s="14" t="s">
        <v>72</v>
      </c>
      <c r="AY247" s="255" t="s">
        <v>150</v>
      </c>
    </row>
    <row r="248" s="15" customFormat="1">
      <c r="A248" s="15"/>
      <c r="B248" s="256"/>
      <c r="C248" s="257"/>
      <c r="D248" s="228" t="s">
        <v>163</v>
      </c>
      <c r="E248" s="258" t="s">
        <v>19</v>
      </c>
      <c r="F248" s="259" t="s">
        <v>167</v>
      </c>
      <c r="G248" s="257"/>
      <c r="H248" s="260">
        <v>675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6" t="s">
        <v>163</v>
      </c>
      <c r="AU248" s="266" t="s">
        <v>81</v>
      </c>
      <c r="AV248" s="15" t="s">
        <v>157</v>
      </c>
      <c r="AW248" s="15" t="s">
        <v>34</v>
      </c>
      <c r="AX248" s="15" t="s">
        <v>79</v>
      </c>
      <c r="AY248" s="266" t="s">
        <v>150</v>
      </c>
    </row>
    <row r="249" s="2" customFormat="1" ht="16.5" customHeight="1">
      <c r="A249" s="40"/>
      <c r="B249" s="41"/>
      <c r="C249" s="215" t="s">
        <v>7</v>
      </c>
      <c r="D249" s="215" t="s">
        <v>152</v>
      </c>
      <c r="E249" s="216" t="s">
        <v>849</v>
      </c>
      <c r="F249" s="217" t="s">
        <v>850</v>
      </c>
      <c r="G249" s="218" t="s">
        <v>218</v>
      </c>
      <c r="H249" s="219">
        <v>204.96000000000001</v>
      </c>
      <c r="I249" s="220"/>
      <c r="J249" s="221">
        <f>ROUND(I249*H249,2)</f>
        <v>0</v>
      </c>
      <c r="K249" s="217" t="s">
        <v>156</v>
      </c>
      <c r="L249" s="46"/>
      <c r="M249" s="222" t="s">
        <v>19</v>
      </c>
      <c r="N249" s="223" t="s">
        <v>43</v>
      </c>
      <c r="O249" s="86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6" t="s">
        <v>157</v>
      </c>
      <c r="AT249" s="226" t="s">
        <v>152</v>
      </c>
      <c r="AU249" s="226" t="s">
        <v>81</v>
      </c>
      <c r="AY249" s="19" t="s">
        <v>150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9" t="s">
        <v>79</v>
      </c>
      <c r="BK249" s="227">
        <f>ROUND(I249*H249,2)</f>
        <v>0</v>
      </c>
      <c r="BL249" s="19" t="s">
        <v>157</v>
      </c>
      <c r="BM249" s="226" t="s">
        <v>1056</v>
      </c>
    </row>
    <row r="250" s="2" customFormat="1">
      <c r="A250" s="40"/>
      <c r="B250" s="41"/>
      <c r="C250" s="42"/>
      <c r="D250" s="228" t="s">
        <v>159</v>
      </c>
      <c r="E250" s="42"/>
      <c r="F250" s="229" t="s">
        <v>852</v>
      </c>
      <c r="G250" s="42"/>
      <c r="H250" s="42"/>
      <c r="I250" s="230"/>
      <c r="J250" s="42"/>
      <c r="K250" s="42"/>
      <c r="L250" s="46"/>
      <c r="M250" s="231"/>
      <c r="N250" s="232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159</v>
      </c>
      <c r="AU250" s="19" t="s">
        <v>81</v>
      </c>
    </row>
    <row r="251" s="2" customFormat="1">
      <c r="A251" s="40"/>
      <c r="B251" s="41"/>
      <c r="C251" s="42"/>
      <c r="D251" s="233" t="s">
        <v>161</v>
      </c>
      <c r="E251" s="42"/>
      <c r="F251" s="234" t="s">
        <v>853</v>
      </c>
      <c r="G251" s="42"/>
      <c r="H251" s="42"/>
      <c r="I251" s="230"/>
      <c r="J251" s="42"/>
      <c r="K251" s="42"/>
      <c r="L251" s="46"/>
      <c r="M251" s="231"/>
      <c r="N251" s="23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161</v>
      </c>
      <c r="AU251" s="19" t="s">
        <v>81</v>
      </c>
    </row>
    <row r="252" s="13" customFormat="1">
      <c r="A252" s="13"/>
      <c r="B252" s="235"/>
      <c r="C252" s="236"/>
      <c r="D252" s="228" t="s">
        <v>163</v>
      </c>
      <c r="E252" s="237" t="s">
        <v>19</v>
      </c>
      <c r="F252" s="238" t="s">
        <v>688</v>
      </c>
      <c r="G252" s="236"/>
      <c r="H252" s="237" t="s">
        <v>19</v>
      </c>
      <c r="I252" s="239"/>
      <c r="J252" s="236"/>
      <c r="K252" s="236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163</v>
      </c>
      <c r="AU252" s="244" t="s">
        <v>81</v>
      </c>
      <c r="AV252" s="13" t="s">
        <v>79</v>
      </c>
      <c r="AW252" s="13" t="s">
        <v>34</v>
      </c>
      <c r="AX252" s="13" t="s">
        <v>72</v>
      </c>
      <c r="AY252" s="244" t="s">
        <v>150</v>
      </c>
    </row>
    <row r="253" s="13" customFormat="1">
      <c r="A253" s="13"/>
      <c r="B253" s="235"/>
      <c r="C253" s="236"/>
      <c r="D253" s="228" t="s">
        <v>163</v>
      </c>
      <c r="E253" s="237" t="s">
        <v>19</v>
      </c>
      <c r="F253" s="238" t="s">
        <v>1057</v>
      </c>
      <c r="G253" s="236"/>
      <c r="H253" s="237" t="s">
        <v>19</v>
      </c>
      <c r="I253" s="239"/>
      <c r="J253" s="236"/>
      <c r="K253" s="236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163</v>
      </c>
      <c r="AU253" s="244" t="s">
        <v>81</v>
      </c>
      <c r="AV253" s="13" t="s">
        <v>79</v>
      </c>
      <c r="AW253" s="13" t="s">
        <v>34</v>
      </c>
      <c r="AX253" s="13" t="s">
        <v>72</v>
      </c>
      <c r="AY253" s="244" t="s">
        <v>150</v>
      </c>
    </row>
    <row r="254" s="14" customFormat="1">
      <c r="A254" s="14"/>
      <c r="B254" s="245"/>
      <c r="C254" s="246"/>
      <c r="D254" s="228" t="s">
        <v>163</v>
      </c>
      <c r="E254" s="247" t="s">
        <v>19</v>
      </c>
      <c r="F254" s="248" t="s">
        <v>1058</v>
      </c>
      <c r="G254" s="246"/>
      <c r="H254" s="249">
        <v>55.799999999999997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163</v>
      </c>
      <c r="AU254" s="255" t="s">
        <v>81</v>
      </c>
      <c r="AV254" s="14" t="s">
        <v>81</v>
      </c>
      <c r="AW254" s="14" t="s">
        <v>34</v>
      </c>
      <c r="AX254" s="14" t="s">
        <v>72</v>
      </c>
      <c r="AY254" s="255" t="s">
        <v>150</v>
      </c>
    </row>
    <row r="255" s="14" customFormat="1">
      <c r="A255" s="14"/>
      <c r="B255" s="245"/>
      <c r="C255" s="246"/>
      <c r="D255" s="228" t="s">
        <v>163</v>
      </c>
      <c r="E255" s="247" t="s">
        <v>19</v>
      </c>
      <c r="F255" s="248" t="s">
        <v>1059</v>
      </c>
      <c r="G255" s="246"/>
      <c r="H255" s="249">
        <v>149.16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163</v>
      </c>
      <c r="AU255" s="255" t="s">
        <v>81</v>
      </c>
      <c r="AV255" s="14" t="s">
        <v>81</v>
      </c>
      <c r="AW255" s="14" t="s">
        <v>34</v>
      </c>
      <c r="AX255" s="14" t="s">
        <v>72</v>
      </c>
      <c r="AY255" s="255" t="s">
        <v>150</v>
      </c>
    </row>
    <row r="256" s="15" customFormat="1">
      <c r="A256" s="15"/>
      <c r="B256" s="256"/>
      <c r="C256" s="257"/>
      <c r="D256" s="228" t="s">
        <v>163</v>
      </c>
      <c r="E256" s="258" t="s">
        <v>19</v>
      </c>
      <c r="F256" s="259" t="s">
        <v>167</v>
      </c>
      <c r="G256" s="257"/>
      <c r="H256" s="260">
        <v>204.96000000000001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6" t="s">
        <v>163</v>
      </c>
      <c r="AU256" s="266" t="s">
        <v>81</v>
      </c>
      <c r="AV256" s="15" t="s">
        <v>157</v>
      </c>
      <c r="AW256" s="15" t="s">
        <v>34</v>
      </c>
      <c r="AX256" s="15" t="s">
        <v>79</v>
      </c>
      <c r="AY256" s="266" t="s">
        <v>150</v>
      </c>
    </row>
    <row r="257" s="2" customFormat="1" ht="21.75" customHeight="1">
      <c r="A257" s="40"/>
      <c r="B257" s="41"/>
      <c r="C257" s="215" t="s">
        <v>318</v>
      </c>
      <c r="D257" s="215" t="s">
        <v>152</v>
      </c>
      <c r="E257" s="216" t="s">
        <v>858</v>
      </c>
      <c r="F257" s="217" t="s">
        <v>859</v>
      </c>
      <c r="G257" s="218" t="s">
        <v>218</v>
      </c>
      <c r="H257" s="219">
        <v>204.96000000000001</v>
      </c>
      <c r="I257" s="220"/>
      <c r="J257" s="221">
        <f>ROUND(I257*H257,2)</f>
        <v>0</v>
      </c>
      <c r="K257" s="217" t="s">
        <v>156</v>
      </c>
      <c r="L257" s="46"/>
      <c r="M257" s="222" t="s">
        <v>19</v>
      </c>
      <c r="N257" s="223" t="s">
        <v>43</v>
      </c>
      <c r="O257" s="86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157</v>
      </c>
      <c r="AT257" s="226" t="s">
        <v>152</v>
      </c>
      <c r="AU257" s="226" t="s">
        <v>81</v>
      </c>
      <c r="AY257" s="19" t="s">
        <v>150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79</v>
      </c>
      <c r="BK257" s="227">
        <f>ROUND(I257*H257,2)</f>
        <v>0</v>
      </c>
      <c r="BL257" s="19" t="s">
        <v>157</v>
      </c>
      <c r="BM257" s="226" t="s">
        <v>1060</v>
      </c>
    </row>
    <row r="258" s="2" customFormat="1">
      <c r="A258" s="40"/>
      <c r="B258" s="41"/>
      <c r="C258" s="42"/>
      <c r="D258" s="228" t="s">
        <v>159</v>
      </c>
      <c r="E258" s="42"/>
      <c r="F258" s="229" t="s">
        <v>861</v>
      </c>
      <c r="G258" s="42"/>
      <c r="H258" s="42"/>
      <c r="I258" s="230"/>
      <c r="J258" s="42"/>
      <c r="K258" s="42"/>
      <c r="L258" s="46"/>
      <c r="M258" s="231"/>
      <c r="N258" s="23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159</v>
      </c>
      <c r="AU258" s="19" t="s">
        <v>81</v>
      </c>
    </row>
    <row r="259" s="2" customFormat="1">
      <c r="A259" s="40"/>
      <c r="B259" s="41"/>
      <c r="C259" s="42"/>
      <c r="D259" s="233" t="s">
        <v>161</v>
      </c>
      <c r="E259" s="42"/>
      <c r="F259" s="234" t="s">
        <v>862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161</v>
      </c>
      <c r="AU259" s="19" t="s">
        <v>81</v>
      </c>
    </row>
    <row r="260" s="13" customFormat="1">
      <c r="A260" s="13"/>
      <c r="B260" s="235"/>
      <c r="C260" s="236"/>
      <c r="D260" s="228" t="s">
        <v>163</v>
      </c>
      <c r="E260" s="237" t="s">
        <v>19</v>
      </c>
      <c r="F260" s="238" t="s">
        <v>1008</v>
      </c>
      <c r="G260" s="236"/>
      <c r="H260" s="237" t="s">
        <v>19</v>
      </c>
      <c r="I260" s="239"/>
      <c r="J260" s="236"/>
      <c r="K260" s="236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163</v>
      </c>
      <c r="AU260" s="244" t="s">
        <v>81</v>
      </c>
      <c r="AV260" s="13" t="s">
        <v>79</v>
      </c>
      <c r="AW260" s="13" t="s">
        <v>34</v>
      </c>
      <c r="AX260" s="13" t="s">
        <v>72</v>
      </c>
      <c r="AY260" s="244" t="s">
        <v>150</v>
      </c>
    </row>
    <row r="261" s="14" customFormat="1">
      <c r="A261" s="14"/>
      <c r="B261" s="245"/>
      <c r="C261" s="246"/>
      <c r="D261" s="228" t="s">
        <v>163</v>
      </c>
      <c r="E261" s="247" t="s">
        <v>19</v>
      </c>
      <c r="F261" s="248" t="s">
        <v>1061</v>
      </c>
      <c r="G261" s="246"/>
      <c r="H261" s="249">
        <v>204.96000000000001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163</v>
      </c>
      <c r="AU261" s="255" t="s">
        <v>81</v>
      </c>
      <c r="AV261" s="14" t="s">
        <v>81</v>
      </c>
      <c r="AW261" s="14" t="s">
        <v>34</v>
      </c>
      <c r="AX261" s="14" t="s">
        <v>72</v>
      </c>
      <c r="AY261" s="255" t="s">
        <v>150</v>
      </c>
    </row>
    <row r="262" s="15" customFormat="1">
      <c r="A262" s="15"/>
      <c r="B262" s="256"/>
      <c r="C262" s="257"/>
      <c r="D262" s="228" t="s">
        <v>163</v>
      </c>
      <c r="E262" s="258" t="s">
        <v>19</v>
      </c>
      <c r="F262" s="259" t="s">
        <v>167</v>
      </c>
      <c r="G262" s="257"/>
      <c r="H262" s="260">
        <v>204.96000000000001</v>
      </c>
      <c r="I262" s="261"/>
      <c r="J262" s="257"/>
      <c r="K262" s="257"/>
      <c r="L262" s="262"/>
      <c r="M262" s="263"/>
      <c r="N262" s="264"/>
      <c r="O262" s="264"/>
      <c r="P262" s="264"/>
      <c r="Q262" s="264"/>
      <c r="R262" s="264"/>
      <c r="S262" s="264"/>
      <c r="T262" s="26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6" t="s">
        <v>163</v>
      </c>
      <c r="AU262" s="266" t="s">
        <v>81</v>
      </c>
      <c r="AV262" s="15" t="s">
        <v>157</v>
      </c>
      <c r="AW262" s="15" t="s">
        <v>34</v>
      </c>
      <c r="AX262" s="15" t="s">
        <v>79</v>
      </c>
      <c r="AY262" s="266" t="s">
        <v>150</v>
      </c>
    </row>
    <row r="263" s="2" customFormat="1" ht="16.5" customHeight="1">
      <c r="A263" s="40"/>
      <c r="B263" s="41"/>
      <c r="C263" s="267" t="s">
        <v>325</v>
      </c>
      <c r="D263" s="267" t="s">
        <v>412</v>
      </c>
      <c r="E263" s="268" t="s">
        <v>865</v>
      </c>
      <c r="F263" s="269" t="s">
        <v>866</v>
      </c>
      <c r="G263" s="270" t="s">
        <v>218</v>
      </c>
      <c r="H263" s="271">
        <v>204.96000000000001</v>
      </c>
      <c r="I263" s="272"/>
      <c r="J263" s="273">
        <f>ROUND(I263*H263,2)</f>
        <v>0</v>
      </c>
      <c r="K263" s="269" t="s">
        <v>156</v>
      </c>
      <c r="L263" s="274"/>
      <c r="M263" s="275" t="s">
        <v>19</v>
      </c>
      <c r="N263" s="276" t="s">
        <v>43</v>
      </c>
      <c r="O263" s="86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6" t="s">
        <v>208</v>
      </c>
      <c r="AT263" s="226" t="s">
        <v>412</v>
      </c>
      <c r="AU263" s="226" t="s">
        <v>81</v>
      </c>
      <c r="AY263" s="19" t="s">
        <v>150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9" t="s">
        <v>79</v>
      </c>
      <c r="BK263" s="227">
        <f>ROUND(I263*H263,2)</f>
        <v>0</v>
      </c>
      <c r="BL263" s="19" t="s">
        <v>157</v>
      </c>
      <c r="BM263" s="226" t="s">
        <v>1062</v>
      </c>
    </row>
    <row r="264" s="2" customFormat="1">
      <c r="A264" s="40"/>
      <c r="B264" s="41"/>
      <c r="C264" s="42"/>
      <c r="D264" s="228" t="s">
        <v>159</v>
      </c>
      <c r="E264" s="42"/>
      <c r="F264" s="229" t="s">
        <v>866</v>
      </c>
      <c r="G264" s="42"/>
      <c r="H264" s="42"/>
      <c r="I264" s="230"/>
      <c r="J264" s="42"/>
      <c r="K264" s="42"/>
      <c r="L264" s="46"/>
      <c r="M264" s="231"/>
      <c r="N264" s="232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159</v>
      </c>
      <c r="AU264" s="19" t="s">
        <v>81</v>
      </c>
    </row>
    <row r="265" s="13" customFormat="1">
      <c r="A265" s="13"/>
      <c r="B265" s="235"/>
      <c r="C265" s="236"/>
      <c r="D265" s="228" t="s">
        <v>163</v>
      </c>
      <c r="E265" s="237" t="s">
        <v>19</v>
      </c>
      <c r="F265" s="238" t="s">
        <v>868</v>
      </c>
      <c r="G265" s="236"/>
      <c r="H265" s="237" t="s">
        <v>19</v>
      </c>
      <c r="I265" s="239"/>
      <c r="J265" s="236"/>
      <c r="K265" s="236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163</v>
      </c>
      <c r="AU265" s="244" t="s">
        <v>81</v>
      </c>
      <c r="AV265" s="13" t="s">
        <v>79</v>
      </c>
      <c r="AW265" s="13" t="s">
        <v>34</v>
      </c>
      <c r="AX265" s="13" t="s">
        <v>72</v>
      </c>
      <c r="AY265" s="244" t="s">
        <v>150</v>
      </c>
    </row>
    <row r="266" s="14" customFormat="1">
      <c r="A266" s="14"/>
      <c r="B266" s="245"/>
      <c r="C266" s="246"/>
      <c r="D266" s="228" t="s">
        <v>163</v>
      </c>
      <c r="E266" s="247" t="s">
        <v>19</v>
      </c>
      <c r="F266" s="248" t="s">
        <v>1061</v>
      </c>
      <c r="G266" s="246"/>
      <c r="H266" s="249">
        <v>204.96000000000001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163</v>
      </c>
      <c r="AU266" s="255" t="s">
        <v>81</v>
      </c>
      <c r="AV266" s="14" t="s">
        <v>81</v>
      </c>
      <c r="AW266" s="14" t="s">
        <v>34</v>
      </c>
      <c r="AX266" s="14" t="s">
        <v>72</v>
      </c>
      <c r="AY266" s="255" t="s">
        <v>150</v>
      </c>
    </row>
    <row r="267" s="15" customFormat="1">
      <c r="A267" s="15"/>
      <c r="B267" s="256"/>
      <c r="C267" s="257"/>
      <c r="D267" s="228" t="s">
        <v>163</v>
      </c>
      <c r="E267" s="258" t="s">
        <v>19</v>
      </c>
      <c r="F267" s="259" t="s">
        <v>167</v>
      </c>
      <c r="G267" s="257"/>
      <c r="H267" s="260">
        <v>204.96000000000001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6" t="s">
        <v>163</v>
      </c>
      <c r="AU267" s="266" t="s">
        <v>81</v>
      </c>
      <c r="AV267" s="15" t="s">
        <v>157</v>
      </c>
      <c r="AW267" s="15" t="s">
        <v>34</v>
      </c>
      <c r="AX267" s="15" t="s">
        <v>79</v>
      </c>
      <c r="AY267" s="266" t="s">
        <v>150</v>
      </c>
    </row>
    <row r="268" s="12" customFormat="1" ht="22.8" customHeight="1">
      <c r="A268" s="12"/>
      <c r="B268" s="199"/>
      <c r="C268" s="200"/>
      <c r="D268" s="201" t="s">
        <v>71</v>
      </c>
      <c r="E268" s="213" t="s">
        <v>215</v>
      </c>
      <c r="F268" s="213" t="s">
        <v>890</v>
      </c>
      <c r="G268" s="200"/>
      <c r="H268" s="200"/>
      <c r="I268" s="203"/>
      <c r="J268" s="214">
        <f>BK268</f>
        <v>0</v>
      </c>
      <c r="K268" s="200"/>
      <c r="L268" s="205"/>
      <c r="M268" s="206"/>
      <c r="N268" s="207"/>
      <c r="O268" s="207"/>
      <c r="P268" s="208">
        <f>P269</f>
        <v>0</v>
      </c>
      <c r="Q268" s="207"/>
      <c r="R268" s="208">
        <f>R269</f>
        <v>0</v>
      </c>
      <c r="S268" s="207"/>
      <c r="T268" s="209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0" t="s">
        <v>79</v>
      </c>
      <c r="AT268" s="211" t="s">
        <v>71</v>
      </c>
      <c r="AU268" s="211" t="s">
        <v>79</v>
      </c>
      <c r="AY268" s="210" t="s">
        <v>150</v>
      </c>
      <c r="BK268" s="212">
        <f>BK269</f>
        <v>0</v>
      </c>
    </row>
    <row r="269" s="12" customFormat="1" ht="20.88" customHeight="1">
      <c r="A269" s="12"/>
      <c r="B269" s="199"/>
      <c r="C269" s="200"/>
      <c r="D269" s="201" t="s">
        <v>71</v>
      </c>
      <c r="E269" s="213" t="s">
        <v>891</v>
      </c>
      <c r="F269" s="213" t="s">
        <v>892</v>
      </c>
      <c r="G269" s="200"/>
      <c r="H269" s="200"/>
      <c r="I269" s="203"/>
      <c r="J269" s="214">
        <f>BK269</f>
        <v>0</v>
      </c>
      <c r="K269" s="200"/>
      <c r="L269" s="205"/>
      <c r="M269" s="206"/>
      <c r="N269" s="207"/>
      <c r="O269" s="207"/>
      <c r="P269" s="208">
        <f>SUM(P270:P272)</f>
        <v>0</v>
      </c>
      <c r="Q269" s="207"/>
      <c r="R269" s="208">
        <f>SUM(R270:R272)</f>
        <v>0</v>
      </c>
      <c r="S269" s="207"/>
      <c r="T269" s="209">
        <f>SUM(T270:T272)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0" t="s">
        <v>79</v>
      </c>
      <c r="AT269" s="211" t="s">
        <v>71</v>
      </c>
      <c r="AU269" s="211" t="s">
        <v>81</v>
      </c>
      <c r="AY269" s="210" t="s">
        <v>150</v>
      </c>
      <c r="BK269" s="212">
        <f>SUM(BK270:BK272)</f>
        <v>0</v>
      </c>
    </row>
    <row r="270" s="2" customFormat="1" ht="24.15" customHeight="1">
      <c r="A270" s="40"/>
      <c r="B270" s="41"/>
      <c r="C270" s="215" t="s">
        <v>331</v>
      </c>
      <c r="D270" s="215" t="s">
        <v>152</v>
      </c>
      <c r="E270" s="216" t="s">
        <v>893</v>
      </c>
      <c r="F270" s="217" t="s">
        <v>894</v>
      </c>
      <c r="G270" s="218" t="s">
        <v>382</v>
      </c>
      <c r="H270" s="219">
        <v>1.1020000000000001</v>
      </c>
      <c r="I270" s="220"/>
      <c r="J270" s="221">
        <f>ROUND(I270*H270,2)</f>
        <v>0</v>
      </c>
      <c r="K270" s="217" t="s">
        <v>156</v>
      </c>
      <c r="L270" s="46"/>
      <c r="M270" s="222" t="s">
        <v>19</v>
      </c>
      <c r="N270" s="223" t="s">
        <v>43</v>
      </c>
      <c r="O270" s="86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6" t="s">
        <v>157</v>
      </c>
      <c r="AT270" s="226" t="s">
        <v>152</v>
      </c>
      <c r="AU270" s="226" t="s">
        <v>91</v>
      </c>
      <c r="AY270" s="19" t="s">
        <v>150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9" t="s">
        <v>79</v>
      </c>
      <c r="BK270" s="227">
        <f>ROUND(I270*H270,2)</f>
        <v>0</v>
      </c>
      <c r="BL270" s="19" t="s">
        <v>157</v>
      </c>
      <c r="BM270" s="226" t="s">
        <v>1063</v>
      </c>
    </row>
    <row r="271" s="2" customFormat="1">
      <c r="A271" s="40"/>
      <c r="B271" s="41"/>
      <c r="C271" s="42"/>
      <c r="D271" s="228" t="s">
        <v>159</v>
      </c>
      <c r="E271" s="42"/>
      <c r="F271" s="229" t="s">
        <v>896</v>
      </c>
      <c r="G271" s="42"/>
      <c r="H271" s="42"/>
      <c r="I271" s="230"/>
      <c r="J271" s="42"/>
      <c r="K271" s="42"/>
      <c r="L271" s="46"/>
      <c r="M271" s="231"/>
      <c r="N271" s="232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159</v>
      </c>
      <c r="AU271" s="19" t="s">
        <v>91</v>
      </c>
    </row>
    <row r="272" s="2" customFormat="1">
      <c r="A272" s="40"/>
      <c r="B272" s="41"/>
      <c r="C272" s="42"/>
      <c r="D272" s="233" t="s">
        <v>161</v>
      </c>
      <c r="E272" s="42"/>
      <c r="F272" s="234" t="s">
        <v>897</v>
      </c>
      <c r="G272" s="42"/>
      <c r="H272" s="42"/>
      <c r="I272" s="230"/>
      <c r="J272" s="42"/>
      <c r="K272" s="42"/>
      <c r="L272" s="46"/>
      <c r="M272" s="231"/>
      <c r="N272" s="232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161</v>
      </c>
      <c r="AU272" s="19" t="s">
        <v>91</v>
      </c>
    </row>
    <row r="273" s="12" customFormat="1" ht="25.92" customHeight="1">
      <c r="A273" s="12"/>
      <c r="B273" s="199"/>
      <c r="C273" s="200"/>
      <c r="D273" s="201" t="s">
        <v>71</v>
      </c>
      <c r="E273" s="202" t="s">
        <v>898</v>
      </c>
      <c r="F273" s="202" t="s">
        <v>899</v>
      </c>
      <c r="G273" s="200"/>
      <c r="H273" s="200"/>
      <c r="I273" s="203"/>
      <c r="J273" s="204">
        <f>BK273</f>
        <v>0</v>
      </c>
      <c r="K273" s="200"/>
      <c r="L273" s="205"/>
      <c r="M273" s="206"/>
      <c r="N273" s="207"/>
      <c r="O273" s="207"/>
      <c r="P273" s="208">
        <f>P274</f>
        <v>0</v>
      </c>
      <c r="Q273" s="207"/>
      <c r="R273" s="208">
        <f>R274</f>
        <v>0.14000000000000001</v>
      </c>
      <c r="S273" s="207"/>
      <c r="T273" s="209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0" t="s">
        <v>81</v>
      </c>
      <c r="AT273" s="211" t="s">
        <v>71</v>
      </c>
      <c r="AU273" s="211" t="s">
        <v>72</v>
      </c>
      <c r="AY273" s="210" t="s">
        <v>150</v>
      </c>
      <c r="BK273" s="212">
        <f>BK274</f>
        <v>0</v>
      </c>
    </row>
    <row r="274" s="12" customFormat="1" ht="22.8" customHeight="1">
      <c r="A274" s="12"/>
      <c r="B274" s="199"/>
      <c r="C274" s="200"/>
      <c r="D274" s="201" t="s">
        <v>71</v>
      </c>
      <c r="E274" s="213" t="s">
        <v>900</v>
      </c>
      <c r="F274" s="213" t="s">
        <v>901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SUM(P275:P292)</f>
        <v>0</v>
      </c>
      <c r="Q274" s="207"/>
      <c r="R274" s="208">
        <f>SUM(R275:R292)</f>
        <v>0.14000000000000001</v>
      </c>
      <c r="S274" s="207"/>
      <c r="T274" s="209">
        <f>SUM(T275:T292)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81</v>
      </c>
      <c r="AT274" s="211" t="s">
        <v>71</v>
      </c>
      <c r="AU274" s="211" t="s">
        <v>79</v>
      </c>
      <c r="AY274" s="210" t="s">
        <v>150</v>
      </c>
      <c r="BK274" s="212">
        <f>SUM(BK275:BK292)</f>
        <v>0</v>
      </c>
    </row>
    <row r="275" s="2" customFormat="1" ht="24.15" customHeight="1">
      <c r="A275" s="40"/>
      <c r="B275" s="41"/>
      <c r="C275" s="215" t="s">
        <v>337</v>
      </c>
      <c r="D275" s="215" t="s">
        <v>152</v>
      </c>
      <c r="E275" s="216" t="s">
        <v>902</v>
      </c>
      <c r="F275" s="217" t="s">
        <v>903</v>
      </c>
      <c r="G275" s="218" t="s">
        <v>476</v>
      </c>
      <c r="H275" s="219">
        <v>42.899999999999999</v>
      </c>
      <c r="I275" s="220"/>
      <c r="J275" s="221">
        <f>ROUND(I275*H275,2)</f>
        <v>0</v>
      </c>
      <c r="K275" s="217" t="s">
        <v>156</v>
      </c>
      <c r="L275" s="46"/>
      <c r="M275" s="222" t="s">
        <v>19</v>
      </c>
      <c r="N275" s="223" t="s">
        <v>43</v>
      </c>
      <c r="O275" s="86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6" t="s">
        <v>276</v>
      </c>
      <c r="AT275" s="226" t="s">
        <v>152</v>
      </c>
      <c r="AU275" s="226" t="s">
        <v>81</v>
      </c>
      <c r="AY275" s="19" t="s">
        <v>150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9" t="s">
        <v>79</v>
      </c>
      <c r="BK275" s="227">
        <f>ROUND(I275*H275,2)</f>
        <v>0</v>
      </c>
      <c r="BL275" s="19" t="s">
        <v>276</v>
      </c>
      <c r="BM275" s="226" t="s">
        <v>1064</v>
      </c>
    </row>
    <row r="276" s="2" customFormat="1">
      <c r="A276" s="40"/>
      <c r="B276" s="41"/>
      <c r="C276" s="42"/>
      <c r="D276" s="228" t="s">
        <v>159</v>
      </c>
      <c r="E276" s="42"/>
      <c r="F276" s="229" t="s">
        <v>905</v>
      </c>
      <c r="G276" s="42"/>
      <c r="H276" s="42"/>
      <c r="I276" s="230"/>
      <c r="J276" s="42"/>
      <c r="K276" s="42"/>
      <c r="L276" s="46"/>
      <c r="M276" s="231"/>
      <c r="N276" s="23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159</v>
      </c>
      <c r="AU276" s="19" t="s">
        <v>81</v>
      </c>
    </row>
    <row r="277" s="2" customFormat="1">
      <c r="A277" s="40"/>
      <c r="B277" s="41"/>
      <c r="C277" s="42"/>
      <c r="D277" s="233" t="s">
        <v>161</v>
      </c>
      <c r="E277" s="42"/>
      <c r="F277" s="234" t="s">
        <v>906</v>
      </c>
      <c r="G277" s="42"/>
      <c r="H277" s="42"/>
      <c r="I277" s="230"/>
      <c r="J277" s="42"/>
      <c r="K277" s="42"/>
      <c r="L277" s="46"/>
      <c r="M277" s="231"/>
      <c r="N277" s="232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161</v>
      </c>
      <c r="AU277" s="19" t="s">
        <v>81</v>
      </c>
    </row>
    <row r="278" s="13" customFormat="1">
      <c r="A278" s="13"/>
      <c r="B278" s="235"/>
      <c r="C278" s="236"/>
      <c r="D278" s="228" t="s">
        <v>163</v>
      </c>
      <c r="E278" s="237" t="s">
        <v>19</v>
      </c>
      <c r="F278" s="238" t="s">
        <v>688</v>
      </c>
      <c r="G278" s="236"/>
      <c r="H278" s="237" t="s">
        <v>19</v>
      </c>
      <c r="I278" s="239"/>
      <c r="J278" s="236"/>
      <c r="K278" s="236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163</v>
      </c>
      <c r="AU278" s="244" t="s">
        <v>81</v>
      </c>
      <c r="AV278" s="13" t="s">
        <v>79</v>
      </c>
      <c r="AW278" s="13" t="s">
        <v>34</v>
      </c>
      <c r="AX278" s="13" t="s">
        <v>72</v>
      </c>
      <c r="AY278" s="244" t="s">
        <v>150</v>
      </c>
    </row>
    <row r="279" s="13" customFormat="1">
      <c r="A279" s="13"/>
      <c r="B279" s="235"/>
      <c r="C279" s="236"/>
      <c r="D279" s="228" t="s">
        <v>163</v>
      </c>
      <c r="E279" s="237" t="s">
        <v>19</v>
      </c>
      <c r="F279" s="238" t="s">
        <v>907</v>
      </c>
      <c r="G279" s="236"/>
      <c r="H279" s="237" t="s">
        <v>19</v>
      </c>
      <c r="I279" s="239"/>
      <c r="J279" s="236"/>
      <c r="K279" s="236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163</v>
      </c>
      <c r="AU279" s="244" t="s">
        <v>81</v>
      </c>
      <c r="AV279" s="13" t="s">
        <v>79</v>
      </c>
      <c r="AW279" s="13" t="s">
        <v>34</v>
      </c>
      <c r="AX279" s="13" t="s">
        <v>72</v>
      </c>
      <c r="AY279" s="244" t="s">
        <v>150</v>
      </c>
    </row>
    <row r="280" s="13" customFormat="1">
      <c r="A280" s="13"/>
      <c r="B280" s="235"/>
      <c r="C280" s="236"/>
      <c r="D280" s="228" t="s">
        <v>163</v>
      </c>
      <c r="E280" s="237" t="s">
        <v>19</v>
      </c>
      <c r="F280" s="238" t="s">
        <v>1065</v>
      </c>
      <c r="G280" s="236"/>
      <c r="H280" s="237" t="s">
        <v>19</v>
      </c>
      <c r="I280" s="239"/>
      <c r="J280" s="236"/>
      <c r="K280" s="236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163</v>
      </c>
      <c r="AU280" s="244" t="s">
        <v>81</v>
      </c>
      <c r="AV280" s="13" t="s">
        <v>79</v>
      </c>
      <c r="AW280" s="13" t="s">
        <v>34</v>
      </c>
      <c r="AX280" s="13" t="s">
        <v>72</v>
      </c>
      <c r="AY280" s="244" t="s">
        <v>150</v>
      </c>
    </row>
    <row r="281" s="14" customFormat="1">
      <c r="A281" s="14"/>
      <c r="B281" s="245"/>
      <c r="C281" s="246"/>
      <c r="D281" s="228" t="s">
        <v>163</v>
      </c>
      <c r="E281" s="247" t="s">
        <v>19</v>
      </c>
      <c r="F281" s="248" t="s">
        <v>1014</v>
      </c>
      <c r="G281" s="246"/>
      <c r="H281" s="249">
        <v>27.899999999999999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163</v>
      </c>
      <c r="AU281" s="255" t="s">
        <v>81</v>
      </c>
      <c r="AV281" s="14" t="s">
        <v>81</v>
      </c>
      <c r="AW281" s="14" t="s">
        <v>34</v>
      </c>
      <c r="AX281" s="14" t="s">
        <v>72</v>
      </c>
      <c r="AY281" s="255" t="s">
        <v>150</v>
      </c>
    </row>
    <row r="282" s="13" customFormat="1">
      <c r="A282" s="13"/>
      <c r="B282" s="235"/>
      <c r="C282" s="236"/>
      <c r="D282" s="228" t="s">
        <v>163</v>
      </c>
      <c r="E282" s="237" t="s">
        <v>19</v>
      </c>
      <c r="F282" s="238" t="s">
        <v>953</v>
      </c>
      <c r="G282" s="236"/>
      <c r="H282" s="237" t="s">
        <v>19</v>
      </c>
      <c r="I282" s="239"/>
      <c r="J282" s="236"/>
      <c r="K282" s="236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163</v>
      </c>
      <c r="AU282" s="244" t="s">
        <v>81</v>
      </c>
      <c r="AV282" s="13" t="s">
        <v>79</v>
      </c>
      <c r="AW282" s="13" t="s">
        <v>34</v>
      </c>
      <c r="AX282" s="13" t="s">
        <v>72</v>
      </c>
      <c r="AY282" s="244" t="s">
        <v>150</v>
      </c>
    </row>
    <row r="283" s="14" customFormat="1">
      <c r="A283" s="14"/>
      <c r="B283" s="245"/>
      <c r="C283" s="246"/>
      <c r="D283" s="228" t="s">
        <v>163</v>
      </c>
      <c r="E283" s="247" t="s">
        <v>19</v>
      </c>
      <c r="F283" s="248" t="s">
        <v>1015</v>
      </c>
      <c r="G283" s="246"/>
      <c r="H283" s="249">
        <v>15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163</v>
      </c>
      <c r="AU283" s="255" t="s">
        <v>81</v>
      </c>
      <c r="AV283" s="14" t="s">
        <v>81</v>
      </c>
      <c r="AW283" s="14" t="s">
        <v>34</v>
      </c>
      <c r="AX283" s="14" t="s">
        <v>72</v>
      </c>
      <c r="AY283" s="255" t="s">
        <v>150</v>
      </c>
    </row>
    <row r="284" s="15" customFormat="1">
      <c r="A284" s="15"/>
      <c r="B284" s="256"/>
      <c r="C284" s="257"/>
      <c r="D284" s="228" t="s">
        <v>163</v>
      </c>
      <c r="E284" s="258" t="s">
        <v>19</v>
      </c>
      <c r="F284" s="259" t="s">
        <v>167</v>
      </c>
      <c r="G284" s="257"/>
      <c r="H284" s="260">
        <v>42.899999999999999</v>
      </c>
      <c r="I284" s="261"/>
      <c r="J284" s="257"/>
      <c r="K284" s="257"/>
      <c r="L284" s="262"/>
      <c r="M284" s="263"/>
      <c r="N284" s="264"/>
      <c r="O284" s="264"/>
      <c r="P284" s="264"/>
      <c r="Q284" s="264"/>
      <c r="R284" s="264"/>
      <c r="S284" s="264"/>
      <c r="T284" s="26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6" t="s">
        <v>163</v>
      </c>
      <c r="AU284" s="266" t="s">
        <v>81</v>
      </c>
      <c r="AV284" s="15" t="s">
        <v>157</v>
      </c>
      <c r="AW284" s="15" t="s">
        <v>34</v>
      </c>
      <c r="AX284" s="15" t="s">
        <v>79</v>
      </c>
      <c r="AY284" s="266" t="s">
        <v>150</v>
      </c>
    </row>
    <row r="285" s="2" customFormat="1" ht="16.5" customHeight="1">
      <c r="A285" s="40"/>
      <c r="B285" s="41"/>
      <c r="C285" s="267" t="s">
        <v>354</v>
      </c>
      <c r="D285" s="267" t="s">
        <v>412</v>
      </c>
      <c r="E285" s="268" t="s">
        <v>909</v>
      </c>
      <c r="F285" s="269" t="s">
        <v>910</v>
      </c>
      <c r="G285" s="270" t="s">
        <v>218</v>
      </c>
      <c r="H285" s="271">
        <v>0.14000000000000001</v>
      </c>
      <c r="I285" s="272"/>
      <c r="J285" s="273">
        <f>ROUND(I285*H285,2)</f>
        <v>0</v>
      </c>
      <c r="K285" s="269" t="s">
        <v>19</v>
      </c>
      <c r="L285" s="274"/>
      <c r="M285" s="275" t="s">
        <v>19</v>
      </c>
      <c r="N285" s="276" t="s">
        <v>43</v>
      </c>
      <c r="O285" s="86"/>
      <c r="P285" s="224">
        <f>O285*H285</f>
        <v>0</v>
      </c>
      <c r="Q285" s="224">
        <v>1</v>
      </c>
      <c r="R285" s="224">
        <f>Q285*H285</f>
        <v>0.14000000000000001</v>
      </c>
      <c r="S285" s="224">
        <v>0</v>
      </c>
      <c r="T285" s="225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6" t="s">
        <v>404</v>
      </c>
      <c r="AT285" s="226" t="s">
        <v>412</v>
      </c>
      <c r="AU285" s="226" t="s">
        <v>81</v>
      </c>
      <c r="AY285" s="19" t="s">
        <v>150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9" t="s">
        <v>79</v>
      </c>
      <c r="BK285" s="227">
        <f>ROUND(I285*H285,2)</f>
        <v>0</v>
      </c>
      <c r="BL285" s="19" t="s">
        <v>276</v>
      </c>
      <c r="BM285" s="226" t="s">
        <v>1066</v>
      </c>
    </row>
    <row r="286" s="2" customFormat="1">
      <c r="A286" s="40"/>
      <c r="B286" s="41"/>
      <c r="C286" s="42"/>
      <c r="D286" s="228" t="s">
        <v>159</v>
      </c>
      <c r="E286" s="42"/>
      <c r="F286" s="229" t="s">
        <v>912</v>
      </c>
      <c r="G286" s="42"/>
      <c r="H286" s="42"/>
      <c r="I286" s="230"/>
      <c r="J286" s="42"/>
      <c r="K286" s="42"/>
      <c r="L286" s="46"/>
      <c r="M286" s="231"/>
      <c r="N286" s="232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159</v>
      </c>
      <c r="AU286" s="19" t="s">
        <v>81</v>
      </c>
    </row>
    <row r="287" s="13" customFormat="1">
      <c r="A287" s="13"/>
      <c r="B287" s="235"/>
      <c r="C287" s="236"/>
      <c r="D287" s="228" t="s">
        <v>163</v>
      </c>
      <c r="E287" s="237" t="s">
        <v>19</v>
      </c>
      <c r="F287" s="238" t="s">
        <v>913</v>
      </c>
      <c r="G287" s="236"/>
      <c r="H287" s="237" t="s">
        <v>19</v>
      </c>
      <c r="I287" s="239"/>
      <c r="J287" s="236"/>
      <c r="K287" s="236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163</v>
      </c>
      <c r="AU287" s="244" t="s">
        <v>81</v>
      </c>
      <c r="AV287" s="13" t="s">
        <v>79</v>
      </c>
      <c r="AW287" s="13" t="s">
        <v>34</v>
      </c>
      <c r="AX287" s="13" t="s">
        <v>72</v>
      </c>
      <c r="AY287" s="244" t="s">
        <v>150</v>
      </c>
    </row>
    <row r="288" s="14" customFormat="1">
      <c r="A288" s="14"/>
      <c r="B288" s="245"/>
      <c r="C288" s="246"/>
      <c r="D288" s="228" t="s">
        <v>163</v>
      </c>
      <c r="E288" s="247" t="s">
        <v>19</v>
      </c>
      <c r="F288" s="248" t="s">
        <v>1017</v>
      </c>
      <c r="G288" s="246"/>
      <c r="H288" s="249">
        <v>0.14000000000000001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163</v>
      </c>
      <c r="AU288" s="255" t="s">
        <v>81</v>
      </c>
      <c r="AV288" s="14" t="s">
        <v>81</v>
      </c>
      <c r="AW288" s="14" t="s">
        <v>34</v>
      </c>
      <c r="AX288" s="14" t="s">
        <v>72</v>
      </c>
      <c r="AY288" s="255" t="s">
        <v>150</v>
      </c>
    </row>
    <row r="289" s="15" customFormat="1">
      <c r="A289" s="15"/>
      <c r="B289" s="256"/>
      <c r="C289" s="257"/>
      <c r="D289" s="228" t="s">
        <v>163</v>
      </c>
      <c r="E289" s="258" t="s">
        <v>19</v>
      </c>
      <c r="F289" s="259" t="s">
        <v>167</v>
      </c>
      <c r="G289" s="257"/>
      <c r="H289" s="260">
        <v>0.14000000000000001</v>
      </c>
      <c r="I289" s="261"/>
      <c r="J289" s="257"/>
      <c r="K289" s="257"/>
      <c r="L289" s="262"/>
      <c r="M289" s="263"/>
      <c r="N289" s="264"/>
      <c r="O289" s="264"/>
      <c r="P289" s="264"/>
      <c r="Q289" s="264"/>
      <c r="R289" s="264"/>
      <c r="S289" s="264"/>
      <c r="T289" s="26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6" t="s">
        <v>163</v>
      </c>
      <c r="AU289" s="266" t="s">
        <v>81</v>
      </c>
      <c r="AV289" s="15" t="s">
        <v>157</v>
      </c>
      <c r="AW289" s="15" t="s">
        <v>34</v>
      </c>
      <c r="AX289" s="15" t="s">
        <v>79</v>
      </c>
      <c r="AY289" s="266" t="s">
        <v>150</v>
      </c>
    </row>
    <row r="290" s="2" customFormat="1" ht="24.15" customHeight="1">
      <c r="A290" s="40"/>
      <c r="B290" s="41"/>
      <c r="C290" s="215" t="s">
        <v>363</v>
      </c>
      <c r="D290" s="215" t="s">
        <v>152</v>
      </c>
      <c r="E290" s="216" t="s">
        <v>915</v>
      </c>
      <c r="F290" s="217" t="s">
        <v>916</v>
      </c>
      <c r="G290" s="218" t="s">
        <v>382</v>
      </c>
      <c r="H290" s="219">
        <v>0.14000000000000001</v>
      </c>
      <c r="I290" s="220"/>
      <c r="J290" s="221">
        <f>ROUND(I290*H290,2)</f>
        <v>0</v>
      </c>
      <c r="K290" s="217" t="s">
        <v>156</v>
      </c>
      <c r="L290" s="46"/>
      <c r="M290" s="222" t="s">
        <v>19</v>
      </c>
      <c r="N290" s="223" t="s">
        <v>43</v>
      </c>
      <c r="O290" s="86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6" t="s">
        <v>276</v>
      </c>
      <c r="AT290" s="226" t="s">
        <v>152</v>
      </c>
      <c r="AU290" s="226" t="s">
        <v>81</v>
      </c>
      <c r="AY290" s="19" t="s">
        <v>150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9" t="s">
        <v>79</v>
      </c>
      <c r="BK290" s="227">
        <f>ROUND(I290*H290,2)</f>
        <v>0</v>
      </c>
      <c r="BL290" s="19" t="s">
        <v>276</v>
      </c>
      <c r="BM290" s="226" t="s">
        <v>1067</v>
      </c>
    </row>
    <row r="291" s="2" customFormat="1">
      <c r="A291" s="40"/>
      <c r="B291" s="41"/>
      <c r="C291" s="42"/>
      <c r="D291" s="228" t="s">
        <v>159</v>
      </c>
      <c r="E291" s="42"/>
      <c r="F291" s="229" t="s">
        <v>918</v>
      </c>
      <c r="G291" s="42"/>
      <c r="H291" s="42"/>
      <c r="I291" s="230"/>
      <c r="J291" s="42"/>
      <c r="K291" s="42"/>
      <c r="L291" s="46"/>
      <c r="M291" s="231"/>
      <c r="N291" s="232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159</v>
      </c>
      <c r="AU291" s="19" t="s">
        <v>81</v>
      </c>
    </row>
    <row r="292" s="2" customFormat="1">
      <c r="A292" s="40"/>
      <c r="B292" s="41"/>
      <c r="C292" s="42"/>
      <c r="D292" s="233" t="s">
        <v>161</v>
      </c>
      <c r="E292" s="42"/>
      <c r="F292" s="234" t="s">
        <v>919</v>
      </c>
      <c r="G292" s="42"/>
      <c r="H292" s="42"/>
      <c r="I292" s="230"/>
      <c r="J292" s="42"/>
      <c r="K292" s="42"/>
      <c r="L292" s="46"/>
      <c r="M292" s="278"/>
      <c r="N292" s="279"/>
      <c r="O292" s="280"/>
      <c r="P292" s="280"/>
      <c r="Q292" s="280"/>
      <c r="R292" s="280"/>
      <c r="S292" s="280"/>
      <c r="T292" s="281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161</v>
      </c>
      <c r="AU292" s="19" t="s">
        <v>81</v>
      </c>
    </row>
    <row r="293" s="2" customFormat="1" ht="6.96" customHeight="1">
      <c r="A293" s="40"/>
      <c r="B293" s="61"/>
      <c r="C293" s="62"/>
      <c r="D293" s="62"/>
      <c r="E293" s="62"/>
      <c r="F293" s="62"/>
      <c r="G293" s="62"/>
      <c r="H293" s="62"/>
      <c r="I293" s="62"/>
      <c r="J293" s="62"/>
      <c r="K293" s="62"/>
      <c r="L293" s="46"/>
      <c r="M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</row>
  </sheetData>
  <sheetProtection sheet="1" autoFilter="0" formatColumns="0" formatRows="0" objects="1" scenarios="1" spinCount="100000" saltValue="xQ1jAtgYreCLmGkJuxTS+t4qDxw3LLznEltLeVjLT5ppDU630Cs3J1BjIvgOn4mA4O0iJRRzXSlPpemkMtN4bw==" hashValue="3D+A/PnMiGCkozTsbFTRPgfz1lHez+aQWBnn+Vnwa70D6UbMSD0BsItI43zCSYJJP5g6x6BGaiM3cODA0IgGVQ==" algorithmName="SHA-512" password="CC35"/>
  <autoFilter ref="C96:K29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hyperlinks>
    <hyperlink ref="F102" r:id="rId1" display="https://podminky.urs.cz/item/CS_URS_2023_01/111151231"/>
    <hyperlink ref="F109" r:id="rId2" display="https://podminky.urs.cz/item/CS_URS_2023_01/183101121"/>
    <hyperlink ref="F116" r:id="rId3" display="https://podminky.urs.cz/item/CS_URS_2023_01/183111114"/>
    <hyperlink ref="F124" r:id="rId4" display="https://podminky.urs.cz/item/CS_URS_2023_01/184102113"/>
    <hyperlink ref="F138" r:id="rId5" display="https://podminky.urs.cz/item/CS_URS_2023_01/184102211"/>
    <hyperlink ref="F153" r:id="rId6" display="https://podminky.urs.cz/item/CS_URS_2023_01/184215133"/>
    <hyperlink ref="F161" r:id="rId7" display="https://podminky.urs.cz/item/CS_URS_2023_01/184215173"/>
    <hyperlink ref="F168" r:id="rId8" display="https://podminky.urs.cz/item/CS_URS_2023_01/184501121"/>
    <hyperlink ref="F176" r:id="rId9" display="https://podminky.urs.cz/item/CS_URS_2023_01/184801121"/>
    <hyperlink ref="F183" r:id="rId10" display="https://podminky.urs.cz/item/CS_URS_2023_01/184804116"/>
    <hyperlink ref="F190" r:id="rId11" display="https://podminky.urs.cz/item/CS_URS_2023_01/184806111"/>
    <hyperlink ref="F197" r:id="rId12" display="https://podminky.urs.cz/item/CS_URS_2023_01/184813111"/>
    <hyperlink ref="F212" r:id="rId13" display="https://podminky.urs.cz/item/CS_URS_2023_01/184851716"/>
    <hyperlink ref="F221" r:id="rId14" display="https://podminky.urs.cz/item/CS_URS_2023_01/184911111"/>
    <hyperlink ref="F228" r:id="rId15" display="https://podminky.urs.cz/item/CS_URS_2023_01/184911431"/>
    <hyperlink ref="F251" r:id="rId16" display="https://podminky.urs.cz/item/CS_URS_2023_01/185804311"/>
    <hyperlink ref="F259" r:id="rId17" display="https://podminky.urs.cz/item/CS_URS_2023_01/185851121"/>
    <hyperlink ref="F272" r:id="rId18" display="https://podminky.urs.cz/item/CS_URS_2023_01/998231311"/>
    <hyperlink ref="F277" r:id="rId19" display="https://podminky.urs.cz/item/CS_URS_2023_01/762113110"/>
    <hyperlink ref="F292" r:id="rId20" display="https://podminky.urs.cz/item/CS_URS_2023_01/998762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121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Realizace souboru staveb společných zařízení v k. ú. Vetřkovice u Vítkova II.etapa</v>
      </c>
      <c r="F7" s="145"/>
      <c r="G7" s="145"/>
      <c r="H7" s="145"/>
      <c r="L7" s="22"/>
    </row>
    <row r="8">
      <c r="B8" s="22"/>
      <c r="D8" s="145" t="s">
        <v>122</v>
      </c>
      <c r="L8" s="22"/>
    </row>
    <row r="9" s="1" customFormat="1" ht="16.5" customHeight="1">
      <c r="B9" s="22"/>
      <c r="E9" s="146" t="s">
        <v>123</v>
      </c>
      <c r="F9" s="1"/>
      <c r="G9" s="1"/>
      <c r="H9" s="1"/>
      <c r="L9" s="22"/>
    </row>
    <row r="10" s="1" customFormat="1" ht="12" customHeight="1">
      <c r="B10" s="22"/>
      <c r="D10" s="145" t="s">
        <v>607</v>
      </c>
      <c r="L10" s="22"/>
    </row>
    <row r="11" s="2" customFormat="1" ht="16.5" customHeight="1">
      <c r="A11" s="40"/>
      <c r="B11" s="46"/>
      <c r="C11" s="40"/>
      <c r="D11" s="40"/>
      <c r="E11" s="158" t="s">
        <v>643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920</v>
      </c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8" t="s">
        <v>1068</v>
      </c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49" t="str">
        <f>'Rekapitulace stavby'!AN8</f>
        <v>8. 3. 2023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 xml:space="preserve"> 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">
        <v>32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33</v>
      </c>
      <c r="F25" s="40"/>
      <c r="G25" s="40"/>
      <c r="H25" s="40"/>
      <c r="I25" s="145" t="s">
        <v>28</v>
      </c>
      <c r="J25" s="135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35</v>
      </c>
      <c r="E27" s="40"/>
      <c r="F27" s="40"/>
      <c r="G27" s="40"/>
      <c r="H27" s="40"/>
      <c r="I27" s="145" t="s">
        <v>26</v>
      </c>
      <c r="J27" s="135" t="s">
        <v>32</v>
      </c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33</v>
      </c>
      <c r="F28" s="40"/>
      <c r="G28" s="40"/>
      <c r="H28" s="40"/>
      <c r="I28" s="145" t="s">
        <v>28</v>
      </c>
      <c r="J28" s="135" t="s">
        <v>19</v>
      </c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0"/>
      <c r="B31" s="151"/>
      <c r="C31" s="150"/>
      <c r="D31" s="150"/>
      <c r="E31" s="152" t="s">
        <v>19</v>
      </c>
      <c r="F31" s="152"/>
      <c r="G31" s="152"/>
      <c r="H31" s="152"/>
      <c r="I31" s="150"/>
      <c r="J31" s="150"/>
      <c r="K31" s="150"/>
      <c r="L31" s="153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5" t="s">
        <v>38</v>
      </c>
      <c r="E34" s="40"/>
      <c r="F34" s="40"/>
      <c r="G34" s="40"/>
      <c r="H34" s="40"/>
      <c r="I34" s="40"/>
      <c r="J34" s="156">
        <f>ROUND(J97,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4"/>
      <c r="E35" s="154"/>
      <c r="F35" s="154"/>
      <c r="G35" s="154"/>
      <c r="H35" s="154"/>
      <c r="I35" s="154"/>
      <c r="J35" s="154"/>
      <c r="K35" s="154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7" t="s">
        <v>40</v>
      </c>
      <c r="G36" s="40"/>
      <c r="H36" s="40"/>
      <c r="I36" s="157" t="s">
        <v>39</v>
      </c>
      <c r="J36" s="157" t="s">
        <v>41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58" t="s">
        <v>42</v>
      </c>
      <c r="E37" s="145" t="s">
        <v>43</v>
      </c>
      <c r="F37" s="159">
        <f>ROUND((SUM(BE97:BE292)),  2)</f>
        <v>0</v>
      </c>
      <c r="G37" s="40"/>
      <c r="H37" s="40"/>
      <c r="I37" s="160">
        <v>0.20999999999999999</v>
      </c>
      <c r="J37" s="159">
        <f>ROUND(((SUM(BE97:BE292))*I37),  2)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ROUND((SUM(BF97:BF292)),  2)</f>
        <v>0</v>
      </c>
      <c r="G38" s="40"/>
      <c r="H38" s="40"/>
      <c r="I38" s="160">
        <v>0.14999999999999999</v>
      </c>
      <c r="J38" s="159">
        <f>ROUND(((SUM(BF97:BF292))*I38),  2)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ROUND((SUM(BG97:BG292)),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ROUND((SUM(BH97:BH292)),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ROUND((SUM(BI97:BI292)),  2)</f>
        <v>0</v>
      </c>
      <c r="G41" s="40"/>
      <c r="H41" s="40"/>
      <c r="I41" s="160">
        <v>0</v>
      </c>
      <c r="J41" s="159">
        <f>0</f>
        <v>0</v>
      </c>
      <c r="K41" s="40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7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124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26.25" customHeight="1">
      <c r="A52" s="40"/>
      <c r="B52" s="41"/>
      <c r="C52" s="42"/>
      <c r="D52" s="42"/>
      <c r="E52" s="172" t="str">
        <f>E7</f>
        <v>Realizace souboru staveb společných zařízení v k. ú. Vetřkovice u Vítkova II.etapa</v>
      </c>
      <c r="F52" s="34"/>
      <c r="G52" s="34"/>
      <c r="H52" s="34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122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123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607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282" t="s">
        <v>643</v>
      </c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920</v>
      </c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 01.2.3 - Následná péče - 3.rok</v>
      </c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k.ú. Vetřkovice u Vítkova</v>
      </c>
      <c r="G60" s="42"/>
      <c r="H60" s="42"/>
      <c r="I60" s="34" t="s">
        <v>23</v>
      </c>
      <c r="J60" s="74" t="str">
        <f>IF(J16="","",J16)</f>
        <v>8. 3. 2023</v>
      </c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40.05" customHeight="1">
      <c r="A62" s="40"/>
      <c r="B62" s="41"/>
      <c r="C62" s="34" t="s">
        <v>25</v>
      </c>
      <c r="D62" s="42"/>
      <c r="E62" s="42"/>
      <c r="F62" s="29" t="str">
        <f>E19</f>
        <v xml:space="preserve"> </v>
      </c>
      <c r="G62" s="42"/>
      <c r="H62" s="42"/>
      <c r="I62" s="34" t="s">
        <v>31</v>
      </c>
      <c r="J62" s="38" t="str">
        <f>E25</f>
        <v>AGPOL s.r.o., Jungmannova 153/12, 77900 Olomouc</v>
      </c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40.05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35</v>
      </c>
      <c r="J63" s="38" t="str">
        <f>E28</f>
        <v>AGPOL s.r.o., Jungmannova 153/12, 77900 Olomouc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3" t="s">
        <v>125</v>
      </c>
      <c r="D65" s="174"/>
      <c r="E65" s="174"/>
      <c r="F65" s="174"/>
      <c r="G65" s="174"/>
      <c r="H65" s="174"/>
      <c r="I65" s="174"/>
      <c r="J65" s="175" t="s">
        <v>126</v>
      </c>
      <c r="K65" s="174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6" t="s">
        <v>70</v>
      </c>
      <c r="D67" s="42"/>
      <c r="E67" s="42"/>
      <c r="F67" s="42"/>
      <c r="G67" s="42"/>
      <c r="H67" s="42"/>
      <c r="I67" s="42"/>
      <c r="J67" s="104">
        <f>J97</f>
        <v>0</v>
      </c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127</v>
      </c>
    </row>
    <row r="68" s="9" customFormat="1" ht="24.96" customHeight="1">
      <c r="A68" s="9"/>
      <c r="B68" s="177"/>
      <c r="C68" s="178"/>
      <c r="D68" s="179" t="s">
        <v>644</v>
      </c>
      <c r="E68" s="180"/>
      <c r="F68" s="180"/>
      <c r="G68" s="180"/>
      <c r="H68" s="180"/>
      <c r="I68" s="180"/>
      <c r="J68" s="181">
        <f>J98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7"/>
      <c r="D69" s="184" t="s">
        <v>645</v>
      </c>
      <c r="E69" s="185"/>
      <c r="F69" s="185"/>
      <c r="G69" s="185"/>
      <c r="H69" s="185"/>
      <c r="I69" s="185"/>
      <c r="J69" s="186">
        <f>J99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648</v>
      </c>
      <c r="E70" s="185"/>
      <c r="F70" s="185"/>
      <c r="G70" s="185"/>
      <c r="H70" s="185"/>
      <c r="I70" s="185"/>
      <c r="J70" s="186">
        <f>J268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3"/>
      <c r="C71" s="127"/>
      <c r="D71" s="184" t="s">
        <v>649</v>
      </c>
      <c r="E71" s="185"/>
      <c r="F71" s="185"/>
      <c r="G71" s="185"/>
      <c r="H71" s="185"/>
      <c r="I71" s="185"/>
      <c r="J71" s="186">
        <f>J269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650</v>
      </c>
      <c r="E72" s="180"/>
      <c r="F72" s="180"/>
      <c r="G72" s="180"/>
      <c r="H72" s="180"/>
      <c r="I72" s="180"/>
      <c r="J72" s="181">
        <f>J273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3"/>
      <c r="C73" s="127"/>
      <c r="D73" s="184" t="s">
        <v>651</v>
      </c>
      <c r="E73" s="185"/>
      <c r="F73" s="185"/>
      <c r="G73" s="185"/>
      <c r="H73" s="185"/>
      <c r="I73" s="185"/>
      <c r="J73" s="186">
        <f>J274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135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6.25" customHeight="1">
      <c r="A83" s="40"/>
      <c r="B83" s="41"/>
      <c r="C83" s="42"/>
      <c r="D83" s="42"/>
      <c r="E83" s="172" t="str">
        <f>E7</f>
        <v>Realizace souboru staveb společných zařízení v k. ú. Vetřkovice u Vítkova II.etapa</v>
      </c>
      <c r="F83" s="34"/>
      <c r="G83" s="34"/>
      <c r="H83" s="34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122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1" customFormat="1" ht="16.5" customHeight="1">
      <c r="B85" s="23"/>
      <c r="C85" s="24"/>
      <c r="D85" s="24"/>
      <c r="E85" s="172" t="s">
        <v>123</v>
      </c>
      <c r="F85" s="24"/>
      <c r="G85" s="24"/>
      <c r="H85" s="24"/>
      <c r="I85" s="24"/>
      <c r="J85" s="24"/>
      <c r="K85" s="24"/>
      <c r="L85" s="22"/>
    </row>
    <row r="86" s="1" customFormat="1" ht="12" customHeight="1">
      <c r="B86" s="23"/>
      <c r="C86" s="34" t="s">
        <v>607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282" t="s">
        <v>643</v>
      </c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920</v>
      </c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E13</f>
        <v>SO 01.2.3 - Následná péče - 3.rok</v>
      </c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F16</f>
        <v>k.ú. Vetřkovice u Vítkova</v>
      </c>
      <c r="G91" s="42"/>
      <c r="H91" s="42"/>
      <c r="I91" s="34" t="s">
        <v>23</v>
      </c>
      <c r="J91" s="74" t="str">
        <f>IF(J16="","",J16)</f>
        <v>8. 3. 2023</v>
      </c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40.05" customHeight="1">
      <c r="A93" s="40"/>
      <c r="B93" s="41"/>
      <c r="C93" s="34" t="s">
        <v>25</v>
      </c>
      <c r="D93" s="42"/>
      <c r="E93" s="42"/>
      <c r="F93" s="29" t="str">
        <f>E19</f>
        <v xml:space="preserve"> </v>
      </c>
      <c r="G93" s="42"/>
      <c r="H93" s="42"/>
      <c r="I93" s="34" t="s">
        <v>31</v>
      </c>
      <c r="J93" s="38" t="str">
        <f>E25</f>
        <v>AGPOL s.r.o., Jungmannova 153/12, 77900 Olomouc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40.05" customHeight="1">
      <c r="A94" s="40"/>
      <c r="B94" s="41"/>
      <c r="C94" s="34" t="s">
        <v>29</v>
      </c>
      <c r="D94" s="42"/>
      <c r="E94" s="42"/>
      <c r="F94" s="29" t="str">
        <f>IF(E22="","",E22)</f>
        <v>Vyplň údaj</v>
      </c>
      <c r="G94" s="42"/>
      <c r="H94" s="42"/>
      <c r="I94" s="34" t="s">
        <v>35</v>
      </c>
      <c r="J94" s="38" t="str">
        <f>E28</f>
        <v>AGPOL s.r.o., Jungmannova 153/12, 77900 Olomouc</v>
      </c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8"/>
      <c r="B96" s="189"/>
      <c r="C96" s="190" t="s">
        <v>136</v>
      </c>
      <c r="D96" s="191" t="s">
        <v>57</v>
      </c>
      <c r="E96" s="191" t="s">
        <v>53</v>
      </c>
      <c r="F96" s="191" t="s">
        <v>54</v>
      </c>
      <c r="G96" s="191" t="s">
        <v>137</v>
      </c>
      <c r="H96" s="191" t="s">
        <v>138</v>
      </c>
      <c r="I96" s="191" t="s">
        <v>139</v>
      </c>
      <c r="J96" s="191" t="s">
        <v>126</v>
      </c>
      <c r="K96" s="192" t="s">
        <v>140</v>
      </c>
      <c r="L96" s="193"/>
      <c r="M96" s="94" t="s">
        <v>19</v>
      </c>
      <c r="N96" s="95" t="s">
        <v>42</v>
      </c>
      <c r="O96" s="95" t="s">
        <v>141</v>
      </c>
      <c r="P96" s="95" t="s">
        <v>142</v>
      </c>
      <c r="Q96" s="95" t="s">
        <v>143</v>
      </c>
      <c r="R96" s="95" t="s">
        <v>144</v>
      </c>
      <c r="S96" s="95" t="s">
        <v>145</v>
      </c>
      <c r="T96" s="96" t="s">
        <v>146</v>
      </c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</row>
    <row r="97" s="2" customFormat="1" ht="22.8" customHeight="1">
      <c r="A97" s="40"/>
      <c r="B97" s="41"/>
      <c r="C97" s="101" t="s">
        <v>147</v>
      </c>
      <c r="D97" s="42"/>
      <c r="E97" s="42"/>
      <c r="F97" s="42"/>
      <c r="G97" s="42"/>
      <c r="H97" s="42"/>
      <c r="I97" s="42"/>
      <c r="J97" s="194">
        <f>BK97</f>
        <v>0</v>
      </c>
      <c r="K97" s="42"/>
      <c r="L97" s="46"/>
      <c r="M97" s="97"/>
      <c r="N97" s="195"/>
      <c r="O97" s="98"/>
      <c r="P97" s="196">
        <f>P98+P273</f>
        <v>0</v>
      </c>
      <c r="Q97" s="98"/>
      <c r="R97" s="196">
        <f>R98+R273</f>
        <v>1.1019836000000001</v>
      </c>
      <c r="S97" s="98"/>
      <c r="T97" s="197">
        <f>T98+T273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71</v>
      </c>
      <c r="AU97" s="19" t="s">
        <v>127</v>
      </c>
      <c r="BK97" s="198">
        <f>BK98+BK273</f>
        <v>0</v>
      </c>
    </row>
    <row r="98" s="12" customFormat="1" ht="25.92" customHeight="1">
      <c r="A98" s="12"/>
      <c r="B98" s="199"/>
      <c r="C98" s="200"/>
      <c r="D98" s="201" t="s">
        <v>71</v>
      </c>
      <c r="E98" s="202" t="s">
        <v>148</v>
      </c>
      <c r="F98" s="202" t="s">
        <v>652</v>
      </c>
      <c r="G98" s="200"/>
      <c r="H98" s="200"/>
      <c r="I98" s="203"/>
      <c r="J98" s="204">
        <f>BK98</f>
        <v>0</v>
      </c>
      <c r="K98" s="200"/>
      <c r="L98" s="205"/>
      <c r="M98" s="206"/>
      <c r="N98" s="207"/>
      <c r="O98" s="207"/>
      <c r="P98" s="208">
        <f>P99+P268</f>
        <v>0</v>
      </c>
      <c r="Q98" s="207"/>
      <c r="R98" s="208">
        <f>R99+R268</f>
        <v>0.96198359999999994</v>
      </c>
      <c r="S98" s="207"/>
      <c r="T98" s="209">
        <f>T99+T268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79</v>
      </c>
      <c r="AT98" s="211" t="s">
        <v>71</v>
      </c>
      <c r="AU98" s="211" t="s">
        <v>72</v>
      </c>
      <c r="AY98" s="210" t="s">
        <v>150</v>
      </c>
      <c r="BK98" s="212">
        <f>BK99+BK268</f>
        <v>0</v>
      </c>
    </row>
    <row r="99" s="12" customFormat="1" ht="22.8" customHeight="1">
      <c r="A99" s="12"/>
      <c r="B99" s="199"/>
      <c r="C99" s="200"/>
      <c r="D99" s="201" t="s">
        <v>71</v>
      </c>
      <c r="E99" s="213" t="s">
        <v>79</v>
      </c>
      <c r="F99" s="213" t="s">
        <v>653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SUM(P100:P267)</f>
        <v>0</v>
      </c>
      <c r="Q99" s="207"/>
      <c r="R99" s="208">
        <f>SUM(R100:R267)</f>
        <v>0.96198359999999994</v>
      </c>
      <c r="S99" s="207"/>
      <c r="T99" s="209">
        <f>SUM(T100:T267)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79</v>
      </c>
      <c r="AT99" s="211" t="s">
        <v>71</v>
      </c>
      <c r="AU99" s="211" t="s">
        <v>79</v>
      </c>
      <c r="AY99" s="210" t="s">
        <v>150</v>
      </c>
      <c r="BK99" s="212">
        <f>SUM(BK100:BK267)</f>
        <v>0</v>
      </c>
    </row>
    <row r="100" s="2" customFormat="1" ht="24.15" customHeight="1">
      <c r="A100" s="40"/>
      <c r="B100" s="41"/>
      <c r="C100" s="215" t="s">
        <v>79</v>
      </c>
      <c r="D100" s="215" t="s">
        <v>152</v>
      </c>
      <c r="E100" s="216" t="s">
        <v>654</v>
      </c>
      <c r="F100" s="217" t="s">
        <v>655</v>
      </c>
      <c r="G100" s="218" t="s">
        <v>155</v>
      </c>
      <c r="H100" s="219">
        <v>7458</v>
      </c>
      <c r="I100" s="220"/>
      <c r="J100" s="221">
        <f>ROUND(I100*H100,2)</f>
        <v>0</v>
      </c>
      <c r="K100" s="217" t="s">
        <v>156</v>
      </c>
      <c r="L100" s="46"/>
      <c r="M100" s="222" t="s">
        <v>19</v>
      </c>
      <c r="N100" s="223" t="s">
        <v>43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157</v>
      </c>
      <c r="AT100" s="226" t="s">
        <v>152</v>
      </c>
      <c r="AU100" s="226" t="s">
        <v>81</v>
      </c>
      <c r="AY100" s="19" t="s">
        <v>150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79</v>
      </c>
      <c r="BK100" s="227">
        <f>ROUND(I100*H100,2)</f>
        <v>0</v>
      </c>
      <c r="BL100" s="19" t="s">
        <v>157</v>
      </c>
      <c r="BM100" s="226" t="s">
        <v>1069</v>
      </c>
    </row>
    <row r="101" s="2" customFormat="1">
      <c r="A101" s="40"/>
      <c r="B101" s="41"/>
      <c r="C101" s="42"/>
      <c r="D101" s="228" t="s">
        <v>159</v>
      </c>
      <c r="E101" s="42"/>
      <c r="F101" s="229" t="s">
        <v>657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81</v>
      </c>
    </row>
    <row r="102" s="2" customFormat="1">
      <c r="A102" s="40"/>
      <c r="B102" s="41"/>
      <c r="C102" s="42"/>
      <c r="D102" s="233" t="s">
        <v>161</v>
      </c>
      <c r="E102" s="42"/>
      <c r="F102" s="234" t="s">
        <v>658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81</v>
      </c>
    </row>
    <row r="103" s="13" customFormat="1">
      <c r="A103" s="13"/>
      <c r="B103" s="235"/>
      <c r="C103" s="236"/>
      <c r="D103" s="228" t="s">
        <v>163</v>
      </c>
      <c r="E103" s="237" t="s">
        <v>19</v>
      </c>
      <c r="F103" s="238" t="s">
        <v>688</v>
      </c>
      <c r="G103" s="236"/>
      <c r="H103" s="237" t="s">
        <v>19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163</v>
      </c>
      <c r="AU103" s="244" t="s">
        <v>81</v>
      </c>
      <c r="AV103" s="13" t="s">
        <v>79</v>
      </c>
      <c r="AW103" s="13" t="s">
        <v>34</v>
      </c>
      <c r="AX103" s="13" t="s">
        <v>72</v>
      </c>
      <c r="AY103" s="244" t="s">
        <v>150</v>
      </c>
    </row>
    <row r="104" s="13" customFormat="1">
      <c r="A104" s="13"/>
      <c r="B104" s="235"/>
      <c r="C104" s="236"/>
      <c r="D104" s="228" t="s">
        <v>163</v>
      </c>
      <c r="E104" s="237" t="s">
        <v>19</v>
      </c>
      <c r="F104" s="238" t="s">
        <v>1021</v>
      </c>
      <c r="G104" s="236"/>
      <c r="H104" s="237" t="s">
        <v>19</v>
      </c>
      <c r="I104" s="239"/>
      <c r="J104" s="236"/>
      <c r="K104" s="236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163</v>
      </c>
      <c r="AU104" s="244" t="s">
        <v>81</v>
      </c>
      <c r="AV104" s="13" t="s">
        <v>79</v>
      </c>
      <c r="AW104" s="13" t="s">
        <v>34</v>
      </c>
      <c r="AX104" s="13" t="s">
        <v>72</v>
      </c>
      <c r="AY104" s="244" t="s">
        <v>150</v>
      </c>
    </row>
    <row r="105" s="14" customFormat="1">
      <c r="A105" s="14"/>
      <c r="B105" s="245"/>
      <c r="C105" s="246"/>
      <c r="D105" s="228" t="s">
        <v>163</v>
      </c>
      <c r="E105" s="247" t="s">
        <v>19</v>
      </c>
      <c r="F105" s="248" t="s">
        <v>661</v>
      </c>
      <c r="G105" s="246"/>
      <c r="H105" s="249">
        <v>7458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163</v>
      </c>
      <c r="AU105" s="255" t="s">
        <v>81</v>
      </c>
      <c r="AV105" s="14" t="s">
        <v>81</v>
      </c>
      <c r="AW105" s="14" t="s">
        <v>34</v>
      </c>
      <c r="AX105" s="14" t="s">
        <v>72</v>
      </c>
      <c r="AY105" s="255" t="s">
        <v>150</v>
      </c>
    </row>
    <row r="106" s="15" customFormat="1">
      <c r="A106" s="15"/>
      <c r="B106" s="256"/>
      <c r="C106" s="257"/>
      <c r="D106" s="228" t="s">
        <v>163</v>
      </c>
      <c r="E106" s="258" t="s">
        <v>19</v>
      </c>
      <c r="F106" s="259" t="s">
        <v>167</v>
      </c>
      <c r="G106" s="257"/>
      <c r="H106" s="260">
        <v>7458</v>
      </c>
      <c r="I106" s="261"/>
      <c r="J106" s="257"/>
      <c r="K106" s="257"/>
      <c r="L106" s="262"/>
      <c r="M106" s="263"/>
      <c r="N106" s="264"/>
      <c r="O106" s="264"/>
      <c r="P106" s="264"/>
      <c r="Q106" s="264"/>
      <c r="R106" s="264"/>
      <c r="S106" s="264"/>
      <c r="T106" s="26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6" t="s">
        <v>163</v>
      </c>
      <c r="AU106" s="266" t="s">
        <v>81</v>
      </c>
      <c r="AV106" s="15" t="s">
        <v>157</v>
      </c>
      <c r="AW106" s="15" t="s">
        <v>34</v>
      </c>
      <c r="AX106" s="15" t="s">
        <v>79</v>
      </c>
      <c r="AY106" s="266" t="s">
        <v>150</v>
      </c>
    </row>
    <row r="107" s="2" customFormat="1" ht="33" customHeight="1">
      <c r="A107" s="40"/>
      <c r="B107" s="41"/>
      <c r="C107" s="215" t="s">
        <v>81</v>
      </c>
      <c r="D107" s="215" t="s">
        <v>152</v>
      </c>
      <c r="E107" s="216" t="s">
        <v>683</v>
      </c>
      <c r="F107" s="217" t="s">
        <v>684</v>
      </c>
      <c r="G107" s="218" t="s">
        <v>170</v>
      </c>
      <c r="H107" s="219">
        <v>10</v>
      </c>
      <c r="I107" s="220"/>
      <c r="J107" s="221">
        <f>ROUND(I107*H107,2)</f>
        <v>0</v>
      </c>
      <c r="K107" s="217" t="s">
        <v>156</v>
      </c>
      <c r="L107" s="46"/>
      <c r="M107" s="222" t="s">
        <v>19</v>
      </c>
      <c r="N107" s="223" t="s">
        <v>43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157</v>
      </c>
      <c r="AT107" s="226" t="s">
        <v>152</v>
      </c>
      <c r="AU107" s="226" t="s">
        <v>81</v>
      </c>
      <c r="AY107" s="19" t="s">
        <v>150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79</v>
      </c>
      <c r="BK107" s="227">
        <f>ROUND(I107*H107,2)</f>
        <v>0</v>
      </c>
      <c r="BL107" s="19" t="s">
        <v>157</v>
      </c>
      <c r="BM107" s="226" t="s">
        <v>1070</v>
      </c>
    </row>
    <row r="108" s="2" customFormat="1">
      <c r="A108" s="40"/>
      <c r="B108" s="41"/>
      <c r="C108" s="42"/>
      <c r="D108" s="228" t="s">
        <v>159</v>
      </c>
      <c r="E108" s="42"/>
      <c r="F108" s="229" t="s">
        <v>686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159</v>
      </c>
      <c r="AU108" s="19" t="s">
        <v>81</v>
      </c>
    </row>
    <row r="109" s="2" customFormat="1">
      <c r="A109" s="40"/>
      <c r="B109" s="41"/>
      <c r="C109" s="42"/>
      <c r="D109" s="233" t="s">
        <v>161</v>
      </c>
      <c r="E109" s="42"/>
      <c r="F109" s="234" t="s">
        <v>687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161</v>
      </c>
      <c r="AU109" s="19" t="s">
        <v>81</v>
      </c>
    </row>
    <row r="110" s="13" customFormat="1">
      <c r="A110" s="13"/>
      <c r="B110" s="235"/>
      <c r="C110" s="236"/>
      <c r="D110" s="228" t="s">
        <v>163</v>
      </c>
      <c r="E110" s="237" t="s">
        <v>19</v>
      </c>
      <c r="F110" s="238" t="s">
        <v>688</v>
      </c>
      <c r="G110" s="236"/>
      <c r="H110" s="237" t="s">
        <v>19</v>
      </c>
      <c r="I110" s="239"/>
      <c r="J110" s="236"/>
      <c r="K110" s="236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163</v>
      </c>
      <c r="AU110" s="244" t="s">
        <v>81</v>
      </c>
      <c r="AV110" s="13" t="s">
        <v>79</v>
      </c>
      <c r="AW110" s="13" t="s">
        <v>34</v>
      </c>
      <c r="AX110" s="13" t="s">
        <v>72</v>
      </c>
      <c r="AY110" s="244" t="s">
        <v>150</v>
      </c>
    </row>
    <row r="111" s="13" customFormat="1">
      <c r="A111" s="13"/>
      <c r="B111" s="235"/>
      <c r="C111" s="236"/>
      <c r="D111" s="228" t="s">
        <v>163</v>
      </c>
      <c r="E111" s="237" t="s">
        <v>19</v>
      </c>
      <c r="F111" s="238" t="s">
        <v>929</v>
      </c>
      <c r="G111" s="236"/>
      <c r="H111" s="237" t="s">
        <v>19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163</v>
      </c>
      <c r="AU111" s="244" t="s">
        <v>81</v>
      </c>
      <c r="AV111" s="13" t="s">
        <v>79</v>
      </c>
      <c r="AW111" s="13" t="s">
        <v>34</v>
      </c>
      <c r="AX111" s="13" t="s">
        <v>72</v>
      </c>
      <c r="AY111" s="244" t="s">
        <v>150</v>
      </c>
    </row>
    <row r="112" s="14" customFormat="1">
      <c r="A112" s="14"/>
      <c r="B112" s="245"/>
      <c r="C112" s="246"/>
      <c r="D112" s="228" t="s">
        <v>163</v>
      </c>
      <c r="E112" s="247" t="s">
        <v>19</v>
      </c>
      <c r="F112" s="248" t="s">
        <v>1071</v>
      </c>
      <c r="G112" s="246"/>
      <c r="H112" s="249">
        <v>10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163</v>
      </c>
      <c r="AU112" s="255" t="s">
        <v>81</v>
      </c>
      <c r="AV112" s="14" t="s">
        <v>81</v>
      </c>
      <c r="AW112" s="14" t="s">
        <v>34</v>
      </c>
      <c r="AX112" s="14" t="s">
        <v>72</v>
      </c>
      <c r="AY112" s="255" t="s">
        <v>150</v>
      </c>
    </row>
    <row r="113" s="15" customFormat="1">
      <c r="A113" s="15"/>
      <c r="B113" s="256"/>
      <c r="C113" s="257"/>
      <c r="D113" s="228" t="s">
        <v>163</v>
      </c>
      <c r="E113" s="258" t="s">
        <v>19</v>
      </c>
      <c r="F113" s="259" t="s">
        <v>167</v>
      </c>
      <c r="G113" s="257"/>
      <c r="H113" s="260">
        <v>10</v>
      </c>
      <c r="I113" s="261"/>
      <c r="J113" s="257"/>
      <c r="K113" s="257"/>
      <c r="L113" s="262"/>
      <c r="M113" s="263"/>
      <c r="N113" s="264"/>
      <c r="O113" s="264"/>
      <c r="P113" s="264"/>
      <c r="Q113" s="264"/>
      <c r="R113" s="264"/>
      <c r="S113" s="264"/>
      <c r="T113" s="26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6" t="s">
        <v>163</v>
      </c>
      <c r="AU113" s="266" t="s">
        <v>81</v>
      </c>
      <c r="AV113" s="15" t="s">
        <v>157</v>
      </c>
      <c r="AW113" s="15" t="s">
        <v>34</v>
      </c>
      <c r="AX113" s="15" t="s">
        <v>79</v>
      </c>
      <c r="AY113" s="266" t="s">
        <v>150</v>
      </c>
    </row>
    <row r="114" s="2" customFormat="1" ht="33" customHeight="1">
      <c r="A114" s="40"/>
      <c r="B114" s="41"/>
      <c r="C114" s="215" t="s">
        <v>91</v>
      </c>
      <c r="D114" s="215" t="s">
        <v>152</v>
      </c>
      <c r="E114" s="216" t="s">
        <v>691</v>
      </c>
      <c r="F114" s="217" t="s">
        <v>692</v>
      </c>
      <c r="G114" s="218" t="s">
        <v>170</v>
      </c>
      <c r="H114" s="219">
        <v>125</v>
      </c>
      <c r="I114" s="220"/>
      <c r="J114" s="221">
        <f>ROUND(I114*H114,2)</f>
        <v>0</v>
      </c>
      <c r="K114" s="217" t="s">
        <v>156</v>
      </c>
      <c r="L114" s="46"/>
      <c r="M114" s="222" t="s">
        <v>19</v>
      </c>
      <c r="N114" s="223" t="s">
        <v>43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157</v>
      </c>
      <c r="AT114" s="226" t="s">
        <v>152</v>
      </c>
      <c r="AU114" s="226" t="s">
        <v>81</v>
      </c>
      <c r="AY114" s="19" t="s">
        <v>150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79</v>
      </c>
      <c r="BK114" s="227">
        <f>ROUND(I114*H114,2)</f>
        <v>0</v>
      </c>
      <c r="BL114" s="19" t="s">
        <v>157</v>
      </c>
      <c r="BM114" s="226" t="s">
        <v>1072</v>
      </c>
    </row>
    <row r="115" s="2" customFormat="1">
      <c r="A115" s="40"/>
      <c r="B115" s="41"/>
      <c r="C115" s="42"/>
      <c r="D115" s="228" t="s">
        <v>159</v>
      </c>
      <c r="E115" s="42"/>
      <c r="F115" s="229" t="s">
        <v>694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159</v>
      </c>
      <c r="AU115" s="19" t="s">
        <v>81</v>
      </c>
    </row>
    <row r="116" s="2" customFormat="1">
      <c r="A116" s="40"/>
      <c r="B116" s="41"/>
      <c r="C116" s="42"/>
      <c r="D116" s="233" t="s">
        <v>161</v>
      </c>
      <c r="E116" s="42"/>
      <c r="F116" s="234" t="s">
        <v>695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161</v>
      </c>
      <c r="AU116" s="19" t="s">
        <v>81</v>
      </c>
    </row>
    <row r="117" s="13" customFormat="1">
      <c r="A117" s="13"/>
      <c r="B117" s="235"/>
      <c r="C117" s="236"/>
      <c r="D117" s="228" t="s">
        <v>163</v>
      </c>
      <c r="E117" s="237" t="s">
        <v>19</v>
      </c>
      <c r="F117" s="238" t="s">
        <v>688</v>
      </c>
      <c r="G117" s="236"/>
      <c r="H117" s="237" t="s">
        <v>19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163</v>
      </c>
      <c r="AU117" s="244" t="s">
        <v>81</v>
      </c>
      <c r="AV117" s="13" t="s">
        <v>79</v>
      </c>
      <c r="AW117" s="13" t="s">
        <v>34</v>
      </c>
      <c r="AX117" s="13" t="s">
        <v>72</v>
      </c>
      <c r="AY117" s="244" t="s">
        <v>150</v>
      </c>
    </row>
    <row r="118" s="13" customFormat="1">
      <c r="A118" s="13"/>
      <c r="B118" s="235"/>
      <c r="C118" s="236"/>
      <c r="D118" s="228" t="s">
        <v>163</v>
      </c>
      <c r="E118" s="237" t="s">
        <v>19</v>
      </c>
      <c r="F118" s="238" t="s">
        <v>929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163</v>
      </c>
      <c r="AU118" s="244" t="s">
        <v>81</v>
      </c>
      <c r="AV118" s="13" t="s">
        <v>79</v>
      </c>
      <c r="AW118" s="13" t="s">
        <v>34</v>
      </c>
      <c r="AX118" s="13" t="s">
        <v>72</v>
      </c>
      <c r="AY118" s="244" t="s">
        <v>150</v>
      </c>
    </row>
    <row r="119" s="13" customFormat="1">
      <c r="A119" s="13"/>
      <c r="B119" s="235"/>
      <c r="C119" s="236"/>
      <c r="D119" s="228" t="s">
        <v>163</v>
      </c>
      <c r="E119" s="237" t="s">
        <v>19</v>
      </c>
      <c r="F119" s="238" t="s">
        <v>803</v>
      </c>
      <c r="G119" s="236"/>
      <c r="H119" s="237" t="s">
        <v>19</v>
      </c>
      <c r="I119" s="239"/>
      <c r="J119" s="236"/>
      <c r="K119" s="236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163</v>
      </c>
      <c r="AU119" s="244" t="s">
        <v>81</v>
      </c>
      <c r="AV119" s="13" t="s">
        <v>79</v>
      </c>
      <c r="AW119" s="13" t="s">
        <v>34</v>
      </c>
      <c r="AX119" s="13" t="s">
        <v>72</v>
      </c>
      <c r="AY119" s="244" t="s">
        <v>150</v>
      </c>
    </row>
    <row r="120" s="14" customFormat="1">
      <c r="A120" s="14"/>
      <c r="B120" s="245"/>
      <c r="C120" s="246"/>
      <c r="D120" s="228" t="s">
        <v>163</v>
      </c>
      <c r="E120" s="247" t="s">
        <v>19</v>
      </c>
      <c r="F120" s="248" t="s">
        <v>1073</v>
      </c>
      <c r="G120" s="246"/>
      <c r="H120" s="249">
        <v>125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163</v>
      </c>
      <c r="AU120" s="255" t="s">
        <v>81</v>
      </c>
      <c r="AV120" s="14" t="s">
        <v>81</v>
      </c>
      <c r="AW120" s="14" t="s">
        <v>34</v>
      </c>
      <c r="AX120" s="14" t="s">
        <v>72</v>
      </c>
      <c r="AY120" s="255" t="s">
        <v>150</v>
      </c>
    </row>
    <row r="121" s="15" customFormat="1">
      <c r="A121" s="15"/>
      <c r="B121" s="256"/>
      <c r="C121" s="257"/>
      <c r="D121" s="228" t="s">
        <v>163</v>
      </c>
      <c r="E121" s="258" t="s">
        <v>19</v>
      </c>
      <c r="F121" s="259" t="s">
        <v>167</v>
      </c>
      <c r="G121" s="257"/>
      <c r="H121" s="260">
        <v>125</v>
      </c>
      <c r="I121" s="261"/>
      <c r="J121" s="257"/>
      <c r="K121" s="257"/>
      <c r="L121" s="262"/>
      <c r="M121" s="263"/>
      <c r="N121" s="264"/>
      <c r="O121" s="264"/>
      <c r="P121" s="264"/>
      <c r="Q121" s="264"/>
      <c r="R121" s="264"/>
      <c r="S121" s="264"/>
      <c r="T121" s="26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6" t="s">
        <v>163</v>
      </c>
      <c r="AU121" s="266" t="s">
        <v>81</v>
      </c>
      <c r="AV121" s="15" t="s">
        <v>157</v>
      </c>
      <c r="AW121" s="15" t="s">
        <v>34</v>
      </c>
      <c r="AX121" s="15" t="s">
        <v>79</v>
      </c>
      <c r="AY121" s="266" t="s">
        <v>150</v>
      </c>
    </row>
    <row r="122" s="2" customFormat="1" ht="24.15" customHeight="1">
      <c r="A122" s="40"/>
      <c r="B122" s="41"/>
      <c r="C122" s="215" t="s">
        <v>157</v>
      </c>
      <c r="D122" s="215" t="s">
        <v>152</v>
      </c>
      <c r="E122" s="216" t="s">
        <v>698</v>
      </c>
      <c r="F122" s="217" t="s">
        <v>699</v>
      </c>
      <c r="G122" s="218" t="s">
        <v>170</v>
      </c>
      <c r="H122" s="219">
        <v>10</v>
      </c>
      <c r="I122" s="220"/>
      <c r="J122" s="221">
        <f>ROUND(I122*H122,2)</f>
        <v>0</v>
      </c>
      <c r="K122" s="217" t="s">
        <v>156</v>
      </c>
      <c r="L122" s="46"/>
      <c r="M122" s="222" t="s">
        <v>19</v>
      </c>
      <c r="N122" s="223" t="s">
        <v>43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157</v>
      </c>
      <c r="AT122" s="226" t="s">
        <v>152</v>
      </c>
      <c r="AU122" s="226" t="s">
        <v>81</v>
      </c>
      <c r="AY122" s="19" t="s">
        <v>150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79</v>
      </c>
      <c r="BK122" s="227">
        <f>ROUND(I122*H122,2)</f>
        <v>0</v>
      </c>
      <c r="BL122" s="19" t="s">
        <v>157</v>
      </c>
      <c r="BM122" s="226" t="s">
        <v>1074</v>
      </c>
    </row>
    <row r="123" s="2" customFormat="1">
      <c r="A123" s="40"/>
      <c r="B123" s="41"/>
      <c r="C123" s="42"/>
      <c r="D123" s="228" t="s">
        <v>159</v>
      </c>
      <c r="E123" s="42"/>
      <c r="F123" s="229" t="s">
        <v>701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159</v>
      </c>
      <c r="AU123" s="19" t="s">
        <v>81</v>
      </c>
    </row>
    <row r="124" s="2" customFormat="1">
      <c r="A124" s="40"/>
      <c r="B124" s="41"/>
      <c r="C124" s="42"/>
      <c r="D124" s="233" t="s">
        <v>161</v>
      </c>
      <c r="E124" s="42"/>
      <c r="F124" s="234" t="s">
        <v>702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161</v>
      </c>
      <c r="AU124" s="19" t="s">
        <v>81</v>
      </c>
    </row>
    <row r="125" s="13" customFormat="1">
      <c r="A125" s="13"/>
      <c r="B125" s="235"/>
      <c r="C125" s="236"/>
      <c r="D125" s="228" t="s">
        <v>163</v>
      </c>
      <c r="E125" s="237" t="s">
        <v>19</v>
      </c>
      <c r="F125" s="238" t="s">
        <v>688</v>
      </c>
      <c r="G125" s="236"/>
      <c r="H125" s="237" t="s">
        <v>19</v>
      </c>
      <c r="I125" s="239"/>
      <c r="J125" s="236"/>
      <c r="K125" s="236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163</v>
      </c>
      <c r="AU125" s="244" t="s">
        <v>81</v>
      </c>
      <c r="AV125" s="13" t="s">
        <v>79</v>
      </c>
      <c r="AW125" s="13" t="s">
        <v>34</v>
      </c>
      <c r="AX125" s="13" t="s">
        <v>72</v>
      </c>
      <c r="AY125" s="244" t="s">
        <v>150</v>
      </c>
    </row>
    <row r="126" s="13" customFormat="1">
      <c r="A126" s="13"/>
      <c r="B126" s="235"/>
      <c r="C126" s="236"/>
      <c r="D126" s="228" t="s">
        <v>163</v>
      </c>
      <c r="E126" s="237" t="s">
        <v>19</v>
      </c>
      <c r="F126" s="238" t="s">
        <v>929</v>
      </c>
      <c r="G126" s="236"/>
      <c r="H126" s="237" t="s">
        <v>19</v>
      </c>
      <c r="I126" s="239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163</v>
      </c>
      <c r="AU126" s="244" t="s">
        <v>81</v>
      </c>
      <c r="AV126" s="13" t="s">
        <v>79</v>
      </c>
      <c r="AW126" s="13" t="s">
        <v>34</v>
      </c>
      <c r="AX126" s="13" t="s">
        <v>72</v>
      </c>
      <c r="AY126" s="244" t="s">
        <v>150</v>
      </c>
    </row>
    <row r="127" s="14" customFormat="1">
      <c r="A127" s="14"/>
      <c r="B127" s="245"/>
      <c r="C127" s="246"/>
      <c r="D127" s="228" t="s">
        <v>163</v>
      </c>
      <c r="E127" s="247" t="s">
        <v>19</v>
      </c>
      <c r="F127" s="248" t="s">
        <v>1075</v>
      </c>
      <c r="G127" s="246"/>
      <c r="H127" s="249">
        <v>10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163</v>
      </c>
      <c r="AU127" s="255" t="s">
        <v>81</v>
      </c>
      <c r="AV127" s="14" t="s">
        <v>81</v>
      </c>
      <c r="AW127" s="14" t="s">
        <v>34</v>
      </c>
      <c r="AX127" s="14" t="s">
        <v>72</v>
      </c>
      <c r="AY127" s="255" t="s">
        <v>150</v>
      </c>
    </row>
    <row r="128" s="15" customFormat="1">
      <c r="A128" s="15"/>
      <c r="B128" s="256"/>
      <c r="C128" s="257"/>
      <c r="D128" s="228" t="s">
        <v>163</v>
      </c>
      <c r="E128" s="258" t="s">
        <v>19</v>
      </c>
      <c r="F128" s="259" t="s">
        <v>167</v>
      </c>
      <c r="G128" s="257"/>
      <c r="H128" s="260">
        <v>10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6" t="s">
        <v>163</v>
      </c>
      <c r="AU128" s="266" t="s">
        <v>81</v>
      </c>
      <c r="AV128" s="15" t="s">
        <v>157</v>
      </c>
      <c r="AW128" s="15" t="s">
        <v>34</v>
      </c>
      <c r="AX128" s="15" t="s">
        <v>79</v>
      </c>
      <c r="AY128" s="266" t="s">
        <v>150</v>
      </c>
    </row>
    <row r="129" s="2" customFormat="1" ht="16.5" customHeight="1">
      <c r="A129" s="40"/>
      <c r="B129" s="41"/>
      <c r="C129" s="267" t="s">
        <v>184</v>
      </c>
      <c r="D129" s="267" t="s">
        <v>412</v>
      </c>
      <c r="E129" s="268" t="s">
        <v>935</v>
      </c>
      <c r="F129" s="269" t="s">
        <v>936</v>
      </c>
      <c r="G129" s="270" t="s">
        <v>170</v>
      </c>
      <c r="H129" s="271">
        <v>10</v>
      </c>
      <c r="I129" s="272"/>
      <c r="J129" s="273">
        <f>ROUND(I129*H129,2)</f>
        <v>0</v>
      </c>
      <c r="K129" s="269" t="s">
        <v>19</v>
      </c>
      <c r="L129" s="274"/>
      <c r="M129" s="275" t="s">
        <v>19</v>
      </c>
      <c r="N129" s="276" t="s">
        <v>43</v>
      </c>
      <c r="O129" s="86"/>
      <c r="P129" s="224">
        <f>O129*H129</f>
        <v>0</v>
      </c>
      <c r="Q129" s="224">
        <v>0.01</v>
      </c>
      <c r="R129" s="224">
        <f>Q129*H129</f>
        <v>0.10000000000000001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208</v>
      </c>
      <c r="AT129" s="226" t="s">
        <v>412</v>
      </c>
      <c r="AU129" s="226" t="s">
        <v>81</v>
      </c>
      <c r="AY129" s="19" t="s">
        <v>150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79</v>
      </c>
      <c r="BK129" s="227">
        <f>ROUND(I129*H129,2)</f>
        <v>0</v>
      </c>
      <c r="BL129" s="19" t="s">
        <v>157</v>
      </c>
      <c r="BM129" s="226" t="s">
        <v>1076</v>
      </c>
    </row>
    <row r="130" s="2" customFormat="1">
      <c r="A130" s="40"/>
      <c r="B130" s="41"/>
      <c r="C130" s="42"/>
      <c r="D130" s="228" t="s">
        <v>159</v>
      </c>
      <c r="E130" s="42"/>
      <c r="F130" s="229" t="s">
        <v>936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159</v>
      </c>
      <c r="AU130" s="19" t="s">
        <v>81</v>
      </c>
    </row>
    <row r="131" s="2" customFormat="1">
      <c r="A131" s="40"/>
      <c r="B131" s="41"/>
      <c r="C131" s="42"/>
      <c r="D131" s="228" t="s">
        <v>495</v>
      </c>
      <c r="E131" s="42"/>
      <c r="F131" s="277" t="s">
        <v>938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495</v>
      </c>
      <c r="AU131" s="19" t="s">
        <v>81</v>
      </c>
    </row>
    <row r="132" s="13" customFormat="1">
      <c r="A132" s="13"/>
      <c r="B132" s="235"/>
      <c r="C132" s="236"/>
      <c r="D132" s="228" t="s">
        <v>163</v>
      </c>
      <c r="E132" s="237" t="s">
        <v>19</v>
      </c>
      <c r="F132" s="238" t="s">
        <v>707</v>
      </c>
      <c r="G132" s="236"/>
      <c r="H132" s="237" t="s">
        <v>19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163</v>
      </c>
      <c r="AU132" s="244" t="s">
        <v>81</v>
      </c>
      <c r="AV132" s="13" t="s">
        <v>79</v>
      </c>
      <c r="AW132" s="13" t="s">
        <v>34</v>
      </c>
      <c r="AX132" s="13" t="s">
        <v>72</v>
      </c>
      <c r="AY132" s="244" t="s">
        <v>150</v>
      </c>
    </row>
    <row r="133" s="13" customFormat="1">
      <c r="A133" s="13"/>
      <c r="B133" s="235"/>
      <c r="C133" s="236"/>
      <c r="D133" s="228" t="s">
        <v>163</v>
      </c>
      <c r="E133" s="237" t="s">
        <v>19</v>
      </c>
      <c r="F133" s="238" t="s">
        <v>939</v>
      </c>
      <c r="G133" s="236"/>
      <c r="H133" s="237" t="s">
        <v>19</v>
      </c>
      <c r="I133" s="239"/>
      <c r="J133" s="236"/>
      <c r="K133" s="236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163</v>
      </c>
      <c r="AU133" s="244" t="s">
        <v>81</v>
      </c>
      <c r="AV133" s="13" t="s">
        <v>79</v>
      </c>
      <c r="AW133" s="13" t="s">
        <v>34</v>
      </c>
      <c r="AX133" s="13" t="s">
        <v>72</v>
      </c>
      <c r="AY133" s="244" t="s">
        <v>150</v>
      </c>
    </row>
    <row r="134" s="14" customFormat="1">
      <c r="A134" s="14"/>
      <c r="B134" s="245"/>
      <c r="C134" s="246"/>
      <c r="D134" s="228" t="s">
        <v>163</v>
      </c>
      <c r="E134" s="247" t="s">
        <v>19</v>
      </c>
      <c r="F134" s="248" t="s">
        <v>225</v>
      </c>
      <c r="G134" s="246"/>
      <c r="H134" s="249">
        <v>10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163</v>
      </c>
      <c r="AU134" s="255" t="s">
        <v>81</v>
      </c>
      <c r="AV134" s="14" t="s">
        <v>81</v>
      </c>
      <c r="AW134" s="14" t="s">
        <v>34</v>
      </c>
      <c r="AX134" s="14" t="s">
        <v>72</v>
      </c>
      <c r="AY134" s="255" t="s">
        <v>150</v>
      </c>
    </row>
    <row r="135" s="15" customFormat="1">
      <c r="A135" s="15"/>
      <c r="B135" s="256"/>
      <c r="C135" s="257"/>
      <c r="D135" s="228" t="s">
        <v>163</v>
      </c>
      <c r="E135" s="258" t="s">
        <v>19</v>
      </c>
      <c r="F135" s="259" t="s">
        <v>167</v>
      </c>
      <c r="G135" s="257"/>
      <c r="H135" s="260">
        <v>10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6" t="s">
        <v>163</v>
      </c>
      <c r="AU135" s="266" t="s">
        <v>81</v>
      </c>
      <c r="AV135" s="15" t="s">
        <v>157</v>
      </c>
      <c r="AW135" s="15" t="s">
        <v>34</v>
      </c>
      <c r="AX135" s="15" t="s">
        <v>79</v>
      </c>
      <c r="AY135" s="266" t="s">
        <v>150</v>
      </c>
    </row>
    <row r="136" s="2" customFormat="1" ht="24.15" customHeight="1">
      <c r="A136" s="40"/>
      <c r="B136" s="41"/>
      <c r="C136" s="215" t="s">
        <v>190</v>
      </c>
      <c r="D136" s="215" t="s">
        <v>152</v>
      </c>
      <c r="E136" s="216" t="s">
        <v>739</v>
      </c>
      <c r="F136" s="217" t="s">
        <v>740</v>
      </c>
      <c r="G136" s="218" t="s">
        <v>170</v>
      </c>
      <c r="H136" s="219">
        <v>125</v>
      </c>
      <c r="I136" s="220"/>
      <c r="J136" s="221">
        <f>ROUND(I136*H136,2)</f>
        <v>0</v>
      </c>
      <c r="K136" s="217" t="s">
        <v>156</v>
      </c>
      <c r="L136" s="46"/>
      <c r="M136" s="222" t="s">
        <v>19</v>
      </c>
      <c r="N136" s="223" t="s">
        <v>43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157</v>
      </c>
      <c r="AT136" s="226" t="s">
        <v>152</v>
      </c>
      <c r="AU136" s="226" t="s">
        <v>81</v>
      </c>
      <c r="AY136" s="19" t="s">
        <v>150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79</v>
      </c>
      <c r="BK136" s="227">
        <f>ROUND(I136*H136,2)</f>
        <v>0</v>
      </c>
      <c r="BL136" s="19" t="s">
        <v>157</v>
      </c>
      <c r="BM136" s="226" t="s">
        <v>1077</v>
      </c>
    </row>
    <row r="137" s="2" customFormat="1">
      <c r="A137" s="40"/>
      <c r="B137" s="41"/>
      <c r="C137" s="42"/>
      <c r="D137" s="228" t="s">
        <v>159</v>
      </c>
      <c r="E137" s="42"/>
      <c r="F137" s="229" t="s">
        <v>742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159</v>
      </c>
      <c r="AU137" s="19" t="s">
        <v>81</v>
      </c>
    </row>
    <row r="138" s="2" customFormat="1">
      <c r="A138" s="40"/>
      <c r="B138" s="41"/>
      <c r="C138" s="42"/>
      <c r="D138" s="233" t="s">
        <v>161</v>
      </c>
      <c r="E138" s="42"/>
      <c r="F138" s="234" t="s">
        <v>743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161</v>
      </c>
      <c r="AU138" s="19" t="s">
        <v>81</v>
      </c>
    </row>
    <row r="139" s="13" customFormat="1">
      <c r="A139" s="13"/>
      <c r="B139" s="235"/>
      <c r="C139" s="236"/>
      <c r="D139" s="228" t="s">
        <v>163</v>
      </c>
      <c r="E139" s="237" t="s">
        <v>19</v>
      </c>
      <c r="F139" s="238" t="s">
        <v>688</v>
      </c>
      <c r="G139" s="236"/>
      <c r="H139" s="237" t="s">
        <v>19</v>
      </c>
      <c r="I139" s="239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163</v>
      </c>
      <c r="AU139" s="244" t="s">
        <v>81</v>
      </c>
      <c r="AV139" s="13" t="s">
        <v>79</v>
      </c>
      <c r="AW139" s="13" t="s">
        <v>34</v>
      </c>
      <c r="AX139" s="13" t="s">
        <v>72</v>
      </c>
      <c r="AY139" s="244" t="s">
        <v>150</v>
      </c>
    </row>
    <row r="140" s="13" customFormat="1">
      <c r="A140" s="13"/>
      <c r="B140" s="235"/>
      <c r="C140" s="236"/>
      <c r="D140" s="228" t="s">
        <v>163</v>
      </c>
      <c r="E140" s="237" t="s">
        <v>19</v>
      </c>
      <c r="F140" s="238" t="s">
        <v>929</v>
      </c>
      <c r="G140" s="236"/>
      <c r="H140" s="237" t="s">
        <v>19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163</v>
      </c>
      <c r="AU140" s="244" t="s">
        <v>81</v>
      </c>
      <c r="AV140" s="13" t="s">
        <v>79</v>
      </c>
      <c r="AW140" s="13" t="s">
        <v>34</v>
      </c>
      <c r="AX140" s="13" t="s">
        <v>72</v>
      </c>
      <c r="AY140" s="244" t="s">
        <v>150</v>
      </c>
    </row>
    <row r="141" s="13" customFormat="1">
      <c r="A141" s="13"/>
      <c r="B141" s="235"/>
      <c r="C141" s="236"/>
      <c r="D141" s="228" t="s">
        <v>163</v>
      </c>
      <c r="E141" s="237" t="s">
        <v>19</v>
      </c>
      <c r="F141" s="238" t="s">
        <v>1078</v>
      </c>
      <c r="G141" s="236"/>
      <c r="H141" s="237" t="s">
        <v>19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163</v>
      </c>
      <c r="AU141" s="244" t="s">
        <v>81</v>
      </c>
      <c r="AV141" s="13" t="s">
        <v>79</v>
      </c>
      <c r="AW141" s="13" t="s">
        <v>34</v>
      </c>
      <c r="AX141" s="13" t="s">
        <v>72</v>
      </c>
      <c r="AY141" s="244" t="s">
        <v>150</v>
      </c>
    </row>
    <row r="142" s="14" customFormat="1">
      <c r="A142" s="14"/>
      <c r="B142" s="245"/>
      <c r="C142" s="246"/>
      <c r="D142" s="228" t="s">
        <v>163</v>
      </c>
      <c r="E142" s="247" t="s">
        <v>19</v>
      </c>
      <c r="F142" s="248" t="s">
        <v>942</v>
      </c>
      <c r="G142" s="246"/>
      <c r="H142" s="249">
        <v>125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163</v>
      </c>
      <c r="AU142" s="255" t="s">
        <v>81</v>
      </c>
      <c r="AV142" s="14" t="s">
        <v>81</v>
      </c>
      <c r="AW142" s="14" t="s">
        <v>34</v>
      </c>
      <c r="AX142" s="14" t="s">
        <v>72</v>
      </c>
      <c r="AY142" s="255" t="s">
        <v>150</v>
      </c>
    </row>
    <row r="143" s="15" customFormat="1">
      <c r="A143" s="15"/>
      <c r="B143" s="256"/>
      <c r="C143" s="257"/>
      <c r="D143" s="228" t="s">
        <v>163</v>
      </c>
      <c r="E143" s="258" t="s">
        <v>19</v>
      </c>
      <c r="F143" s="259" t="s">
        <v>167</v>
      </c>
      <c r="G143" s="257"/>
      <c r="H143" s="260">
        <v>125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163</v>
      </c>
      <c r="AU143" s="266" t="s">
        <v>81</v>
      </c>
      <c r="AV143" s="15" t="s">
        <v>157</v>
      </c>
      <c r="AW143" s="15" t="s">
        <v>34</v>
      </c>
      <c r="AX143" s="15" t="s">
        <v>79</v>
      </c>
      <c r="AY143" s="266" t="s">
        <v>150</v>
      </c>
    </row>
    <row r="144" s="2" customFormat="1" ht="16.5" customHeight="1">
      <c r="A144" s="40"/>
      <c r="B144" s="41"/>
      <c r="C144" s="267" t="s">
        <v>199</v>
      </c>
      <c r="D144" s="267" t="s">
        <v>412</v>
      </c>
      <c r="E144" s="268" t="s">
        <v>943</v>
      </c>
      <c r="F144" s="269" t="s">
        <v>936</v>
      </c>
      <c r="G144" s="270" t="s">
        <v>170</v>
      </c>
      <c r="H144" s="271">
        <v>125</v>
      </c>
      <c r="I144" s="272"/>
      <c r="J144" s="273">
        <f>ROUND(I144*H144,2)</f>
        <v>0</v>
      </c>
      <c r="K144" s="269" t="s">
        <v>19</v>
      </c>
      <c r="L144" s="274"/>
      <c r="M144" s="275" t="s">
        <v>19</v>
      </c>
      <c r="N144" s="276" t="s">
        <v>43</v>
      </c>
      <c r="O144" s="86"/>
      <c r="P144" s="224">
        <f>O144*H144</f>
        <v>0</v>
      </c>
      <c r="Q144" s="224">
        <v>0.001</v>
      </c>
      <c r="R144" s="224">
        <f>Q144*H144</f>
        <v>0.125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208</v>
      </c>
      <c r="AT144" s="226" t="s">
        <v>412</v>
      </c>
      <c r="AU144" s="226" t="s">
        <v>81</v>
      </c>
      <c r="AY144" s="19" t="s">
        <v>150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79</v>
      </c>
      <c r="BK144" s="227">
        <f>ROUND(I144*H144,2)</f>
        <v>0</v>
      </c>
      <c r="BL144" s="19" t="s">
        <v>157</v>
      </c>
      <c r="BM144" s="226" t="s">
        <v>1079</v>
      </c>
    </row>
    <row r="145" s="2" customFormat="1">
      <c r="A145" s="40"/>
      <c r="B145" s="41"/>
      <c r="C145" s="42"/>
      <c r="D145" s="228" t="s">
        <v>159</v>
      </c>
      <c r="E145" s="42"/>
      <c r="F145" s="229" t="s">
        <v>936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159</v>
      </c>
      <c r="AU145" s="19" t="s">
        <v>81</v>
      </c>
    </row>
    <row r="146" s="2" customFormat="1">
      <c r="A146" s="40"/>
      <c r="B146" s="41"/>
      <c r="C146" s="42"/>
      <c r="D146" s="228" t="s">
        <v>495</v>
      </c>
      <c r="E146" s="42"/>
      <c r="F146" s="277" t="s">
        <v>938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495</v>
      </c>
      <c r="AU146" s="19" t="s">
        <v>81</v>
      </c>
    </row>
    <row r="147" s="13" customFormat="1">
      <c r="A147" s="13"/>
      <c r="B147" s="235"/>
      <c r="C147" s="236"/>
      <c r="D147" s="228" t="s">
        <v>163</v>
      </c>
      <c r="E147" s="237" t="s">
        <v>19</v>
      </c>
      <c r="F147" s="238" t="s">
        <v>754</v>
      </c>
      <c r="G147" s="236"/>
      <c r="H147" s="237" t="s">
        <v>19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163</v>
      </c>
      <c r="AU147" s="244" t="s">
        <v>81</v>
      </c>
      <c r="AV147" s="13" t="s">
        <v>79</v>
      </c>
      <c r="AW147" s="13" t="s">
        <v>34</v>
      </c>
      <c r="AX147" s="13" t="s">
        <v>72</v>
      </c>
      <c r="AY147" s="244" t="s">
        <v>150</v>
      </c>
    </row>
    <row r="148" s="13" customFormat="1">
      <c r="A148" s="13"/>
      <c r="B148" s="235"/>
      <c r="C148" s="236"/>
      <c r="D148" s="228" t="s">
        <v>163</v>
      </c>
      <c r="E148" s="237" t="s">
        <v>19</v>
      </c>
      <c r="F148" s="238" t="s">
        <v>929</v>
      </c>
      <c r="G148" s="236"/>
      <c r="H148" s="237" t="s">
        <v>19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163</v>
      </c>
      <c r="AU148" s="244" t="s">
        <v>81</v>
      </c>
      <c r="AV148" s="13" t="s">
        <v>79</v>
      </c>
      <c r="AW148" s="13" t="s">
        <v>34</v>
      </c>
      <c r="AX148" s="13" t="s">
        <v>72</v>
      </c>
      <c r="AY148" s="244" t="s">
        <v>150</v>
      </c>
    </row>
    <row r="149" s="14" customFormat="1">
      <c r="A149" s="14"/>
      <c r="B149" s="245"/>
      <c r="C149" s="246"/>
      <c r="D149" s="228" t="s">
        <v>163</v>
      </c>
      <c r="E149" s="247" t="s">
        <v>19</v>
      </c>
      <c r="F149" s="248" t="s">
        <v>945</v>
      </c>
      <c r="G149" s="246"/>
      <c r="H149" s="249">
        <v>125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163</v>
      </c>
      <c r="AU149" s="255" t="s">
        <v>81</v>
      </c>
      <c r="AV149" s="14" t="s">
        <v>81</v>
      </c>
      <c r="AW149" s="14" t="s">
        <v>34</v>
      </c>
      <c r="AX149" s="14" t="s">
        <v>72</v>
      </c>
      <c r="AY149" s="255" t="s">
        <v>150</v>
      </c>
    </row>
    <row r="150" s="15" customFormat="1">
      <c r="A150" s="15"/>
      <c r="B150" s="256"/>
      <c r="C150" s="257"/>
      <c r="D150" s="228" t="s">
        <v>163</v>
      </c>
      <c r="E150" s="258" t="s">
        <v>19</v>
      </c>
      <c r="F150" s="259" t="s">
        <v>167</v>
      </c>
      <c r="G150" s="257"/>
      <c r="H150" s="260">
        <v>125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6" t="s">
        <v>163</v>
      </c>
      <c r="AU150" s="266" t="s">
        <v>81</v>
      </c>
      <c r="AV150" s="15" t="s">
        <v>157</v>
      </c>
      <c r="AW150" s="15" t="s">
        <v>34</v>
      </c>
      <c r="AX150" s="15" t="s">
        <v>79</v>
      </c>
      <c r="AY150" s="266" t="s">
        <v>150</v>
      </c>
    </row>
    <row r="151" s="2" customFormat="1" ht="33" customHeight="1">
      <c r="A151" s="40"/>
      <c r="B151" s="41"/>
      <c r="C151" s="215" t="s">
        <v>208</v>
      </c>
      <c r="D151" s="215" t="s">
        <v>152</v>
      </c>
      <c r="E151" s="216" t="s">
        <v>764</v>
      </c>
      <c r="F151" s="217" t="s">
        <v>765</v>
      </c>
      <c r="G151" s="218" t="s">
        <v>170</v>
      </c>
      <c r="H151" s="219">
        <v>10</v>
      </c>
      <c r="I151" s="220"/>
      <c r="J151" s="221">
        <f>ROUND(I151*H151,2)</f>
        <v>0</v>
      </c>
      <c r="K151" s="217" t="s">
        <v>156</v>
      </c>
      <c r="L151" s="46"/>
      <c r="M151" s="222" t="s">
        <v>19</v>
      </c>
      <c r="N151" s="223" t="s">
        <v>43</v>
      </c>
      <c r="O151" s="86"/>
      <c r="P151" s="224">
        <f>O151*H151</f>
        <v>0</v>
      </c>
      <c r="Q151" s="224">
        <v>6.0000000000000002E-05</v>
      </c>
      <c r="R151" s="224">
        <f>Q151*H151</f>
        <v>0.00060000000000000006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157</v>
      </c>
      <c r="AT151" s="226" t="s">
        <v>152</v>
      </c>
      <c r="AU151" s="226" t="s">
        <v>81</v>
      </c>
      <c r="AY151" s="19" t="s">
        <v>150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79</v>
      </c>
      <c r="BK151" s="227">
        <f>ROUND(I151*H151,2)</f>
        <v>0</v>
      </c>
      <c r="BL151" s="19" t="s">
        <v>157</v>
      </c>
      <c r="BM151" s="226" t="s">
        <v>1080</v>
      </c>
    </row>
    <row r="152" s="2" customFormat="1">
      <c r="A152" s="40"/>
      <c r="B152" s="41"/>
      <c r="C152" s="42"/>
      <c r="D152" s="228" t="s">
        <v>159</v>
      </c>
      <c r="E152" s="42"/>
      <c r="F152" s="229" t="s">
        <v>767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159</v>
      </c>
      <c r="AU152" s="19" t="s">
        <v>81</v>
      </c>
    </row>
    <row r="153" s="2" customFormat="1">
      <c r="A153" s="40"/>
      <c r="B153" s="41"/>
      <c r="C153" s="42"/>
      <c r="D153" s="233" t="s">
        <v>161</v>
      </c>
      <c r="E153" s="42"/>
      <c r="F153" s="234" t="s">
        <v>768</v>
      </c>
      <c r="G153" s="42"/>
      <c r="H153" s="42"/>
      <c r="I153" s="230"/>
      <c r="J153" s="42"/>
      <c r="K153" s="42"/>
      <c r="L153" s="46"/>
      <c r="M153" s="231"/>
      <c r="N153" s="23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161</v>
      </c>
      <c r="AU153" s="19" t="s">
        <v>81</v>
      </c>
    </row>
    <row r="154" s="13" customFormat="1">
      <c r="A154" s="13"/>
      <c r="B154" s="235"/>
      <c r="C154" s="236"/>
      <c r="D154" s="228" t="s">
        <v>163</v>
      </c>
      <c r="E154" s="237" t="s">
        <v>19</v>
      </c>
      <c r="F154" s="238" t="s">
        <v>688</v>
      </c>
      <c r="G154" s="236"/>
      <c r="H154" s="237" t="s">
        <v>19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163</v>
      </c>
      <c r="AU154" s="244" t="s">
        <v>81</v>
      </c>
      <c r="AV154" s="13" t="s">
        <v>79</v>
      </c>
      <c r="AW154" s="13" t="s">
        <v>34</v>
      </c>
      <c r="AX154" s="13" t="s">
        <v>72</v>
      </c>
      <c r="AY154" s="244" t="s">
        <v>150</v>
      </c>
    </row>
    <row r="155" s="13" customFormat="1">
      <c r="A155" s="13"/>
      <c r="B155" s="235"/>
      <c r="C155" s="236"/>
      <c r="D155" s="228" t="s">
        <v>163</v>
      </c>
      <c r="E155" s="237" t="s">
        <v>19</v>
      </c>
      <c r="F155" s="238" t="s">
        <v>769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163</v>
      </c>
      <c r="AU155" s="244" t="s">
        <v>81</v>
      </c>
      <c r="AV155" s="13" t="s">
        <v>79</v>
      </c>
      <c r="AW155" s="13" t="s">
        <v>34</v>
      </c>
      <c r="AX155" s="13" t="s">
        <v>72</v>
      </c>
      <c r="AY155" s="244" t="s">
        <v>150</v>
      </c>
    </row>
    <row r="156" s="13" customFormat="1">
      <c r="A156" s="13"/>
      <c r="B156" s="235"/>
      <c r="C156" s="236"/>
      <c r="D156" s="228" t="s">
        <v>163</v>
      </c>
      <c r="E156" s="237" t="s">
        <v>19</v>
      </c>
      <c r="F156" s="238" t="s">
        <v>947</v>
      </c>
      <c r="G156" s="236"/>
      <c r="H156" s="237" t="s">
        <v>19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163</v>
      </c>
      <c r="AU156" s="244" t="s">
        <v>81</v>
      </c>
      <c r="AV156" s="13" t="s">
        <v>79</v>
      </c>
      <c r="AW156" s="13" t="s">
        <v>34</v>
      </c>
      <c r="AX156" s="13" t="s">
        <v>72</v>
      </c>
      <c r="AY156" s="244" t="s">
        <v>150</v>
      </c>
    </row>
    <row r="157" s="14" customFormat="1">
      <c r="A157" s="14"/>
      <c r="B157" s="245"/>
      <c r="C157" s="246"/>
      <c r="D157" s="228" t="s">
        <v>163</v>
      </c>
      <c r="E157" s="247" t="s">
        <v>19</v>
      </c>
      <c r="F157" s="248" t="s">
        <v>225</v>
      </c>
      <c r="G157" s="246"/>
      <c r="H157" s="249">
        <v>10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163</v>
      </c>
      <c r="AU157" s="255" t="s">
        <v>81</v>
      </c>
      <c r="AV157" s="14" t="s">
        <v>81</v>
      </c>
      <c r="AW157" s="14" t="s">
        <v>34</v>
      </c>
      <c r="AX157" s="14" t="s">
        <v>72</v>
      </c>
      <c r="AY157" s="255" t="s">
        <v>150</v>
      </c>
    </row>
    <row r="158" s="15" customFormat="1">
      <c r="A158" s="15"/>
      <c r="B158" s="256"/>
      <c r="C158" s="257"/>
      <c r="D158" s="228" t="s">
        <v>163</v>
      </c>
      <c r="E158" s="258" t="s">
        <v>19</v>
      </c>
      <c r="F158" s="259" t="s">
        <v>167</v>
      </c>
      <c r="G158" s="257"/>
      <c r="H158" s="260">
        <v>10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6" t="s">
        <v>163</v>
      </c>
      <c r="AU158" s="266" t="s">
        <v>81</v>
      </c>
      <c r="AV158" s="15" t="s">
        <v>157</v>
      </c>
      <c r="AW158" s="15" t="s">
        <v>34</v>
      </c>
      <c r="AX158" s="15" t="s">
        <v>79</v>
      </c>
      <c r="AY158" s="266" t="s">
        <v>150</v>
      </c>
    </row>
    <row r="159" s="2" customFormat="1" ht="24.15" customHeight="1">
      <c r="A159" s="40"/>
      <c r="B159" s="41"/>
      <c r="C159" s="215" t="s">
        <v>215</v>
      </c>
      <c r="D159" s="215" t="s">
        <v>152</v>
      </c>
      <c r="E159" s="216" t="s">
        <v>948</v>
      </c>
      <c r="F159" s="217" t="s">
        <v>949</v>
      </c>
      <c r="G159" s="218" t="s">
        <v>170</v>
      </c>
      <c r="H159" s="219">
        <v>10</v>
      </c>
      <c r="I159" s="220"/>
      <c r="J159" s="221">
        <f>ROUND(I159*H159,2)</f>
        <v>0</v>
      </c>
      <c r="K159" s="217" t="s">
        <v>156</v>
      </c>
      <c r="L159" s="46"/>
      <c r="M159" s="222" t="s">
        <v>19</v>
      </c>
      <c r="N159" s="223" t="s">
        <v>43</v>
      </c>
      <c r="O159" s="86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157</v>
      </c>
      <c r="AT159" s="226" t="s">
        <v>152</v>
      </c>
      <c r="AU159" s="226" t="s">
        <v>81</v>
      </c>
      <c r="AY159" s="19" t="s">
        <v>150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79</v>
      </c>
      <c r="BK159" s="227">
        <f>ROUND(I159*H159,2)</f>
        <v>0</v>
      </c>
      <c r="BL159" s="19" t="s">
        <v>157</v>
      </c>
      <c r="BM159" s="226" t="s">
        <v>1081</v>
      </c>
    </row>
    <row r="160" s="2" customFormat="1">
      <c r="A160" s="40"/>
      <c r="B160" s="41"/>
      <c r="C160" s="42"/>
      <c r="D160" s="228" t="s">
        <v>159</v>
      </c>
      <c r="E160" s="42"/>
      <c r="F160" s="229" t="s">
        <v>951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159</v>
      </c>
      <c r="AU160" s="19" t="s">
        <v>81</v>
      </c>
    </row>
    <row r="161" s="2" customFormat="1">
      <c r="A161" s="40"/>
      <c r="B161" s="41"/>
      <c r="C161" s="42"/>
      <c r="D161" s="233" t="s">
        <v>161</v>
      </c>
      <c r="E161" s="42"/>
      <c r="F161" s="234" t="s">
        <v>952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161</v>
      </c>
      <c r="AU161" s="19" t="s">
        <v>81</v>
      </c>
    </row>
    <row r="162" s="13" customFormat="1">
      <c r="A162" s="13"/>
      <c r="B162" s="235"/>
      <c r="C162" s="236"/>
      <c r="D162" s="228" t="s">
        <v>163</v>
      </c>
      <c r="E162" s="237" t="s">
        <v>19</v>
      </c>
      <c r="F162" s="238" t="s">
        <v>688</v>
      </c>
      <c r="G162" s="236"/>
      <c r="H162" s="237" t="s">
        <v>19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163</v>
      </c>
      <c r="AU162" s="244" t="s">
        <v>81</v>
      </c>
      <c r="AV162" s="13" t="s">
        <v>79</v>
      </c>
      <c r="AW162" s="13" t="s">
        <v>34</v>
      </c>
      <c r="AX162" s="13" t="s">
        <v>72</v>
      </c>
      <c r="AY162" s="244" t="s">
        <v>150</v>
      </c>
    </row>
    <row r="163" s="13" customFormat="1">
      <c r="A163" s="13"/>
      <c r="B163" s="235"/>
      <c r="C163" s="236"/>
      <c r="D163" s="228" t="s">
        <v>163</v>
      </c>
      <c r="E163" s="237" t="s">
        <v>19</v>
      </c>
      <c r="F163" s="238" t="s">
        <v>953</v>
      </c>
      <c r="G163" s="236"/>
      <c r="H163" s="237" t="s">
        <v>19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163</v>
      </c>
      <c r="AU163" s="244" t="s">
        <v>81</v>
      </c>
      <c r="AV163" s="13" t="s">
        <v>79</v>
      </c>
      <c r="AW163" s="13" t="s">
        <v>34</v>
      </c>
      <c r="AX163" s="13" t="s">
        <v>72</v>
      </c>
      <c r="AY163" s="244" t="s">
        <v>150</v>
      </c>
    </row>
    <row r="164" s="14" customFormat="1">
      <c r="A164" s="14"/>
      <c r="B164" s="245"/>
      <c r="C164" s="246"/>
      <c r="D164" s="228" t="s">
        <v>163</v>
      </c>
      <c r="E164" s="247" t="s">
        <v>19</v>
      </c>
      <c r="F164" s="248" t="s">
        <v>225</v>
      </c>
      <c r="G164" s="246"/>
      <c r="H164" s="249">
        <v>10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163</v>
      </c>
      <c r="AU164" s="255" t="s">
        <v>81</v>
      </c>
      <c r="AV164" s="14" t="s">
        <v>81</v>
      </c>
      <c r="AW164" s="14" t="s">
        <v>34</v>
      </c>
      <c r="AX164" s="14" t="s">
        <v>72</v>
      </c>
      <c r="AY164" s="255" t="s">
        <v>150</v>
      </c>
    </row>
    <row r="165" s="15" customFormat="1">
      <c r="A165" s="15"/>
      <c r="B165" s="256"/>
      <c r="C165" s="257"/>
      <c r="D165" s="228" t="s">
        <v>163</v>
      </c>
      <c r="E165" s="258" t="s">
        <v>19</v>
      </c>
      <c r="F165" s="259" t="s">
        <v>167</v>
      </c>
      <c r="G165" s="257"/>
      <c r="H165" s="260">
        <v>10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6" t="s">
        <v>163</v>
      </c>
      <c r="AU165" s="266" t="s">
        <v>81</v>
      </c>
      <c r="AV165" s="15" t="s">
        <v>157</v>
      </c>
      <c r="AW165" s="15" t="s">
        <v>34</v>
      </c>
      <c r="AX165" s="15" t="s">
        <v>79</v>
      </c>
      <c r="AY165" s="266" t="s">
        <v>150</v>
      </c>
    </row>
    <row r="166" s="2" customFormat="1" ht="24.15" customHeight="1">
      <c r="A166" s="40"/>
      <c r="B166" s="41"/>
      <c r="C166" s="215" t="s">
        <v>225</v>
      </c>
      <c r="D166" s="215" t="s">
        <v>152</v>
      </c>
      <c r="E166" s="216" t="s">
        <v>790</v>
      </c>
      <c r="F166" s="217" t="s">
        <v>791</v>
      </c>
      <c r="G166" s="218" t="s">
        <v>155</v>
      </c>
      <c r="H166" s="219">
        <v>4.71</v>
      </c>
      <c r="I166" s="220"/>
      <c r="J166" s="221">
        <f>ROUND(I166*H166,2)</f>
        <v>0</v>
      </c>
      <c r="K166" s="217" t="s">
        <v>156</v>
      </c>
      <c r="L166" s="46"/>
      <c r="M166" s="222" t="s">
        <v>19</v>
      </c>
      <c r="N166" s="223" t="s">
        <v>43</v>
      </c>
      <c r="O166" s="86"/>
      <c r="P166" s="224">
        <f>O166*H166</f>
        <v>0</v>
      </c>
      <c r="Q166" s="224">
        <v>0.00036000000000000002</v>
      </c>
      <c r="R166" s="224">
        <f>Q166*H166</f>
        <v>0.0016956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157</v>
      </c>
      <c r="AT166" s="226" t="s">
        <v>152</v>
      </c>
      <c r="AU166" s="226" t="s">
        <v>81</v>
      </c>
      <c r="AY166" s="19" t="s">
        <v>150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79</v>
      </c>
      <c r="BK166" s="227">
        <f>ROUND(I166*H166,2)</f>
        <v>0</v>
      </c>
      <c r="BL166" s="19" t="s">
        <v>157</v>
      </c>
      <c r="BM166" s="226" t="s">
        <v>1082</v>
      </c>
    </row>
    <row r="167" s="2" customFormat="1">
      <c r="A167" s="40"/>
      <c r="B167" s="41"/>
      <c r="C167" s="42"/>
      <c r="D167" s="228" t="s">
        <v>159</v>
      </c>
      <c r="E167" s="42"/>
      <c r="F167" s="229" t="s">
        <v>793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159</v>
      </c>
      <c r="AU167" s="19" t="s">
        <v>81</v>
      </c>
    </row>
    <row r="168" s="2" customFormat="1">
      <c r="A168" s="40"/>
      <c r="B168" s="41"/>
      <c r="C168" s="42"/>
      <c r="D168" s="233" t="s">
        <v>161</v>
      </c>
      <c r="E168" s="42"/>
      <c r="F168" s="234" t="s">
        <v>794</v>
      </c>
      <c r="G168" s="42"/>
      <c r="H168" s="42"/>
      <c r="I168" s="230"/>
      <c r="J168" s="42"/>
      <c r="K168" s="42"/>
      <c r="L168" s="46"/>
      <c r="M168" s="231"/>
      <c r="N168" s="23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161</v>
      </c>
      <c r="AU168" s="19" t="s">
        <v>81</v>
      </c>
    </row>
    <row r="169" s="13" customFormat="1">
      <c r="A169" s="13"/>
      <c r="B169" s="235"/>
      <c r="C169" s="236"/>
      <c r="D169" s="228" t="s">
        <v>163</v>
      </c>
      <c r="E169" s="237" t="s">
        <v>19</v>
      </c>
      <c r="F169" s="238" t="s">
        <v>688</v>
      </c>
      <c r="G169" s="236"/>
      <c r="H169" s="237" t="s">
        <v>19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163</v>
      </c>
      <c r="AU169" s="244" t="s">
        <v>81</v>
      </c>
      <c r="AV169" s="13" t="s">
        <v>79</v>
      </c>
      <c r="AW169" s="13" t="s">
        <v>34</v>
      </c>
      <c r="AX169" s="13" t="s">
        <v>72</v>
      </c>
      <c r="AY169" s="244" t="s">
        <v>150</v>
      </c>
    </row>
    <row r="170" s="13" customFormat="1">
      <c r="A170" s="13"/>
      <c r="B170" s="235"/>
      <c r="C170" s="236"/>
      <c r="D170" s="228" t="s">
        <v>163</v>
      </c>
      <c r="E170" s="237" t="s">
        <v>19</v>
      </c>
      <c r="F170" s="238" t="s">
        <v>795</v>
      </c>
      <c r="G170" s="236"/>
      <c r="H170" s="237" t="s">
        <v>19</v>
      </c>
      <c r="I170" s="239"/>
      <c r="J170" s="236"/>
      <c r="K170" s="236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163</v>
      </c>
      <c r="AU170" s="244" t="s">
        <v>81</v>
      </c>
      <c r="AV170" s="13" t="s">
        <v>79</v>
      </c>
      <c r="AW170" s="13" t="s">
        <v>34</v>
      </c>
      <c r="AX170" s="13" t="s">
        <v>72</v>
      </c>
      <c r="AY170" s="244" t="s">
        <v>150</v>
      </c>
    </row>
    <row r="171" s="13" customFormat="1">
      <c r="A171" s="13"/>
      <c r="B171" s="235"/>
      <c r="C171" s="236"/>
      <c r="D171" s="228" t="s">
        <v>163</v>
      </c>
      <c r="E171" s="237" t="s">
        <v>19</v>
      </c>
      <c r="F171" s="238" t="s">
        <v>955</v>
      </c>
      <c r="G171" s="236"/>
      <c r="H171" s="237" t="s">
        <v>19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163</v>
      </c>
      <c r="AU171" s="244" t="s">
        <v>81</v>
      </c>
      <c r="AV171" s="13" t="s">
        <v>79</v>
      </c>
      <c r="AW171" s="13" t="s">
        <v>34</v>
      </c>
      <c r="AX171" s="13" t="s">
        <v>72</v>
      </c>
      <c r="AY171" s="244" t="s">
        <v>150</v>
      </c>
    </row>
    <row r="172" s="14" customFormat="1">
      <c r="A172" s="14"/>
      <c r="B172" s="245"/>
      <c r="C172" s="246"/>
      <c r="D172" s="228" t="s">
        <v>163</v>
      </c>
      <c r="E172" s="247" t="s">
        <v>19</v>
      </c>
      <c r="F172" s="248" t="s">
        <v>1083</v>
      </c>
      <c r="G172" s="246"/>
      <c r="H172" s="249">
        <v>4.71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163</v>
      </c>
      <c r="AU172" s="255" t="s">
        <v>81</v>
      </c>
      <c r="AV172" s="14" t="s">
        <v>81</v>
      </c>
      <c r="AW172" s="14" t="s">
        <v>34</v>
      </c>
      <c r="AX172" s="14" t="s">
        <v>72</v>
      </c>
      <c r="AY172" s="255" t="s">
        <v>150</v>
      </c>
    </row>
    <row r="173" s="15" customFormat="1">
      <c r="A173" s="15"/>
      <c r="B173" s="256"/>
      <c r="C173" s="257"/>
      <c r="D173" s="228" t="s">
        <v>163</v>
      </c>
      <c r="E173" s="258" t="s">
        <v>19</v>
      </c>
      <c r="F173" s="259" t="s">
        <v>167</v>
      </c>
      <c r="G173" s="257"/>
      <c r="H173" s="260">
        <v>4.71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163</v>
      </c>
      <c r="AU173" s="266" t="s">
        <v>81</v>
      </c>
      <c r="AV173" s="15" t="s">
        <v>157</v>
      </c>
      <c r="AW173" s="15" t="s">
        <v>34</v>
      </c>
      <c r="AX173" s="15" t="s">
        <v>79</v>
      </c>
      <c r="AY173" s="266" t="s">
        <v>150</v>
      </c>
    </row>
    <row r="174" s="2" customFormat="1" ht="24.15" customHeight="1">
      <c r="A174" s="40"/>
      <c r="B174" s="41"/>
      <c r="C174" s="215" t="s">
        <v>239</v>
      </c>
      <c r="D174" s="215" t="s">
        <v>152</v>
      </c>
      <c r="E174" s="216" t="s">
        <v>957</v>
      </c>
      <c r="F174" s="217" t="s">
        <v>958</v>
      </c>
      <c r="G174" s="218" t="s">
        <v>170</v>
      </c>
      <c r="H174" s="219">
        <v>186</v>
      </c>
      <c r="I174" s="220"/>
      <c r="J174" s="221">
        <f>ROUND(I174*H174,2)</f>
        <v>0</v>
      </c>
      <c r="K174" s="217" t="s">
        <v>156</v>
      </c>
      <c r="L174" s="46"/>
      <c r="M174" s="222" t="s">
        <v>19</v>
      </c>
      <c r="N174" s="223" t="s">
        <v>43</v>
      </c>
      <c r="O174" s="86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157</v>
      </c>
      <c r="AT174" s="226" t="s">
        <v>152</v>
      </c>
      <c r="AU174" s="226" t="s">
        <v>81</v>
      </c>
      <c r="AY174" s="19" t="s">
        <v>150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79</v>
      </c>
      <c r="BK174" s="227">
        <f>ROUND(I174*H174,2)</f>
        <v>0</v>
      </c>
      <c r="BL174" s="19" t="s">
        <v>157</v>
      </c>
      <c r="BM174" s="226" t="s">
        <v>1084</v>
      </c>
    </row>
    <row r="175" s="2" customFormat="1">
      <c r="A175" s="40"/>
      <c r="B175" s="41"/>
      <c r="C175" s="42"/>
      <c r="D175" s="228" t="s">
        <v>159</v>
      </c>
      <c r="E175" s="42"/>
      <c r="F175" s="229" t="s">
        <v>960</v>
      </c>
      <c r="G175" s="42"/>
      <c r="H175" s="42"/>
      <c r="I175" s="230"/>
      <c r="J175" s="42"/>
      <c r="K175" s="42"/>
      <c r="L175" s="46"/>
      <c r="M175" s="231"/>
      <c r="N175" s="232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159</v>
      </c>
      <c r="AU175" s="19" t="s">
        <v>81</v>
      </c>
    </row>
    <row r="176" s="2" customFormat="1">
      <c r="A176" s="40"/>
      <c r="B176" s="41"/>
      <c r="C176" s="42"/>
      <c r="D176" s="233" t="s">
        <v>161</v>
      </c>
      <c r="E176" s="42"/>
      <c r="F176" s="234" t="s">
        <v>961</v>
      </c>
      <c r="G176" s="42"/>
      <c r="H176" s="42"/>
      <c r="I176" s="230"/>
      <c r="J176" s="42"/>
      <c r="K176" s="42"/>
      <c r="L176" s="46"/>
      <c r="M176" s="231"/>
      <c r="N176" s="23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161</v>
      </c>
      <c r="AU176" s="19" t="s">
        <v>81</v>
      </c>
    </row>
    <row r="177" s="13" customFormat="1">
      <c r="A177" s="13"/>
      <c r="B177" s="235"/>
      <c r="C177" s="236"/>
      <c r="D177" s="228" t="s">
        <v>163</v>
      </c>
      <c r="E177" s="237" t="s">
        <v>19</v>
      </c>
      <c r="F177" s="238" t="s">
        <v>688</v>
      </c>
      <c r="G177" s="236"/>
      <c r="H177" s="237" t="s">
        <v>19</v>
      </c>
      <c r="I177" s="239"/>
      <c r="J177" s="236"/>
      <c r="K177" s="236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163</v>
      </c>
      <c r="AU177" s="244" t="s">
        <v>81</v>
      </c>
      <c r="AV177" s="13" t="s">
        <v>79</v>
      </c>
      <c r="AW177" s="13" t="s">
        <v>34</v>
      </c>
      <c r="AX177" s="13" t="s">
        <v>72</v>
      </c>
      <c r="AY177" s="244" t="s">
        <v>150</v>
      </c>
    </row>
    <row r="178" s="13" customFormat="1">
      <c r="A178" s="13"/>
      <c r="B178" s="235"/>
      <c r="C178" s="236"/>
      <c r="D178" s="228" t="s">
        <v>163</v>
      </c>
      <c r="E178" s="237" t="s">
        <v>19</v>
      </c>
      <c r="F178" s="238" t="s">
        <v>929</v>
      </c>
      <c r="G178" s="236"/>
      <c r="H178" s="237" t="s">
        <v>19</v>
      </c>
      <c r="I178" s="239"/>
      <c r="J178" s="236"/>
      <c r="K178" s="236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163</v>
      </c>
      <c r="AU178" s="244" t="s">
        <v>81</v>
      </c>
      <c r="AV178" s="13" t="s">
        <v>79</v>
      </c>
      <c r="AW178" s="13" t="s">
        <v>34</v>
      </c>
      <c r="AX178" s="13" t="s">
        <v>72</v>
      </c>
      <c r="AY178" s="244" t="s">
        <v>150</v>
      </c>
    </row>
    <row r="179" s="14" customFormat="1">
      <c r="A179" s="14"/>
      <c r="B179" s="245"/>
      <c r="C179" s="246"/>
      <c r="D179" s="228" t="s">
        <v>163</v>
      </c>
      <c r="E179" s="247" t="s">
        <v>19</v>
      </c>
      <c r="F179" s="248" t="s">
        <v>1085</v>
      </c>
      <c r="G179" s="246"/>
      <c r="H179" s="249">
        <v>186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163</v>
      </c>
      <c r="AU179" s="255" t="s">
        <v>81</v>
      </c>
      <c r="AV179" s="14" t="s">
        <v>81</v>
      </c>
      <c r="AW179" s="14" t="s">
        <v>34</v>
      </c>
      <c r="AX179" s="14" t="s">
        <v>72</v>
      </c>
      <c r="AY179" s="255" t="s">
        <v>150</v>
      </c>
    </row>
    <row r="180" s="15" customFormat="1">
      <c r="A180" s="15"/>
      <c r="B180" s="256"/>
      <c r="C180" s="257"/>
      <c r="D180" s="228" t="s">
        <v>163</v>
      </c>
      <c r="E180" s="258" t="s">
        <v>19</v>
      </c>
      <c r="F180" s="259" t="s">
        <v>167</v>
      </c>
      <c r="G180" s="257"/>
      <c r="H180" s="260">
        <v>186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6" t="s">
        <v>163</v>
      </c>
      <c r="AU180" s="266" t="s">
        <v>81</v>
      </c>
      <c r="AV180" s="15" t="s">
        <v>157</v>
      </c>
      <c r="AW180" s="15" t="s">
        <v>34</v>
      </c>
      <c r="AX180" s="15" t="s">
        <v>79</v>
      </c>
      <c r="AY180" s="266" t="s">
        <v>150</v>
      </c>
    </row>
    <row r="181" s="2" customFormat="1" ht="24.15" customHeight="1">
      <c r="A181" s="40"/>
      <c r="B181" s="41"/>
      <c r="C181" s="215" t="s">
        <v>247</v>
      </c>
      <c r="D181" s="215" t="s">
        <v>152</v>
      </c>
      <c r="E181" s="216" t="s">
        <v>964</v>
      </c>
      <c r="F181" s="217" t="s">
        <v>965</v>
      </c>
      <c r="G181" s="218" t="s">
        <v>170</v>
      </c>
      <c r="H181" s="219">
        <v>18.600000000000001</v>
      </c>
      <c r="I181" s="220"/>
      <c r="J181" s="221">
        <f>ROUND(I181*H181,2)</f>
        <v>0</v>
      </c>
      <c r="K181" s="217" t="s">
        <v>156</v>
      </c>
      <c r="L181" s="46"/>
      <c r="M181" s="222" t="s">
        <v>19</v>
      </c>
      <c r="N181" s="223" t="s">
        <v>43</v>
      </c>
      <c r="O181" s="86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6" t="s">
        <v>157</v>
      </c>
      <c r="AT181" s="226" t="s">
        <v>152</v>
      </c>
      <c r="AU181" s="226" t="s">
        <v>81</v>
      </c>
      <c r="AY181" s="19" t="s">
        <v>150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79</v>
      </c>
      <c r="BK181" s="227">
        <f>ROUND(I181*H181,2)</f>
        <v>0</v>
      </c>
      <c r="BL181" s="19" t="s">
        <v>157</v>
      </c>
      <c r="BM181" s="226" t="s">
        <v>1086</v>
      </c>
    </row>
    <row r="182" s="2" customFormat="1">
      <c r="A182" s="40"/>
      <c r="B182" s="41"/>
      <c r="C182" s="42"/>
      <c r="D182" s="228" t="s">
        <v>159</v>
      </c>
      <c r="E182" s="42"/>
      <c r="F182" s="229" t="s">
        <v>967</v>
      </c>
      <c r="G182" s="42"/>
      <c r="H182" s="42"/>
      <c r="I182" s="230"/>
      <c r="J182" s="42"/>
      <c r="K182" s="42"/>
      <c r="L182" s="46"/>
      <c r="M182" s="231"/>
      <c r="N182" s="232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159</v>
      </c>
      <c r="AU182" s="19" t="s">
        <v>81</v>
      </c>
    </row>
    <row r="183" s="2" customFormat="1">
      <c r="A183" s="40"/>
      <c r="B183" s="41"/>
      <c r="C183" s="42"/>
      <c r="D183" s="233" t="s">
        <v>161</v>
      </c>
      <c r="E183" s="42"/>
      <c r="F183" s="234" t="s">
        <v>968</v>
      </c>
      <c r="G183" s="42"/>
      <c r="H183" s="42"/>
      <c r="I183" s="230"/>
      <c r="J183" s="42"/>
      <c r="K183" s="42"/>
      <c r="L183" s="46"/>
      <c r="M183" s="231"/>
      <c r="N183" s="23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161</v>
      </c>
      <c r="AU183" s="19" t="s">
        <v>81</v>
      </c>
    </row>
    <row r="184" s="13" customFormat="1">
      <c r="A184" s="13"/>
      <c r="B184" s="235"/>
      <c r="C184" s="236"/>
      <c r="D184" s="228" t="s">
        <v>163</v>
      </c>
      <c r="E184" s="237" t="s">
        <v>19</v>
      </c>
      <c r="F184" s="238" t="s">
        <v>688</v>
      </c>
      <c r="G184" s="236"/>
      <c r="H184" s="237" t="s">
        <v>19</v>
      </c>
      <c r="I184" s="239"/>
      <c r="J184" s="236"/>
      <c r="K184" s="236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163</v>
      </c>
      <c r="AU184" s="244" t="s">
        <v>81</v>
      </c>
      <c r="AV184" s="13" t="s">
        <v>79</v>
      </c>
      <c r="AW184" s="13" t="s">
        <v>34</v>
      </c>
      <c r="AX184" s="13" t="s">
        <v>72</v>
      </c>
      <c r="AY184" s="244" t="s">
        <v>150</v>
      </c>
    </row>
    <row r="185" s="13" customFormat="1">
      <c r="A185" s="13"/>
      <c r="B185" s="235"/>
      <c r="C185" s="236"/>
      <c r="D185" s="228" t="s">
        <v>163</v>
      </c>
      <c r="E185" s="237" t="s">
        <v>19</v>
      </c>
      <c r="F185" s="238" t="s">
        <v>969</v>
      </c>
      <c r="G185" s="236"/>
      <c r="H185" s="237" t="s">
        <v>19</v>
      </c>
      <c r="I185" s="239"/>
      <c r="J185" s="236"/>
      <c r="K185" s="236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163</v>
      </c>
      <c r="AU185" s="244" t="s">
        <v>81</v>
      </c>
      <c r="AV185" s="13" t="s">
        <v>79</v>
      </c>
      <c r="AW185" s="13" t="s">
        <v>34</v>
      </c>
      <c r="AX185" s="13" t="s">
        <v>72</v>
      </c>
      <c r="AY185" s="244" t="s">
        <v>150</v>
      </c>
    </row>
    <row r="186" s="14" customFormat="1">
      <c r="A186" s="14"/>
      <c r="B186" s="245"/>
      <c r="C186" s="246"/>
      <c r="D186" s="228" t="s">
        <v>163</v>
      </c>
      <c r="E186" s="247" t="s">
        <v>19</v>
      </c>
      <c r="F186" s="248" t="s">
        <v>1087</v>
      </c>
      <c r="G186" s="246"/>
      <c r="H186" s="249">
        <v>18.600000000000001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163</v>
      </c>
      <c r="AU186" s="255" t="s">
        <v>81</v>
      </c>
      <c r="AV186" s="14" t="s">
        <v>81</v>
      </c>
      <c r="AW186" s="14" t="s">
        <v>34</v>
      </c>
      <c r="AX186" s="14" t="s">
        <v>72</v>
      </c>
      <c r="AY186" s="255" t="s">
        <v>150</v>
      </c>
    </row>
    <row r="187" s="15" customFormat="1">
      <c r="A187" s="15"/>
      <c r="B187" s="256"/>
      <c r="C187" s="257"/>
      <c r="D187" s="228" t="s">
        <v>163</v>
      </c>
      <c r="E187" s="258" t="s">
        <v>19</v>
      </c>
      <c r="F187" s="259" t="s">
        <v>167</v>
      </c>
      <c r="G187" s="257"/>
      <c r="H187" s="260">
        <v>18.600000000000001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6" t="s">
        <v>163</v>
      </c>
      <c r="AU187" s="266" t="s">
        <v>81</v>
      </c>
      <c r="AV187" s="15" t="s">
        <v>157</v>
      </c>
      <c r="AW187" s="15" t="s">
        <v>34</v>
      </c>
      <c r="AX187" s="15" t="s">
        <v>79</v>
      </c>
      <c r="AY187" s="266" t="s">
        <v>150</v>
      </c>
    </row>
    <row r="188" s="2" customFormat="1" ht="21.75" customHeight="1">
      <c r="A188" s="40"/>
      <c r="B188" s="41"/>
      <c r="C188" s="215" t="s">
        <v>256</v>
      </c>
      <c r="D188" s="215" t="s">
        <v>152</v>
      </c>
      <c r="E188" s="216" t="s">
        <v>1041</v>
      </c>
      <c r="F188" s="217" t="s">
        <v>1042</v>
      </c>
      <c r="G188" s="218" t="s">
        <v>170</v>
      </c>
      <c r="H188" s="219">
        <v>186</v>
      </c>
      <c r="I188" s="220"/>
      <c r="J188" s="221">
        <f>ROUND(I188*H188,2)</f>
        <v>0</v>
      </c>
      <c r="K188" s="217" t="s">
        <v>156</v>
      </c>
      <c r="L188" s="46"/>
      <c r="M188" s="222" t="s">
        <v>19</v>
      </c>
      <c r="N188" s="223" t="s">
        <v>43</v>
      </c>
      <c r="O188" s="86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157</v>
      </c>
      <c r="AT188" s="226" t="s">
        <v>152</v>
      </c>
      <c r="AU188" s="226" t="s">
        <v>81</v>
      </c>
      <c r="AY188" s="19" t="s">
        <v>150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9" t="s">
        <v>79</v>
      </c>
      <c r="BK188" s="227">
        <f>ROUND(I188*H188,2)</f>
        <v>0</v>
      </c>
      <c r="BL188" s="19" t="s">
        <v>157</v>
      </c>
      <c r="BM188" s="226" t="s">
        <v>1088</v>
      </c>
    </row>
    <row r="189" s="2" customFormat="1">
      <c r="A189" s="40"/>
      <c r="B189" s="41"/>
      <c r="C189" s="42"/>
      <c r="D189" s="228" t="s">
        <v>159</v>
      </c>
      <c r="E189" s="42"/>
      <c r="F189" s="229" t="s">
        <v>1044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159</v>
      </c>
      <c r="AU189" s="19" t="s">
        <v>81</v>
      </c>
    </row>
    <row r="190" s="2" customFormat="1">
      <c r="A190" s="40"/>
      <c r="B190" s="41"/>
      <c r="C190" s="42"/>
      <c r="D190" s="233" t="s">
        <v>161</v>
      </c>
      <c r="E190" s="42"/>
      <c r="F190" s="234" t="s">
        <v>1045</v>
      </c>
      <c r="G190" s="42"/>
      <c r="H190" s="42"/>
      <c r="I190" s="230"/>
      <c r="J190" s="42"/>
      <c r="K190" s="42"/>
      <c r="L190" s="46"/>
      <c r="M190" s="231"/>
      <c r="N190" s="23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161</v>
      </c>
      <c r="AU190" s="19" t="s">
        <v>81</v>
      </c>
    </row>
    <row r="191" s="13" customFormat="1">
      <c r="A191" s="13"/>
      <c r="B191" s="235"/>
      <c r="C191" s="236"/>
      <c r="D191" s="228" t="s">
        <v>163</v>
      </c>
      <c r="E191" s="237" t="s">
        <v>19</v>
      </c>
      <c r="F191" s="238" t="s">
        <v>688</v>
      </c>
      <c r="G191" s="236"/>
      <c r="H191" s="237" t="s">
        <v>19</v>
      </c>
      <c r="I191" s="239"/>
      <c r="J191" s="236"/>
      <c r="K191" s="236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163</v>
      </c>
      <c r="AU191" s="244" t="s">
        <v>81</v>
      </c>
      <c r="AV191" s="13" t="s">
        <v>79</v>
      </c>
      <c r="AW191" s="13" t="s">
        <v>34</v>
      </c>
      <c r="AX191" s="13" t="s">
        <v>72</v>
      </c>
      <c r="AY191" s="244" t="s">
        <v>150</v>
      </c>
    </row>
    <row r="192" s="13" customFormat="1">
      <c r="A192" s="13"/>
      <c r="B192" s="235"/>
      <c r="C192" s="236"/>
      <c r="D192" s="228" t="s">
        <v>163</v>
      </c>
      <c r="E192" s="237" t="s">
        <v>19</v>
      </c>
      <c r="F192" s="238" t="s">
        <v>1089</v>
      </c>
      <c r="G192" s="236"/>
      <c r="H192" s="237" t="s">
        <v>19</v>
      </c>
      <c r="I192" s="239"/>
      <c r="J192" s="236"/>
      <c r="K192" s="236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163</v>
      </c>
      <c r="AU192" s="244" t="s">
        <v>81</v>
      </c>
      <c r="AV192" s="13" t="s">
        <v>79</v>
      </c>
      <c r="AW192" s="13" t="s">
        <v>34</v>
      </c>
      <c r="AX192" s="13" t="s">
        <v>72</v>
      </c>
      <c r="AY192" s="244" t="s">
        <v>150</v>
      </c>
    </row>
    <row r="193" s="14" customFormat="1">
      <c r="A193" s="14"/>
      <c r="B193" s="245"/>
      <c r="C193" s="246"/>
      <c r="D193" s="228" t="s">
        <v>163</v>
      </c>
      <c r="E193" s="247" t="s">
        <v>19</v>
      </c>
      <c r="F193" s="248" t="s">
        <v>690</v>
      </c>
      <c r="G193" s="246"/>
      <c r="H193" s="249">
        <v>186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163</v>
      </c>
      <c r="AU193" s="255" t="s">
        <v>81</v>
      </c>
      <c r="AV193" s="14" t="s">
        <v>81</v>
      </c>
      <c r="AW193" s="14" t="s">
        <v>34</v>
      </c>
      <c r="AX193" s="14" t="s">
        <v>72</v>
      </c>
      <c r="AY193" s="255" t="s">
        <v>150</v>
      </c>
    </row>
    <row r="194" s="15" customFormat="1">
      <c r="A194" s="15"/>
      <c r="B194" s="256"/>
      <c r="C194" s="257"/>
      <c r="D194" s="228" t="s">
        <v>163</v>
      </c>
      <c r="E194" s="258" t="s">
        <v>19</v>
      </c>
      <c r="F194" s="259" t="s">
        <v>167</v>
      </c>
      <c r="G194" s="257"/>
      <c r="H194" s="260">
        <v>186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6" t="s">
        <v>163</v>
      </c>
      <c r="AU194" s="266" t="s">
        <v>81</v>
      </c>
      <c r="AV194" s="15" t="s">
        <v>157</v>
      </c>
      <c r="AW194" s="15" t="s">
        <v>34</v>
      </c>
      <c r="AX194" s="15" t="s">
        <v>79</v>
      </c>
      <c r="AY194" s="266" t="s">
        <v>150</v>
      </c>
    </row>
    <row r="195" s="2" customFormat="1" ht="24.15" customHeight="1">
      <c r="A195" s="40"/>
      <c r="B195" s="41"/>
      <c r="C195" s="215" t="s">
        <v>264</v>
      </c>
      <c r="D195" s="215" t="s">
        <v>152</v>
      </c>
      <c r="E195" s="216" t="s">
        <v>804</v>
      </c>
      <c r="F195" s="217" t="s">
        <v>805</v>
      </c>
      <c r="G195" s="218" t="s">
        <v>170</v>
      </c>
      <c r="H195" s="219">
        <v>125</v>
      </c>
      <c r="I195" s="220"/>
      <c r="J195" s="221">
        <f>ROUND(I195*H195,2)</f>
        <v>0</v>
      </c>
      <c r="K195" s="217" t="s">
        <v>156</v>
      </c>
      <c r="L195" s="46"/>
      <c r="M195" s="222" t="s">
        <v>19</v>
      </c>
      <c r="N195" s="223" t="s">
        <v>43</v>
      </c>
      <c r="O195" s="86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157</v>
      </c>
      <c r="AT195" s="226" t="s">
        <v>152</v>
      </c>
      <c r="AU195" s="226" t="s">
        <v>81</v>
      </c>
      <c r="AY195" s="19" t="s">
        <v>150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79</v>
      </c>
      <c r="BK195" s="227">
        <f>ROUND(I195*H195,2)</f>
        <v>0</v>
      </c>
      <c r="BL195" s="19" t="s">
        <v>157</v>
      </c>
      <c r="BM195" s="226" t="s">
        <v>1090</v>
      </c>
    </row>
    <row r="196" s="2" customFormat="1">
      <c r="A196" s="40"/>
      <c r="B196" s="41"/>
      <c r="C196" s="42"/>
      <c r="D196" s="228" t="s">
        <v>159</v>
      </c>
      <c r="E196" s="42"/>
      <c r="F196" s="229" t="s">
        <v>807</v>
      </c>
      <c r="G196" s="42"/>
      <c r="H196" s="42"/>
      <c r="I196" s="230"/>
      <c r="J196" s="42"/>
      <c r="K196" s="42"/>
      <c r="L196" s="46"/>
      <c r="M196" s="231"/>
      <c r="N196" s="23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159</v>
      </c>
      <c r="AU196" s="19" t="s">
        <v>81</v>
      </c>
    </row>
    <row r="197" s="2" customFormat="1">
      <c r="A197" s="40"/>
      <c r="B197" s="41"/>
      <c r="C197" s="42"/>
      <c r="D197" s="233" t="s">
        <v>161</v>
      </c>
      <c r="E197" s="42"/>
      <c r="F197" s="234" t="s">
        <v>808</v>
      </c>
      <c r="G197" s="42"/>
      <c r="H197" s="42"/>
      <c r="I197" s="230"/>
      <c r="J197" s="42"/>
      <c r="K197" s="42"/>
      <c r="L197" s="46"/>
      <c r="M197" s="231"/>
      <c r="N197" s="23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161</v>
      </c>
      <c r="AU197" s="19" t="s">
        <v>81</v>
      </c>
    </row>
    <row r="198" s="13" customFormat="1">
      <c r="A198" s="13"/>
      <c r="B198" s="235"/>
      <c r="C198" s="236"/>
      <c r="D198" s="228" t="s">
        <v>163</v>
      </c>
      <c r="E198" s="237" t="s">
        <v>19</v>
      </c>
      <c r="F198" s="238" t="s">
        <v>688</v>
      </c>
      <c r="G198" s="236"/>
      <c r="H198" s="237" t="s">
        <v>19</v>
      </c>
      <c r="I198" s="239"/>
      <c r="J198" s="236"/>
      <c r="K198" s="236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163</v>
      </c>
      <c r="AU198" s="244" t="s">
        <v>81</v>
      </c>
      <c r="AV198" s="13" t="s">
        <v>79</v>
      </c>
      <c r="AW198" s="13" t="s">
        <v>34</v>
      </c>
      <c r="AX198" s="13" t="s">
        <v>72</v>
      </c>
      <c r="AY198" s="244" t="s">
        <v>150</v>
      </c>
    </row>
    <row r="199" s="13" customFormat="1">
      <c r="A199" s="13"/>
      <c r="B199" s="235"/>
      <c r="C199" s="236"/>
      <c r="D199" s="228" t="s">
        <v>163</v>
      </c>
      <c r="E199" s="237" t="s">
        <v>19</v>
      </c>
      <c r="F199" s="238" t="s">
        <v>972</v>
      </c>
      <c r="G199" s="236"/>
      <c r="H199" s="237" t="s">
        <v>19</v>
      </c>
      <c r="I199" s="239"/>
      <c r="J199" s="236"/>
      <c r="K199" s="236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163</v>
      </c>
      <c r="AU199" s="244" t="s">
        <v>81</v>
      </c>
      <c r="AV199" s="13" t="s">
        <v>79</v>
      </c>
      <c r="AW199" s="13" t="s">
        <v>34</v>
      </c>
      <c r="AX199" s="13" t="s">
        <v>72</v>
      </c>
      <c r="AY199" s="244" t="s">
        <v>150</v>
      </c>
    </row>
    <row r="200" s="14" customFormat="1">
      <c r="A200" s="14"/>
      <c r="B200" s="245"/>
      <c r="C200" s="246"/>
      <c r="D200" s="228" t="s">
        <v>163</v>
      </c>
      <c r="E200" s="247" t="s">
        <v>19</v>
      </c>
      <c r="F200" s="248" t="s">
        <v>942</v>
      </c>
      <c r="G200" s="246"/>
      <c r="H200" s="249">
        <v>125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163</v>
      </c>
      <c r="AU200" s="255" t="s">
        <v>81</v>
      </c>
      <c r="AV200" s="14" t="s">
        <v>81</v>
      </c>
      <c r="AW200" s="14" t="s">
        <v>34</v>
      </c>
      <c r="AX200" s="14" t="s">
        <v>72</v>
      </c>
      <c r="AY200" s="255" t="s">
        <v>150</v>
      </c>
    </row>
    <row r="201" s="15" customFormat="1">
      <c r="A201" s="15"/>
      <c r="B201" s="256"/>
      <c r="C201" s="257"/>
      <c r="D201" s="228" t="s">
        <v>163</v>
      </c>
      <c r="E201" s="258" t="s">
        <v>19</v>
      </c>
      <c r="F201" s="259" t="s">
        <v>167</v>
      </c>
      <c r="G201" s="257"/>
      <c r="H201" s="260">
        <v>125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6" t="s">
        <v>163</v>
      </c>
      <c r="AU201" s="266" t="s">
        <v>81</v>
      </c>
      <c r="AV201" s="15" t="s">
        <v>157</v>
      </c>
      <c r="AW201" s="15" t="s">
        <v>34</v>
      </c>
      <c r="AX201" s="15" t="s">
        <v>79</v>
      </c>
      <c r="AY201" s="266" t="s">
        <v>150</v>
      </c>
    </row>
    <row r="202" s="2" customFormat="1" ht="33" customHeight="1">
      <c r="A202" s="40"/>
      <c r="B202" s="41"/>
      <c r="C202" s="215" t="s">
        <v>8</v>
      </c>
      <c r="D202" s="215" t="s">
        <v>152</v>
      </c>
      <c r="E202" s="216" t="s">
        <v>809</v>
      </c>
      <c r="F202" s="217" t="s">
        <v>810</v>
      </c>
      <c r="G202" s="218" t="s">
        <v>170</v>
      </c>
      <c r="H202" s="219">
        <v>28.600000000000001</v>
      </c>
      <c r="I202" s="220"/>
      <c r="J202" s="221">
        <f>ROUND(I202*H202,2)</f>
        <v>0</v>
      </c>
      <c r="K202" s="217" t="s">
        <v>19</v>
      </c>
      <c r="L202" s="46"/>
      <c r="M202" s="222" t="s">
        <v>19</v>
      </c>
      <c r="N202" s="223" t="s">
        <v>43</v>
      </c>
      <c r="O202" s="86"/>
      <c r="P202" s="224">
        <f>O202*H202</f>
        <v>0</v>
      </c>
      <c r="Q202" s="224">
        <v>0.0020799999999999998</v>
      </c>
      <c r="R202" s="224">
        <f>Q202*H202</f>
        <v>0.059487999999999999</v>
      </c>
      <c r="S202" s="224">
        <v>0</v>
      </c>
      <c r="T202" s="225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6" t="s">
        <v>157</v>
      </c>
      <c r="AT202" s="226" t="s">
        <v>152</v>
      </c>
      <c r="AU202" s="226" t="s">
        <v>81</v>
      </c>
      <c r="AY202" s="19" t="s">
        <v>150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79</v>
      </c>
      <c r="BK202" s="227">
        <f>ROUND(I202*H202,2)</f>
        <v>0</v>
      </c>
      <c r="BL202" s="19" t="s">
        <v>157</v>
      </c>
      <c r="BM202" s="226" t="s">
        <v>1091</v>
      </c>
    </row>
    <row r="203" s="2" customFormat="1">
      <c r="A203" s="40"/>
      <c r="B203" s="41"/>
      <c r="C203" s="42"/>
      <c r="D203" s="228" t="s">
        <v>159</v>
      </c>
      <c r="E203" s="42"/>
      <c r="F203" s="229" t="s">
        <v>812</v>
      </c>
      <c r="G203" s="42"/>
      <c r="H203" s="42"/>
      <c r="I203" s="230"/>
      <c r="J203" s="42"/>
      <c r="K203" s="42"/>
      <c r="L203" s="46"/>
      <c r="M203" s="231"/>
      <c r="N203" s="232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159</v>
      </c>
      <c r="AU203" s="19" t="s">
        <v>81</v>
      </c>
    </row>
    <row r="204" s="13" customFormat="1">
      <c r="A204" s="13"/>
      <c r="B204" s="235"/>
      <c r="C204" s="236"/>
      <c r="D204" s="228" t="s">
        <v>163</v>
      </c>
      <c r="E204" s="237" t="s">
        <v>19</v>
      </c>
      <c r="F204" s="238" t="s">
        <v>688</v>
      </c>
      <c r="G204" s="236"/>
      <c r="H204" s="237" t="s">
        <v>19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163</v>
      </c>
      <c r="AU204" s="244" t="s">
        <v>81</v>
      </c>
      <c r="AV204" s="13" t="s">
        <v>79</v>
      </c>
      <c r="AW204" s="13" t="s">
        <v>34</v>
      </c>
      <c r="AX204" s="13" t="s">
        <v>72</v>
      </c>
      <c r="AY204" s="244" t="s">
        <v>150</v>
      </c>
    </row>
    <row r="205" s="13" customFormat="1">
      <c r="A205" s="13"/>
      <c r="B205" s="235"/>
      <c r="C205" s="236"/>
      <c r="D205" s="228" t="s">
        <v>163</v>
      </c>
      <c r="E205" s="237" t="s">
        <v>19</v>
      </c>
      <c r="F205" s="238" t="s">
        <v>974</v>
      </c>
      <c r="G205" s="236"/>
      <c r="H205" s="237" t="s">
        <v>19</v>
      </c>
      <c r="I205" s="239"/>
      <c r="J205" s="236"/>
      <c r="K205" s="236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163</v>
      </c>
      <c r="AU205" s="244" t="s">
        <v>81</v>
      </c>
      <c r="AV205" s="13" t="s">
        <v>79</v>
      </c>
      <c r="AW205" s="13" t="s">
        <v>34</v>
      </c>
      <c r="AX205" s="13" t="s">
        <v>72</v>
      </c>
      <c r="AY205" s="244" t="s">
        <v>150</v>
      </c>
    </row>
    <row r="206" s="14" customFormat="1">
      <c r="A206" s="14"/>
      <c r="B206" s="245"/>
      <c r="C206" s="246"/>
      <c r="D206" s="228" t="s">
        <v>163</v>
      </c>
      <c r="E206" s="247" t="s">
        <v>19</v>
      </c>
      <c r="F206" s="248" t="s">
        <v>1087</v>
      </c>
      <c r="G206" s="246"/>
      <c r="H206" s="249">
        <v>18.600000000000001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163</v>
      </c>
      <c r="AU206" s="255" t="s">
        <v>81</v>
      </c>
      <c r="AV206" s="14" t="s">
        <v>81</v>
      </c>
      <c r="AW206" s="14" t="s">
        <v>34</v>
      </c>
      <c r="AX206" s="14" t="s">
        <v>72</v>
      </c>
      <c r="AY206" s="255" t="s">
        <v>150</v>
      </c>
    </row>
    <row r="207" s="13" customFormat="1">
      <c r="A207" s="13"/>
      <c r="B207" s="235"/>
      <c r="C207" s="236"/>
      <c r="D207" s="228" t="s">
        <v>163</v>
      </c>
      <c r="E207" s="237" t="s">
        <v>19</v>
      </c>
      <c r="F207" s="238" t="s">
        <v>975</v>
      </c>
      <c r="G207" s="236"/>
      <c r="H207" s="237" t="s">
        <v>19</v>
      </c>
      <c r="I207" s="239"/>
      <c r="J207" s="236"/>
      <c r="K207" s="236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163</v>
      </c>
      <c r="AU207" s="244" t="s">
        <v>81</v>
      </c>
      <c r="AV207" s="13" t="s">
        <v>79</v>
      </c>
      <c r="AW207" s="13" t="s">
        <v>34</v>
      </c>
      <c r="AX207" s="13" t="s">
        <v>72</v>
      </c>
      <c r="AY207" s="244" t="s">
        <v>150</v>
      </c>
    </row>
    <row r="208" s="14" customFormat="1">
      <c r="A208" s="14"/>
      <c r="B208" s="245"/>
      <c r="C208" s="246"/>
      <c r="D208" s="228" t="s">
        <v>163</v>
      </c>
      <c r="E208" s="247" t="s">
        <v>19</v>
      </c>
      <c r="F208" s="248" t="s">
        <v>225</v>
      </c>
      <c r="G208" s="246"/>
      <c r="H208" s="249">
        <v>10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163</v>
      </c>
      <c r="AU208" s="255" t="s">
        <v>81</v>
      </c>
      <c r="AV208" s="14" t="s">
        <v>81</v>
      </c>
      <c r="AW208" s="14" t="s">
        <v>34</v>
      </c>
      <c r="AX208" s="14" t="s">
        <v>72</v>
      </c>
      <c r="AY208" s="255" t="s">
        <v>150</v>
      </c>
    </row>
    <row r="209" s="15" customFormat="1">
      <c r="A209" s="15"/>
      <c r="B209" s="256"/>
      <c r="C209" s="257"/>
      <c r="D209" s="228" t="s">
        <v>163</v>
      </c>
      <c r="E209" s="258" t="s">
        <v>19</v>
      </c>
      <c r="F209" s="259" t="s">
        <v>167</v>
      </c>
      <c r="G209" s="257"/>
      <c r="H209" s="260">
        <v>28.600000000000001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6" t="s">
        <v>163</v>
      </c>
      <c r="AU209" s="266" t="s">
        <v>81</v>
      </c>
      <c r="AV209" s="15" t="s">
        <v>157</v>
      </c>
      <c r="AW209" s="15" t="s">
        <v>34</v>
      </c>
      <c r="AX209" s="15" t="s">
        <v>79</v>
      </c>
      <c r="AY209" s="266" t="s">
        <v>150</v>
      </c>
    </row>
    <row r="210" s="2" customFormat="1" ht="24.15" customHeight="1">
      <c r="A210" s="40"/>
      <c r="B210" s="41"/>
      <c r="C210" s="215" t="s">
        <v>276</v>
      </c>
      <c r="D210" s="215" t="s">
        <v>152</v>
      </c>
      <c r="E210" s="216" t="s">
        <v>976</v>
      </c>
      <c r="F210" s="217" t="s">
        <v>977</v>
      </c>
      <c r="G210" s="218" t="s">
        <v>978</v>
      </c>
      <c r="H210" s="219">
        <v>2.6720000000000002</v>
      </c>
      <c r="I210" s="220"/>
      <c r="J210" s="221">
        <f>ROUND(I210*H210,2)</f>
        <v>0</v>
      </c>
      <c r="K210" s="217" t="s">
        <v>156</v>
      </c>
      <c r="L210" s="46"/>
      <c r="M210" s="222" t="s">
        <v>19</v>
      </c>
      <c r="N210" s="223" t="s">
        <v>43</v>
      </c>
      <c r="O210" s="86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157</v>
      </c>
      <c r="AT210" s="226" t="s">
        <v>152</v>
      </c>
      <c r="AU210" s="226" t="s">
        <v>81</v>
      </c>
      <c r="AY210" s="19" t="s">
        <v>150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79</v>
      </c>
      <c r="BK210" s="227">
        <f>ROUND(I210*H210,2)</f>
        <v>0</v>
      </c>
      <c r="BL210" s="19" t="s">
        <v>157</v>
      </c>
      <c r="BM210" s="226" t="s">
        <v>1092</v>
      </c>
    </row>
    <row r="211" s="2" customFormat="1">
      <c r="A211" s="40"/>
      <c r="B211" s="41"/>
      <c r="C211" s="42"/>
      <c r="D211" s="228" t="s">
        <v>159</v>
      </c>
      <c r="E211" s="42"/>
      <c r="F211" s="229" t="s">
        <v>980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159</v>
      </c>
      <c r="AU211" s="19" t="s">
        <v>81</v>
      </c>
    </row>
    <row r="212" s="2" customFormat="1">
      <c r="A212" s="40"/>
      <c r="B212" s="41"/>
      <c r="C212" s="42"/>
      <c r="D212" s="233" t="s">
        <v>161</v>
      </c>
      <c r="E212" s="42"/>
      <c r="F212" s="234" t="s">
        <v>981</v>
      </c>
      <c r="G212" s="42"/>
      <c r="H212" s="42"/>
      <c r="I212" s="230"/>
      <c r="J212" s="42"/>
      <c r="K212" s="42"/>
      <c r="L212" s="46"/>
      <c r="M212" s="231"/>
      <c r="N212" s="232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161</v>
      </c>
      <c r="AU212" s="19" t="s">
        <v>81</v>
      </c>
    </row>
    <row r="213" s="13" customFormat="1">
      <c r="A213" s="13"/>
      <c r="B213" s="235"/>
      <c r="C213" s="236"/>
      <c r="D213" s="228" t="s">
        <v>163</v>
      </c>
      <c r="E213" s="237" t="s">
        <v>19</v>
      </c>
      <c r="F213" s="238" t="s">
        <v>688</v>
      </c>
      <c r="G213" s="236"/>
      <c r="H213" s="237" t="s">
        <v>19</v>
      </c>
      <c r="I213" s="239"/>
      <c r="J213" s="236"/>
      <c r="K213" s="236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163</v>
      </c>
      <c r="AU213" s="244" t="s">
        <v>81</v>
      </c>
      <c r="AV213" s="13" t="s">
        <v>79</v>
      </c>
      <c r="AW213" s="13" t="s">
        <v>34</v>
      </c>
      <c r="AX213" s="13" t="s">
        <v>72</v>
      </c>
      <c r="AY213" s="244" t="s">
        <v>150</v>
      </c>
    </row>
    <row r="214" s="13" customFormat="1">
      <c r="A214" s="13"/>
      <c r="B214" s="235"/>
      <c r="C214" s="236"/>
      <c r="D214" s="228" t="s">
        <v>163</v>
      </c>
      <c r="E214" s="237" t="s">
        <v>19</v>
      </c>
      <c r="F214" s="238" t="s">
        <v>982</v>
      </c>
      <c r="G214" s="236"/>
      <c r="H214" s="237" t="s">
        <v>19</v>
      </c>
      <c r="I214" s="239"/>
      <c r="J214" s="236"/>
      <c r="K214" s="236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163</v>
      </c>
      <c r="AU214" s="244" t="s">
        <v>81</v>
      </c>
      <c r="AV214" s="13" t="s">
        <v>79</v>
      </c>
      <c r="AW214" s="13" t="s">
        <v>34</v>
      </c>
      <c r="AX214" s="13" t="s">
        <v>72</v>
      </c>
      <c r="AY214" s="244" t="s">
        <v>150</v>
      </c>
    </row>
    <row r="215" s="14" customFormat="1">
      <c r="A215" s="14"/>
      <c r="B215" s="245"/>
      <c r="C215" s="246"/>
      <c r="D215" s="228" t="s">
        <v>163</v>
      </c>
      <c r="E215" s="247" t="s">
        <v>19</v>
      </c>
      <c r="F215" s="248" t="s">
        <v>983</v>
      </c>
      <c r="G215" s="246"/>
      <c r="H215" s="249">
        <v>0.186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163</v>
      </c>
      <c r="AU215" s="255" t="s">
        <v>81</v>
      </c>
      <c r="AV215" s="14" t="s">
        <v>81</v>
      </c>
      <c r="AW215" s="14" t="s">
        <v>34</v>
      </c>
      <c r="AX215" s="14" t="s">
        <v>72</v>
      </c>
      <c r="AY215" s="255" t="s">
        <v>150</v>
      </c>
    </row>
    <row r="216" s="13" customFormat="1">
      <c r="A216" s="13"/>
      <c r="B216" s="235"/>
      <c r="C216" s="236"/>
      <c r="D216" s="228" t="s">
        <v>163</v>
      </c>
      <c r="E216" s="237" t="s">
        <v>19</v>
      </c>
      <c r="F216" s="238" t="s">
        <v>984</v>
      </c>
      <c r="G216" s="236"/>
      <c r="H216" s="237" t="s">
        <v>19</v>
      </c>
      <c r="I216" s="239"/>
      <c r="J216" s="236"/>
      <c r="K216" s="236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163</v>
      </c>
      <c r="AU216" s="244" t="s">
        <v>81</v>
      </c>
      <c r="AV216" s="13" t="s">
        <v>79</v>
      </c>
      <c r="AW216" s="13" t="s">
        <v>34</v>
      </c>
      <c r="AX216" s="13" t="s">
        <v>72</v>
      </c>
      <c r="AY216" s="244" t="s">
        <v>150</v>
      </c>
    </row>
    <row r="217" s="14" customFormat="1">
      <c r="A217" s="14"/>
      <c r="B217" s="245"/>
      <c r="C217" s="246"/>
      <c r="D217" s="228" t="s">
        <v>163</v>
      </c>
      <c r="E217" s="247" t="s">
        <v>19</v>
      </c>
      <c r="F217" s="248" t="s">
        <v>985</v>
      </c>
      <c r="G217" s="246"/>
      <c r="H217" s="249">
        <v>2.4860000000000002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163</v>
      </c>
      <c r="AU217" s="255" t="s">
        <v>81</v>
      </c>
      <c r="AV217" s="14" t="s">
        <v>81</v>
      </c>
      <c r="AW217" s="14" t="s">
        <v>34</v>
      </c>
      <c r="AX217" s="14" t="s">
        <v>72</v>
      </c>
      <c r="AY217" s="255" t="s">
        <v>150</v>
      </c>
    </row>
    <row r="218" s="15" customFormat="1">
      <c r="A218" s="15"/>
      <c r="B218" s="256"/>
      <c r="C218" s="257"/>
      <c r="D218" s="228" t="s">
        <v>163</v>
      </c>
      <c r="E218" s="258" t="s">
        <v>19</v>
      </c>
      <c r="F218" s="259" t="s">
        <v>167</v>
      </c>
      <c r="G218" s="257"/>
      <c r="H218" s="260">
        <v>2.6720000000000002</v>
      </c>
      <c r="I218" s="261"/>
      <c r="J218" s="257"/>
      <c r="K218" s="257"/>
      <c r="L218" s="262"/>
      <c r="M218" s="263"/>
      <c r="N218" s="264"/>
      <c r="O218" s="264"/>
      <c r="P218" s="264"/>
      <c r="Q218" s="264"/>
      <c r="R218" s="264"/>
      <c r="S218" s="264"/>
      <c r="T218" s="26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6" t="s">
        <v>163</v>
      </c>
      <c r="AU218" s="266" t="s">
        <v>81</v>
      </c>
      <c r="AV218" s="15" t="s">
        <v>157</v>
      </c>
      <c r="AW218" s="15" t="s">
        <v>34</v>
      </c>
      <c r="AX218" s="15" t="s">
        <v>79</v>
      </c>
      <c r="AY218" s="266" t="s">
        <v>150</v>
      </c>
    </row>
    <row r="219" s="2" customFormat="1" ht="16.5" customHeight="1">
      <c r="A219" s="40"/>
      <c r="B219" s="41"/>
      <c r="C219" s="215" t="s">
        <v>283</v>
      </c>
      <c r="D219" s="215" t="s">
        <v>152</v>
      </c>
      <c r="E219" s="216" t="s">
        <v>986</v>
      </c>
      <c r="F219" s="217" t="s">
        <v>987</v>
      </c>
      <c r="G219" s="218" t="s">
        <v>170</v>
      </c>
      <c r="H219" s="219">
        <v>10</v>
      </c>
      <c r="I219" s="220"/>
      <c r="J219" s="221">
        <f>ROUND(I219*H219,2)</f>
        <v>0</v>
      </c>
      <c r="K219" s="217" t="s">
        <v>156</v>
      </c>
      <c r="L219" s="46"/>
      <c r="M219" s="222" t="s">
        <v>19</v>
      </c>
      <c r="N219" s="223" t="s">
        <v>43</v>
      </c>
      <c r="O219" s="86"/>
      <c r="P219" s="224">
        <f>O219*H219</f>
        <v>0</v>
      </c>
      <c r="Q219" s="224">
        <v>2.0000000000000002E-05</v>
      </c>
      <c r="R219" s="224">
        <f>Q219*H219</f>
        <v>0.00020000000000000001</v>
      </c>
      <c r="S219" s="224">
        <v>0</v>
      </c>
      <c r="T219" s="225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6" t="s">
        <v>157</v>
      </c>
      <c r="AT219" s="226" t="s">
        <v>152</v>
      </c>
      <c r="AU219" s="226" t="s">
        <v>81</v>
      </c>
      <c r="AY219" s="19" t="s">
        <v>150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9" t="s">
        <v>79</v>
      </c>
      <c r="BK219" s="227">
        <f>ROUND(I219*H219,2)</f>
        <v>0</v>
      </c>
      <c r="BL219" s="19" t="s">
        <v>157</v>
      </c>
      <c r="BM219" s="226" t="s">
        <v>1093</v>
      </c>
    </row>
    <row r="220" s="2" customFormat="1">
      <c r="A220" s="40"/>
      <c r="B220" s="41"/>
      <c r="C220" s="42"/>
      <c r="D220" s="228" t="s">
        <v>159</v>
      </c>
      <c r="E220" s="42"/>
      <c r="F220" s="229" t="s">
        <v>989</v>
      </c>
      <c r="G220" s="42"/>
      <c r="H220" s="42"/>
      <c r="I220" s="230"/>
      <c r="J220" s="42"/>
      <c r="K220" s="42"/>
      <c r="L220" s="46"/>
      <c r="M220" s="231"/>
      <c r="N220" s="232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159</v>
      </c>
      <c r="AU220" s="19" t="s">
        <v>81</v>
      </c>
    </row>
    <row r="221" s="2" customFormat="1">
      <c r="A221" s="40"/>
      <c r="B221" s="41"/>
      <c r="C221" s="42"/>
      <c r="D221" s="233" t="s">
        <v>161</v>
      </c>
      <c r="E221" s="42"/>
      <c r="F221" s="234" t="s">
        <v>990</v>
      </c>
      <c r="G221" s="42"/>
      <c r="H221" s="42"/>
      <c r="I221" s="230"/>
      <c r="J221" s="42"/>
      <c r="K221" s="42"/>
      <c r="L221" s="46"/>
      <c r="M221" s="231"/>
      <c r="N221" s="23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161</v>
      </c>
      <c r="AU221" s="19" t="s">
        <v>81</v>
      </c>
    </row>
    <row r="222" s="13" customFormat="1">
      <c r="A222" s="13"/>
      <c r="B222" s="235"/>
      <c r="C222" s="236"/>
      <c r="D222" s="228" t="s">
        <v>163</v>
      </c>
      <c r="E222" s="237" t="s">
        <v>19</v>
      </c>
      <c r="F222" s="238" t="s">
        <v>688</v>
      </c>
      <c r="G222" s="236"/>
      <c r="H222" s="237" t="s">
        <v>19</v>
      </c>
      <c r="I222" s="239"/>
      <c r="J222" s="236"/>
      <c r="K222" s="236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163</v>
      </c>
      <c r="AU222" s="244" t="s">
        <v>81</v>
      </c>
      <c r="AV222" s="13" t="s">
        <v>79</v>
      </c>
      <c r="AW222" s="13" t="s">
        <v>34</v>
      </c>
      <c r="AX222" s="13" t="s">
        <v>72</v>
      </c>
      <c r="AY222" s="244" t="s">
        <v>150</v>
      </c>
    </row>
    <row r="223" s="13" customFormat="1">
      <c r="A223" s="13"/>
      <c r="B223" s="235"/>
      <c r="C223" s="236"/>
      <c r="D223" s="228" t="s">
        <v>163</v>
      </c>
      <c r="E223" s="237" t="s">
        <v>19</v>
      </c>
      <c r="F223" s="238" t="s">
        <v>991</v>
      </c>
      <c r="G223" s="236"/>
      <c r="H223" s="237" t="s">
        <v>19</v>
      </c>
      <c r="I223" s="239"/>
      <c r="J223" s="236"/>
      <c r="K223" s="236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163</v>
      </c>
      <c r="AU223" s="244" t="s">
        <v>81</v>
      </c>
      <c r="AV223" s="13" t="s">
        <v>79</v>
      </c>
      <c r="AW223" s="13" t="s">
        <v>34</v>
      </c>
      <c r="AX223" s="13" t="s">
        <v>72</v>
      </c>
      <c r="AY223" s="244" t="s">
        <v>150</v>
      </c>
    </row>
    <row r="224" s="14" customFormat="1">
      <c r="A224" s="14"/>
      <c r="B224" s="245"/>
      <c r="C224" s="246"/>
      <c r="D224" s="228" t="s">
        <v>163</v>
      </c>
      <c r="E224" s="247" t="s">
        <v>19</v>
      </c>
      <c r="F224" s="248" t="s">
        <v>225</v>
      </c>
      <c r="G224" s="246"/>
      <c r="H224" s="249">
        <v>10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163</v>
      </c>
      <c r="AU224" s="255" t="s">
        <v>81</v>
      </c>
      <c r="AV224" s="14" t="s">
        <v>81</v>
      </c>
      <c r="AW224" s="14" t="s">
        <v>34</v>
      </c>
      <c r="AX224" s="14" t="s">
        <v>72</v>
      </c>
      <c r="AY224" s="255" t="s">
        <v>150</v>
      </c>
    </row>
    <row r="225" s="15" customFormat="1">
      <c r="A225" s="15"/>
      <c r="B225" s="256"/>
      <c r="C225" s="257"/>
      <c r="D225" s="228" t="s">
        <v>163</v>
      </c>
      <c r="E225" s="258" t="s">
        <v>19</v>
      </c>
      <c r="F225" s="259" t="s">
        <v>167</v>
      </c>
      <c r="G225" s="257"/>
      <c r="H225" s="260">
        <v>10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6" t="s">
        <v>163</v>
      </c>
      <c r="AU225" s="266" t="s">
        <v>81</v>
      </c>
      <c r="AV225" s="15" t="s">
        <v>157</v>
      </c>
      <c r="AW225" s="15" t="s">
        <v>34</v>
      </c>
      <c r="AX225" s="15" t="s">
        <v>79</v>
      </c>
      <c r="AY225" s="266" t="s">
        <v>150</v>
      </c>
    </row>
    <row r="226" s="2" customFormat="1" ht="24.15" customHeight="1">
      <c r="A226" s="40"/>
      <c r="B226" s="41"/>
      <c r="C226" s="215" t="s">
        <v>289</v>
      </c>
      <c r="D226" s="215" t="s">
        <v>152</v>
      </c>
      <c r="E226" s="216" t="s">
        <v>813</v>
      </c>
      <c r="F226" s="217" t="s">
        <v>814</v>
      </c>
      <c r="G226" s="218" t="s">
        <v>155</v>
      </c>
      <c r="H226" s="219">
        <v>71.5</v>
      </c>
      <c r="I226" s="220"/>
      <c r="J226" s="221">
        <f>ROUND(I226*H226,2)</f>
        <v>0</v>
      </c>
      <c r="K226" s="217" t="s">
        <v>156</v>
      </c>
      <c r="L226" s="46"/>
      <c r="M226" s="222" t="s">
        <v>19</v>
      </c>
      <c r="N226" s="223" t="s">
        <v>43</v>
      </c>
      <c r="O226" s="86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6" t="s">
        <v>157</v>
      </c>
      <c r="AT226" s="226" t="s">
        <v>152</v>
      </c>
      <c r="AU226" s="226" t="s">
        <v>81</v>
      </c>
      <c r="AY226" s="19" t="s">
        <v>150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9" t="s">
        <v>79</v>
      </c>
      <c r="BK226" s="227">
        <f>ROUND(I226*H226,2)</f>
        <v>0</v>
      </c>
      <c r="BL226" s="19" t="s">
        <v>157</v>
      </c>
      <c r="BM226" s="226" t="s">
        <v>1094</v>
      </c>
    </row>
    <row r="227" s="2" customFormat="1">
      <c r="A227" s="40"/>
      <c r="B227" s="41"/>
      <c r="C227" s="42"/>
      <c r="D227" s="228" t="s">
        <v>159</v>
      </c>
      <c r="E227" s="42"/>
      <c r="F227" s="229" t="s">
        <v>816</v>
      </c>
      <c r="G227" s="42"/>
      <c r="H227" s="42"/>
      <c r="I227" s="230"/>
      <c r="J227" s="42"/>
      <c r="K227" s="42"/>
      <c r="L227" s="46"/>
      <c r="M227" s="231"/>
      <c r="N227" s="232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159</v>
      </c>
      <c r="AU227" s="19" t="s">
        <v>81</v>
      </c>
    </row>
    <row r="228" s="2" customFormat="1">
      <c r="A228" s="40"/>
      <c r="B228" s="41"/>
      <c r="C228" s="42"/>
      <c r="D228" s="233" t="s">
        <v>161</v>
      </c>
      <c r="E228" s="42"/>
      <c r="F228" s="234" t="s">
        <v>817</v>
      </c>
      <c r="G228" s="42"/>
      <c r="H228" s="42"/>
      <c r="I228" s="230"/>
      <c r="J228" s="42"/>
      <c r="K228" s="42"/>
      <c r="L228" s="46"/>
      <c r="M228" s="231"/>
      <c r="N228" s="23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161</v>
      </c>
      <c r="AU228" s="19" t="s">
        <v>81</v>
      </c>
    </row>
    <row r="229" s="13" customFormat="1">
      <c r="A229" s="13"/>
      <c r="B229" s="235"/>
      <c r="C229" s="236"/>
      <c r="D229" s="228" t="s">
        <v>163</v>
      </c>
      <c r="E229" s="237" t="s">
        <v>19</v>
      </c>
      <c r="F229" s="238" t="s">
        <v>688</v>
      </c>
      <c r="G229" s="236"/>
      <c r="H229" s="237" t="s">
        <v>19</v>
      </c>
      <c r="I229" s="239"/>
      <c r="J229" s="236"/>
      <c r="K229" s="236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163</v>
      </c>
      <c r="AU229" s="244" t="s">
        <v>81</v>
      </c>
      <c r="AV229" s="13" t="s">
        <v>79</v>
      </c>
      <c r="AW229" s="13" t="s">
        <v>34</v>
      </c>
      <c r="AX229" s="13" t="s">
        <v>72</v>
      </c>
      <c r="AY229" s="244" t="s">
        <v>150</v>
      </c>
    </row>
    <row r="230" s="13" customFormat="1">
      <c r="A230" s="13"/>
      <c r="B230" s="235"/>
      <c r="C230" s="236"/>
      <c r="D230" s="228" t="s">
        <v>163</v>
      </c>
      <c r="E230" s="237" t="s">
        <v>19</v>
      </c>
      <c r="F230" s="238" t="s">
        <v>818</v>
      </c>
      <c r="G230" s="236"/>
      <c r="H230" s="237" t="s">
        <v>19</v>
      </c>
      <c r="I230" s="239"/>
      <c r="J230" s="236"/>
      <c r="K230" s="236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163</v>
      </c>
      <c r="AU230" s="244" t="s">
        <v>81</v>
      </c>
      <c r="AV230" s="13" t="s">
        <v>79</v>
      </c>
      <c r="AW230" s="13" t="s">
        <v>34</v>
      </c>
      <c r="AX230" s="13" t="s">
        <v>72</v>
      </c>
      <c r="AY230" s="244" t="s">
        <v>150</v>
      </c>
    </row>
    <row r="231" s="13" customFormat="1">
      <c r="A231" s="13"/>
      <c r="B231" s="235"/>
      <c r="C231" s="236"/>
      <c r="D231" s="228" t="s">
        <v>163</v>
      </c>
      <c r="E231" s="237" t="s">
        <v>19</v>
      </c>
      <c r="F231" s="238" t="s">
        <v>993</v>
      </c>
      <c r="G231" s="236"/>
      <c r="H231" s="237" t="s">
        <v>19</v>
      </c>
      <c r="I231" s="239"/>
      <c r="J231" s="236"/>
      <c r="K231" s="236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163</v>
      </c>
      <c r="AU231" s="244" t="s">
        <v>81</v>
      </c>
      <c r="AV231" s="13" t="s">
        <v>79</v>
      </c>
      <c r="AW231" s="13" t="s">
        <v>34</v>
      </c>
      <c r="AX231" s="13" t="s">
        <v>72</v>
      </c>
      <c r="AY231" s="244" t="s">
        <v>150</v>
      </c>
    </row>
    <row r="232" s="14" customFormat="1">
      <c r="A232" s="14"/>
      <c r="B232" s="245"/>
      <c r="C232" s="246"/>
      <c r="D232" s="228" t="s">
        <v>163</v>
      </c>
      <c r="E232" s="247" t="s">
        <v>19</v>
      </c>
      <c r="F232" s="248" t="s">
        <v>994</v>
      </c>
      <c r="G232" s="246"/>
      <c r="H232" s="249">
        <v>9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163</v>
      </c>
      <c r="AU232" s="255" t="s">
        <v>81</v>
      </c>
      <c r="AV232" s="14" t="s">
        <v>81</v>
      </c>
      <c r="AW232" s="14" t="s">
        <v>34</v>
      </c>
      <c r="AX232" s="14" t="s">
        <v>72</v>
      </c>
      <c r="AY232" s="255" t="s">
        <v>150</v>
      </c>
    </row>
    <row r="233" s="13" customFormat="1">
      <c r="A233" s="13"/>
      <c r="B233" s="235"/>
      <c r="C233" s="236"/>
      <c r="D233" s="228" t="s">
        <v>163</v>
      </c>
      <c r="E233" s="237" t="s">
        <v>19</v>
      </c>
      <c r="F233" s="238" t="s">
        <v>1095</v>
      </c>
      <c r="G233" s="236"/>
      <c r="H233" s="237" t="s">
        <v>19</v>
      </c>
      <c r="I233" s="239"/>
      <c r="J233" s="236"/>
      <c r="K233" s="236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163</v>
      </c>
      <c r="AU233" s="244" t="s">
        <v>81</v>
      </c>
      <c r="AV233" s="13" t="s">
        <v>79</v>
      </c>
      <c r="AW233" s="13" t="s">
        <v>34</v>
      </c>
      <c r="AX233" s="13" t="s">
        <v>72</v>
      </c>
      <c r="AY233" s="244" t="s">
        <v>150</v>
      </c>
    </row>
    <row r="234" s="14" customFormat="1">
      <c r="A234" s="14"/>
      <c r="B234" s="245"/>
      <c r="C234" s="246"/>
      <c r="D234" s="228" t="s">
        <v>163</v>
      </c>
      <c r="E234" s="247" t="s">
        <v>19</v>
      </c>
      <c r="F234" s="248" t="s">
        <v>996</v>
      </c>
      <c r="G234" s="246"/>
      <c r="H234" s="249">
        <v>62.5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163</v>
      </c>
      <c r="AU234" s="255" t="s">
        <v>81</v>
      </c>
      <c r="AV234" s="14" t="s">
        <v>81</v>
      </c>
      <c r="AW234" s="14" t="s">
        <v>34</v>
      </c>
      <c r="AX234" s="14" t="s">
        <v>72</v>
      </c>
      <c r="AY234" s="255" t="s">
        <v>150</v>
      </c>
    </row>
    <row r="235" s="15" customFormat="1">
      <c r="A235" s="15"/>
      <c r="B235" s="256"/>
      <c r="C235" s="257"/>
      <c r="D235" s="228" t="s">
        <v>163</v>
      </c>
      <c r="E235" s="258" t="s">
        <v>19</v>
      </c>
      <c r="F235" s="259" t="s">
        <v>167</v>
      </c>
      <c r="G235" s="257"/>
      <c r="H235" s="260">
        <v>71.5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6" t="s">
        <v>163</v>
      </c>
      <c r="AU235" s="266" t="s">
        <v>81</v>
      </c>
      <c r="AV235" s="15" t="s">
        <v>157</v>
      </c>
      <c r="AW235" s="15" t="s">
        <v>34</v>
      </c>
      <c r="AX235" s="15" t="s">
        <v>79</v>
      </c>
      <c r="AY235" s="266" t="s">
        <v>150</v>
      </c>
    </row>
    <row r="236" s="2" customFormat="1" ht="16.5" customHeight="1">
      <c r="A236" s="40"/>
      <c r="B236" s="41"/>
      <c r="C236" s="215" t="s">
        <v>296</v>
      </c>
      <c r="D236" s="215" t="s">
        <v>152</v>
      </c>
      <c r="E236" s="216" t="s">
        <v>836</v>
      </c>
      <c r="F236" s="217" t="s">
        <v>837</v>
      </c>
      <c r="G236" s="218" t="s">
        <v>170</v>
      </c>
      <c r="H236" s="219">
        <v>675</v>
      </c>
      <c r="I236" s="220"/>
      <c r="J236" s="221">
        <f>ROUND(I236*H236,2)</f>
        <v>0</v>
      </c>
      <c r="K236" s="217" t="s">
        <v>19</v>
      </c>
      <c r="L236" s="46"/>
      <c r="M236" s="222" t="s">
        <v>19</v>
      </c>
      <c r="N236" s="223" t="s">
        <v>43</v>
      </c>
      <c r="O236" s="86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6" t="s">
        <v>157</v>
      </c>
      <c r="AT236" s="226" t="s">
        <v>152</v>
      </c>
      <c r="AU236" s="226" t="s">
        <v>81</v>
      </c>
      <c r="AY236" s="19" t="s">
        <v>150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9" t="s">
        <v>79</v>
      </c>
      <c r="BK236" s="227">
        <f>ROUND(I236*H236,2)</f>
        <v>0</v>
      </c>
      <c r="BL236" s="19" t="s">
        <v>157</v>
      </c>
      <c r="BM236" s="226" t="s">
        <v>1096</v>
      </c>
    </row>
    <row r="237" s="2" customFormat="1">
      <c r="A237" s="40"/>
      <c r="B237" s="41"/>
      <c r="C237" s="42"/>
      <c r="D237" s="228" t="s">
        <v>159</v>
      </c>
      <c r="E237" s="42"/>
      <c r="F237" s="229" t="s">
        <v>839</v>
      </c>
      <c r="G237" s="42"/>
      <c r="H237" s="42"/>
      <c r="I237" s="230"/>
      <c r="J237" s="42"/>
      <c r="K237" s="42"/>
      <c r="L237" s="46"/>
      <c r="M237" s="231"/>
      <c r="N237" s="232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159</v>
      </c>
      <c r="AU237" s="19" t="s">
        <v>81</v>
      </c>
    </row>
    <row r="238" s="13" customFormat="1">
      <c r="A238" s="13"/>
      <c r="B238" s="235"/>
      <c r="C238" s="236"/>
      <c r="D238" s="228" t="s">
        <v>163</v>
      </c>
      <c r="E238" s="237" t="s">
        <v>19</v>
      </c>
      <c r="F238" s="238" t="s">
        <v>688</v>
      </c>
      <c r="G238" s="236"/>
      <c r="H238" s="237" t="s">
        <v>19</v>
      </c>
      <c r="I238" s="239"/>
      <c r="J238" s="236"/>
      <c r="K238" s="236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163</v>
      </c>
      <c r="AU238" s="244" t="s">
        <v>81</v>
      </c>
      <c r="AV238" s="13" t="s">
        <v>79</v>
      </c>
      <c r="AW238" s="13" t="s">
        <v>34</v>
      </c>
      <c r="AX238" s="13" t="s">
        <v>72</v>
      </c>
      <c r="AY238" s="244" t="s">
        <v>150</v>
      </c>
    </row>
    <row r="239" s="13" customFormat="1">
      <c r="A239" s="13"/>
      <c r="B239" s="235"/>
      <c r="C239" s="236"/>
      <c r="D239" s="228" t="s">
        <v>163</v>
      </c>
      <c r="E239" s="237" t="s">
        <v>19</v>
      </c>
      <c r="F239" s="238" t="s">
        <v>947</v>
      </c>
      <c r="G239" s="236"/>
      <c r="H239" s="237" t="s">
        <v>19</v>
      </c>
      <c r="I239" s="239"/>
      <c r="J239" s="236"/>
      <c r="K239" s="236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163</v>
      </c>
      <c r="AU239" s="244" t="s">
        <v>81</v>
      </c>
      <c r="AV239" s="13" t="s">
        <v>79</v>
      </c>
      <c r="AW239" s="13" t="s">
        <v>34</v>
      </c>
      <c r="AX239" s="13" t="s">
        <v>72</v>
      </c>
      <c r="AY239" s="244" t="s">
        <v>150</v>
      </c>
    </row>
    <row r="240" s="14" customFormat="1">
      <c r="A240" s="14"/>
      <c r="B240" s="245"/>
      <c r="C240" s="246"/>
      <c r="D240" s="228" t="s">
        <v>163</v>
      </c>
      <c r="E240" s="247" t="s">
        <v>19</v>
      </c>
      <c r="F240" s="248" t="s">
        <v>1097</v>
      </c>
      <c r="G240" s="246"/>
      <c r="H240" s="249">
        <v>50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163</v>
      </c>
      <c r="AU240" s="255" t="s">
        <v>81</v>
      </c>
      <c r="AV240" s="14" t="s">
        <v>81</v>
      </c>
      <c r="AW240" s="14" t="s">
        <v>34</v>
      </c>
      <c r="AX240" s="14" t="s">
        <v>72</v>
      </c>
      <c r="AY240" s="255" t="s">
        <v>150</v>
      </c>
    </row>
    <row r="241" s="14" customFormat="1">
      <c r="A241" s="14"/>
      <c r="B241" s="245"/>
      <c r="C241" s="246"/>
      <c r="D241" s="228" t="s">
        <v>163</v>
      </c>
      <c r="E241" s="247" t="s">
        <v>19</v>
      </c>
      <c r="F241" s="248" t="s">
        <v>999</v>
      </c>
      <c r="G241" s="246"/>
      <c r="H241" s="249">
        <v>625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163</v>
      </c>
      <c r="AU241" s="255" t="s">
        <v>81</v>
      </c>
      <c r="AV241" s="14" t="s">
        <v>81</v>
      </c>
      <c r="AW241" s="14" t="s">
        <v>34</v>
      </c>
      <c r="AX241" s="14" t="s">
        <v>72</v>
      </c>
      <c r="AY241" s="255" t="s">
        <v>150</v>
      </c>
    </row>
    <row r="242" s="15" customFormat="1">
      <c r="A242" s="15"/>
      <c r="B242" s="256"/>
      <c r="C242" s="257"/>
      <c r="D242" s="228" t="s">
        <v>163</v>
      </c>
      <c r="E242" s="258" t="s">
        <v>19</v>
      </c>
      <c r="F242" s="259" t="s">
        <v>167</v>
      </c>
      <c r="G242" s="257"/>
      <c r="H242" s="260">
        <v>675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6" t="s">
        <v>163</v>
      </c>
      <c r="AU242" s="266" t="s">
        <v>81</v>
      </c>
      <c r="AV242" s="15" t="s">
        <v>157</v>
      </c>
      <c r="AW242" s="15" t="s">
        <v>34</v>
      </c>
      <c r="AX242" s="15" t="s">
        <v>79</v>
      </c>
      <c r="AY242" s="266" t="s">
        <v>150</v>
      </c>
    </row>
    <row r="243" s="2" customFormat="1" ht="16.5" customHeight="1">
      <c r="A243" s="40"/>
      <c r="B243" s="41"/>
      <c r="C243" s="267" t="s">
        <v>302</v>
      </c>
      <c r="D243" s="267" t="s">
        <v>412</v>
      </c>
      <c r="E243" s="268" t="s">
        <v>842</v>
      </c>
      <c r="F243" s="269" t="s">
        <v>843</v>
      </c>
      <c r="G243" s="270" t="s">
        <v>170</v>
      </c>
      <c r="H243" s="271">
        <v>675</v>
      </c>
      <c r="I243" s="272"/>
      <c r="J243" s="273">
        <f>ROUND(I243*H243,2)</f>
        <v>0</v>
      </c>
      <c r="K243" s="269" t="s">
        <v>19</v>
      </c>
      <c r="L243" s="274"/>
      <c r="M243" s="275" t="s">
        <v>19</v>
      </c>
      <c r="N243" s="276" t="s">
        <v>43</v>
      </c>
      <c r="O243" s="86"/>
      <c r="P243" s="224">
        <f>O243*H243</f>
        <v>0</v>
      </c>
      <c r="Q243" s="224">
        <v>0.001</v>
      </c>
      <c r="R243" s="224">
        <f>Q243*H243</f>
        <v>0.67500000000000004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208</v>
      </c>
      <c r="AT243" s="226" t="s">
        <v>412</v>
      </c>
      <c r="AU243" s="226" t="s">
        <v>81</v>
      </c>
      <c r="AY243" s="19" t="s">
        <v>150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79</v>
      </c>
      <c r="BK243" s="227">
        <f>ROUND(I243*H243,2)</f>
        <v>0</v>
      </c>
      <c r="BL243" s="19" t="s">
        <v>157</v>
      </c>
      <c r="BM243" s="226" t="s">
        <v>1098</v>
      </c>
    </row>
    <row r="244" s="2" customFormat="1">
      <c r="A244" s="40"/>
      <c r="B244" s="41"/>
      <c r="C244" s="42"/>
      <c r="D244" s="228" t="s">
        <v>159</v>
      </c>
      <c r="E244" s="42"/>
      <c r="F244" s="229" t="s">
        <v>845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159</v>
      </c>
      <c r="AU244" s="19" t="s">
        <v>81</v>
      </c>
    </row>
    <row r="245" s="13" customFormat="1">
      <c r="A245" s="13"/>
      <c r="B245" s="235"/>
      <c r="C245" s="236"/>
      <c r="D245" s="228" t="s">
        <v>163</v>
      </c>
      <c r="E245" s="237" t="s">
        <v>19</v>
      </c>
      <c r="F245" s="238" t="s">
        <v>846</v>
      </c>
      <c r="G245" s="236"/>
      <c r="H245" s="237" t="s">
        <v>19</v>
      </c>
      <c r="I245" s="239"/>
      <c r="J245" s="236"/>
      <c r="K245" s="236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163</v>
      </c>
      <c r="AU245" s="244" t="s">
        <v>81</v>
      </c>
      <c r="AV245" s="13" t="s">
        <v>79</v>
      </c>
      <c r="AW245" s="13" t="s">
        <v>34</v>
      </c>
      <c r="AX245" s="13" t="s">
        <v>72</v>
      </c>
      <c r="AY245" s="244" t="s">
        <v>150</v>
      </c>
    </row>
    <row r="246" s="13" customFormat="1">
      <c r="A246" s="13"/>
      <c r="B246" s="235"/>
      <c r="C246" s="236"/>
      <c r="D246" s="228" t="s">
        <v>163</v>
      </c>
      <c r="E246" s="237" t="s">
        <v>19</v>
      </c>
      <c r="F246" s="238" t="s">
        <v>847</v>
      </c>
      <c r="G246" s="236"/>
      <c r="H246" s="237" t="s">
        <v>19</v>
      </c>
      <c r="I246" s="239"/>
      <c r="J246" s="236"/>
      <c r="K246" s="236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163</v>
      </c>
      <c r="AU246" s="244" t="s">
        <v>81</v>
      </c>
      <c r="AV246" s="13" t="s">
        <v>79</v>
      </c>
      <c r="AW246" s="13" t="s">
        <v>34</v>
      </c>
      <c r="AX246" s="13" t="s">
        <v>72</v>
      </c>
      <c r="AY246" s="244" t="s">
        <v>150</v>
      </c>
    </row>
    <row r="247" s="14" customFormat="1">
      <c r="A247" s="14"/>
      <c r="B247" s="245"/>
      <c r="C247" s="246"/>
      <c r="D247" s="228" t="s">
        <v>163</v>
      </c>
      <c r="E247" s="247" t="s">
        <v>19</v>
      </c>
      <c r="F247" s="248" t="s">
        <v>1001</v>
      </c>
      <c r="G247" s="246"/>
      <c r="H247" s="249">
        <v>675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163</v>
      </c>
      <c r="AU247" s="255" t="s">
        <v>81</v>
      </c>
      <c r="AV247" s="14" t="s">
        <v>81</v>
      </c>
      <c r="AW247" s="14" t="s">
        <v>34</v>
      </c>
      <c r="AX247" s="14" t="s">
        <v>72</v>
      </c>
      <c r="AY247" s="255" t="s">
        <v>150</v>
      </c>
    </row>
    <row r="248" s="15" customFormat="1">
      <c r="A248" s="15"/>
      <c r="B248" s="256"/>
      <c r="C248" s="257"/>
      <c r="D248" s="228" t="s">
        <v>163</v>
      </c>
      <c r="E248" s="258" t="s">
        <v>19</v>
      </c>
      <c r="F248" s="259" t="s">
        <v>167</v>
      </c>
      <c r="G248" s="257"/>
      <c r="H248" s="260">
        <v>675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6" t="s">
        <v>163</v>
      </c>
      <c r="AU248" s="266" t="s">
        <v>81</v>
      </c>
      <c r="AV248" s="15" t="s">
        <v>157</v>
      </c>
      <c r="AW248" s="15" t="s">
        <v>34</v>
      </c>
      <c r="AX248" s="15" t="s">
        <v>79</v>
      </c>
      <c r="AY248" s="266" t="s">
        <v>150</v>
      </c>
    </row>
    <row r="249" s="2" customFormat="1" ht="16.5" customHeight="1">
      <c r="A249" s="40"/>
      <c r="B249" s="41"/>
      <c r="C249" s="215" t="s">
        <v>7</v>
      </c>
      <c r="D249" s="215" t="s">
        <v>152</v>
      </c>
      <c r="E249" s="216" t="s">
        <v>849</v>
      </c>
      <c r="F249" s="217" t="s">
        <v>850</v>
      </c>
      <c r="G249" s="218" t="s">
        <v>218</v>
      </c>
      <c r="H249" s="219">
        <v>204.96000000000001</v>
      </c>
      <c r="I249" s="220"/>
      <c r="J249" s="221">
        <f>ROUND(I249*H249,2)</f>
        <v>0</v>
      </c>
      <c r="K249" s="217" t="s">
        <v>156</v>
      </c>
      <c r="L249" s="46"/>
      <c r="M249" s="222" t="s">
        <v>19</v>
      </c>
      <c r="N249" s="223" t="s">
        <v>43</v>
      </c>
      <c r="O249" s="86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6" t="s">
        <v>157</v>
      </c>
      <c r="AT249" s="226" t="s">
        <v>152</v>
      </c>
      <c r="AU249" s="226" t="s">
        <v>81</v>
      </c>
      <c r="AY249" s="19" t="s">
        <v>150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9" t="s">
        <v>79</v>
      </c>
      <c r="BK249" s="227">
        <f>ROUND(I249*H249,2)</f>
        <v>0</v>
      </c>
      <c r="BL249" s="19" t="s">
        <v>157</v>
      </c>
      <c r="BM249" s="226" t="s">
        <v>1099</v>
      </c>
    </row>
    <row r="250" s="2" customFormat="1">
      <c r="A250" s="40"/>
      <c r="B250" s="41"/>
      <c r="C250" s="42"/>
      <c r="D250" s="228" t="s">
        <v>159</v>
      </c>
      <c r="E250" s="42"/>
      <c r="F250" s="229" t="s">
        <v>852</v>
      </c>
      <c r="G250" s="42"/>
      <c r="H250" s="42"/>
      <c r="I250" s="230"/>
      <c r="J250" s="42"/>
      <c r="K250" s="42"/>
      <c r="L250" s="46"/>
      <c r="M250" s="231"/>
      <c r="N250" s="232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159</v>
      </c>
      <c r="AU250" s="19" t="s">
        <v>81</v>
      </c>
    </row>
    <row r="251" s="2" customFormat="1">
      <c r="A251" s="40"/>
      <c r="B251" s="41"/>
      <c r="C251" s="42"/>
      <c r="D251" s="233" t="s">
        <v>161</v>
      </c>
      <c r="E251" s="42"/>
      <c r="F251" s="234" t="s">
        <v>853</v>
      </c>
      <c r="G251" s="42"/>
      <c r="H251" s="42"/>
      <c r="I251" s="230"/>
      <c r="J251" s="42"/>
      <c r="K251" s="42"/>
      <c r="L251" s="46"/>
      <c r="M251" s="231"/>
      <c r="N251" s="23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161</v>
      </c>
      <c r="AU251" s="19" t="s">
        <v>81</v>
      </c>
    </row>
    <row r="252" s="13" customFormat="1">
      <c r="A252" s="13"/>
      <c r="B252" s="235"/>
      <c r="C252" s="236"/>
      <c r="D252" s="228" t="s">
        <v>163</v>
      </c>
      <c r="E252" s="237" t="s">
        <v>19</v>
      </c>
      <c r="F252" s="238" t="s">
        <v>688</v>
      </c>
      <c r="G252" s="236"/>
      <c r="H252" s="237" t="s">
        <v>19</v>
      </c>
      <c r="I252" s="239"/>
      <c r="J252" s="236"/>
      <c r="K252" s="236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163</v>
      </c>
      <c r="AU252" s="244" t="s">
        <v>81</v>
      </c>
      <c r="AV252" s="13" t="s">
        <v>79</v>
      </c>
      <c r="AW252" s="13" t="s">
        <v>34</v>
      </c>
      <c r="AX252" s="13" t="s">
        <v>72</v>
      </c>
      <c r="AY252" s="244" t="s">
        <v>150</v>
      </c>
    </row>
    <row r="253" s="13" customFormat="1">
      <c r="A253" s="13"/>
      <c r="B253" s="235"/>
      <c r="C253" s="236"/>
      <c r="D253" s="228" t="s">
        <v>163</v>
      </c>
      <c r="E253" s="237" t="s">
        <v>19</v>
      </c>
      <c r="F253" s="238" t="s">
        <v>1100</v>
      </c>
      <c r="G253" s="236"/>
      <c r="H253" s="237" t="s">
        <v>19</v>
      </c>
      <c r="I253" s="239"/>
      <c r="J253" s="236"/>
      <c r="K253" s="236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163</v>
      </c>
      <c r="AU253" s="244" t="s">
        <v>81</v>
      </c>
      <c r="AV253" s="13" t="s">
        <v>79</v>
      </c>
      <c r="AW253" s="13" t="s">
        <v>34</v>
      </c>
      <c r="AX253" s="13" t="s">
        <v>72</v>
      </c>
      <c r="AY253" s="244" t="s">
        <v>150</v>
      </c>
    </row>
    <row r="254" s="14" customFormat="1">
      <c r="A254" s="14"/>
      <c r="B254" s="245"/>
      <c r="C254" s="246"/>
      <c r="D254" s="228" t="s">
        <v>163</v>
      </c>
      <c r="E254" s="247" t="s">
        <v>19</v>
      </c>
      <c r="F254" s="248" t="s">
        <v>1058</v>
      </c>
      <c r="G254" s="246"/>
      <c r="H254" s="249">
        <v>55.799999999999997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163</v>
      </c>
      <c r="AU254" s="255" t="s">
        <v>81</v>
      </c>
      <c r="AV254" s="14" t="s">
        <v>81</v>
      </c>
      <c r="AW254" s="14" t="s">
        <v>34</v>
      </c>
      <c r="AX254" s="14" t="s">
        <v>72</v>
      </c>
      <c r="AY254" s="255" t="s">
        <v>150</v>
      </c>
    </row>
    <row r="255" s="14" customFormat="1">
      <c r="A255" s="14"/>
      <c r="B255" s="245"/>
      <c r="C255" s="246"/>
      <c r="D255" s="228" t="s">
        <v>163</v>
      </c>
      <c r="E255" s="247" t="s">
        <v>19</v>
      </c>
      <c r="F255" s="248" t="s">
        <v>1059</v>
      </c>
      <c r="G255" s="246"/>
      <c r="H255" s="249">
        <v>149.16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163</v>
      </c>
      <c r="AU255" s="255" t="s">
        <v>81</v>
      </c>
      <c r="AV255" s="14" t="s">
        <v>81</v>
      </c>
      <c r="AW255" s="14" t="s">
        <v>34</v>
      </c>
      <c r="AX255" s="14" t="s">
        <v>72</v>
      </c>
      <c r="AY255" s="255" t="s">
        <v>150</v>
      </c>
    </row>
    <row r="256" s="15" customFormat="1">
      <c r="A256" s="15"/>
      <c r="B256" s="256"/>
      <c r="C256" s="257"/>
      <c r="D256" s="228" t="s">
        <v>163</v>
      </c>
      <c r="E256" s="258" t="s">
        <v>19</v>
      </c>
      <c r="F256" s="259" t="s">
        <v>167</v>
      </c>
      <c r="G256" s="257"/>
      <c r="H256" s="260">
        <v>204.96000000000001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6" t="s">
        <v>163</v>
      </c>
      <c r="AU256" s="266" t="s">
        <v>81</v>
      </c>
      <c r="AV256" s="15" t="s">
        <v>157</v>
      </c>
      <c r="AW256" s="15" t="s">
        <v>34</v>
      </c>
      <c r="AX256" s="15" t="s">
        <v>79</v>
      </c>
      <c r="AY256" s="266" t="s">
        <v>150</v>
      </c>
    </row>
    <row r="257" s="2" customFormat="1" ht="21.75" customHeight="1">
      <c r="A257" s="40"/>
      <c r="B257" s="41"/>
      <c r="C257" s="215" t="s">
        <v>318</v>
      </c>
      <c r="D257" s="215" t="s">
        <v>152</v>
      </c>
      <c r="E257" s="216" t="s">
        <v>858</v>
      </c>
      <c r="F257" s="217" t="s">
        <v>859</v>
      </c>
      <c r="G257" s="218" t="s">
        <v>218</v>
      </c>
      <c r="H257" s="219">
        <v>204.96000000000001</v>
      </c>
      <c r="I257" s="220"/>
      <c r="J257" s="221">
        <f>ROUND(I257*H257,2)</f>
        <v>0</v>
      </c>
      <c r="K257" s="217" t="s">
        <v>156</v>
      </c>
      <c r="L257" s="46"/>
      <c r="M257" s="222" t="s">
        <v>19</v>
      </c>
      <c r="N257" s="223" t="s">
        <v>43</v>
      </c>
      <c r="O257" s="86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157</v>
      </c>
      <c r="AT257" s="226" t="s">
        <v>152</v>
      </c>
      <c r="AU257" s="226" t="s">
        <v>81</v>
      </c>
      <c r="AY257" s="19" t="s">
        <v>150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79</v>
      </c>
      <c r="BK257" s="227">
        <f>ROUND(I257*H257,2)</f>
        <v>0</v>
      </c>
      <c r="BL257" s="19" t="s">
        <v>157</v>
      </c>
      <c r="BM257" s="226" t="s">
        <v>1101</v>
      </c>
    </row>
    <row r="258" s="2" customFormat="1">
      <c r="A258" s="40"/>
      <c r="B258" s="41"/>
      <c r="C258" s="42"/>
      <c r="D258" s="228" t="s">
        <v>159</v>
      </c>
      <c r="E258" s="42"/>
      <c r="F258" s="229" t="s">
        <v>861</v>
      </c>
      <c r="G258" s="42"/>
      <c r="H258" s="42"/>
      <c r="I258" s="230"/>
      <c r="J258" s="42"/>
      <c r="K258" s="42"/>
      <c r="L258" s="46"/>
      <c r="M258" s="231"/>
      <c r="N258" s="23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159</v>
      </c>
      <c r="AU258" s="19" t="s">
        <v>81</v>
      </c>
    </row>
    <row r="259" s="2" customFormat="1">
      <c r="A259" s="40"/>
      <c r="B259" s="41"/>
      <c r="C259" s="42"/>
      <c r="D259" s="233" t="s">
        <v>161</v>
      </c>
      <c r="E259" s="42"/>
      <c r="F259" s="234" t="s">
        <v>862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161</v>
      </c>
      <c r="AU259" s="19" t="s">
        <v>81</v>
      </c>
    </row>
    <row r="260" s="13" customFormat="1">
      <c r="A260" s="13"/>
      <c r="B260" s="235"/>
      <c r="C260" s="236"/>
      <c r="D260" s="228" t="s">
        <v>163</v>
      </c>
      <c r="E260" s="237" t="s">
        <v>19</v>
      </c>
      <c r="F260" s="238" t="s">
        <v>1008</v>
      </c>
      <c r="G260" s="236"/>
      <c r="H260" s="237" t="s">
        <v>19</v>
      </c>
      <c r="I260" s="239"/>
      <c r="J260" s="236"/>
      <c r="K260" s="236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163</v>
      </c>
      <c r="AU260" s="244" t="s">
        <v>81</v>
      </c>
      <c r="AV260" s="13" t="s">
        <v>79</v>
      </c>
      <c r="AW260" s="13" t="s">
        <v>34</v>
      </c>
      <c r="AX260" s="13" t="s">
        <v>72</v>
      </c>
      <c r="AY260" s="244" t="s">
        <v>150</v>
      </c>
    </row>
    <row r="261" s="14" customFormat="1">
      <c r="A261" s="14"/>
      <c r="B261" s="245"/>
      <c r="C261" s="246"/>
      <c r="D261" s="228" t="s">
        <v>163</v>
      </c>
      <c r="E261" s="247" t="s">
        <v>19</v>
      </c>
      <c r="F261" s="248" t="s">
        <v>1061</v>
      </c>
      <c r="G261" s="246"/>
      <c r="H261" s="249">
        <v>204.96000000000001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163</v>
      </c>
      <c r="AU261" s="255" t="s">
        <v>81</v>
      </c>
      <c r="AV261" s="14" t="s">
        <v>81</v>
      </c>
      <c r="AW261" s="14" t="s">
        <v>34</v>
      </c>
      <c r="AX261" s="14" t="s">
        <v>72</v>
      </c>
      <c r="AY261" s="255" t="s">
        <v>150</v>
      </c>
    </row>
    <row r="262" s="15" customFormat="1">
      <c r="A262" s="15"/>
      <c r="B262" s="256"/>
      <c r="C262" s="257"/>
      <c r="D262" s="228" t="s">
        <v>163</v>
      </c>
      <c r="E262" s="258" t="s">
        <v>19</v>
      </c>
      <c r="F262" s="259" t="s">
        <v>167</v>
      </c>
      <c r="G262" s="257"/>
      <c r="H262" s="260">
        <v>204.96000000000001</v>
      </c>
      <c r="I262" s="261"/>
      <c r="J262" s="257"/>
      <c r="K262" s="257"/>
      <c r="L262" s="262"/>
      <c r="M262" s="263"/>
      <c r="N262" s="264"/>
      <c r="O262" s="264"/>
      <c r="P262" s="264"/>
      <c r="Q262" s="264"/>
      <c r="R262" s="264"/>
      <c r="S262" s="264"/>
      <c r="T262" s="26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6" t="s">
        <v>163</v>
      </c>
      <c r="AU262" s="266" t="s">
        <v>81</v>
      </c>
      <c r="AV262" s="15" t="s">
        <v>157</v>
      </c>
      <c r="AW262" s="15" t="s">
        <v>34</v>
      </c>
      <c r="AX262" s="15" t="s">
        <v>79</v>
      </c>
      <c r="AY262" s="266" t="s">
        <v>150</v>
      </c>
    </row>
    <row r="263" s="2" customFormat="1" ht="16.5" customHeight="1">
      <c r="A263" s="40"/>
      <c r="B263" s="41"/>
      <c r="C263" s="267" t="s">
        <v>325</v>
      </c>
      <c r="D263" s="267" t="s">
        <v>412</v>
      </c>
      <c r="E263" s="268" t="s">
        <v>865</v>
      </c>
      <c r="F263" s="269" t="s">
        <v>866</v>
      </c>
      <c r="G263" s="270" t="s">
        <v>218</v>
      </c>
      <c r="H263" s="271">
        <v>204.96000000000001</v>
      </c>
      <c r="I263" s="272"/>
      <c r="J263" s="273">
        <f>ROUND(I263*H263,2)</f>
        <v>0</v>
      </c>
      <c r="K263" s="269" t="s">
        <v>156</v>
      </c>
      <c r="L263" s="274"/>
      <c r="M263" s="275" t="s">
        <v>19</v>
      </c>
      <c r="N263" s="276" t="s">
        <v>43</v>
      </c>
      <c r="O263" s="86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6" t="s">
        <v>208</v>
      </c>
      <c r="AT263" s="226" t="s">
        <v>412</v>
      </c>
      <c r="AU263" s="226" t="s">
        <v>81</v>
      </c>
      <c r="AY263" s="19" t="s">
        <v>150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9" t="s">
        <v>79</v>
      </c>
      <c r="BK263" s="227">
        <f>ROUND(I263*H263,2)</f>
        <v>0</v>
      </c>
      <c r="BL263" s="19" t="s">
        <v>157</v>
      </c>
      <c r="BM263" s="226" t="s">
        <v>1102</v>
      </c>
    </row>
    <row r="264" s="2" customFormat="1">
      <c r="A264" s="40"/>
      <c r="B264" s="41"/>
      <c r="C264" s="42"/>
      <c r="D264" s="228" t="s">
        <v>159</v>
      </c>
      <c r="E264" s="42"/>
      <c r="F264" s="229" t="s">
        <v>866</v>
      </c>
      <c r="G264" s="42"/>
      <c r="H264" s="42"/>
      <c r="I264" s="230"/>
      <c r="J264" s="42"/>
      <c r="K264" s="42"/>
      <c r="L264" s="46"/>
      <c r="M264" s="231"/>
      <c r="N264" s="232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159</v>
      </c>
      <c r="AU264" s="19" t="s">
        <v>81</v>
      </c>
    </row>
    <row r="265" s="13" customFormat="1">
      <c r="A265" s="13"/>
      <c r="B265" s="235"/>
      <c r="C265" s="236"/>
      <c r="D265" s="228" t="s">
        <v>163</v>
      </c>
      <c r="E265" s="237" t="s">
        <v>19</v>
      </c>
      <c r="F265" s="238" t="s">
        <v>868</v>
      </c>
      <c r="G265" s="236"/>
      <c r="H265" s="237" t="s">
        <v>19</v>
      </c>
      <c r="I265" s="239"/>
      <c r="J265" s="236"/>
      <c r="K265" s="236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163</v>
      </c>
      <c r="AU265" s="244" t="s">
        <v>81</v>
      </c>
      <c r="AV265" s="13" t="s">
        <v>79</v>
      </c>
      <c r="AW265" s="13" t="s">
        <v>34</v>
      </c>
      <c r="AX265" s="13" t="s">
        <v>72</v>
      </c>
      <c r="AY265" s="244" t="s">
        <v>150</v>
      </c>
    </row>
    <row r="266" s="14" customFormat="1">
      <c r="A266" s="14"/>
      <c r="B266" s="245"/>
      <c r="C266" s="246"/>
      <c r="D266" s="228" t="s">
        <v>163</v>
      </c>
      <c r="E266" s="247" t="s">
        <v>19</v>
      </c>
      <c r="F266" s="248" t="s">
        <v>1061</v>
      </c>
      <c r="G266" s="246"/>
      <c r="H266" s="249">
        <v>204.96000000000001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163</v>
      </c>
      <c r="AU266" s="255" t="s">
        <v>81</v>
      </c>
      <c r="AV266" s="14" t="s">
        <v>81</v>
      </c>
      <c r="AW266" s="14" t="s">
        <v>34</v>
      </c>
      <c r="AX266" s="14" t="s">
        <v>72</v>
      </c>
      <c r="AY266" s="255" t="s">
        <v>150</v>
      </c>
    </row>
    <row r="267" s="15" customFormat="1">
      <c r="A267" s="15"/>
      <c r="B267" s="256"/>
      <c r="C267" s="257"/>
      <c r="D267" s="228" t="s">
        <v>163</v>
      </c>
      <c r="E267" s="258" t="s">
        <v>19</v>
      </c>
      <c r="F267" s="259" t="s">
        <v>167</v>
      </c>
      <c r="G267" s="257"/>
      <c r="H267" s="260">
        <v>204.96000000000001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6" t="s">
        <v>163</v>
      </c>
      <c r="AU267" s="266" t="s">
        <v>81</v>
      </c>
      <c r="AV267" s="15" t="s">
        <v>157</v>
      </c>
      <c r="AW267" s="15" t="s">
        <v>34</v>
      </c>
      <c r="AX267" s="15" t="s">
        <v>79</v>
      </c>
      <c r="AY267" s="266" t="s">
        <v>150</v>
      </c>
    </row>
    <row r="268" s="12" customFormat="1" ht="22.8" customHeight="1">
      <c r="A268" s="12"/>
      <c r="B268" s="199"/>
      <c r="C268" s="200"/>
      <c r="D268" s="201" t="s">
        <v>71</v>
      </c>
      <c r="E268" s="213" t="s">
        <v>215</v>
      </c>
      <c r="F268" s="213" t="s">
        <v>890</v>
      </c>
      <c r="G268" s="200"/>
      <c r="H268" s="200"/>
      <c r="I268" s="203"/>
      <c r="J268" s="214">
        <f>BK268</f>
        <v>0</v>
      </c>
      <c r="K268" s="200"/>
      <c r="L268" s="205"/>
      <c r="M268" s="206"/>
      <c r="N268" s="207"/>
      <c r="O268" s="207"/>
      <c r="P268" s="208">
        <f>P269</f>
        <v>0</v>
      </c>
      <c r="Q268" s="207"/>
      <c r="R268" s="208">
        <f>R269</f>
        <v>0</v>
      </c>
      <c r="S268" s="207"/>
      <c r="T268" s="209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0" t="s">
        <v>79</v>
      </c>
      <c r="AT268" s="211" t="s">
        <v>71</v>
      </c>
      <c r="AU268" s="211" t="s">
        <v>79</v>
      </c>
      <c r="AY268" s="210" t="s">
        <v>150</v>
      </c>
      <c r="BK268" s="212">
        <f>BK269</f>
        <v>0</v>
      </c>
    </row>
    <row r="269" s="12" customFormat="1" ht="20.88" customHeight="1">
      <c r="A269" s="12"/>
      <c r="B269" s="199"/>
      <c r="C269" s="200"/>
      <c r="D269" s="201" t="s">
        <v>71</v>
      </c>
      <c r="E269" s="213" t="s">
        <v>891</v>
      </c>
      <c r="F269" s="213" t="s">
        <v>892</v>
      </c>
      <c r="G269" s="200"/>
      <c r="H269" s="200"/>
      <c r="I269" s="203"/>
      <c r="J269" s="214">
        <f>BK269</f>
        <v>0</v>
      </c>
      <c r="K269" s="200"/>
      <c r="L269" s="205"/>
      <c r="M269" s="206"/>
      <c r="N269" s="207"/>
      <c r="O269" s="207"/>
      <c r="P269" s="208">
        <f>SUM(P270:P272)</f>
        <v>0</v>
      </c>
      <c r="Q269" s="207"/>
      <c r="R269" s="208">
        <f>SUM(R270:R272)</f>
        <v>0</v>
      </c>
      <c r="S269" s="207"/>
      <c r="T269" s="209">
        <f>SUM(T270:T272)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0" t="s">
        <v>79</v>
      </c>
      <c r="AT269" s="211" t="s">
        <v>71</v>
      </c>
      <c r="AU269" s="211" t="s">
        <v>81</v>
      </c>
      <c r="AY269" s="210" t="s">
        <v>150</v>
      </c>
      <c r="BK269" s="212">
        <f>SUM(BK270:BK272)</f>
        <v>0</v>
      </c>
    </row>
    <row r="270" s="2" customFormat="1" ht="24.15" customHeight="1">
      <c r="A270" s="40"/>
      <c r="B270" s="41"/>
      <c r="C270" s="215" t="s">
        <v>331</v>
      </c>
      <c r="D270" s="215" t="s">
        <v>152</v>
      </c>
      <c r="E270" s="216" t="s">
        <v>893</v>
      </c>
      <c r="F270" s="217" t="s">
        <v>894</v>
      </c>
      <c r="G270" s="218" t="s">
        <v>382</v>
      </c>
      <c r="H270" s="219">
        <v>1.1020000000000001</v>
      </c>
      <c r="I270" s="220"/>
      <c r="J270" s="221">
        <f>ROUND(I270*H270,2)</f>
        <v>0</v>
      </c>
      <c r="K270" s="217" t="s">
        <v>156</v>
      </c>
      <c r="L270" s="46"/>
      <c r="M270" s="222" t="s">
        <v>19</v>
      </c>
      <c r="N270" s="223" t="s">
        <v>43</v>
      </c>
      <c r="O270" s="86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6" t="s">
        <v>157</v>
      </c>
      <c r="AT270" s="226" t="s">
        <v>152</v>
      </c>
      <c r="AU270" s="226" t="s">
        <v>91</v>
      </c>
      <c r="AY270" s="19" t="s">
        <v>150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9" t="s">
        <v>79</v>
      </c>
      <c r="BK270" s="227">
        <f>ROUND(I270*H270,2)</f>
        <v>0</v>
      </c>
      <c r="BL270" s="19" t="s">
        <v>157</v>
      </c>
      <c r="BM270" s="226" t="s">
        <v>1103</v>
      </c>
    </row>
    <row r="271" s="2" customFormat="1">
      <c r="A271" s="40"/>
      <c r="B271" s="41"/>
      <c r="C271" s="42"/>
      <c r="D271" s="228" t="s">
        <v>159</v>
      </c>
      <c r="E271" s="42"/>
      <c r="F271" s="229" t="s">
        <v>896</v>
      </c>
      <c r="G271" s="42"/>
      <c r="H271" s="42"/>
      <c r="I271" s="230"/>
      <c r="J271" s="42"/>
      <c r="K271" s="42"/>
      <c r="L271" s="46"/>
      <c r="M271" s="231"/>
      <c r="N271" s="232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159</v>
      </c>
      <c r="AU271" s="19" t="s">
        <v>91</v>
      </c>
    </row>
    <row r="272" s="2" customFormat="1">
      <c r="A272" s="40"/>
      <c r="B272" s="41"/>
      <c r="C272" s="42"/>
      <c r="D272" s="233" t="s">
        <v>161</v>
      </c>
      <c r="E272" s="42"/>
      <c r="F272" s="234" t="s">
        <v>897</v>
      </c>
      <c r="G272" s="42"/>
      <c r="H272" s="42"/>
      <c r="I272" s="230"/>
      <c r="J272" s="42"/>
      <c r="K272" s="42"/>
      <c r="L272" s="46"/>
      <c r="M272" s="231"/>
      <c r="N272" s="232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161</v>
      </c>
      <c r="AU272" s="19" t="s">
        <v>91</v>
      </c>
    </row>
    <row r="273" s="12" customFormat="1" ht="25.92" customHeight="1">
      <c r="A273" s="12"/>
      <c r="B273" s="199"/>
      <c r="C273" s="200"/>
      <c r="D273" s="201" t="s">
        <v>71</v>
      </c>
      <c r="E273" s="202" t="s">
        <v>898</v>
      </c>
      <c r="F273" s="202" t="s">
        <v>899</v>
      </c>
      <c r="G273" s="200"/>
      <c r="H273" s="200"/>
      <c r="I273" s="203"/>
      <c r="J273" s="204">
        <f>BK273</f>
        <v>0</v>
      </c>
      <c r="K273" s="200"/>
      <c r="L273" s="205"/>
      <c r="M273" s="206"/>
      <c r="N273" s="207"/>
      <c r="O273" s="207"/>
      <c r="P273" s="208">
        <f>P274</f>
        <v>0</v>
      </c>
      <c r="Q273" s="207"/>
      <c r="R273" s="208">
        <f>R274</f>
        <v>0.14000000000000001</v>
      </c>
      <c r="S273" s="207"/>
      <c r="T273" s="209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0" t="s">
        <v>81</v>
      </c>
      <c r="AT273" s="211" t="s">
        <v>71</v>
      </c>
      <c r="AU273" s="211" t="s">
        <v>72</v>
      </c>
      <c r="AY273" s="210" t="s">
        <v>150</v>
      </c>
      <c r="BK273" s="212">
        <f>BK274</f>
        <v>0</v>
      </c>
    </row>
    <row r="274" s="12" customFormat="1" ht="22.8" customHeight="1">
      <c r="A274" s="12"/>
      <c r="B274" s="199"/>
      <c r="C274" s="200"/>
      <c r="D274" s="201" t="s">
        <v>71</v>
      </c>
      <c r="E274" s="213" t="s">
        <v>900</v>
      </c>
      <c r="F274" s="213" t="s">
        <v>901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SUM(P275:P292)</f>
        <v>0</v>
      </c>
      <c r="Q274" s="207"/>
      <c r="R274" s="208">
        <f>SUM(R275:R292)</f>
        <v>0.14000000000000001</v>
      </c>
      <c r="S274" s="207"/>
      <c r="T274" s="209">
        <f>SUM(T275:T292)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81</v>
      </c>
      <c r="AT274" s="211" t="s">
        <v>71</v>
      </c>
      <c r="AU274" s="211" t="s">
        <v>79</v>
      </c>
      <c r="AY274" s="210" t="s">
        <v>150</v>
      </c>
      <c r="BK274" s="212">
        <f>SUM(BK275:BK292)</f>
        <v>0</v>
      </c>
    </row>
    <row r="275" s="2" customFormat="1" ht="24.15" customHeight="1">
      <c r="A275" s="40"/>
      <c r="B275" s="41"/>
      <c r="C275" s="215" t="s">
        <v>337</v>
      </c>
      <c r="D275" s="215" t="s">
        <v>152</v>
      </c>
      <c r="E275" s="216" t="s">
        <v>902</v>
      </c>
      <c r="F275" s="217" t="s">
        <v>903</v>
      </c>
      <c r="G275" s="218" t="s">
        <v>476</v>
      </c>
      <c r="H275" s="219">
        <v>42.899999999999999</v>
      </c>
      <c r="I275" s="220"/>
      <c r="J275" s="221">
        <f>ROUND(I275*H275,2)</f>
        <v>0</v>
      </c>
      <c r="K275" s="217" t="s">
        <v>156</v>
      </c>
      <c r="L275" s="46"/>
      <c r="M275" s="222" t="s">
        <v>19</v>
      </c>
      <c r="N275" s="223" t="s">
        <v>43</v>
      </c>
      <c r="O275" s="86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6" t="s">
        <v>276</v>
      </c>
      <c r="AT275" s="226" t="s">
        <v>152</v>
      </c>
      <c r="AU275" s="226" t="s">
        <v>81</v>
      </c>
      <c r="AY275" s="19" t="s">
        <v>150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9" t="s">
        <v>79</v>
      </c>
      <c r="BK275" s="227">
        <f>ROUND(I275*H275,2)</f>
        <v>0</v>
      </c>
      <c r="BL275" s="19" t="s">
        <v>276</v>
      </c>
      <c r="BM275" s="226" t="s">
        <v>1104</v>
      </c>
    </row>
    <row r="276" s="2" customFormat="1">
      <c r="A276" s="40"/>
      <c r="B276" s="41"/>
      <c r="C276" s="42"/>
      <c r="D276" s="228" t="s">
        <v>159</v>
      </c>
      <c r="E276" s="42"/>
      <c r="F276" s="229" t="s">
        <v>905</v>
      </c>
      <c r="G276" s="42"/>
      <c r="H276" s="42"/>
      <c r="I276" s="230"/>
      <c r="J276" s="42"/>
      <c r="K276" s="42"/>
      <c r="L276" s="46"/>
      <c r="M276" s="231"/>
      <c r="N276" s="23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159</v>
      </c>
      <c r="AU276" s="19" t="s">
        <v>81</v>
      </c>
    </row>
    <row r="277" s="2" customFormat="1">
      <c r="A277" s="40"/>
      <c r="B277" s="41"/>
      <c r="C277" s="42"/>
      <c r="D277" s="233" t="s">
        <v>161</v>
      </c>
      <c r="E277" s="42"/>
      <c r="F277" s="234" t="s">
        <v>906</v>
      </c>
      <c r="G277" s="42"/>
      <c r="H277" s="42"/>
      <c r="I277" s="230"/>
      <c r="J277" s="42"/>
      <c r="K277" s="42"/>
      <c r="L277" s="46"/>
      <c r="M277" s="231"/>
      <c r="N277" s="232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161</v>
      </c>
      <c r="AU277" s="19" t="s">
        <v>81</v>
      </c>
    </row>
    <row r="278" s="13" customFormat="1">
      <c r="A278" s="13"/>
      <c r="B278" s="235"/>
      <c r="C278" s="236"/>
      <c r="D278" s="228" t="s">
        <v>163</v>
      </c>
      <c r="E278" s="237" t="s">
        <v>19</v>
      </c>
      <c r="F278" s="238" t="s">
        <v>688</v>
      </c>
      <c r="G278" s="236"/>
      <c r="H278" s="237" t="s">
        <v>19</v>
      </c>
      <c r="I278" s="239"/>
      <c r="J278" s="236"/>
      <c r="K278" s="236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163</v>
      </c>
      <c r="AU278" s="244" t="s">
        <v>81</v>
      </c>
      <c r="AV278" s="13" t="s">
        <v>79</v>
      </c>
      <c r="AW278" s="13" t="s">
        <v>34</v>
      </c>
      <c r="AX278" s="13" t="s">
        <v>72</v>
      </c>
      <c r="AY278" s="244" t="s">
        <v>150</v>
      </c>
    </row>
    <row r="279" s="13" customFormat="1">
      <c r="A279" s="13"/>
      <c r="B279" s="235"/>
      <c r="C279" s="236"/>
      <c r="D279" s="228" t="s">
        <v>163</v>
      </c>
      <c r="E279" s="237" t="s">
        <v>19</v>
      </c>
      <c r="F279" s="238" t="s">
        <v>907</v>
      </c>
      <c r="G279" s="236"/>
      <c r="H279" s="237" t="s">
        <v>19</v>
      </c>
      <c r="I279" s="239"/>
      <c r="J279" s="236"/>
      <c r="K279" s="236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163</v>
      </c>
      <c r="AU279" s="244" t="s">
        <v>81</v>
      </c>
      <c r="AV279" s="13" t="s">
        <v>79</v>
      </c>
      <c r="AW279" s="13" t="s">
        <v>34</v>
      </c>
      <c r="AX279" s="13" t="s">
        <v>72</v>
      </c>
      <c r="AY279" s="244" t="s">
        <v>150</v>
      </c>
    </row>
    <row r="280" s="13" customFormat="1">
      <c r="A280" s="13"/>
      <c r="B280" s="235"/>
      <c r="C280" s="236"/>
      <c r="D280" s="228" t="s">
        <v>163</v>
      </c>
      <c r="E280" s="237" t="s">
        <v>19</v>
      </c>
      <c r="F280" s="238" t="s">
        <v>1105</v>
      </c>
      <c r="G280" s="236"/>
      <c r="H280" s="237" t="s">
        <v>19</v>
      </c>
      <c r="I280" s="239"/>
      <c r="J280" s="236"/>
      <c r="K280" s="236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163</v>
      </c>
      <c r="AU280" s="244" t="s">
        <v>81</v>
      </c>
      <c r="AV280" s="13" t="s">
        <v>79</v>
      </c>
      <c r="AW280" s="13" t="s">
        <v>34</v>
      </c>
      <c r="AX280" s="13" t="s">
        <v>72</v>
      </c>
      <c r="AY280" s="244" t="s">
        <v>150</v>
      </c>
    </row>
    <row r="281" s="14" customFormat="1">
      <c r="A281" s="14"/>
      <c r="B281" s="245"/>
      <c r="C281" s="246"/>
      <c r="D281" s="228" t="s">
        <v>163</v>
      </c>
      <c r="E281" s="247" t="s">
        <v>19</v>
      </c>
      <c r="F281" s="248" t="s">
        <v>1014</v>
      </c>
      <c r="G281" s="246"/>
      <c r="H281" s="249">
        <v>27.899999999999999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163</v>
      </c>
      <c r="AU281" s="255" t="s">
        <v>81</v>
      </c>
      <c r="AV281" s="14" t="s">
        <v>81</v>
      </c>
      <c r="AW281" s="14" t="s">
        <v>34</v>
      </c>
      <c r="AX281" s="14" t="s">
        <v>72</v>
      </c>
      <c r="AY281" s="255" t="s">
        <v>150</v>
      </c>
    </row>
    <row r="282" s="13" customFormat="1">
      <c r="A282" s="13"/>
      <c r="B282" s="235"/>
      <c r="C282" s="236"/>
      <c r="D282" s="228" t="s">
        <v>163</v>
      </c>
      <c r="E282" s="237" t="s">
        <v>19</v>
      </c>
      <c r="F282" s="238" t="s">
        <v>953</v>
      </c>
      <c r="G282" s="236"/>
      <c r="H282" s="237" t="s">
        <v>19</v>
      </c>
      <c r="I282" s="239"/>
      <c r="J282" s="236"/>
      <c r="K282" s="236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163</v>
      </c>
      <c r="AU282" s="244" t="s">
        <v>81</v>
      </c>
      <c r="AV282" s="13" t="s">
        <v>79</v>
      </c>
      <c r="AW282" s="13" t="s">
        <v>34</v>
      </c>
      <c r="AX282" s="13" t="s">
        <v>72</v>
      </c>
      <c r="AY282" s="244" t="s">
        <v>150</v>
      </c>
    </row>
    <row r="283" s="14" customFormat="1">
      <c r="A283" s="14"/>
      <c r="B283" s="245"/>
      <c r="C283" s="246"/>
      <c r="D283" s="228" t="s">
        <v>163</v>
      </c>
      <c r="E283" s="247" t="s">
        <v>19</v>
      </c>
      <c r="F283" s="248" t="s">
        <v>1015</v>
      </c>
      <c r="G283" s="246"/>
      <c r="H283" s="249">
        <v>15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163</v>
      </c>
      <c r="AU283" s="255" t="s">
        <v>81</v>
      </c>
      <c r="AV283" s="14" t="s">
        <v>81</v>
      </c>
      <c r="AW283" s="14" t="s">
        <v>34</v>
      </c>
      <c r="AX283" s="14" t="s">
        <v>72</v>
      </c>
      <c r="AY283" s="255" t="s">
        <v>150</v>
      </c>
    </row>
    <row r="284" s="15" customFormat="1">
      <c r="A284" s="15"/>
      <c r="B284" s="256"/>
      <c r="C284" s="257"/>
      <c r="D284" s="228" t="s">
        <v>163</v>
      </c>
      <c r="E284" s="258" t="s">
        <v>19</v>
      </c>
      <c r="F284" s="259" t="s">
        <v>167</v>
      </c>
      <c r="G284" s="257"/>
      <c r="H284" s="260">
        <v>42.899999999999999</v>
      </c>
      <c r="I284" s="261"/>
      <c r="J284" s="257"/>
      <c r="K284" s="257"/>
      <c r="L284" s="262"/>
      <c r="M284" s="263"/>
      <c r="N284" s="264"/>
      <c r="O284" s="264"/>
      <c r="P284" s="264"/>
      <c r="Q284" s="264"/>
      <c r="R284" s="264"/>
      <c r="S284" s="264"/>
      <c r="T284" s="26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6" t="s">
        <v>163</v>
      </c>
      <c r="AU284" s="266" t="s">
        <v>81</v>
      </c>
      <c r="AV284" s="15" t="s">
        <v>157</v>
      </c>
      <c r="AW284" s="15" t="s">
        <v>34</v>
      </c>
      <c r="AX284" s="15" t="s">
        <v>79</v>
      </c>
      <c r="AY284" s="266" t="s">
        <v>150</v>
      </c>
    </row>
    <row r="285" s="2" customFormat="1" ht="16.5" customHeight="1">
      <c r="A285" s="40"/>
      <c r="B285" s="41"/>
      <c r="C285" s="267" t="s">
        <v>354</v>
      </c>
      <c r="D285" s="267" t="s">
        <v>412</v>
      </c>
      <c r="E285" s="268" t="s">
        <v>909</v>
      </c>
      <c r="F285" s="269" t="s">
        <v>910</v>
      </c>
      <c r="G285" s="270" t="s">
        <v>218</v>
      </c>
      <c r="H285" s="271">
        <v>0.14000000000000001</v>
      </c>
      <c r="I285" s="272"/>
      <c r="J285" s="273">
        <f>ROUND(I285*H285,2)</f>
        <v>0</v>
      </c>
      <c r="K285" s="269" t="s">
        <v>19</v>
      </c>
      <c r="L285" s="274"/>
      <c r="M285" s="275" t="s">
        <v>19</v>
      </c>
      <c r="N285" s="276" t="s">
        <v>43</v>
      </c>
      <c r="O285" s="86"/>
      <c r="P285" s="224">
        <f>O285*H285</f>
        <v>0</v>
      </c>
      <c r="Q285" s="224">
        <v>1</v>
      </c>
      <c r="R285" s="224">
        <f>Q285*H285</f>
        <v>0.14000000000000001</v>
      </c>
      <c r="S285" s="224">
        <v>0</v>
      </c>
      <c r="T285" s="225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6" t="s">
        <v>404</v>
      </c>
      <c r="AT285" s="226" t="s">
        <v>412</v>
      </c>
      <c r="AU285" s="226" t="s">
        <v>81</v>
      </c>
      <c r="AY285" s="19" t="s">
        <v>150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9" t="s">
        <v>79</v>
      </c>
      <c r="BK285" s="227">
        <f>ROUND(I285*H285,2)</f>
        <v>0</v>
      </c>
      <c r="BL285" s="19" t="s">
        <v>276</v>
      </c>
      <c r="BM285" s="226" t="s">
        <v>1106</v>
      </c>
    </row>
    <row r="286" s="2" customFormat="1">
      <c r="A286" s="40"/>
      <c r="B286" s="41"/>
      <c r="C286" s="42"/>
      <c r="D286" s="228" t="s">
        <v>159</v>
      </c>
      <c r="E286" s="42"/>
      <c r="F286" s="229" t="s">
        <v>912</v>
      </c>
      <c r="G286" s="42"/>
      <c r="H286" s="42"/>
      <c r="I286" s="230"/>
      <c r="J286" s="42"/>
      <c r="K286" s="42"/>
      <c r="L286" s="46"/>
      <c r="M286" s="231"/>
      <c r="N286" s="232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159</v>
      </c>
      <c r="AU286" s="19" t="s">
        <v>81</v>
      </c>
    </row>
    <row r="287" s="13" customFormat="1">
      <c r="A287" s="13"/>
      <c r="B287" s="235"/>
      <c r="C287" s="236"/>
      <c r="D287" s="228" t="s">
        <v>163</v>
      </c>
      <c r="E287" s="237" t="s">
        <v>19</v>
      </c>
      <c r="F287" s="238" t="s">
        <v>913</v>
      </c>
      <c r="G287" s="236"/>
      <c r="H287" s="237" t="s">
        <v>19</v>
      </c>
      <c r="I287" s="239"/>
      <c r="J287" s="236"/>
      <c r="K287" s="236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163</v>
      </c>
      <c r="AU287" s="244" t="s">
        <v>81</v>
      </c>
      <c r="AV287" s="13" t="s">
        <v>79</v>
      </c>
      <c r="AW287" s="13" t="s">
        <v>34</v>
      </c>
      <c r="AX287" s="13" t="s">
        <v>72</v>
      </c>
      <c r="AY287" s="244" t="s">
        <v>150</v>
      </c>
    </row>
    <row r="288" s="14" customFormat="1">
      <c r="A288" s="14"/>
      <c r="B288" s="245"/>
      <c r="C288" s="246"/>
      <c r="D288" s="228" t="s">
        <v>163</v>
      </c>
      <c r="E288" s="247" t="s">
        <v>19</v>
      </c>
      <c r="F288" s="248" t="s">
        <v>1017</v>
      </c>
      <c r="G288" s="246"/>
      <c r="H288" s="249">
        <v>0.14000000000000001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163</v>
      </c>
      <c r="AU288" s="255" t="s">
        <v>81</v>
      </c>
      <c r="AV288" s="14" t="s">
        <v>81</v>
      </c>
      <c r="AW288" s="14" t="s">
        <v>34</v>
      </c>
      <c r="AX288" s="14" t="s">
        <v>72</v>
      </c>
      <c r="AY288" s="255" t="s">
        <v>150</v>
      </c>
    </row>
    <row r="289" s="15" customFormat="1">
      <c r="A289" s="15"/>
      <c r="B289" s="256"/>
      <c r="C289" s="257"/>
      <c r="D289" s="228" t="s">
        <v>163</v>
      </c>
      <c r="E289" s="258" t="s">
        <v>19</v>
      </c>
      <c r="F289" s="259" t="s">
        <v>167</v>
      </c>
      <c r="G289" s="257"/>
      <c r="H289" s="260">
        <v>0.14000000000000001</v>
      </c>
      <c r="I289" s="261"/>
      <c r="J289" s="257"/>
      <c r="K289" s="257"/>
      <c r="L289" s="262"/>
      <c r="M289" s="263"/>
      <c r="N289" s="264"/>
      <c r="O289" s="264"/>
      <c r="P289" s="264"/>
      <c r="Q289" s="264"/>
      <c r="R289" s="264"/>
      <c r="S289" s="264"/>
      <c r="T289" s="26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6" t="s">
        <v>163</v>
      </c>
      <c r="AU289" s="266" t="s">
        <v>81</v>
      </c>
      <c r="AV289" s="15" t="s">
        <v>157</v>
      </c>
      <c r="AW289" s="15" t="s">
        <v>34</v>
      </c>
      <c r="AX289" s="15" t="s">
        <v>79</v>
      </c>
      <c r="AY289" s="266" t="s">
        <v>150</v>
      </c>
    </row>
    <row r="290" s="2" customFormat="1" ht="24.15" customHeight="1">
      <c r="A290" s="40"/>
      <c r="B290" s="41"/>
      <c r="C290" s="215" t="s">
        <v>363</v>
      </c>
      <c r="D290" s="215" t="s">
        <v>152</v>
      </c>
      <c r="E290" s="216" t="s">
        <v>915</v>
      </c>
      <c r="F290" s="217" t="s">
        <v>916</v>
      </c>
      <c r="G290" s="218" t="s">
        <v>382</v>
      </c>
      <c r="H290" s="219">
        <v>0.14000000000000001</v>
      </c>
      <c r="I290" s="220"/>
      <c r="J290" s="221">
        <f>ROUND(I290*H290,2)</f>
        <v>0</v>
      </c>
      <c r="K290" s="217" t="s">
        <v>156</v>
      </c>
      <c r="L290" s="46"/>
      <c r="M290" s="222" t="s">
        <v>19</v>
      </c>
      <c r="N290" s="223" t="s">
        <v>43</v>
      </c>
      <c r="O290" s="86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6" t="s">
        <v>276</v>
      </c>
      <c r="AT290" s="226" t="s">
        <v>152</v>
      </c>
      <c r="AU290" s="226" t="s">
        <v>81</v>
      </c>
      <c r="AY290" s="19" t="s">
        <v>150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9" t="s">
        <v>79</v>
      </c>
      <c r="BK290" s="227">
        <f>ROUND(I290*H290,2)</f>
        <v>0</v>
      </c>
      <c r="BL290" s="19" t="s">
        <v>276</v>
      </c>
      <c r="BM290" s="226" t="s">
        <v>1107</v>
      </c>
    </row>
    <row r="291" s="2" customFormat="1">
      <c r="A291" s="40"/>
      <c r="B291" s="41"/>
      <c r="C291" s="42"/>
      <c r="D291" s="228" t="s">
        <v>159</v>
      </c>
      <c r="E291" s="42"/>
      <c r="F291" s="229" t="s">
        <v>918</v>
      </c>
      <c r="G291" s="42"/>
      <c r="H291" s="42"/>
      <c r="I291" s="230"/>
      <c r="J291" s="42"/>
      <c r="K291" s="42"/>
      <c r="L291" s="46"/>
      <c r="M291" s="231"/>
      <c r="N291" s="232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159</v>
      </c>
      <c r="AU291" s="19" t="s">
        <v>81</v>
      </c>
    </row>
    <row r="292" s="2" customFormat="1">
      <c r="A292" s="40"/>
      <c r="B292" s="41"/>
      <c r="C292" s="42"/>
      <c r="D292" s="233" t="s">
        <v>161</v>
      </c>
      <c r="E292" s="42"/>
      <c r="F292" s="234" t="s">
        <v>919</v>
      </c>
      <c r="G292" s="42"/>
      <c r="H292" s="42"/>
      <c r="I292" s="230"/>
      <c r="J292" s="42"/>
      <c r="K292" s="42"/>
      <c r="L292" s="46"/>
      <c r="M292" s="278"/>
      <c r="N292" s="279"/>
      <c r="O292" s="280"/>
      <c r="P292" s="280"/>
      <c r="Q292" s="280"/>
      <c r="R292" s="280"/>
      <c r="S292" s="280"/>
      <c r="T292" s="281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161</v>
      </c>
      <c r="AU292" s="19" t="s">
        <v>81</v>
      </c>
    </row>
    <row r="293" s="2" customFormat="1" ht="6.96" customHeight="1">
      <c r="A293" s="40"/>
      <c r="B293" s="61"/>
      <c r="C293" s="62"/>
      <c r="D293" s="62"/>
      <c r="E293" s="62"/>
      <c r="F293" s="62"/>
      <c r="G293" s="62"/>
      <c r="H293" s="62"/>
      <c r="I293" s="62"/>
      <c r="J293" s="62"/>
      <c r="K293" s="62"/>
      <c r="L293" s="46"/>
      <c r="M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</row>
  </sheetData>
  <sheetProtection sheet="1" autoFilter="0" formatColumns="0" formatRows="0" objects="1" scenarios="1" spinCount="100000" saltValue="ByNEpAewPUVquwiU3eGlkb7W5zBGErOZYXrTlgucyDkoIPlrjV05wtKzuEkYNoAf402PuNLRUPcWRie7Ce6dFQ==" hashValue="4Uug9cTu3VIUaVvYUtzDoo/ndT1NobTBF2zRm9ew4DxjT9q+/DHvwTZKxhb4sgJJBrU6eBXewyKgUzJ84f7lWQ==" algorithmName="SHA-512" password="CC35"/>
  <autoFilter ref="C96:K29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hyperlinks>
    <hyperlink ref="F102" r:id="rId1" display="https://podminky.urs.cz/item/CS_URS_2023_01/111151231"/>
    <hyperlink ref="F109" r:id="rId2" display="https://podminky.urs.cz/item/CS_URS_2023_01/183101121"/>
    <hyperlink ref="F116" r:id="rId3" display="https://podminky.urs.cz/item/CS_URS_2023_01/183111114"/>
    <hyperlink ref="F124" r:id="rId4" display="https://podminky.urs.cz/item/CS_URS_2023_01/184102113"/>
    <hyperlink ref="F138" r:id="rId5" display="https://podminky.urs.cz/item/CS_URS_2023_01/184102211"/>
    <hyperlink ref="F153" r:id="rId6" display="https://podminky.urs.cz/item/CS_URS_2023_01/184215133"/>
    <hyperlink ref="F161" r:id="rId7" display="https://podminky.urs.cz/item/CS_URS_2023_01/184215173"/>
    <hyperlink ref="F168" r:id="rId8" display="https://podminky.urs.cz/item/CS_URS_2023_01/184501121"/>
    <hyperlink ref="F176" r:id="rId9" display="https://podminky.urs.cz/item/CS_URS_2023_01/184801121"/>
    <hyperlink ref="F183" r:id="rId10" display="https://podminky.urs.cz/item/CS_URS_2023_01/184804116"/>
    <hyperlink ref="F190" r:id="rId11" display="https://podminky.urs.cz/item/CS_URS_2023_01/184806111"/>
    <hyperlink ref="F197" r:id="rId12" display="https://podminky.urs.cz/item/CS_URS_2023_01/184813111"/>
    <hyperlink ref="F212" r:id="rId13" display="https://podminky.urs.cz/item/CS_URS_2023_01/184851716"/>
    <hyperlink ref="F221" r:id="rId14" display="https://podminky.urs.cz/item/CS_URS_2023_01/184911111"/>
    <hyperlink ref="F228" r:id="rId15" display="https://podminky.urs.cz/item/CS_URS_2023_01/184911431"/>
    <hyperlink ref="F251" r:id="rId16" display="https://podminky.urs.cz/item/CS_URS_2023_01/185804311"/>
    <hyperlink ref="F259" r:id="rId17" display="https://podminky.urs.cz/item/CS_URS_2023_01/185851121"/>
    <hyperlink ref="F272" r:id="rId18" display="https://podminky.urs.cz/item/CS_URS_2023_01/998231311"/>
    <hyperlink ref="F277" r:id="rId19" display="https://podminky.urs.cz/item/CS_URS_2023_01/762113110"/>
    <hyperlink ref="F292" r:id="rId20" display="https://podminky.urs.cz/item/CS_URS_2023_01/998762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121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Realizace souboru staveb společných zařízení v k. ú. Vetřkovice u Vítkova II.etapa</v>
      </c>
      <c r="F7" s="145"/>
      <c r="G7" s="145"/>
      <c r="H7" s="145"/>
      <c r="L7" s="22"/>
    </row>
    <row r="8" s="1" customFormat="1" ht="12" customHeight="1">
      <c r="B8" s="22"/>
      <c r="D8" s="145" t="s">
        <v>122</v>
      </c>
      <c r="L8" s="22"/>
    </row>
    <row r="9" s="2" customFormat="1" ht="16.5" customHeight="1">
      <c r="A9" s="40"/>
      <c r="B9" s="46"/>
      <c r="C9" s="40"/>
      <c r="D9" s="40"/>
      <c r="E9" s="146" t="s">
        <v>123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607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1108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8. 3. 2023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tr">
        <f>IF('Rekapitulace stavby'!AN10="","",'Rekapitulace stavby'!AN10)</f>
        <v/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5" t="s">
        <v>28</v>
      </c>
      <c r="J17" s="135" t="str">
        <f>IF('Rekapitulace stavby'!AN11="","",'Rekapitulace stavby'!AN11)</f>
        <v/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32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35</v>
      </c>
      <c r="E25" s="40"/>
      <c r="F25" s="40"/>
      <c r="G25" s="40"/>
      <c r="H25" s="40"/>
      <c r="I25" s="145" t="s">
        <v>26</v>
      </c>
      <c r="J25" s="135" t="s">
        <v>32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33</v>
      </c>
      <c r="F26" s="40"/>
      <c r="G26" s="40"/>
      <c r="H26" s="40"/>
      <c r="I26" s="145" t="s">
        <v>28</v>
      </c>
      <c r="J26" s="135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38</v>
      </c>
      <c r="E32" s="40"/>
      <c r="F32" s="40"/>
      <c r="G32" s="40"/>
      <c r="H32" s="40"/>
      <c r="I32" s="40"/>
      <c r="J32" s="156">
        <f>ROUND(J97,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40</v>
      </c>
      <c r="G34" s="40"/>
      <c r="H34" s="40"/>
      <c r="I34" s="157" t="s">
        <v>39</v>
      </c>
      <c r="J34" s="157" t="s">
        <v>41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42</v>
      </c>
      <c r="E35" s="145" t="s">
        <v>43</v>
      </c>
      <c r="F35" s="159">
        <f>ROUND((SUM(BE97:BE649)),  2)</f>
        <v>0</v>
      </c>
      <c r="G35" s="40"/>
      <c r="H35" s="40"/>
      <c r="I35" s="160">
        <v>0.20999999999999999</v>
      </c>
      <c r="J35" s="159">
        <f>ROUND(((SUM(BE97:BE649))*I35),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ROUND((SUM(BF97:BF649)),  2)</f>
        <v>0</v>
      </c>
      <c r="G36" s="40"/>
      <c r="H36" s="40"/>
      <c r="I36" s="160">
        <v>0.14999999999999999</v>
      </c>
      <c r="J36" s="159">
        <f>ROUND(((SUM(BF97:BF649))*I36),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ROUND((SUM(BG97:BG649)),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ROUND((SUM(BH97:BH649)),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ROUND((SUM(BI97:BI649)),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124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2" t="str">
        <f>E7</f>
        <v>Realizace souboru staveb společných zařízení v k. ú. Vetřkovice u Vítkova II.etapa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123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607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01.3 - Propustek P1, P2, P3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k.ú. Vetřkovice u Vítkova</v>
      </c>
      <c r="G56" s="42"/>
      <c r="H56" s="42"/>
      <c r="I56" s="34" t="s">
        <v>23</v>
      </c>
      <c r="J56" s="74" t="str">
        <f>IF(J14="","",J14)</f>
        <v>8. 3. 2023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AGPOL s.r.o., Jungmannova 153/12, 77900 Olomouc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40.0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AGPOL s.r.o., Jungmannova 153/12, 77900 Olomouc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125</v>
      </c>
      <c r="D61" s="174"/>
      <c r="E61" s="174"/>
      <c r="F61" s="174"/>
      <c r="G61" s="174"/>
      <c r="H61" s="174"/>
      <c r="I61" s="174"/>
      <c r="J61" s="175" t="s">
        <v>126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70</v>
      </c>
      <c r="D63" s="42"/>
      <c r="E63" s="42"/>
      <c r="F63" s="42"/>
      <c r="G63" s="42"/>
      <c r="H63" s="42"/>
      <c r="I63" s="42"/>
      <c r="J63" s="104">
        <f>J97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127</v>
      </c>
    </row>
    <row r="64" s="9" customFormat="1" ht="24.96" customHeight="1">
      <c r="A64" s="9"/>
      <c r="B64" s="177"/>
      <c r="C64" s="178"/>
      <c r="D64" s="179" t="s">
        <v>128</v>
      </c>
      <c r="E64" s="180"/>
      <c r="F64" s="180"/>
      <c r="G64" s="180"/>
      <c r="H64" s="180"/>
      <c r="I64" s="180"/>
      <c r="J64" s="181">
        <f>J98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129</v>
      </c>
      <c r="E65" s="185"/>
      <c r="F65" s="185"/>
      <c r="G65" s="185"/>
      <c r="H65" s="185"/>
      <c r="I65" s="185"/>
      <c r="J65" s="186">
        <f>J99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646</v>
      </c>
      <c r="E66" s="185"/>
      <c r="F66" s="185"/>
      <c r="G66" s="185"/>
      <c r="H66" s="185"/>
      <c r="I66" s="185"/>
      <c r="J66" s="186">
        <f>J245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647</v>
      </c>
      <c r="E67" s="185"/>
      <c r="F67" s="185"/>
      <c r="G67" s="185"/>
      <c r="H67" s="185"/>
      <c r="I67" s="185"/>
      <c r="J67" s="186">
        <f>J384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131</v>
      </c>
      <c r="E68" s="185"/>
      <c r="F68" s="185"/>
      <c r="G68" s="185"/>
      <c r="H68" s="185"/>
      <c r="I68" s="185"/>
      <c r="J68" s="186">
        <f>J493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1109</v>
      </c>
      <c r="E69" s="185"/>
      <c r="F69" s="185"/>
      <c r="G69" s="185"/>
      <c r="H69" s="185"/>
      <c r="I69" s="185"/>
      <c r="J69" s="186">
        <f>J501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132</v>
      </c>
      <c r="E70" s="185"/>
      <c r="F70" s="185"/>
      <c r="G70" s="185"/>
      <c r="H70" s="185"/>
      <c r="I70" s="185"/>
      <c r="J70" s="186">
        <f>J527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7"/>
      <c r="D71" s="184" t="s">
        <v>133</v>
      </c>
      <c r="E71" s="185"/>
      <c r="F71" s="185"/>
      <c r="G71" s="185"/>
      <c r="H71" s="185"/>
      <c r="I71" s="185"/>
      <c r="J71" s="186">
        <f>J597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7"/>
      <c r="D72" s="184" t="s">
        <v>134</v>
      </c>
      <c r="E72" s="185"/>
      <c r="F72" s="185"/>
      <c r="G72" s="185"/>
      <c r="H72" s="185"/>
      <c r="I72" s="185"/>
      <c r="J72" s="186">
        <f>J620</f>
        <v>0</v>
      </c>
      <c r="K72" s="127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1110</v>
      </c>
      <c r="E73" s="180"/>
      <c r="F73" s="180"/>
      <c r="G73" s="180"/>
      <c r="H73" s="180"/>
      <c r="I73" s="180"/>
      <c r="J73" s="181">
        <f>J624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3"/>
      <c r="C74" s="127"/>
      <c r="D74" s="184" t="s">
        <v>1111</v>
      </c>
      <c r="E74" s="185"/>
      <c r="F74" s="185"/>
      <c r="G74" s="185"/>
      <c r="H74" s="185"/>
      <c r="I74" s="185"/>
      <c r="J74" s="186">
        <f>J625</f>
        <v>0</v>
      </c>
      <c r="K74" s="127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7"/>
      <c r="D75" s="184" t="s">
        <v>1112</v>
      </c>
      <c r="E75" s="185"/>
      <c r="F75" s="185"/>
      <c r="G75" s="185"/>
      <c r="H75" s="185"/>
      <c r="I75" s="185"/>
      <c r="J75" s="186">
        <f>J642</f>
        <v>0</v>
      </c>
      <c r="K75" s="127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135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6.25" customHeight="1">
      <c r="A85" s="40"/>
      <c r="B85" s="41"/>
      <c r="C85" s="42"/>
      <c r="D85" s="42"/>
      <c r="E85" s="172" t="str">
        <f>E7</f>
        <v>Realizace souboru staveb společných zařízení v k. ú. Vetřkovice u Vítkova II.etapa</v>
      </c>
      <c r="F85" s="34"/>
      <c r="G85" s="34"/>
      <c r="H85" s="34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3"/>
      <c r="C86" s="34" t="s">
        <v>122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172" t="s">
        <v>123</v>
      </c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607</v>
      </c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E11</f>
        <v>SO 01.3 - Propustek P1, P2, P3</v>
      </c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F14</f>
        <v>k.ú. Vetřkovice u Vítkova</v>
      </c>
      <c r="G91" s="42"/>
      <c r="H91" s="42"/>
      <c r="I91" s="34" t="s">
        <v>23</v>
      </c>
      <c r="J91" s="74" t="str">
        <f>IF(J14="","",J14)</f>
        <v>8. 3. 2023</v>
      </c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40.05" customHeight="1">
      <c r="A93" s="40"/>
      <c r="B93" s="41"/>
      <c r="C93" s="34" t="s">
        <v>25</v>
      </c>
      <c r="D93" s="42"/>
      <c r="E93" s="42"/>
      <c r="F93" s="29" t="str">
        <f>E17</f>
        <v xml:space="preserve"> </v>
      </c>
      <c r="G93" s="42"/>
      <c r="H93" s="42"/>
      <c r="I93" s="34" t="s">
        <v>31</v>
      </c>
      <c r="J93" s="38" t="str">
        <f>E23</f>
        <v>AGPOL s.r.o., Jungmannova 153/12, 77900 Olomouc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40.05" customHeight="1">
      <c r="A94" s="40"/>
      <c r="B94" s="41"/>
      <c r="C94" s="34" t="s">
        <v>29</v>
      </c>
      <c r="D94" s="42"/>
      <c r="E94" s="42"/>
      <c r="F94" s="29" t="str">
        <f>IF(E20="","",E20)</f>
        <v>Vyplň údaj</v>
      </c>
      <c r="G94" s="42"/>
      <c r="H94" s="42"/>
      <c r="I94" s="34" t="s">
        <v>35</v>
      </c>
      <c r="J94" s="38" t="str">
        <f>E26</f>
        <v>AGPOL s.r.o., Jungmannova 153/12, 77900 Olomouc</v>
      </c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8"/>
      <c r="B96" s="189"/>
      <c r="C96" s="190" t="s">
        <v>136</v>
      </c>
      <c r="D96" s="191" t="s">
        <v>57</v>
      </c>
      <c r="E96" s="191" t="s">
        <v>53</v>
      </c>
      <c r="F96" s="191" t="s">
        <v>54</v>
      </c>
      <c r="G96" s="191" t="s">
        <v>137</v>
      </c>
      <c r="H96" s="191" t="s">
        <v>138</v>
      </c>
      <c r="I96" s="191" t="s">
        <v>139</v>
      </c>
      <c r="J96" s="191" t="s">
        <v>126</v>
      </c>
      <c r="K96" s="192" t="s">
        <v>140</v>
      </c>
      <c r="L96" s="193"/>
      <c r="M96" s="94" t="s">
        <v>19</v>
      </c>
      <c r="N96" s="95" t="s">
        <v>42</v>
      </c>
      <c r="O96" s="95" t="s">
        <v>141</v>
      </c>
      <c r="P96" s="95" t="s">
        <v>142</v>
      </c>
      <c r="Q96" s="95" t="s">
        <v>143</v>
      </c>
      <c r="R96" s="95" t="s">
        <v>144</v>
      </c>
      <c r="S96" s="95" t="s">
        <v>145</v>
      </c>
      <c r="T96" s="96" t="s">
        <v>146</v>
      </c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</row>
    <row r="97" s="2" customFormat="1" ht="22.8" customHeight="1">
      <c r="A97" s="40"/>
      <c r="B97" s="41"/>
      <c r="C97" s="101" t="s">
        <v>147</v>
      </c>
      <c r="D97" s="42"/>
      <c r="E97" s="42"/>
      <c r="F97" s="42"/>
      <c r="G97" s="42"/>
      <c r="H97" s="42"/>
      <c r="I97" s="42"/>
      <c r="J97" s="194">
        <f>BK97</f>
        <v>0</v>
      </c>
      <c r="K97" s="42"/>
      <c r="L97" s="46"/>
      <c r="M97" s="97"/>
      <c r="N97" s="195"/>
      <c r="O97" s="98"/>
      <c r="P97" s="196">
        <f>P98+P624</f>
        <v>0</v>
      </c>
      <c r="Q97" s="98"/>
      <c r="R97" s="196">
        <f>R98+R624</f>
        <v>132.81893596000001</v>
      </c>
      <c r="S97" s="98"/>
      <c r="T97" s="197">
        <f>T98+T624</f>
        <v>30.511499999999998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71</v>
      </c>
      <c r="AU97" s="19" t="s">
        <v>127</v>
      </c>
      <c r="BK97" s="198">
        <f>BK98+BK624</f>
        <v>0</v>
      </c>
    </row>
    <row r="98" s="12" customFormat="1" ht="25.92" customHeight="1">
      <c r="A98" s="12"/>
      <c r="B98" s="199"/>
      <c r="C98" s="200"/>
      <c r="D98" s="201" t="s">
        <v>71</v>
      </c>
      <c r="E98" s="202" t="s">
        <v>148</v>
      </c>
      <c r="F98" s="202" t="s">
        <v>149</v>
      </c>
      <c r="G98" s="200"/>
      <c r="H98" s="200"/>
      <c r="I98" s="203"/>
      <c r="J98" s="204">
        <f>BK98</f>
        <v>0</v>
      </c>
      <c r="K98" s="200"/>
      <c r="L98" s="205"/>
      <c r="M98" s="206"/>
      <c r="N98" s="207"/>
      <c r="O98" s="207"/>
      <c r="P98" s="208">
        <f>P99+P245+P384+P493+P501+P527+P597+P620</f>
        <v>0</v>
      </c>
      <c r="Q98" s="207"/>
      <c r="R98" s="208">
        <f>R99+R245+R384+R493+R501+R527+R597+R620</f>
        <v>132.63898452000001</v>
      </c>
      <c r="S98" s="207"/>
      <c r="T98" s="209">
        <f>T99+T245+T384+T493+T501+T527+T597+T620</f>
        <v>30.511499999999998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79</v>
      </c>
      <c r="AT98" s="211" t="s">
        <v>71</v>
      </c>
      <c r="AU98" s="211" t="s">
        <v>72</v>
      </c>
      <c r="AY98" s="210" t="s">
        <v>150</v>
      </c>
      <c r="BK98" s="212">
        <f>BK99+BK245+BK384+BK493+BK501+BK527+BK597+BK620</f>
        <v>0</v>
      </c>
    </row>
    <row r="99" s="12" customFormat="1" ht="22.8" customHeight="1">
      <c r="A99" s="12"/>
      <c r="B99" s="199"/>
      <c r="C99" s="200"/>
      <c r="D99" s="201" t="s">
        <v>71</v>
      </c>
      <c r="E99" s="213" t="s">
        <v>79</v>
      </c>
      <c r="F99" s="213" t="s">
        <v>151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SUM(P100:P244)</f>
        <v>0</v>
      </c>
      <c r="Q99" s="207"/>
      <c r="R99" s="208">
        <f>SUM(R100:R244)</f>
        <v>0.00095199999999999994</v>
      </c>
      <c r="S99" s="207"/>
      <c r="T99" s="209">
        <f>SUM(T100:T244)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79</v>
      </c>
      <c r="AT99" s="211" t="s">
        <v>71</v>
      </c>
      <c r="AU99" s="211" t="s">
        <v>79</v>
      </c>
      <c r="AY99" s="210" t="s">
        <v>150</v>
      </c>
      <c r="BK99" s="212">
        <f>SUM(BK100:BK244)</f>
        <v>0</v>
      </c>
    </row>
    <row r="100" s="2" customFormat="1" ht="33" customHeight="1">
      <c r="A100" s="40"/>
      <c r="B100" s="41"/>
      <c r="C100" s="215" t="s">
        <v>79</v>
      </c>
      <c r="D100" s="215" t="s">
        <v>152</v>
      </c>
      <c r="E100" s="216" t="s">
        <v>1113</v>
      </c>
      <c r="F100" s="217" t="s">
        <v>1114</v>
      </c>
      <c r="G100" s="218" t="s">
        <v>218</v>
      </c>
      <c r="H100" s="219">
        <v>145.154</v>
      </c>
      <c r="I100" s="220"/>
      <c r="J100" s="221">
        <f>ROUND(I100*H100,2)</f>
        <v>0</v>
      </c>
      <c r="K100" s="217" t="s">
        <v>156</v>
      </c>
      <c r="L100" s="46"/>
      <c r="M100" s="222" t="s">
        <v>19</v>
      </c>
      <c r="N100" s="223" t="s">
        <v>43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157</v>
      </c>
      <c r="AT100" s="226" t="s">
        <v>152</v>
      </c>
      <c r="AU100" s="226" t="s">
        <v>81</v>
      </c>
      <c r="AY100" s="19" t="s">
        <v>150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79</v>
      </c>
      <c r="BK100" s="227">
        <f>ROUND(I100*H100,2)</f>
        <v>0</v>
      </c>
      <c r="BL100" s="19" t="s">
        <v>157</v>
      </c>
      <c r="BM100" s="226" t="s">
        <v>1115</v>
      </c>
    </row>
    <row r="101" s="2" customFormat="1">
      <c r="A101" s="40"/>
      <c r="B101" s="41"/>
      <c r="C101" s="42"/>
      <c r="D101" s="228" t="s">
        <v>159</v>
      </c>
      <c r="E101" s="42"/>
      <c r="F101" s="229" t="s">
        <v>1116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81</v>
      </c>
    </row>
    <row r="102" s="2" customFormat="1">
      <c r="A102" s="40"/>
      <c r="B102" s="41"/>
      <c r="C102" s="42"/>
      <c r="D102" s="233" t="s">
        <v>161</v>
      </c>
      <c r="E102" s="42"/>
      <c r="F102" s="234" t="s">
        <v>1117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81</v>
      </c>
    </row>
    <row r="103" s="13" customFormat="1">
      <c r="A103" s="13"/>
      <c r="B103" s="235"/>
      <c r="C103" s="236"/>
      <c r="D103" s="228" t="s">
        <v>163</v>
      </c>
      <c r="E103" s="237" t="s">
        <v>19</v>
      </c>
      <c r="F103" s="238" t="s">
        <v>1118</v>
      </c>
      <c r="G103" s="236"/>
      <c r="H103" s="237" t="s">
        <v>19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163</v>
      </c>
      <c r="AU103" s="244" t="s">
        <v>81</v>
      </c>
      <c r="AV103" s="13" t="s">
        <v>79</v>
      </c>
      <c r="AW103" s="13" t="s">
        <v>34</v>
      </c>
      <c r="AX103" s="13" t="s">
        <v>72</v>
      </c>
      <c r="AY103" s="244" t="s">
        <v>150</v>
      </c>
    </row>
    <row r="104" s="13" customFormat="1">
      <c r="A104" s="13"/>
      <c r="B104" s="235"/>
      <c r="C104" s="236"/>
      <c r="D104" s="228" t="s">
        <v>163</v>
      </c>
      <c r="E104" s="237" t="s">
        <v>19</v>
      </c>
      <c r="F104" s="238" t="s">
        <v>1119</v>
      </c>
      <c r="G104" s="236"/>
      <c r="H104" s="237" t="s">
        <v>19</v>
      </c>
      <c r="I104" s="239"/>
      <c r="J104" s="236"/>
      <c r="K104" s="236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163</v>
      </c>
      <c r="AU104" s="244" t="s">
        <v>81</v>
      </c>
      <c r="AV104" s="13" t="s">
        <v>79</v>
      </c>
      <c r="AW104" s="13" t="s">
        <v>34</v>
      </c>
      <c r="AX104" s="13" t="s">
        <v>72</v>
      </c>
      <c r="AY104" s="244" t="s">
        <v>150</v>
      </c>
    </row>
    <row r="105" s="13" customFormat="1">
      <c r="A105" s="13"/>
      <c r="B105" s="235"/>
      <c r="C105" s="236"/>
      <c r="D105" s="228" t="s">
        <v>163</v>
      </c>
      <c r="E105" s="237" t="s">
        <v>19</v>
      </c>
      <c r="F105" s="238" t="s">
        <v>1120</v>
      </c>
      <c r="G105" s="236"/>
      <c r="H105" s="237" t="s">
        <v>19</v>
      </c>
      <c r="I105" s="239"/>
      <c r="J105" s="236"/>
      <c r="K105" s="236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163</v>
      </c>
      <c r="AU105" s="244" t="s">
        <v>81</v>
      </c>
      <c r="AV105" s="13" t="s">
        <v>79</v>
      </c>
      <c r="AW105" s="13" t="s">
        <v>34</v>
      </c>
      <c r="AX105" s="13" t="s">
        <v>72</v>
      </c>
      <c r="AY105" s="244" t="s">
        <v>150</v>
      </c>
    </row>
    <row r="106" s="14" customFormat="1">
      <c r="A106" s="14"/>
      <c r="B106" s="245"/>
      <c r="C106" s="246"/>
      <c r="D106" s="228" t="s">
        <v>163</v>
      </c>
      <c r="E106" s="247" t="s">
        <v>19</v>
      </c>
      <c r="F106" s="248" t="s">
        <v>1121</v>
      </c>
      <c r="G106" s="246"/>
      <c r="H106" s="249">
        <v>21.48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163</v>
      </c>
      <c r="AU106" s="255" t="s">
        <v>81</v>
      </c>
      <c r="AV106" s="14" t="s">
        <v>81</v>
      </c>
      <c r="AW106" s="14" t="s">
        <v>34</v>
      </c>
      <c r="AX106" s="14" t="s">
        <v>72</v>
      </c>
      <c r="AY106" s="255" t="s">
        <v>150</v>
      </c>
    </row>
    <row r="107" s="13" customFormat="1">
      <c r="A107" s="13"/>
      <c r="B107" s="235"/>
      <c r="C107" s="236"/>
      <c r="D107" s="228" t="s">
        <v>163</v>
      </c>
      <c r="E107" s="237" t="s">
        <v>19</v>
      </c>
      <c r="F107" s="238" t="s">
        <v>1122</v>
      </c>
      <c r="G107" s="236"/>
      <c r="H107" s="237" t="s">
        <v>19</v>
      </c>
      <c r="I107" s="239"/>
      <c r="J107" s="236"/>
      <c r="K107" s="236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163</v>
      </c>
      <c r="AU107" s="244" t="s">
        <v>81</v>
      </c>
      <c r="AV107" s="13" t="s">
        <v>79</v>
      </c>
      <c r="AW107" s="13" t="s">
        <v>34</v>
      </c>
      <c r="AX107" s="13" t="s">
        <v>72</v>
      </c>
      <c r="AY107" s="244" t="s">
        <v>150</v>
      </c>
    </row>
    <row r="108" s="14" customFormat="1">
      <c r="A108" s="14"/>
      <c r="B108" s="245"/>
      <c r="C108" s="246"/>
      <c r="D108" s="228" t="s">
        <v>163</v>
      </c>
      <c r="E108" s="247" t="s">
        <v>19</v>
      </c>
      <c r="F108" s="248" t="s">
        <v>1123</v>
      </c>
      <c r="G108" s="246"/>
      <c r="H108" s="249">
        <v>1.77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163</v>
      </c>
      <c r="AU108" s="255" t="s">
        <v>81</v>
      </c>
      <c r="AV108" s="14" t="s">
        <v>81</v>
      </c>
      <c r="AW108" s="14" t="s">
        <v>34</v>
      </c>
      <c r="AX108" s="14" t="s">
        <v>72</v>
      </c>
      <c r="AY108" s="255" t="s">
        <v>150</v>
      </c>
    </row>
    <row r="109" s="14" customFormat="1">
      <c r="A109" s="14"/>
      <c r="B109" s="245"/>
      <c r="C109" s="246"/>
      <c r="D109" s="228" t="s">
        <v>163</v>
      </c>
      <c r="E109" s="247" t="s">
        <v>19</v>
      </c>
      <c r="F109" s="248" t="s">
        <v>1124</v>
      </c>
      <c r="G109" s="246"/>
      <c r="H109" s="249">
        <v>2.7000000000000002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5" t="s">
        <v>163</v>
      </c>
      <c r="AU109" s="255" t="s">
        <v>81</v>
      </c>
      <c r="AV109" s="14" t="s">
        <v>81</v>
      </c>
      <c r="AW109" s="14" t="s">
        <v>34</v>
      </c>
      <c r="AX109" s="14" t="s">
        <v>72</v>
      </c>
      <c r="AY109" s="255" t="s">
        <v>150</v>
      </c>
    </row>
    <row r="110" s="16" customFormat="1">
      <c r="A110" s="16"/>
      <c r="B110" s="283"/>
      <c r="C110" s="284"/>
      <c r="D110" s="228" t="s">
        <v>163</v>
      </c>
      <c r="E110" s="285" t="s">
        <v>19</v>
      </c>
      <c r="F110" s="286" t="s">
        <v>1125</v>
      </c>
      <c r="G110" s="284"/>
      <c r="H110" s="287">
        <v>25.949999999999999</v>
      </c>
      <c r="I110" s="288"/>
      <c r="J110" s="284"/>
      <c r="K110" s="284"/>
      <c r="L110" s="289"/>
      <c r="M110" s="290"/>
      <c r="N110" s="291"/>
      <c r="O110" s="291"/>
      <c r="P110" s="291"/>
      <c r="Q110" s="291"/>
      <c r="R110" s="291"/>
      <c r="S110" s="291"/>
      <c r="T110" s="292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T110" s="293" t="s">
        <v>163</v>
      </c>
      <c r="AU110" s="293" t="s">
        <v>81</v>
      </c>
      <c r="AV110" s="16" t="s">
        <v>91</v>
      </c>
      <c r="AW110" s="16" t="s">
        <v>34</v>
      </c>
      <c r="AX110" s="16" t="s">
        <v>72</v>
      </c>
      <c r="AY110" s="293" t="s">
        <v>150</v>
      </c>
    </row>
    <row r="111" s="13" customFormat="1">
      <c r="A111" s="13"/>
      <c r="B111" s="235"/>
      <c r="C111" s="236"/>
      <c r="D111" s="228" t="s">
        <v>163</v>
      </c>
      <c r="E111" s="237" t="s">
        <v>19</v>
      </c>
      <c r="F111" s="238" t="s">
        <v>1126</v>
      </c>
      <c r="G111" s="236"/>
      <c r="H111" s="237" t="s">
        <v>19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163</v>
      </c>
      <c r="AU111" s="244" t="s">
        <v>81</v>
      </c>
      <c r="AV111" s="13" t="s">
        <v>79</v>
      </c>
      <c r="AW111" s="13" t="s">
        <v>34</v>
      </c>
      <c r="AX111" s="13" t="s">
        <v>72</v>
      </c>
      <c r="AY111" s="244" t="s">
        <v>150</v>
      </c>
    </row>
    <row r="112" s="14" customFormat="1">
      <c r="A112" s="14"/>
      <c r="B112" s="245"/>
      <c r="C112" s="246"/>
      <c r="D112" s="228" t="s">
        <v>163</v>
      </c>
      <c r="E112" s="247" t="s">
        <v>19</v>
      </c>
      <c r="F112" s="248" t="s">
        <v>1127</v>
      </c>
      <c r="G112" s="246"/>
      <c r="H112" s="249">
        <v>33.75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163</v>
      </c>
      <c r="AU112" s="255" t="s">
        <v>81</v>
      </c>
      <c r="AV112" s="14" t="s">
        <v>81</v>
      </c>
      <c r="AW112" s="14" t="s">
        <v>34</v>
      </c>
      <c r="AX112" s="14" t="s">
        <v>72</v>
      </c>
      <c r="AY112" s="255" t="s">
        <v>150</v>
      </c>
    </row>
    <row r="113" s="14" customFormat="1">
      <c r="A113" s="14"/>
      <c r="B113" s="245"/>
      <c r="C113" s="246"/>
      <c r="D113" s="228" t="s">
        <v>163</v>
      </c>
      <c r="E113" s="247" t="s">
        <v>19</v>
      </c>
      <c r="F113" s="248" t="s">
        <v>1128</v>
      </c>
      <c r="G113" s="246"/>
      <c r="H113" s="249">
        <v>9.0719999999999992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163</v>
      </c>
      <c r="AU113" s="255" t="s">
        <v>81</v>
      </c>
      <c r="AV113" s="14" t="s">
        <v>81</v>
      </c>
      <c r="AW113" s="14" t="s">
        <v>34</v>
      </c>
      <c r="AX113" s="14" t="s">
        <v>72</v>
      </c>
      <c r="AY113" s="255" t="s">
        <v>150</v>
      </c>
    </row>
    <row r="114" s="14" customFormat="1">
      <c r="A114" s="14"/>
      <c r="B114" s="245"/>
      <c r="C114" s="246"/>
      <c r="D114" s="228" t="s">
        <v>163</v>
      </c>
      <c r="E114" s="247" t="s">
        <v>19</v>
      </c>
      <c r="F114" s="248" t="s">
        <v>1129</v>
      </c>
      <c r="G114" s="246"/>
      <c r="H114" s="249">
        <v>1.1499999999999999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163</v>
      </c>
      <c r="AU114" s="255" t="s">
        <v>81</v>
      </c>
      <c r="AV114" s="14" t="s">
        <v>81</v>
      </c>
      <c r="AW114" s="14" t="s">
        <v>34</v>
      </c>
      <c r="AX114" s="14" t="s">
        <v>72</v>
      </c>
      <c r="AY114" s="255" t="s">
        <v>150</v>
      </c>
    </row>
    <row r="115" s="14" customFormat="1">
      <c r="A115" s="14"/>
      <c r="B115" s="245"/>
      <c r="C115" s="246"/>
      <c r="D115" s="228" t="s">
        <v>163</v>
      </c>
      <c r="E115" s="247" t="s">
        <v>19</v>
      </c>
      <c r="F115" s="248" t="s">
        <v>1130</v>
      </c>
      <c r="G115" s="246"/>
      <c r="H115" s="249">
        <v>7.9199999999999999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163</v>
      </c>
      <c r="AU115" s="255" t="s">
        <v>81</v>
      </c>
      <c r="AV115" s="14" t="s">
        <v>81</v>
      </c>
      <c r="AW115" s="14" t="s">
        <v>34</v>
      </c>
      <c r="AX115" s="14" t="s">
        <v>72</v>
      </c>
      <c r="AY115" s="255" t="s">
        <v>150</v>
      </c>
    </row>
    <row r="116" s="16" customFormat="1">
      <c r="A116" s="16"/>
      <c r="B116" s="283"/>
      <c r="C116" s="284"/>
      <c r="D116" s="228" t="s">
        <v>163</v>
      </c>
      <c r="E116" s="285" t="s">
        <v>19</v>
      </c>
      <c r="F116" s="286" t="s">
        <v>1125</v>
      </c>
      <c r="G116" s="284"/>
      <c r="H116" s="287">
        <v>51.892000000000003</v>
      </c>
      <c r="I116" s="288"/>
      <c r="J116" s="284"/>
      <c r="K116" s="284"/>
      <c r="L116" s="289"/>
      <c r="M116" s="290"/>
      <c r="N116" s="291"/>
      <c r="O116" s="291"/>
      <c r="P116" s="291"/>
      <c r="Q116" s="291"/>
      <c r="R116" s="291"/>
      <c r="S116" s="291"/>
      <c r="T116" s="292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T116" s="293" t="s">
        <v>163</v>
      </c>
      <c r="AU116" s="293" t="s">
        <v>81</v>
      </c>
      <c r="AV116" s="16" t="s">
        <v>91</v>
      </c>
      <c r="AW116" s="16" t="s">
        <v>34</v>
      </c>
      <c r="AX116" s="16" t="s">
        <v>72</v>
      </c>
      <c r="AY116" s="293" t="s">
        <v>150</v>
      </c>
    </row>
    <row r="117" s="13" customFormat="1">
      <c r="A117" s="13"/>
      <c r="B117" s="235"/>
      <c r="C117" s="236"/>
      <c r="D117" s="228" t="s">
        <v>163</v>
      </c>
      <c r="E117" s="237" t="s">
        <v>19</v>
      </c>
      <c r="F117" s="238" t="s">
        <v>1131</v>
      </c>
      <c r="G117" s="236"/>
      <c r="H117" s="237" t="s">
        <v>19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163</v>
      </c>
      <c r="AU117" s="244" t="s">
        <v>81</v>
      </c>
      <c r="AV117" s="13" t="s">
        <v>79</v>
      </c>
      <c r="AW117" s="13" t="s">
        <v>34</v>
      </c>
      <c r="AX117" s="13" t="s">
        <v>72</v>
      </c>
      <c r="AY117" s="244" t="s">
        <v>150</v>
      </c>
    </row>
    <row r="118" s="14" customFormat="1">
      <c r="A118" s="14"/>
      <c r="B118" s="245"/>
      <c r="C118" s="246"/>
      <c r="D118" s="228" t="s">
        <v>163</v>
      </c>
      <c r="E118" s="247" t="s">
        <v>19</v>
      </c>
      <c r="F118" s="248" t="s">
        <v>1132</v>
      </c>
      <c r="G118" s="246"/>
      <c r="H118" s="249">
        <v>21.84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163</v>
      </c>
      <c r="AU118" s="255" t="s">
        <v>81</v>
      </c>
      <c r="AV118" s="14" t="s">
        <v>81</v>
      </c>
      <c r="AW118" s="14" t="s">
        <v>34</v>
      </c>
      <c r="AX118" s="14" t="s">
        <v>72</v>
      </c>
      <c r="AY118" s="255" t="s">
        <v>150</v>
      </c>
    </row>
    <row r="119" s="14" customFormat="1">
      <c r="A119" s="14"/>
      <c r="B119" s="245"/>
      <c r="C119" s="246"/>
      <c r="D119" s="228" t="s">
        <v>163</v>
      </c>
      <c r="E119" s="247" t="s">
        <v>19</v>
      </c>
      <c r="F119" s="248" t="s">
        <v>1133</v>
      </c>
      <c r="G119" s="246"/>
      <c r="H119" s="249">
        <v>50.600000000000001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163</v>
      </c>
      <c r="AU119" s="255" t="s">
        <v>81</v>
      </c>
      <c r="AV119" s="14" t="s">
        <v>81</v>
      </c>
      <c r="AW119" s="14" t="s">
        <v>34</v>
      </c>
      <c r="AX119" s="14" t="s">
        <v>72</v>
      </c>
      <c r="AY119" s="255" t="s">
        <v>150</v>
      </c>
    </row>
    <row r="120" s="14" customFormat="1">
      <c r="A120" s="14"/>
      <c r="B120" s="245"/>
      <c r="C120" s="246"/>
      <c r="D120" s="228" t="s">
        <v>163</v>
      </c>
      <c r="E120" s="247" t="s">
        <v>19</v>
      </c>
      <c r="F120" s="248" t="s">
        <v>1134</v>
      </c>
      <c r="G120" s="246"/>
      <c r="H120" s="249">
        <v>11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163</v>
      </c>
      <c r="AU120" s="255" t="s">
        <v>81</v>
      </c>
      <c r="AV120" s="14" t="s">
        <v>81</v>
      </c>
      <c r="AW120" s="14" t="s">
        <v>34</v>
      </c>
      <c r="AX120" s="14" t="s">
        <v>72</v>
      </c>
      <c r="AY120" s="255" t="s">
        <v>150</v>
      </c>
    </row>
    <row r="121" s="16" customFormat="1">
      <c r="A121" s="16"/>
      <c r="B121" s="283"/>
      <c r="C121" s="284"/>
      <c r="D121" s="228" t="s">
        <v>163</v>
      </c>
      <c r="E121" s="285" t="s">
        <v>19</v>
      </c>
      <c r="F121" s="286" t="s">
        <v>1125</v>
      </c>
      <c r="G121" s="284"/>
      <c r="H121" s="287">
        <v>83.439999999999998</v>
      </c>
      <c r="I121" s="288"/>
      <c r="J121" s="284"/>
      <c r="K121" s="284"/>
      <c r="L121" s="289"/>
      <c r="M121" s="290"/>
      <c r="N121" s="291"/>
      <c r="O121" s="291"/>
      <c r="P121" s="291"/>
      <c r="Q121" s="291"/>
      <c r="R121" s="291"/>
      <c r="S121" s="291"/>
      <c r="T121" s="292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T121" s="293" t="s">
        <v>163</v>
      </c>
      <c r="AU121" s="293" t="s">
        <v>81</v>
      </c>
      <c r="AV121" s="16" t="s">
        <v>91</v>
      </c>
      <c r="AW121" s="16" t="s">
        <v>34</v>
      </c>
      <c r="AX121" s="16" t="s">
        <v>72</v>
      </c>
      <c r="AY121" s="293" t="s">
        <v>150</v>
      </c>
    </row>
    <row r="122" s="13" customFormat="1">
      <c r="A122" s="13"/>
      <c r="B122" s="235"/>
      <c r="C122" s="236"/>
      <c r="D122" s="228" t="s">
        <v>163</v>
      </c>
      <c r="E122" s="237" t="s">
        <v>19</v>
      </c>
      <c r="F122" s="238" t="s">
        <v>237</v>
      </c>
      <c r="G122" s="236"/>
      <c r="H122" s="237" t="s">
        <v>19</v>
      </c>
      <c r="I122" s="239"/>
      <c r="J122" s="236"/>
      <c r="K122" s="236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163</v>
      </c>
      <c r="AU122" s="244" t="s">
        <v>81</v>
      </c>
      <c r="AV122" s="13" t="s">
        <v>79</v>
      </c>
      <c r="AW122" s="13" t="s">
        <v>34</v>
      </c>
      <c r="AX122" s="13" t="s">
        <v>72</v>
      </c>
      <c r="AY122" s="244" t="s">
        <v>150</v>
      </c>
    </row>
    <row r="123" s="14" customFormat="1">
      <c r="A123" s="14"/>
      <c r="B123" s="245"/>
      <c r="C123" s="246"/>
      <c r="D123" s="228" t="s">
        <v>163</v>
      </c>
      <c r="E123" s="247" t="s">
        <v>19</v>
      </c>
      <c r="F123" s="248" t="s">
        <v>1135</v>
      </c>
      <c r="G123" s="246"/>
      <c r="H123" s="249">
        <v>-16.128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163</v>
      </c>
      <c r="AU123" s="255" t="s">
        <v>81</v>
      </c>
      <c r="AV123" s="14" t="s">
        <v>81</v>
      </c>
      <c r="AW123" s="14" t="s">
        <v>34</v>
      </c>
      <c r="AX123" s="14" t="s">
        <v>72</v>
      </c>
      <c r="AY123" s="255" t="s">
        <v>150</v>
      </c>
    </row>
    <row r="124" s="15" customFormat="1">
      <c r="A124" s="15"/>
      <c r="B124" s="256"/>
      <c r="C124" s="257"/>
      <c r="D124" s="228" t="s">
        <v>163</v>
      </c>
      <c r="E124" s="258" t="s">
        <v>19</v>
      </c>
      <c r="F124" s="259" t="s">
        <v>167</v>
      </c>
      <c r="G124" s="257"/>
      <c r="H124" s="260">
        <v>145.154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6" t="s">
        <v>163</v>
      </c>
      <c r="AU124" s="266" t="s">
        <v>81</v>
      </c>
      <c r="AV124" s="15" t="s">
        <v>157</v>
      </c>
      <c r="AW124" s="15" t="s">
        <v>34</v>
      </c>
      <c r="AX124" s="15" t="s">
        <v>79</v>
      </c>
      <c r="AY124" s="266" t="s">
        <v>150</v>
      </c>
    </row>
    <row r="125" s="2" customFormat="1" ht="33" customHeight="1">
      <c r="A125" s="40"/>
      <c r="B125" s="41"/>
      <c r="C125" s="215" t="s">
        <v>81</v>
      </c>
      <c r="D125" s="215" t="s">
        <v>152</v>
      </c>
      <c r="E125" s="216" t="s">
        <v>1136</v>
      </c>
      <c r="F125" s="217" t="s">
        <v>1137</v>
      </c>
      <c r="G125" s="218" t="s">
        <v>218</v>
      </c>
      <c r="H125" s="219">
        <v>16.128</v>
      </c>
      <c r="I125" s="220"/>
      <c r="J125" s="221">
        <f>ROUND(I125*H125,2)</f>
        <v>0</v>
      </c>
      <c r="K125" s="217" t="s">
        <v>156</v>
      </c>
      <c r="L125" s="46"/>
      <c r="M125" s="222" t="s">
        <v>19</v>
      </c>
      <c r="N125" s="223" t="s">
        <v>43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157</v>
      </c>
      <c r="AT125" s="226" t="s">
        <v>152</v>
      </c>
      <c r="AU125" s="226" t="s">
        <v>81</v>
      </c>
      <c r="AY125" s="19" t="s">
        <v>150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79</v>
      </c>
      <c r="BK125" s="227">
        <f>ROUND(I125*H125,2)</f>
        <v>0</v>
      </c>
      <c r="BL125" s="19" t="s">
        <v>157</v>
      </c>
      <c r="BM125" s="226" t="s">
        <v>1138</v>
      </c>
    </row>
    <row r="126" s="2" customFormat="1">
      <c r="A126" s="40"/>
      <c r="B126" s="41"/>
      <c r="C126" s="42"/>
      <c r="D126" s="228" t="s">
        <v>159</v>
      </c>
      <c r="E126" s="42"/>
      <c r="F126" s="229" t="s">
        <v>1139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159</v>
      </c>
      <c r="AU126" s="19" t="s">
        <v>81</v>
      </c>
    </row>
    <row r="127" s="2" customFormat="1">
      <c r="A127" s="40"/>
      <c r="B127" s="41"/>
      <c r="C127" s="42"/>
      <c r="D127" s="233" t="s">
        <v>161</v>
      </c>
      <c r="E127" s="42"/>
      <c r="F127" s="234" t="s">
        <v>1140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161</v>
      </c>
      <c r="AU127" s="19" t="s">
        <v>81</v>
      </c>
    </row>
    <row r="128" s="13" customFormat="1">
      <c r="A128" s="13"/>
      <c r="B128" s="235"/>
      <c r="C128" s="236"/>
      <c r="D128" s="228" t="s">
        <v>163</v>
      </c>
      <c r="E128" s="237" t="s">
        <v>19</v>
      </c>
      <c r="F128" s="238" t="s">
        <v>1118</v>
      </c>
      <c r="G128" s="236"/>
      <c r="H128" s="237" t="s">
        <v>19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163</v>
      </c>
      <c r="AU128" s="244" t="s">
        <v>81</v>
      </c>
      <c r="AV128" s="13" t="s">
        <v>79</v>
      </c>
      <c r="AW128" s="13" t="s">
        <v>34</v>
      </c>
      <c r="AX128" s="13" t="s">
        <v>72</v>
      </c>
      <c r="AY128" s="244" t="s">
        <v>150</v>
      </c>
    </row>
    <row r="129" s="13" customFormat="1">
      <c r="A129" s="13"/>
      <c r="B129" s="235"/>
      <c r="C129" s="236"/>
      <c r="D129" s="228" t="s">
        <v>163</v>
      </c>
      <c r="E129" s="237" t="s">
        <v>19</v>
      </c>
      <c r="F129" s="238" t="s">
        <v>245</v>
      </c>
      <c r="G129" s="236"/>
      <c r="H129" s="237" t="s">
        <v>19</v>
      </c>
      <c r="I129" s="239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163</v>
      </c>
      <c r="AU129" s="244" t="s">
        <v>81</v>
      </c>
      <c r="AV129" s="13" t="s">
        <v>79</v>
      </c>
      <c r="AW129" s="13" t="s">
        <v>34</v>
      </c>
      <c r="AX129" s="13" t="s">
        <v>72</v>
      </c>
      <c r="AY129" s="244" t="s">
        <v>150</v>
      </c>
    </row>
    <row r="130" s="14" customFormat="1">
      <c r="A130" s="14"/>
      <c r="B130" s="245"/>
      <c r="C130" s="246"/>
      <c r="D130" s="228" t="s">
        <v>163</v>
      </c>
      <c r="E130" s="247" t="s">
        <v>19</v>
      </c>
      <c r="F130" s="248" t="s">
        <v>1141</v>
      </c>
      <c r="G130" s="246"/>
      <c r="H130" s="249">
        <v>16.128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163</v>
      </c>
      <c r="AU130" s="255" t="s">
        <v>81</v>
      </c>
      <c r="AV130" s="14" t="s">
        <v>81</v>
      </c>
      <c r="AW130" s="14" t="s">
        <v>34</v>
      </c>
      <c r="AX130" s="14" t="s">
        <v>72</v>
      </c>
      <c r="AY130" s="255" t="s">
        <v>150</v>
      </c>
    </row>
    <row r="131" s="15" customFormat="1">
      <c r="A131" s="15"/>
      <c r="B131" s="256"/>
      <c r="C131" s="257"/>
      <c r="D131" s="228" t="s">
        <v>163</v>
      </c>
      <c r="E131" s="258" t="s">
        <v>19</v>
      </c>
      <c r="F131" s="259" t="s">
        <v>167</v>
      </c>
      <c r="G131" s="257"/>
      <c r="H131" s="260">
        <v>16.128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163</v>
      </c>
      <c r="AU131" s="266" t="s">
        <v>81</v>
      </c>
      <c r="AV131" s="15" t="s">
        <v>157</v>
      </c>
      <c r="AW131" s="15" t="s">
        <v>34</v>
      </c>
      <c r="AX131" s="15" t="s">
        <v>79</v>
      </c>
      <c r="AY131" s="266" t="s">
        <v>150</v>
      </c>
    </row>
    <row r="132" s="2" customFormat="1" ht="33" customHeight="1">
      <c r="A132" s="40"/>
      <c r="B132" s="41"/>
      <c r="C132" s="215" t="s">
        <v>91</v>
      </c>
      <c r="D132" s="215" t="s">
        <v>152</v>
      </c>
      <c r="E132" s="216" t="s">
        <v>1142</v>
      </c>
      <c r="F132" s="217" t="s">
        <v>1143</v>
      </c>
      <c r="G132" s="218" t="s">
        <v>218</v>
      </c>
      <c r="H132" s="219">
        <v>3.3069999999999999</v>
      </c>
      <c r="I132" s="220"/>
      <c r="J132" s="221">
        <f>ROUND(I132*H132,2)</f>
        <v>0</v>
      </c>
      <c r="K132" s="217" t="s">
        <v>156</v>
      </c>
      <c r="L132" s="46"/>
      <c r="M132" s="222" t="s">
        <v>19</v>
      </c>
      <c r="N132" s="223" t="s">
        <v>43</v>
      </c>
      <c r="O132" s="86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157</v>
      </c>
      <c r="AT132" s="226" t="s">
        <v>152</v>
      </c>
      <c r="AU132" s="226" t="s">
        <v>81</v>
      </c>
      <c r="AY132" s="19" t="s">
        <v>150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79</v>
      </c>
      <c r="BK132" s="227">
        <f>ROUND(I132*H132,2)</f>
        <v>0</v>
      </c>
      <c r="BL132" s="19" t="s">
        <v>157</v>
      </c>
      <c r="BM132" s="226" t="s">
        <v>1144</v>
      </c>
    </row>
    <row r="133" s="2" customFormat="1">
      <c r="A133" s="40"/>
      <c r="B133" s="41"/>
      <c r="C133" s="42"/>
      <c r="D133" s="228" t="s">
        <v>159</v>
      </c>
      <c r="E133" s="42"/>
      <c r="F133" s="229" t="s">
        <v>1145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159</v>
      </c>
      <c r="AU133" s="19" t="s">
        <v>81</v>
      </c>
    </row>
    <row r="134" s="2" customFormat="1">
      <c r="A134" s="40"/>
      <c r="B134" s="41"/>
      <c r="C134" s="42"/>
      <c r="D134" s="233" t="s">
        <v>161</v>
      </c>
      <c r="E134" s="42"/>
      <c r="F134" s="234" t="s">
        <v>1146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161</v>
      </c>
      <c r="AU134" s="19" t="s">
        <v>81</v>
      </c>
    </row>
    <row r="135" s="13" customFormat="1">
      <c r="A135" s="13"/>
      <c r="B135" s="235"/>
      <c r="C135" s="236"/>
      <c r="D135" s="228" t="s">
        <v>163</v>
      </c>
      <c r="E135" s="237" t="s">
        <v>19</v>
      </c>
      <c r="F135" s="238" t="s">
        <v>1118</v>
      </c>
      <c r="G135" s="236"/>
      <c r="H135" s="237" t="s">
        <v>19</v>
      </c>
      <c r="I135" s="239"/>
      <c r="J135" s="236"/>
      <c r="K135" s="236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163</v>
      </c>
      <c r="AU135" s="244" t="s">
        <v>81</v>
      </c>
      <c r="AV135" s="13" t="s">
        <v>79</v>
      </c>
      <c r="AW135" s="13" t="s">
        <v>34</v>
      </c>
      <c r="AX135" s="13" t="s">
        <v>72</v>
      </c>
      <c r="AY135" s="244" t="s">
        <v>150</v>
      </c>
    </row>
    <row r="136" s="13" customFormat="1">
      <c r="A136" s="13"/>
      <c r="B136" s="235"/>
      <c r="C136" s="236"/>
      <c r="D136" s="228" t="s">
        <v>163</v>
      </c>
      <c r="E136" s="237" t="s">
        <v>19</v>
      </c>
      <c r="F136" s="238" t="s">
        <v>1147</v>
      </c>
      <c r="G136" s="236"/>
      <c r="H136" s="237" t="s">
        <v>19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163</v>
      </c>
      <c r="AU136" s="244" t="s">
        <v>81</v>
      </c>
      <c r="AV136" s="13" t="s">
        <v>79</v>
      </c>
      <c r="AW136" s="13" t="s">
        <v>34</v>
      </c>
      <c r="AX136" s="13" t="s">
        <v>72</v>
      </c>
      <c r="AY136" s="244" t="s">
        <v>150</v>
      </c>
    </row>
    <row r="137" s="13" customFormat="1">
      <c r="A137" s="13"/>
      <c r="B137" s="235"/>
      <c r="C137" s="236"/>
      <c r="D137" s="228" t="s">
        <v>163</v>
      </c>
      <c r="E137" s="237" t="s">
        <v>19</v>
      </c>
      <c r="F137" s="238" t="s">
        <v>1119</v>
      </c>
      <c r="G137" s="236"/>
      <c r="H137" s="237" t="s">
        <v>19</v>
      </c>
      <c r="I137" s="239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163</v>
      </c>
      <c r="AU137" s="244" t="s">
        <v>81</v>
      </c>
      <c r="AV137" s="13" t="s">
        <v>79</v>
      </c>
      <c r="AW137" s="13" t="s">
        <v>34</v>
      </c>
      <c r="AX137" s="13" t="s">
        <v>72</v>
      </c>
      <c r="AY137" s="244" t="s">
        <v>150</v>
      </c>
    </row>
    <row r="138" s="14" customFormat="1">
      <c r="A138" s="14"/>
      <c r="B138" s="245"/>
      <c r="C138" s="246"/>
      <c r="D138" s="228" t="s">
        <v>163</v>
      </c>
      <c r="E138" s="247" t="s">
        <v>19</v>
      </c>
      <c r="F138" s="248" t="s">
        <v>1148</v>
      </c>
      <c r="G138" s="246"/>
      <c r="H138" s="249">
        <v>0.90100000000000002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163</v>
      </c>
      <c r="AU138" s="255" t="s">
        <v>81</v>
      </c>
      <c r="AV138" s="14" t="s">
        <v>81</v>
      </c>
      <c r="AW138" s="14" t="s">
        <v>34</v>
      </c>
      <c r="AX138" s="14" t="s">
        <v>72</v>
      </c>
      <c r="AY138" s="255" t="s">
        <v>150</v>
      </c>
    </row>
    <row r="139" s="14" customFormat="1">
      <c r="A139" s="14"/>
      <c r="B139" s="245"/>
      <c r="C139" s="246"/>
      <c r="D139" s="228" t="s">
        <v>163</v>
      </c>
      <c r="E139" s="247" t="s">
        <v>19</v>
      </c>
      <c r="F139" s="248" t="s">
        <v>1148</v>
      </c>
      <c r="G139" s="246"/>
      <c r="H139" s="249">
        <v>0.90100000000000002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163</v>
      </c>
      <c r="AU139" s="255" t="s">
        <v>81</v>
      </c>
      <c r="AV139" s="14" t="s">
        <v>81</v>
      </c>
      <c r="AW139" s="14" t="s">
        <v>34</v>
      </c>
      <c r="AX139" s="14" t="s">
        <v>72</v>
      </c>
      <c r="AY139" s="255" t="s">
        <v>150</v>
      </c>
    </row>
    <row r="140" s="13" customFormat="1">
      <c r="A140" s="13"/>
      <c r="B140" s="235"/>
      <c r="C140" s="236"/>
      <c r="D140" s="228" t="s">
        <v>163</v>
      </c>
      <c r="E140" s="237" t="s">
        <v>19</v>
      </c>
      <c r="F140" s="238" t="s">
        <v>1131</v>
      </c>
      <c r="G140" s="236"/>
      <c r="H140" s="237" t="s">
        <v>19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163</v>
      </c>
      <c r="AU140" s="244" t="s">
        <v>81</v>
      </c>
      <c r="AV140" s="13" t="s">
        <v>79</v>
      </c>
      <c r="AW140" s="13" t="s">
        <v>34</v>
      </c>
      <c r="AX140" s="13" t="s">
        <v>72</v>
      </c>
      <c r="AY140" s="244" t="s">
        <v>150</v>
      </c>
    </row>
    <row r="141" s="14" customFormat="1">
      <c r="A141" s="14"/>
      <c r="B141" s="245"/>
      <c r="C141" s="246"/>
      <c r="D141" s="228" t="s">
        <v>163</v>
      </c>
      <c r="E141" s="247" t="s">
        <v>19</v>
      </c>
      <c r="F141" s="248" t="s">
        <v>1149</v>
      </c>
      <c r="G141" s="246"/>
      <c r="H141" s="249">
        <v>1.5049999999999999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163</v>
      </c>
      <c r="AU141" s="255" t="s">
        <v>81</v>
      </c>
      <c r="AV141" s="14" t="s">
        <v>81</v>
      </c>
      <c r="AW141" s="14" t="s">
        <v>34</v>
      </c>
      <c r="AX141" s="14" t="s">
        <v>72</v>
      </c>
      <c r="AY141" s="255" t="s">
        <v>150</v>
      </c>
    </row>
    <row r="142" s="15" customFormat="1">
      <c r="A142" s="15"/>
      <c r="B142" s="256"/>
      <c r="C142" s="257"/>
      <c r="D142" s="228" t="s">
        <v>163</v>
      </c>
      <c r="E142" s="258" t="s">
        <v>19</v>
      </c>
      <c r="F142" s="259" t="s">
        <v>167</v>
      </c>
      <c r="G142" s="257"/>
      <c r="H142" s="260">
        <v>3.3069999999999999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6" t="s">
        <v>163</v>
      </c>
      <c r="AU142" s="266" t="s">
        <v>81</v>
      </c>
      <c r="AV142" s="15" t="s">
        <v>157</v>
      </c>
      <c r="AW142" s="15" t="s">
        <v>34</v>
      </c>
      <c r="AX142" s="15" t="s">
        <v>79</v>
      </c>
      <c r="AY142" s="266" t="s">
        <v>150</v>
      </c>
    </row>
    <row r="143" s="2" customFormat="1" ht="37.8" customHeight="1">
      <c r="A143" s="40"/>
      <c r="B143" s="41"/>
      <c r="C143" s="215" t="s">
        <v>157</v>
      </c>
      <c r="D143" s="215" t="s">
        <v>152</v>
      </c>
      <c r="E143" s="216" t="s">
        <v>355</v>
      </c>
      <c r="F143" s="217" t="s">
        <v>356</v>
      </c>
      <c r="G143" s="218" t="s">
        <v>218</v>
      </c>
      <c r="H143" s="219">
        <v>103.92700000000001</v>
      </c>
      <c r="I143" s="220"/>
      <c r="J143" s="221">
        <f>ROUND(I143*H143,2)</f>
        <v>0</v>
      </c>
      <c r="K143" s="217" t="s">
        <v>156</v>
      </c>
      <c r="L143" s="46"/>
      <c r="M143" s="222" t="s">
        <v>19</v>
      </c>
      <c r="N143" s="223" t="s">
        <v>43</v>
      </c>
      <c r="O143" s="86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157</v>
      </c>
      <c r="AT143" s="226" t="s">
        <v>152</v>
      </c>
      <c r="AU143" s="226" t="s">
        <v>81</v>
      </c>
      <c r="AY143" s="19" t="s">
        <v>150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79</v>
      </c>
      <c r="BK143" s="227">
        <f>ROUND(I143*H143,2)</f>
        <v>0</v>
      </c>
      <c r="BL143" s="19" t="s">
        <v>157</v>
      </c>
      <c r="BM143" s="226" t="s">
        <v>1150</v>
      </c>
    </row>
    <row r="144" s="2" customFormat="1">
      <c r="A144" s="40"/>
      <c r="B144" s="41"/>
      <c r="C144" s="42"/>
      <c r="D144" s="228" t="s">
        <v>159</v>
      </c>
      <c r="E144" s="42"/>
      <c r="F144" s="229" t="s">
        <v>358</v>
      </c>
      <c r="G144" s="42"/>
      <c r="H144" s="42"/>
      <c r="I144" s="230"/>
      <c r="J144" s="42"/>
      <c r="K144" s="42"/>
      <c r="L144" s="46"/>
      <c r="M144" s="231"/>
      <c r="N144" s="23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159</v>
      </c>
      <c r="AU144" s="19" t="s">
        <v>81</v>
      </c>
    </row>
    <row r="145" s="2" customFormat="1">
      <c r="A145" s="40"/>
      <c r="B145" s="41"/>
      <c r="C145" s="42"/>
      <c r="D145" s="233" t="s">
        <v>161</v>
      </c>
      <c r="E145" s="42"/>
      <c r="F145" s="234" t="s">
        <v>359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161</v>
      </c>
      <c r="AU145" s="19" t="s">
        <v>81</v>
      </c>
    </row>
    <row r="146" s="13" customFormat="1">
      <c r="A146" s="13"/>
      <c r="B146" s="235"/>
      <c r="C146" s="236"/>
      <c r="D146" s="228" t="s">
        <v>163</v>
      </c>
      <c r="E146" s="237" t="s">
        <v>19</v>
      </c>
      <c r="F146" s="238" t="s">
        <v>1118</v>
      </c>
      <c r="G146" s="236"/>
      <c r="H146" s="237" t="s">
        <v>19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163</v>
      </c>
      <c r="AU146" s="244" t="s">
        <v>81</v>
      </c>
      <c r="AV146" s="13" t="s">
        <v>79</v>
      </c>
      <c r="AW146" s="13" t="s">
        <v>34</v>
      </c>
      <c r="AX146" s="13" t="s">
        <v>72</v>
      </c>
      <c r="AY146" s="244" t="s">
        <v>150</v>
      </c>
    </row>
    <row r="147" s="13" customFormat="1">
      <c r="A147" s="13"/>
      <c r="B147" s="235"/>
      <c r="C147" s="236"/>
      <c r="D147" s="228" t="s">
        <v>163</v>
      </c>
      <c r="E147" s="237" t="s">
        <v>19</v>
      </c>
      <c r="F147" s="238" t="s">
        <v>360</v>
      </c>
      <c r="G147" s="236"/>
      <c r="H147" s="237" t="s">
        <v>19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163</v>
      </c>
      <c r="AU147" s="244" t="s">
        <v>81</v>
      </c>
      <c r="AV147" s="13" t="s">
        <v>79</v>
      </c>
      <c r="AW147" s="13" t="s">
        <v>34</v>
      </c>
      <c r="AX147" s="13" t="s">
        <v>72</v>
      </c>
      <c r="AY147" s="244" t="s">
        <v>150</v>
      </c>
    </row>
    <row r="148" s="13" customFormat="1">
      <c r="A148" s="13"/>
      <c r="B148" s="235"/>
      <c r="C148" s="236"/>
      <c r="D148" s="228" t="s">
        <v>163</v>
      </c>
      <c r="E148" s="237" t="s">
        <v>19</v>
      </c>
      <c r="F148" s="238" t="s">
        <v>361</v>
      </c>
      <c r="G148" s="236"/>
      <c r="H148" s="237" t="s">
        <v>19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163</v>
      </c>
      <c r="AU148" s="244" t="s">
        <v>81</v>
      </c>
      <c r="AV148" s="13" t="s">
        <v>79</v>
      </c>
      <c r="AW148" s="13" t="s">
        <v>34</v>
      </c>
      <c r="AX148" s="13" t="s">
        <v>72</v>
      </c>
      <c r="AY148" s="244" t="s">
        <v>150</v>
      </c>
    </row>
    <row r="149" s="13" customFormat="1">
      <c r="A149" s="13"/>
      <c r="B149" s="235"/>
      <c r="C149" s="236"/>
      <c r="D149" s="228" t="s">
        <v>163</v>
      </c>
      <c r="E149" s="237" t="s">
        <v>19</v>
      </c>
      <c r="F149" s="238" t="s">
        <v>1119</v>
      </c>
      <c r="G149" s="236"/>
      <c r="H149" s="237" t="s">
        <v>19</v>
      </c>
      <c r="I149" s="239"/>
      <c r="J149" s="236"/>
      <c r="K149" s="236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163</v>
      </c>
      <c r="AU149" s="244" t="s">
        <v>81</v>
      </c>
      <c r="AV149" s="13" t="s">
        <v>79</v>
      </c>
      <c r="AW149" s="13" t="s">
        <v>34</v>
      </c>
      <c r="AX149" s="13" t="s">
        <v>72</v>
      </c>
      <c r="AY149" s="244" t="s">
        <v>150</v>
      </c>
    </row>
    <row r="150" s="14" customFormat="1">
      <c r="A150" s="14"/>
      <c r="B150" s="245"/>
      <c r="C150" s="246"/>
      <c r="D150" s="228" t="s">
        <v>163</v>
      </c>
      <c r="E150" s="247" t="s">
        <v>19</v>
      </c>
      <c r="F150" s="248" t="s">
        <v>1151</v>
      </c>
      <c r="G150" s="246"/>
      <c r="H150" s="249">
        <v>13.42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163</v>
      </c>
      <c r="AU150" s="255" t="s">
        <v>81</v>
      </c>
      <c r="AV150" s="14" t="s">
        <v>81</v>
      </c>
      <c r="AW150" s="14" t="s">
        <v>34</v>
      </c>
      <c r="AX150" s="14" t="s">
        <v>72</v>
      </c>
      <c r="AY150" s="255" t="s">
        <v>150</v>
      </c>
    </row>
    <row r="151" s="13" customFormat="1">
      <c r="A151" s="13"/>
      <c r="B151" s="235"/>
      <c r="C151" s="236"/>
      <c r="D151" s="228" t="s">
        <v>163</v>
      </c>
      <c r="E151" s="237" t="s">
        <v>19</v>
      </c>
      <c r="F151" s="238" t="s">
        <v>1126</v>
      </c>
      <c r="G151" s="236"/>
      <c r="H151" s="237" t="s">
        <v>19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163</v>
      </c>
      <c r="AU151" s="244" t="s">
        <v>81</v>
      </c>
      <c r="AV151" s="13" t="s">
        <v>79</v>
      </c>
      <c r="AW151" s="13" t="s">
        <v>34</v>
      </c>
      <c r="AX151" s="13" t="s">
        <v>72</v>
      </c>
      <c r="AY151" s="244" t="s">
        <v>150</v>
      </c>
    </row>
    <row r="152" s="14" customFormat="1">
      <c r="A152" s="14"/>
      <c r="B152" s="245"/>
      <c r="C152" s="246"/>
      <c r="D152" s="228" t="s">
        <v>163</v>
      </c>
      <c r="E152" s="247" t="s">
        <v>19</v>
      </c>
      <c r="F152" s="248" t="s">
        <v>1152</v>
      </c>
      <c r="G152" s="246"/>
      <c r="H152" s="249">
        <v>34.192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163</v>
      </c>
      <c r="AU152" s="255" t="s">
        <v>81</v>
      </c>
      <c r="AV152" s="14" t="s">
        <v>81</v>
      </c>
      <c r="AW152" s="14" t="s">
        <v>34</v>
      </c>
      <c r="AX152" s="14" t="s">
        <v>72</v>
      </c>
      <c r="AY152" s="255" t="s">
        <v>150</v>
      </c>
    </row>
    <row r="153" s="13" customFormat="1">
      <c r="A153" s="13"/>
      <c r="B153" s="235"/>
      <c r="C153" s="236"/>
      <c r="D153" s="228" t="s">
        <v>163</v>
      </c>
      <c r="E153" s="237" t="s">
        <v>19</v>
      </c>
      <c r="F153" s="238" t="s">
        <v>1131</v>
      </c>
      <c r="G153" s="236"/>
      <c r="H153" s="237" t="s">
        <v>19</v>
      </c>
      <c r="I153" s="239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163</v>
      </c>
      <c r="AU153" s="244" t="s">
        <v>81</v>
      </c>
      <c r="AV153" s="13" t="s">
        <v>79</v>
      </c>
      <c r="AW153" s="13" t="s">
        <v>34</v>
      </c>
      <c r="AX153" s="13" t="s">
        <v>72</v>
      </c>
      <c r="AY153" s="244" t="s">
        <v>150</v>
      </c>
    </row>
    <row r="154" s="14" customFormat="1">
      <c r="A154" s="14"/>
      <c r="B154" s="245"/>
      <c r="C154" s="246"/>
      <c r="D154" s="228" t="s">
        <v>163</v>
      </c>
      <c r="E154" s="247" t="s">
        <v>19</v>
      </c>
      <c r="F154" s="248" t="s">
        <v>1153</v>
      </c>
      <c r="G154" s="246"/>
      <c r="H154" s="249">
        <v>56.314999999999998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163</v>
      </c>
      <c r="AU154" s="255" t="s">
        <v>81</v>
      </c>
      <c r="AV154" s="14" t="s">
        <v>81</v>
      </c>
      <c r="AW154" s="14" t="s">
        <v>34</v>
      </c>
      <c r="AX154" s="14" t="s">
        <v>72</v>
      </c>
      <c r="AY154" s="255" t="s">
        <v>150</v>
      </c>
    </row>
    <row r="155" s="15" customFormat="1">
      <c r="A155" s="15"/>
      <c r="B155" s="256"/>
      <c r="C155" s="257"/>
      <c r="D155" s="228" t="s">
        <v>163</v>
      </c>
      <c r="E155" s="258" t="s">
        <v>19</v>
      </c>
      <c r="F155" s="259" t="s">
        <v>167</v>
      </c>
      <c r="G155" s="257"/>
      <c r="H155" s="260">
        <v>103.92700000000001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6" t="s">
        <v>163</v>
      </c>
      <c r="AU155" s="266" t="s">
        <v>81</v>
      </c>
      <c r="AV155" s="15" t="s">
        <v>157</v>
      </c>
      <c r="AW155" s="15" t="s">
        <v>34</v>
      </c>
      <c r="AX155" s="15" t="s">
        <v>79</v>
      </c>
      <c r="AY155" s="266" t="s">
        <v>150</v>
      </c>
    </row>
    <row r="156" s="2" customFormat="1" ht="24.15" customHeight="1">
      <c r="A156" s="40"/>
      <c r="B156" s="41"/>
      <c r="C156" s="215" t="s">
        <v>184</v>
      </c>
      <c r="D156" s="215" t="s">
        <v>152</v>
      </c>
      <c r="E156" s="216" t="s">
        <v>364</v>
      </c>
      <c r="F156" s="217" t="s">
        <v>365</v>
      </c>
      <c r="G156" s="218" t="s">
        <v>218</v>
      </c>
      <c r="H156" s="219">
        <v>103.92700000000001</v>
      </c>
      <c r="I156" s="220"/>
      <c r="J156" s="221">
        <f>ROUND(I156*H156,2)</f>
        <v>0</v>
      </c>
      <c r="K156" s="217" t="s">
        <v>156</v>
      </c>
      <c r="L156" s="46"/>
      <c r="M156" s="222" t="s">
        <v>19</v>
      </c>
      <c r="N156" s="223" t="s">
        <v>43</v>
      </c>
      <c r="O156" s="86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157</v>
      </c>
      <c r="AT156" s="226" t="s">
        <v>152</v>
      </c>
      <c r="AU156" s="226" t="s">
        <v>81</v>
      </c>
      <c r="AY156" s="19" t="s">
        <v>150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79</v>
      </c>
      <c r="BK156" s="227">
        <f>ROUND(I156*H156,2)</f>
        <v>0</v>
      </c>
      <c r="BL156" s="19" t="s">
        <v>157</v>
      </c>
      <c r="BM156" s="226" t="s">
        <v>1154</v>
      </c>
    </row>
    <row r="157" s="2" customFormat="1">
      <c r="A157" s="40"/>
      <c r="B157" s="41"/>
      <c r="C157" s="42"/>
      <c r="D157" s="228" t="s">
        <v>159</v>
      </c>
      <c r="E157" s="42"/>
      <c r="F157" s="229" t="s">
        <v>367</v>
      </c>
      <c r="G157" s="42"/>
      <c r="H157" s="42"/>
      <c r="I157" s="230"/>
      <c r="J157" s="42"/>
      <c r="K157" s="42"/>
      <c r="L157" s="46"/>
      <c r="M157" s="231"/>
      <c r="N157" s="23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159</v>
      </c>
      <c r="AU157" s="19" t="s">
        <v>81</v>
      </c>
    </row>
    <row r="158" s="2" customFormat="1">
      <c r="A158" s="40"/>
      <c r="B158" s="41"/>
      <c r="C158" s="42"/>
      <c r="D158" s="233" t="s">
        <v>161</v>
      </c>
      <c r="E158" s="42"/>
      <c r="F158" s="234" t="s">
        <v>368</v>
      </c>
      <c r="G158" s="42"/>
      <c r="H158" s="42"/>
      <c r="I158" s="230"/>
      <c r="J158" s="42"/>
      <c r="K158" s="42"/>
      <c r="L158" s="46"/>
      <c r="M158" s="231"/>
      <c r="N158" s="23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161</v>
      </c>
      <c r="AU158" s="19" t="s">
        <v>81</v>
      </c>
    </row>
    <row r="159" s="13" customFormat="1">
      <c r="A159" s="13"/>
      <c r="B159" s="235"/>
      <c r="C159" s="236"/>
      <c r="D159" s="228" t="s">
        <v>163</v>
      </c>
      <c r="E159" s="237" t="s">
        <v>19</v>
      </c>
      <c r="F159" s="238" t="s">
        <v>1118</v>
      </c>
      <c r="G159" s="236"/>
      <c r="H159" s="237" t="s">
        <v>19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163</v>
      </c>
      <c r="AU159" s="244" t="s">
        <v>81</v>
      </c>
      <c r="AV159" s="13" t="s">
        <v>79</v>
      </c>
      <c r="AW159" s="13" t="s">
        <v>34</v>
      </c>
      <c r="AX159" s="13" t="s">
        <v>72</v>
      </c>
      <c r="AY159" s="244" t="s">
        <v>150</v>
      </c>
    </row>
    <row r="160" s="13" customFormat="1">
      <c r="A160" s="13"/>
      <c r="B160" s="235"/>
      <c r="C160" s="236"/>
      <c r="D160" s="228" t="s">
        <v>163</v>
      </c>
      <c r="E160" s="237" t="s">
        <v>19</v>
      </c>
      <c r="F160" s="238" t="s">
        <v>360</v>
      </c>
      <c r="G160" s="236"/>
      <c r="H160" s="237" t="s">
        <v>19</v>
      </c>
      <c r="I160" s="239"/>
      <c r="J160" s="236"/>
      <c r="K160" s="236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163</v>
      </c>
      <c r="AU160" s="244" t="s">
        <v>81</v>
      </c>
      <c r="AV160" s="13" t="s">
        <v>79</v>
      </c>
      <c r="AW160" s="13" t="s">
        <v>34</v>
      </c>
      <c r="AX160" s="13" t="s">
        <v>72</v>
      </c>
      <c r="AY160" s="244" t="s">
        <v>150</v>
      </c>
    </row>
    <row r="161" s="13" customFormat="1">
      <c r="A161" s="13"/>
      <c r="B161" s="235"/>
      <c r="C161" s="236"/>
      <c r="D161" s="228" t="s">
        <v>163</v>
      </c>
      <c r="E161" s="237" t="s">
        <v>19</v>
      </c>
      <c r="F161" s="238" t="s">
        <v>361</v>
      </c>
      <c r="G161" s="236"/>
      <c r="H161" s="237" t="s">
        <v>19</v>
      </c>
      <c r="I161" s="239"/>
      <c r="J161" s="236"/>
      <c r="K161" s="236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163</v>
      </c>
      <c r="AU161" s="244" t="s">
        <v>81</v>
      </c>
      <c r="AV161" s="13" t="s">
        <v>79</v>
      </c>
      <c r="AW161" s="13" t="s">
        <v>34</v>
      </c>
      <c r="AX161" s="13" t="s">
        <v>72</v>
      </c>
      <c r="AY161" s="244" t="s">
        <v>150</v>
      </c>
    </row>
    <row r="162" s="13" customFormat="1">
      <c r="A162" s="13"/>
      <c r="B162" s="235"/>
      <c r="C162" s="236"/>
      <c r="D162" s="228" t="s">
        <v>163</v>
      </c>
      <c r="E162" s="237" t="s">
        <v>19</v>
      </c>
      <c r="F162" s="238" t="s">
        <v>1119</v>
      </c>
      <c r="G162" s="236"/>
      <c r="H162" s="237" t="s">
        <v>19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163</v>
      </c>
      <c r="AU162" s="244" t="s">
        <v>81</v>
      </c>
      <c r="AV162" s="13" t="s">
        <v>79</v>
      </c>
      <c r="AW162" s="13" t="s">
        <v>34</v>
      </c>
      <c r="AX162" s="13" t="s">
        <v>72</v>
      </c>
      <c r="AY162" s="244" t="s">
        <v>150</v>
      </c>
    </row>
    <row r="163" s="14" customFormat="1">
      <c r="A163" s="14"/>
      <c r="B163" s="245"/>
      <c r="C163" s="246"/>
      <c r="D163" s="228" t="s">
        <v>163</v>
      </c>
      <c r="E163" s="247" t="s">
        <v>19</v>
      </c>
      <c r="F163" s="248" t="s">
        <v>1151</v>
      </c>
      <c r="G163" s="246"/>
      <c r="H163" s="249">
        <v>13.42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163</v>
      </c>
      <c r="AU163" s="255" t="s">
        <v>81</v>
      </c>
      <c r="AV163" s="14" t="s">
        <v>81</v>
      </c>
      <c r="AW163" s="14" t="s">
        <v>34</v>
      </c>
      <c r="AX163" s="14" t="s">
        <v>72</v>
      </c>
      <c r="AY163" s="255" t="s">
        <v>150</v>
      </c>
    </row>
    <row r="164" s="13" customFormat="1">
      <c r="A164" s="13"/>
      <c r="B164" s="235"/>
      <c r="C164" s="236"/>
      <c r="D164" s="228" t="s">
        <v>163</v>
      </c>
      <c r="E164" s="237" t="s">
        <v>19</v>
      </c>
      <c r="F164" s="238" t="s">
        <v>1126</v>
      </c>
      <c r="G164" s="236"/>
      <c r="H164" s="237" t="s">
        <v>19</v>
      </c>
      <c r="I164" s="239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163</v>
      </c>
      <c r="AU164" s="244" t="s">
        <v>81</v>
      </c>
      <c r="AV164" s="13" t="s">
        <v>79</v>
      </c>
      <c r="AW164" s="13" t="s">
        <v>34</v>
      </c>
      <c r="AX164" s="13" t="s">
        <v>72</v>
      </c>
      <c r="AY164" s="244" t="s">
        <v>150</v>
      </c>
    </row>
    <row r="165" s="14" customFormat="1">
      <c r="A165" s="14"/>
      <c r="B165" s="245"/>
      <c r="C165" s="246"/>
      <c r="D165" s="228" t="s">
        <v>163</v>
      </c>
      <c r="E165" s="247" t="s">
        <v>19</v>
      </c>
      <c r="F165" s="248" t="s">
        <v>1152</v>
      </c>
      <c r="G165" s="246"/>
      <c r="H165" s="249">
        <v>34.192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163</v>
      </c>
      <c r="AU165" s="255" t="s">
        <v>81</v>
      </c>
      <c r="AV165" s="14" t="s">
        <v>81</v>
      </c>
      <c r="AW165" s="14" t="s">
        <v>34</v>
      </c>
      <c r="AX165" s="14" t="s">
        <v>72</v>
      </c>
      <c r="AY165" s="255" t="s">
        <v>150</v>
      </c>
    </row>
    <row r="166" s="13" customFormat="1">
      <c r="A166" s="13"/>
      <c r="B166" s="235"/>
      <c r="C166" s="236"/>
      <c r="D166" s="228" t="s">
        <v>163</v>
      </c>
      <c r="E166" s="237" t="s">
        <v>19</v>
      </c>
      <c r="F166" s="238" t="s">
        <v>1131</v>
      </c>
      <c r="G166" s="236"/>
      <c r="H166" s="237" t="s">
        <v>19</v>
      </c>
      <c r="I166" s="239"/>
      <c r="J166" s="236"/>
      <c r="K166" s="236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163</v>
      </c>
      <c r="AU166" s="244" t="s">
        <v>81</v>
      </c>
      <c r="AV166" s="13" t="s">
        <v>79</v>
      </c>
      <c r="AW166" s="13" t="s">
        <v>34</v>
      </c>
      <c r="AX166" s="13" t="s">
        <v>72</v>
      </c>
      <c r="AY166" s="244" t="s">
        <v>150</v>
      </c>
    </row>
    <row r="167" s="14" customFormat="1">
      <c r="A167" s="14"/>
      <c r="B167" s="245"/>
      <c r="C167" s="246"/>
      <c r="D167" s="228" t="s">
        <v>163</v>
      </c>
      <c r="E167" s="247" t="s">
        <v>19</v>
      </c>
      <c r="F167" s="248" t="s">
        <v>1153</v>
      </c>
      <c r="G167" s="246"/>
      <c r="H167" s="249">
        <v>56.314999999999998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163</v>
      </c>
      <c r="AU167" s="255" t="s">
        <v>81</v>
      </c>
      <c r="AV167" s="14" t="s">
        <v>81</v>
      </c>
      <c r="AW167" s="14" t="s">
        <v>34</v>
      </c>
      <c r="AX167" s="14" t="s">
        <v>72</v>
      </c>
      <c r="AY167" s="255" t="s">
        <v>150</v>
      </c>
    </row>
    <row r="168" s="15" customFormat="1">
      <c r="A168" s="15"/>
      <c r="B168" s="256"/>
      <c r="C168" s="257"/>
      <c r="D168" s="228" t="s">
        <v>163</v>
      </c>
      <c r="E168" s="258" t="s">
        <v>19</v>
      </c>
      <c r="F168" s="259" t="s">
        <v>167</v>
      </c>
      <c r="G168" s="257"/>
      <c r="H168" s="260">
        <v>103.92700000000001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6" t="s">
        <v>163</v>
      </c>
      <c r="AU168" s="266" t="s">
        <v>81</v>
      </c>
      <c r="AV168" s="15" t="s">
        <v>157</v>
      </c>
      <c r="AW168" s="15" t="s">
        <v>34</v>
      </c>
      <c r="AX168" s="15" t="s">
        <v>79</v>
      </c>
      <c r="AY168" s="266" t="s">
        <v>150</v>
      </c>
    </row>
    <row r="169" s="2" customFormat="1" ht="33" customHeight="1">
      <c r="A169" s="40"/>
      <c r="B169" s="41"/>
      <c r="C169" s="215" t="s">
        <v>190</v>
      </c>
      <c r="D169" s="215" t="s">
        <v>152</v>
      </c>
      <c r="E169" s="216" t="s">
        <v>380</v>
      </c>
      <c r="F169" s="217" t="s">
        <v>381</v>
      </c>
      <c r="G169" s="218" t="s">
        <v>382</v>
      </c>
      <c r="H169" s="219">
        <v>187.06899999999999</v>
      </c>
      <c r="I169" s="220"/>
      <c r="J169" s="221">
        <f>ROUND(I169*H169,2)</f>
        <v>0</v>
      </c>
      <c r="K169" s="217" t="s">
        <v>156</v>
      </c>
      <c r="L169" s="46"/>
      <c r="M169" s="222" t="s">
        <v>19</v>
      </c>
      <c r="N169" s="223" t="s">
        <v>43</v>
      </c>
      <c r="O169" s="86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157</v>
      </c>
      <c r="AT169" s="226" t="s">
        <v>152</v>
      </c>
      <c r="AU169" s="226" t="s">
        <v>81</v>
      </c>
      <c r="AY169" s="19" t="s">
        <v>150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79</v>
      </c>
      <c r="BK169" s="227">
        <f>ROUND(I169*H169,2)</f>
        <v>0</v>
      </c>
      <c r="BL169" s="19" t="s">
        <v>157</v>
      </c>
      <c r="BM169" s="226" t="s">
        <v>1155</v>
      </c>
    </row>
    <row r="170" s="2" customFormat="1">
      <c r="A170" s="40"/>
      <c r="B170" s="41"/>
      <c r="C170" s="42"/>
      <c r="D170" s="228" t="s">
        <v>159</v>
      </c>
      <c r="E170" s="42"/>
      <c r="F170" s="229" t="s">
        <v>384</v>
      </c>
      <c r="G170" s="42"/>
      <c r="H170" s="42"/>
      <c r="I170" s="230"/>
      <c r="J170" s="42"/>
      <c r="K170" s="42"/>
      <c r="L170" s="46"/>
      <c r="M170" s="231"/>
      <c r="N170" s="23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159</v>
      </c>
      <c r="AU170" s="19" t="s">
        <v>81</v>
      </c>
    </row>
    <row r="171" s="2" customFormat="1">
      <c r="A171" s="40"/>
      <c r="B171" s="41"/>
      <c r="C171" s="42"/>
      <c r="D171" s="233" t="s">
        <v>161</v>
      </c>
      <c r="E171" s="42"/>
      <c r="F171" s="234" t="s">
        <v>385</v>
      </c>
      <c r="G171" s="42"/>
      <c r="H171" s="42"/>
      <c r="I171" s="230"/>
      <c r="J171" s="42"/>
      <c r="K171" s="42"/>
      <c r="L171" s="46"/>
      <c r="M171" s="231"/>
      <c r="N171" s="23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161</v>
      </c>
      <c r="AU171" s="19" t="s">
        <v>81</v>
      </c>
    </row>
    <row r="172" s="13" customFormat="1">
      <c r="A172" s="13"/>
      <c r="B172" s="235"/>
      <c r="C172" s="236"/>
      <c r="D172" s="228" t="s">
        <v>163</v>
      </c>
      <c r="E172" s="237" t="s">
        <v>19</v>
      </c>
      <c r="F172" s="238" t="s">
        <v>1118</v>
      </c>
      <c r="G172" s="236"/>
      <c r="H172" s="237" t="s">
        <v>19</v>
      </c>
      <c r="I172" s="239"/>
      <c r="J172" s="236"/>
      <c r="K172" s="236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163</v>
      </c>
      <c r="AU172" s="244" t="s">
        <v>81</v>
      </c>
      <c r="AV172" s="13" t="s">
        <v>79</v>
      </c>
      <c r="AW172" s="13" t="s">
        <v>34</v>
      </c>
      <c r="AX172" s="13" t="s">
        <v>72</v>
      </c>
      <c r="AY172" s="244" t="s">
        <v>150</v>
      </c>
    </row>
    <row r="173" s="13" customFormat="1">
      <c r="A173" s="13"/>
      <c r="B173" s="235"/>
      <c r="C173" s="236"/>
      <c r="D173" s="228" t="s">
        <v>163</v>
      </c>
      <c r="E173" s="237" t="s">
        <v>19</v>
      </c>
      <c r="F173" s="238" t="s">
        <v>386</v>
      </c>
      <c r="G173" s="236"/>
      <c r="H173" s="237" t="s">
        <v>19</v>
      </c>
      <c r="I173" s="239"/>
      <c r="J173" s="236"/>
      <c r="K173" s="236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163</v>
      </c>
      <c r="AU173" s="244" t="s">
        <v>81</v>
      </c>
      <c r="AV173" s="13" t="s">
        <v>79</v>
      </c>
      <c r="AW173" s="13" t="s">
        <v>34</v>
      </c>
      <c r="AX173" s="13" t="s">
        <v>72</v>
      </c>
      <c r="AY173" s="244" t="s">
        <v>150</v>
      </c>
    </row>
    <row r="174" s="14" customFormat="1">
      <c r="A174" s="14"/>
      <c r="B174" s="245"/>
      <c r="C174" s="246"/>
      <c r="D174" s="228" t="s">
        <v>163</v>
      </c>
      <c r="E174" s="247" t="s">
        <v>19</v>
      </c>
      <c r="F174" s="248" t="s">
        <v>1156</v>
      </c>
      <c r="G174" s="246"/>
      <c r="H174" s="249">
        <v>187.06899999999999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163</v>
      </c>
      <c r="AU174" s="255" t="s">
        <v>81</v>
      </c>
      <c r="AV174" s="14" t="s">
        <v>81</v>
      </c>
      <c r="AW174" s="14" t="s">
        <v>34</v>
      </c>
      <c r="AX174" s="14" t="s">
        <v>72</v>
      </c>
      <c r="AY174" s="255" t="s">
        <v>150</v>
      </c>
    </row>
    <row r="175" s="15" customFormat="1">
      <c r="A175" s="15"/>
      <c r="B175" s="256"/>
      <c r="C175" s="257"/>
      <c r="D175" s="228" t="s">
        <v>163</v>
      </c>
      <c r="E175" s="258" t="s">
        <v>19</v>
      </c>
      <c r="F175" s="259" t="s">
        <v>167</v>
      </c>
      <c r="G175" s="257"/>
      <c r="H175" s="260">
        <v>187.06899999999999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163</v>
      </c>
      <c r="AU175" s="266" t="s">
        <v>81</v>
      </c>
      <c r="AV175" s="15" t="s">
        <v>157</v>
      </c>
      <c r="AW175" s="15" t="s">
        <v>34</v>
      </c>
      <c r="AX175" s="15" t="s">
        <v>79</v>
      </c>
      <c r="AY175" s="266" t="s">
        <v>150</v>
      </c>
    </row>
    <row r="176" s="2" customFormat="1" ht="16.5" customHeight="1">
      <c r="A176" s="40"/>
      <c r="B176" s="41"/>
      <c r="C176" s="215" t="s">
        <v>199</v>
      </c>
      <c r="D176" s="215" t="s">
        <v>152</v>
      </c>
      <c r="E176" s="216" t="s">
        <v>1157</v>
      </c>
      <c r="F176" s="217" t="s">
        <v>1158</v>
      </c>
      <c r="G176" s="218" t="s">
        <v>382</v>
      </c>
      <c r="H176" s="219">
        <v>5.5439999999999996</v>
      </c>
      <c r="I176" s="220"/>
      <c r="J176" s="221">
        <f>ROUND(I176*H176,2)</f>
        <v>0</v>
      </c>
      <c r="K176" s="217" t="s">
        <v>19</v>
      </c>
      <c r="L176" s="46"/>
      <c r="M176" s="222" t="s">
        <v>19</v>
      </c>
      <c r="N176" s="223" t="s">
        <v>43</v>
      </c>
      <c r="O176" s="86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157</v>
      </c>
      <c r="AT176" s="226" t="s">
        <v>152</v>
      </c>
      <c r="AU176" s="226" t="s">
        <v>81</v>
      </c>
      <c r="AY176" s="19" t="s">
        <v>150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79</v>
      </c>
      <c r="BK176" s="227">
        <f>ROUND(I176*H176,2)</f>
        <v>0</v>
      </c>
      <c r="BL176" s="19" t="s">
        <v>157</v>
      </c>
      <c r="BM176" s="226" t="s">
        <v>1159</v>
      </c>
    </row>
    <row r="177" s="2" customFormat="1">
      <c r="A177" s="40"/>
      <c r="B177" s="41"/>
      <c r="C177" s="42"/>
      <c r="D177" s="228" t="s">
        <v>159</v>
      </c>
      <c r="E177" s="42"/>
      <c r="F177" s="229" t="s">
        <v>1158</v>
      </c>
      <c r="G177" s="42"/>
      <c r="H177" s="42"/>
      <c r="I177" s="230"/>
      <c r="J177" s="42"/>
      <c r="K177" s="42"/>
      <c r="L177" s="46"/>
      <c r="M177" s="231"/>
      <c r="N177" s="23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159</v>
      </c>
      <c r="AU177" s="19" t="s">
        <v>81</v>
      </c>
    </row>
    <row r="178" s="2" customFormat="1">
      <c r="A178" s="40"/>
      <c r="B178" s="41"/>
      <c r="C178" s="42"/>
      <c r="D178" s="228" t="s">
        <v>495</v>
      </c>
      <c r="E178" s="42"/>
      <c r="F178" s="277" t="s">
        <v>1160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495</v>
      </c>
      <c r="AU178" s="19" t="s">
        <v>81</v>
      </c>
    </row>
    <row r="179" s="13" customFormat="1">
      <c r="A179" s="13"/>
      <c r="B179" s="235"/>
      <c r="C179" s="236"/>
      <c r="D179" s="228" t="s">
        <v>163</v>
      </c>
      <c r="E179" s="237" t="s">
        <v>19</v>
      </c>
      <c r="F179" s="238" t="s">
        <v>1118</v>
      </c>
      <c r="G179" s="236"/>
      <c r="H179" s="237" t="s">
        <v>19</v>
      </c>
      <c r="I179" s="239"/>
      <c r="J179" s="236"/>
      <c r="K179" s="236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163</v>
      </c>
      <c r="AU179" s="244" t="s">
        <v>81</v>
      </c>
      <c r="AV179" s="13" t="s">
        <v>79</v>
      </c>
      <c r="AW179" s="13" t="s">
        <v>34</v>
      </c>
      <c r="AX179" s="13" t="s">
        <v>72</v>
      </c>
      <c r="AY179" s="244" t="s">
        <v>150</v>
      </c>
    </row>
    <row r="180" s="14" customFormat="1">
      <c r="A180" s="14"/>
      <c r="B180" s="245"/>
      <c r="C180" s="246"/>
      <c r="D180" s="228" t="s">
        <v>163</v>
      </c>
      <c r="E180" s="247" t="s">
        <v>19</v>
      </c>
      <c r="F180" s="248" t="s">
        <v>1161</v>
      </c>
      <c r="G180" s="246"/>
      <c r="H180" s="249">
        <v>5.5439999999999996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163</v>
      </c>
      <c r="AU180" s="255" t="s">
        <v>81</v>
      </c>
      <c r="AV180" s="14" t="s">
        <v>81</v>
      </c>
      <c r="AW180" s="14" t="s">
        <v>34</v>
      </c>
      <c r="AX180" s="14" t="s">
        <v>72</v>
      </c>
      <c r="AY180" s="255" t="s">
        <v>150</v>
      </c>
    </row>
    <row r="181" s="15" customFormat="1">
      <c r="A181" s="15"/>
      <c r="B181" s="256"/>
      <c r="C181" s="257"/>
      <c r="D181" s="228" t="s">
        <v>163</v>
      </c>
      <c r="E181" s="258" t="s">
        <v>19</v>
      </c>
      <c r="F181" s="259" t="s">
        <v>167</v>
      </c>
      <c r="G181" s="257"/>
      <c r="H181" s="260">
        <v>5.5439999999999996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6" t="s">
        <v>163</v>
      </c>
      <c r="AU181" s="266" t="s">
        <v>81</v>
      </c>
      <c r="AV181" s="15" t="s">
        <v>157</v>
      </c>
      <c r="AW181" s="15" t="s">
        <v>34</v>
      </c>
      <c r="AX181" s="15" t="s">
        <v>79</v>
      </c>
      <c r="AY181" s="266" t="s">
        <v>150</v>
      </c>
    </row>
    <row r="182" s="2" customFormat="1" ht="24.15" customHeight="1">
      <c r="A182" s="40"/>
      <c r="B182" s="41"/>
      <c r="C182" s="215" t="s">
        <v>208</v>
      </c>
      <c r="D182" s="215" t="s">
        <v>152</v>
      </c>
      <c r="E182" s="216" t="s">
        <v>398</v>
      </c>
      <c r="F182" s="217" t="s">
        <v>399</v>
      </c>
      <c r="G182" s="218" t="s">
        <v>218</v>
      </c>
      <c r="H182" s="219">
        <v>60.659999999999997</v>
      </c>
      <c r="I182" s="220"/>
      <c r="J182" s="221">
        <f>ROUND(I182*H182,2)</f>
        <v>0</v>
      </c>
      <c r="K182" s="217" t="s">
        <v>156</v>
      </c>
      <c r="L182" s="46"/>
      <c r="M182" s="222" t="s">
        <v>19</v>
      </c>
      <c r="N182" s="223" t="s">
        <v>43</v>
      </c>
      <c r="O182" s="86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6" t="s">
        <v>157</v>
      </c>
      <c r="AT182" s="226" t="s">
        <v>152</v>
      </c>
      <c r="AU182" s="226" t="s">
        <v>81</v>
      </c>
      <c r="AY182" s="19" t="s">
        <v>150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9" t="s">
        <v>79</v>
      </c>
      <c r="BK182" s="227">
        <f>ROUND(I182*H182,2)</f>
        <v>0</v>
      </c>
      <c r="BL182" s="19" t="s">
        <v>157</v>
      </c>
      <c r="BM182" s="226" t="s">
        <v>1162</v>
      </c>
    </row>
    <row r="183" s="2" customFormat="1">
      <c r="A183" s="40"/>
      <c r="B183" s="41"/>
      <c r="C183" s="42"/>
      <c r="D183" s="228" t="s">
        <v>159</v>
      </c>
      <c r="E183" s="42"/>
      <c r="F183" s="229" t="s">
        <v>401</v>
      </c>
      <c r="G183" s="42"/>
      <c r="H183" s="42"/>
      <c r="I183" s="230"/>
      <c r="J183" s="42"/>
      <c r="K183" s="42"/>
      <c r="L183" s="46"/>
      <c r="M183" s="231"/>
      <c r="N183" s="23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159</v>
      </c>
      <c r="AU183" s="19" t="s">
        <v>81</v>
      </c>
    </row>
    <row r="184" s="2" customFormat="1">
      <c r="A184" s="40"/>
      <c r="B184" s="41"/>
      <c r="C184" s="42"/>
      <c r="D184" s="233" t="s">
        <v>161</v>
      </c>
      <c r="E184" s="42"/>
      <c r="F184" s="234" t="s">
        <v>402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161</v>
      </c>
      <c r="AU184" s="19" t="s">
        <v>81</v>
      </c>
    </row>
    <row r="185" s="13" customFormat="1">
      <c r="A185" s="13"/>
      <c r="B185" s="235"/>
      <c r="C185" s="236"/>
      <c r="D185" s="228" t="s">
        <v>163</v>
      </c>
      <c r="E185" s="237" t="s">
        <v>19</v>
      </c>
      <c r="F185" s="238" t="s">
        <v>1118</v>
      </c>
      <c r="G185" s="236"/>
      <c r="H185" s="237" t="s">
        <v>19</v>
      </c>
      <c r="I185" s="239"/>
      <c r="J185" s="236"/>
      <c r="K185" s="236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163</v>
      </c>
      <c r="AU185" s="244" t="s">
        <v>81</v>
      </c>
      <c r="AV185" s="13" t="s">
        <v>79</v>
      </c>
      <c r="AW185" s="13" t="s">
        <v>34</v>
      </c>
      <c r="AX185" s="13" t="s">
        <v>72</v>
      </c>
      <c r="AY185" s="244" t="s">
        <v>150</v>
      </c>
    </row>
    <row r="186" s="13" customFormat="1">
      <c r="A186" s="13"/>
      <c r="B186" s="235"/>
      <c r="C186" s="236"/>
      <c r="D186" s="228" t="s">
        <v>163</v>
      </c>
      <c r="E186" s="237" t="s">
        <v>19</v>
      </c>
      <c r="F186" s="238" t="s">
        <v>1163</v>
      </c>
      <c r="G186" s="236"/>
      <c r="H186" s="237" t="s">
        <v>19</v>
      </c>
      <c r="I186" s="239"/>
      <c r="J186" s="236"/>
      <c r="K186" s="236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163</v>
      </c>
      <c r="AU186" s="244" t="s">
        <v>81</v>
      </c>
      <c r="AV186" s="13" t="s">
        <v>79</v>
      </c>
      <c r="AW186" s="13" t="s">
        <v>34</v>
      </c>
      <c r="AX186" s="13" t="s">
        <v>72</v>
      </c>
      <c r="AY186" s="244" t="s">
        <v>150</v>
      </c>
    </row>
    <row r="187" s="13" customFormat="1">
      <c r="A187" s="13"/>
      <c r="B187" s="235"/>
      <c r="C187" s="236"/>
      <c r="D187" s="228" t="s">
        <v>163</v>
      </c>
      <c r="E187" s="237" t="s">
        <v>19</v>
      </c>
      <c r="F187" s="238" t="s">
        <v>1119</v>
      </c>
      <c r="G187" s="236"/>
      <c r="H187" s="237" t="s">
        <v>19</v>
      </c>
      <c r="I187" s="239"/>
      <c r="J187" s="236"/>
      <c r="K187" s="236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163</v>
      </c>
      <c r="AU187" s="244" t="s">
        <v>81</v>
      </c>
      <c r="AV187" s="13" t="s">
        <v>79</v>
      </c>
      <c r="AW187" s="13" t="s">
        <v>34</v>
      </c>
      <c r="AX187" s="13" t="s">
        <v>72</v>
      </c>
      <c r="AY187" s="244" t="s">
        <v>150</v>
      </c>
    </row>
    <row r="188" s="14" customFormat="1">
      <c r="A188" s="14"/>
      <c r="B188" s="245"/>
      <c r="C188" s="246"/>
      <c r="D188" s="228" t="s">
        <v>163</v>
      </c>
      <c r="E188" s="247" t="s">
        <v>19</v>
      </c>
      <c r="F188" s="248" t="s">
        <v>1164</v>
      </c>
      <c r="G188" s="246"/>
      <c r="H188" s="249">
        <v>12.529999999999999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163</v>
      </c>
      <c r="AU188" s="255" t="s">
        <v>81</v>
      </c>
      <c r="AV188" s="14" t="s">
        <v>81</v>
      </c>
      <c r="AW188" s="14" t="s">
        <v>34</v>
      </c>
      <c r="AX188" s="14" t="s">
        <v>72</v>
      </c>
      <c r="AY188" s="255" t="s">
        <v>150</v>
      </c>
    </row>
    <row r="189" s="13" customFormat="1">
      <c r="A189" s="13"/>
      <c r="B189" s="235"/>
      <c r="C189" s="236"/>
      <c r="D189" s="228" t="s">
        <v>163</v>
      </c>
      <c r="E189" s="237" t="s">
        <v>19</v>
      </c>
      <c r="F189" s="238" t="s">
        <v>1165</v>
      </c>
      <c r="G189" s="236"/>
      <c r="H189" s="237" t="s">
        <v>19</v>
      </c>
      <c r="I189" s="239"/>
      <c r="J189" s="236"/>
      <c r="K189" s="236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163</v>
      </c>
      <c r="AU189" s="244" t="s">
        <v>81</v>
      </c>
      <c r="AV189" s="13" t="s">
        <v>79</v>
      </c>
      <c r="AW189" s="13" t="s">
        <v>34</v>
      </c>
      <c r="AX189" s="13" t="s">
        <v>72</v>
      </c>
      <c r="AY189" s="244" t="s">
        <v>150</v>
      </c>
    </row>
    <row r="190" s="14" customFormat="1">
      <c r="A190" s="14"/>
      <c r="B190" s="245"/>
      <c r="C190" s="246"/>
      <c r="D190" s="228" t="s">
        <v>163</v>
      </c>
      <c r="E190" s="247" t="s">
        <v>19</v>
      </c>
      <c r="F190" s="248" t="s">
        <v>1166</v>
      </c>
      <c r="G190" s="246"/>
      <c r="H190" s="249">
        <v>19.5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163</v>
      </c>
      <c r="AU190" s="255" t="s">
        <v>81</v>
      </c>
      <c r="AV190" s="14" t="s">
        <v>81</v>
      </c>
      <c r="AW190" s="14" t="s">
        <v>34</v>
      </c>
      <c r="AX190" s="14" t="s">
        <v>72</v>
      </c>
      <c r="AY190" s="255" t="s">
        <v>150</v>
      </c>
    </row>
    <row r="191" s="13" customFormat="1">
      <c r="A191" s="13"/>
      <c r="B191" s="235"/>
      <c r="C191" s="236"/>
      <c r="D191" s="228" t="s">
        <v>163</v>
      </c>
      <c r="E191" s="237" t="s">
        <v>19</v>
      </c>
      <c r="F191" s="238" t="s">
        <v>1131</v>
      </c>
      <c r="G191" s="236"/>
      <c r="H191" s="237" t="s">
        <v>19</v>
      </c>
      <c r="I191" s="239"/>
      <c r="J191" s="236"/>
      <c r="K191" s="236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163</v>
      </c>
      <c r="AU191" s="244" t="s">
        <v>81</v>
      </c>
      <c r="AV191" s="13" t="s">
        <v>79</v>
      </c>
      <c r="AW191" s="13" t="s">
        <v>34</v>
      </c>
      <c r="AX191" s="13" t="s">
        <v>72</v>
      </c>
      <c r="AY191" s="244" t="s">
        <v>150</v>
      </c>
    </row>
    <row r="192" s="14" customFormat="1">
      <c r="A192" s="14"/>
      <c r="B192" s="245"/>
      <c r="C192" s="246"/>
      <c r="D192" s="228" t="s">
        <v>163</v>
      </c>
      <c r="E192" s="247" t="s">
        <v>19</v>
      </c>
      <c r="F192" s="248" t="s">
        <v>1167</v>
      </c>
      <c r="G192" s="246"/>
      <c r="H192" s="249">
        <v>16.149999999999999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163</v>
      </c>
      <c r="AU192" s="255" t="s">
        <v>81</v>
      </c>
      <c r="AV192" s="14" t="s">
        <v>81</v>
      </c>
      <c r="AW192" s="14" t="s">
        <v>34</v>
      </c>
      <c r="AX192" s="14" t="s">
        <v>72</v>
      </c>
      <c r="AY192" s="255" t="s">
        <v>150</v>
      </c>
    </row>
    <row r="193" s="14" customFormat="1">
      <c r="A193" s="14"/>
      <c r="B193" s="245"/>
      <c r="C193" s="246"/>
      <c r="D193" s="228" t="s">
        <v>163</v>
      </c>
      <c r="E193" s="247" t="s">
        <v>19</v>
      </c>
      <c r="F193" s="248" t="s">
        <v>1168</v>
      </c>
      <c r="G193" s="246"/>
      <c r="H193" s="249">
        <v>12.48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163</v>
      </c>
      <c r="AU193" s="255" t="s">
        <v>81</v>
      </c>
      <c r="AV193" s="14" t="s">
        <v>81</v>
      </c>
      <c r="AW193" s="14" t="s">
        <v>34</v>
      </c>
      <c r="AX193" s="14" t="s">
        <v>72</v>
      </c>
      <c r="AY193" s="255" t="s">
        <v>150</v>
      </c>
    </row>
    <row r="194" s="15" customFormat="1">
      <c r="A194" s="15"/>
      <c r="B194" s="256"/>
      <c r="C194" s="257"/>
      <c r="D194" s="228" t="s">
        <v>163</v>
      </c>
      <c r="E194" s="258" t="s">
        <v>19</v>
      </c>
      <c r="F194" s="259" t="s">
        <v>1169</v>
      </c>
      <c r="G194" s="257"/>
      <c r="H194" s="260">
        <v>60.659999999999997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6" t="s">
        <v>163</v>
      </c>
      <c r="AU194" s="266" t="s">
        <v>81</v>
      </c>
      <c r="AV194" s="15" t="s">
        <v>157</v>
      </c>
      <c r="AW194" s="15" t="s">
        <v>34</v>
      </c>
      <c r="AX194" s="15" t="s">
        <v>79</v>
      </c>
      <c r="AY194" s="266" t="s">
        <v>150</v>
      </c>
    </row>
    <row r="195" s="2" customFormat="1" ht="24.15" customHeight="1">
      <c r="A195" s="40"/>
      <c r="B195" s="41"/>
      <c r="C195" s="215" t="s">
        <v>215</v>
      </c>
      <c r="D195" s="215" t="s">
        <v>152</v>
      </c>
      <c r="E195" s="216" t="s">
        <v>1170</v>
      </c>
      <c r="F195" s="217" t="s">
        <v>1171</v>
      </c>
      <c r="G195" s="218" t="s">
        <v>155</v>
      </c>
      <c r="H195" s="219">
        <v>30.800000000000001</v>
      </c>
      <c r="I195" s="220"/>
      <c r="J195" s="221">
        <f>ROUND(I195*H195,2)</f>
        <v>0</v>
      </c>
      <c r="K195" s="217" t="s">
        <v>156</v>
      </c>
      <c r="L195" s="46"/>
      <c r="M195" s="222" t="s">
        <v>19</v>
      </c>
      <c r="N195" s="223" t="s">
        <v>43</v>
      </c>
      <c r="O195" s="86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157</v>
      </c>
      <c r="AT195" s="226" t="s">
        <v>152</v>
      </c>
      <c r="AU195" s="226" t="s">
        <v>81</v>
      </c>
      <c r="AY195" s="19" t="s">
        <v>150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79</v>
      </c>
      <c r="BK195" s="227">
        <f>ROUND(I195*H195,2)</f>
        <v>0</v>
      </c>
      <c r="BL195" s="19" t="s">
        <v>157</v>
      </c>
      <c r="BM195" s="226" t="s">
        <v>1172</v>
      </c>
    </row>
    <row r="196" s="2" customFormat="1">
      <c r="A196" s="40"/>
      <c r="B196" s="41"/>
      <c r="C196" s="42"/>
      <c r="D196" s="228" t="s">
        <v>159</v>
      </c>
      <c r="E196" s="42"/>
      <c r="F196" s="229" t="s">
        <v>1173</v>
      </c>
      <c r="G196" s="42"/>
      <c r="H196" s="42"/>
      <c r="I196" s="230"/>
      <c r="J196" s="42"/>
      <c r="K196" s="42"/>
      <c r="L196" s="46"/>
      <c r="M196" s="231"/>
      <c r="N196" s="23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159</v>
      </c>
      <c r="AU196" s="19" t="s">
        <v>81</v>
      </c>
    </row>
    <row r="197" s="2" customFormat="1">
      <c r="A197" s="40"/>
      <c r="B197" s="41"/>
      <c r="C197" s="42"/>
      <c r="D197" s="233" t="s">
        <v>161</v>
      </c>
      <c r="E197" s="42"/>
      <c r="F197" s="234" t="s">
        <v>1174</v>
      </c>
      <c r="G197" s="42"/>
      <c r="H197" s="42"/>
      <c r="I197" s="230"/>
      <c r="J197" s="42"/>
      <c r="K197" s="42"/>
      <c r="L197" s="46"/>
      <c r="M197" s="231"/>
      <c r="N197" s="23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161</v>
      </c>
      <c r="AU197" s="19" t="s">
        <v>81</v>
      </c>
    </row>
    <row r="198" s="13" customFormat="1">
      <c r="A198" s="13"/>
      <c r="B198" s="235"/>
      <c r="C198" s="236"/>
      <c r="D198" s="228" t="s">
        <v>163</v>
      </c>
      <c r="E198" s="237" t="s">
        <v>19</v>
      </c>
      <c r="F198" s="238" t="s">
        <v>1118</v>
      </c>
      <c r="G198" s="236"/>
      <c r="H198" s="237" t="s">
        <v>19</v>
      </c>
      <c r="I198" s="239"/>
      <c r="J198" s="236"/>
      <c r="K198" s="236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163</v>
      </c>
      <c r="AU198" s="244" t="s">
        <v>81</v>
      </c>
      <c r="AV198" s="13" t="s">
        <v>79</v>
      </c>
      <c r="AW198" s="13" t="s">
        <v>34</v>
      </c>
      <c r="AX198" s="13" t="s">
        <v>72</v>
      </c>
      <c r="AY198" s="244" t="s">
        <v>150</v>
      </c>
    </row>
    <row r="199" s="13" customFormat="1">
      <c r="A199" s="13"/>
      <c r="B199" s="235"/>
      <c r="C199" s="236"/>
      <c r="D199" s="228" t="s">
        <v>163</v>
      </c>
      <c r="E199" s="237" t="s">
        <v>19</v>
      </c>
      <c r="F199" s="238" t="s">
        <v>1175</v>
      </c>
      <c r="G199" s="236"/>
      <c r="H199" s="237" t="s">
        <v>19</v>
      </c>
      <c r="I199" s="239"/>
      <c r="J199" s="236"/>
      <c r="K199" s="236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163</v>
      </c>
      <c r="AU199" s="244" t="s">
        <v>81</v>
      </c>
      <c r="AV199" s="13" t="s">
        <v>79</v>
      </c>
      <c r="AW199" s="13" t="s">
        <v>34</v>
      </c>
      <c r="AX199" s="13" t="s">
        <v>72</v>
      </c>
      <c r="AY199" s="244" t="s">
        <v>150</v>
      </c>
    </row>
    <row r="200" s="14" customFormat="1">
      <c r="A200" s="14"/>
      <c r="B200" s="245"/>
      <c r="C200" s="246"/>
      <c r="D200" s="228" t="s">
        <v>163</v>
      </c>
      <c r="E200" s="247" t="s">
        <v>19</v>
      </c>
      <c r="F200" s="248" t="s">
        <v>1176</v>
      </c>
      <c r="G200" s="246"/>
      <c r="H200" s="249">
        <v>30.800000000000001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163</v>
      </c>
      <c r="AU200" s="255" t="s">
        <v>81</v>
      </c>
      <c r="AV200" s="14" t="s">
        <v>81</v>
      </c>
      <c r="AW200" s="14" t="s">
        <v>34</v>
      </c>
      <c r="AX200" s="14" t="s">
        <v>72</v>
      </c>
      <c r="AY200" s="255" t="s">
        <v>150</v>
      </c>
    </row>
    <row r="201" s="15" customFormat="1">
      <c r="A201" s="15"/>
      <c r="B201" s="256"/>
      <c r="C201" s="257"/>
      <c r="D201" s="228" t="s">
        <v>163</v>
      </c>
      <c r="E201" s="258" t="s">
        <v>19</v>
      </c>
      <c r="F201" s="259" t="s">
        <v>167</v>
      </c>
      <c r="G201" s="257"/>
      <c r="H201" s="260">
        <v>30.800000000000001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6" t="s">
        <v>163</v>
      </c>
      <c r="AU201" s="266" t="s">
        <v>81</v>
      </c>
      <c r="AV201" s="15" t="s">
        <v>157</v>
      </c>
      <c r="AW201" s="15" t="s">
        <v>34</v>
      </c>
      <c r="AX201" s="15" t="s">
        <v>79</v>
      </c>
      <c r="AY201" s="266" t="s">
        <v>150</v>
      </c>
    </row>
    <row r="202" s="2" customFormat="1" ht="16.5" customHeight="1">
      <c r="A202" s="40"/>
      <c r="B202" s="41"/>
      <c r="C202" s="267" t="s">
        <v>225</v>
      </c>
      <c r="D202" s="267" t="s">
        <v>412</v>
      </c>
      <c r="E202" s="268" t="s">
        <v>413</v>
      </c>
      <c r="F202" s="269" t="s">
        <v>414</v>
      </c>
      <c r="G202" s="270" t="s">
        <v>415</v>
      </c>
      <c r="H202" s="271">
        <v>0.95199999999999996</v>
      </c>
      <c r="I202" s="272"/>
      <c r="J202" s="273">
        <f>ROUND(I202*H202,2)</f>
        <v>0</v>
      </c>
      <c r="K202" s="269" t="s">
        <v>156</v>
      </c>
      <c r="L202" s="274"/>
      <c r="M202" s="275" t="s">
        <v>19</v>
      </c>
      <c r="N202" s="276" t="s">
        <v>43</v>
      </c>
      <c r="O202" s="86"/>
      <c r="P202" s="224">
        <f>O202*H202</f>
        <v>0</v>
      </c>
      <c r="Q202" s="224">
        <v>0.001</v>
      </c>
      <c r="R202" s="224">
        <f>Q202*H202</f>
        <v>0.00095199999999999994</v>
      </c>
      <c r="S202" s="224">
        <v>0</v>
      </c>
      <c r="T202" s="225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6" t="s">
        <v>208</v>
      </c>
      <c r="AT202" s="226" t="s">
        <v>412</v>
      </c>
      <c r="AU202" s="226" t="s">
        <v>81</v>
      </c>
      <c r="AY202" s="19" t="s">
        <v>150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79</v>
      </c>
      <c r="BK202" s="227">
        <f>ROUND(I202*H202,2)</f>
        <v>0</v>
      </c>
      <c r="BL202" s="19" t="s">
        <v>157</v>
      </c>
      <c r="BM202" s="226" t="s">
        <v>1177</v>
      </c>
    </row>
    <row r="203" s="2" customFormat="1">
      <c r="A203" s="40"/>
      <c r="B203" s="41"/>
      <c r="C203" s="42"/>
      <c r="D203" s="228" t="s">
        <v>159</v>
      </c>
      <c r="E203" s="42"/>
      <c r="F203" s="229" t="s">
        <v>414</v>
      </c>
      <c r="G203" s="42"/>
      <c r="H203" s="42"/>
      <c r="I203" s="230"/>
      <c r="J203" s="42"/>
      <c r="K203" s="42"/>
      <c r="L203" s="46"/>
      <c r="M203" s="231"/>
      <c r="N203" s="232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159</v>
      </c>
      <c r="AU203" s="19" t="s">
        <v>81</v>
      </c>
    </row>
    <row r="204" s="13" customFormat="1">
      <c r="A204" s="13"/>
      <c r="B204" s="235"/>
      <c r="C204" s="236"/>
      <c r="D204" s="228" t="s">
        <v>163</v>
      </c>
      <c r="E204" s="237" t="s">
        <v>19</v>
      </c>
      <c r="F204" s="238" t="s">
        <v>1178</v>
      </c>
      <c r="G204" s="236"/>
      <c r="H204" s="237" t="s">
        <v>19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163</v>
      </c>
      <c r="AU204" s="244" t="s">
        <v>81</v>
      </c>
      <c r="AV204" s="13" t="s">
        <v>79</v>
      </c>
      <c r="AW204" s="13" t="s">
        <v>34</v>
      </c>
      <c r="AX204" s="13" t="s">
        <v>72</v>
      </c>
      <c r="AY204" s="244" t="s">
        <v>150</v>
      </c>
    </row>
    <row r="205" s="14" customFormat="1">
      <c r="A205" s="14"/>
      <c r="B205" s="245"/>
      <c r="C205" s="246"/>
      <c r="D205" s="228" t="s">
        <v>163</v>
      </c>
      <c r="E205" s="247" t="s">
        <v>19</v>
      </c>
      <c r="F205" s="248" t="s">
        <v>1179</v>
      </c>
      <c r="G205" s="246"/>
      <c r="H205" s="249">
        <v>0.95199999999999996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163</v>
      </c>
      <c r="AU205" s="255" t="s">
        <v>81</v>
      </c>
      <c r="AV205" s="14" t="s">
        <v>81</v>
      </c>
      <c r="AW205" s="14" t="s">
        <v>34</v>
      </c>
      <c r="AX205" s="14" t="s">
        <v>72</v>
      </c>
      <c r="AY205" s="255" t="s">
        <v>150</v>
      </c>
    </row>
    <row r="206" s="15" customFormat="1">
      <c r="A206" s="15"/>
      <c r="B206" s="256"/>
      <c r="C206" s="257"/>
      <c r="D206" s="228" t="s">
        <v>163</v>
      </c>
      <c r="E206" s="258" t="s">
        <v>19</v>
      </c>
      <c r="F206" s="259" t="s">
        <v>167</v>
      </c>
      <c r="G206" s="257"/>
      <c r="H206" s="260">
        <v>0.95199999999999996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6" t="s">
        <v>163</v>
      </c>
      <c r="AU206" s="266" t="s">
        <v>81</v>
      </c>
      <c r="AV206" s="15" t="s">
        <v>157</v>
      </c>
      <c r="AW206" s="15" t="s">
        <v>34</v>
      </c>
      <c r="AX206" s="15" t="s">
        <v>79</v>
      </c>
      <c r="AY206" s="266" t="s">
        <v>150</v>
      </c>
    </row>
    <row r="207" s="2" customFormat="1" ht="24.15" customHeight="1">
      <c r="A207" s="40"/>
      <c r="B207" s="41"/>
      <c r="C207" s="215" t="s">
        <v>239</v>
      </c>
      <c r="D207" s="215" t="s">
        <v>152</v>
      </c>
      <c r="E207" s="216" t="s">
        <v>442</v>
      </c>
      <c r="F207" s="217" t="s">
        <v>443</v>
      </c>
      <c r="G207" s="218" t="s">
        <v>155</v>
      </c>
      <c r="H207" s="219">
        <v>60.619999999999997</v>
      </c>
      <c r="I207" s="220"/>
      <c r="J207" s="221">
        <f>ROUND(I207*H207,2)</f>
        <v>0</v>
      </c>
      <c r="K207" s="217" t="s">
        <v>156</v>
      </c>
      <c r="L207" s="46"/>
      <c r="M207" s="222" t="s">
        <v>19</v>
      </c>
      <c r="N207" s="223" t="s">
        <v>43</v>
      </c>
      <c r="O207" s="86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6" t="s">
        <v>157</v>
      </c>
      <c r="AT207" s="226" t="s">
        <v>152</v>
      </c>
      <c r="AU207" s="226" t="s">
        <v>81</v>
      </c>
      <c r="AY207" s="19" t="s">
        <v>150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9" t="s">
        <v>79</v>
      </c>
      <c r="BK207" s="227">
        <f>ROUND(I207*H207,2)</f>
        <v>0</v>
      </c>
      <c r="BL207" s="19" t="s">
        <v>157</v>
      </c>
      <c r="BM207" s="226" t="s">
        <v>1180</v>
      </c>
    </row>
    <row r="208" s="2" customFormat="1">
      <c r="A208" s="40"/>
      <c r="B208" s="41"/>
      <c r="C208" s="42"/>
      <c r="D208" s="228" t="s">
        <v>159</v>
      </c>
      <c r="E208" s="42"/>
      <c r="F208" s="229" t="s">
        <v>445</v>
      </c>
      <c r="G208" s="42"/>
      <c r="H208" s="42"/>
      <c r="I208" s="230"/>
      <c r="J208" s="42"/>
      <c r="K208" s="42"/>
      <c r="L208" s="46"/>
      <c r="M208" s="231"/>
      <c r="N208" s="232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159</v>
      </c>
      <c r="AU208" s="19" t="s">
        <v>81</v>
      </c>
    </row>
    <row r="209" s="2" customFormat="1">
      <c r="A209" s="40"/>
      <c r="B209" s="41"/>
      <c r="C209" s="42"/>
      <c r="D209" s="233" t="s">
        <v>161</v>
      </c>
      <c r="E209" s="42"/>
      <c r="F209" s="234" t="s">
        <v>446</v>
      </c>
      <c r="G209" s="42"/>
      <c r="H209" s="42"/>
      <c r="I209" s="230"/>
      <c r="J209" s="42"/>
      <c r="K209" s="42"/>
      <c r="L209" s="46"/>
      <c r="M209" s="231"/>
      <c r="N209" s="23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161</v>
      </c>
      <c r="AU209" s="19" t="s">
        <v>81</v>
      </c>
    </row>
    <row r="210" s="13" customFormat="1">
      <c r="A210" s="13"/>
      <c r="B210" s="235"/>
      <c r="C210" s="236"/>
      <c r="D210" s="228" t="s">
        <v>163</v>
      </c>
      <c r="E210" s="237" t="s">
        <v>19</v>
      </c>
      <c r="F210" s="238" t="s">
        <v>1118</v>
      </c>
      <c r="G210" s="236"/>
      <c r="H210" s="237" t="s">
        <v>19</v>
      </c>
      <c r="I210" s="239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163</v>
      </c>
      <c r="AU210" s="244" t="s">
        <v>81</v>
      </c>
      <c r="AV210" s="13" t="s">
        <v>79</v>
      </c>
      <c r="AW210" s="13" t="s">
        <v>34</v>
      </c>
      <c r="AX210" s="13" t="s">
        <v>72</v>
      </c>
      <c r="AY210" s="244" t="s">
        <v>150</v>
      </c>
    </row>
    <row r="211" s="13" customFormat="1">
      <c r="A211" s="13"/>
      <c r="B211" s="235"/>
      <c r="C211" s="236"/>
      <c r="D211" s="228" t="s">
        <v>163</v>
      </c>
      <c r="E211" s="237" t="s">
        <v>19</v>
      </c>
      <c r="F211" s="238" t="s">
        <v>1181</v>
      </c>
      <c r="G211" s="236"/>
      <c r="H211" s="237" t="s">
        <v>19</v>
      </c>
      <c r="I211" s="239"/>
      <c r="J211" s="236"/>
      <c r="K211" s="236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163</v>
      </c>
      <c r="AU211" s="244" t="s">
        <v>81</v>
      </c>
      <c r="AV211" s="13" t="s">
        <v>79</v>
      </c>
      <c r="AW211" s="13" t="s">
        <v>34</v>
      </c>
      <c r="AX211" s="13" t="s">
        <v>72</v>
      </c>
      <c r="AY211" s="244" t="s">
        <v>150</v>
      </c>
    </row>
    <row r="212" s="13" customFormat="1">
      <c r="A212" s="13"/>
      <c r="B212" s="235"/>
      <c r="C212" s="236"/>
      <c r="D212" s="228" t="s">
        <v>163</v>
      </c>
      <c r="E212" s="237" t="s">
        <v>19</v>
      </c>
      <c r="F212" s="238" t="s">
        <v>1182</v>
      </c>
      <c r="G212" s="236"/>
      <c r="H212" s="237" t="s">
        <v>19</v>
      </c>
      <c r="I212" s="239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163</v>
      </c>
      <c r="AU212" s="244" t="s">
        <v>81</v>
      </c>
      <c r="AV212" s="13" t="s">
        <v>79</v>
      </c>
      <c r="AW212" s="13" t="s">
        <v>34</v>
      </c>
      <c r="AX212" s="13" t="s">
        <v>72</v>
      </c>
      <c r="AY212" s="244" t="s">
        <v>150</v>
      </c>
    </row>
    <row r="213" s="13" customFormat="1">
      <c r="A213" s="13"/>
      <c r="B213" s="235"/>
      <c r="C213" s="236"/>
      <c r="D213" s="228" t="s">
        <v>163</v>
      </c>
      <c r="E213" s="237" t="s">
        <v>19</v>
      </c>
      <c r="F213" s="238" t="s">
        <v>1119</v>
      </c>
      <c r="G213" s="236"/>
      <c r="H213" s="237" t="s">
        <v>19</v>
      </c>
      <c r="I213" s="239"/>
      <c r="J213" s="236"/>
      <c r="K213" s="236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163</v>
      </c>
      <c r="AU213" s="244" t="s">
        <v>81</v>
      </c>
      <c r="AV213" s="13" t="s">
        <v>79</v>
      </c>
      <c r="AW213" s="13" t="s">
        <v>34</v>
      </c>
      <c r="AX213" s="13" t="s">
        <v>72</v>
      </c>
      <c r="AY213" s="244" t="s">
        <v>150</v>
      </c>
    </row>
    <row r="214" s="14" customFormat="1">
      <c r="A214" s="14"/>
      <c r="B214" s="245"/>
      <c r="C214" s="246"/>
      <c r="D214" s="228" t="s">
        <v>163</v>
      </c>
      <c r="E214" s="247" t="s">
        <v>19</v>
      </c>
      <c r="F214" s="248" t="s">
        <v>1183</v>
      </c>
      <c r="G214" s="246"/>
      <c r="H214" s="249">
        <v>9.8450000000000006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163</v>
      </c>
      <c r="AU214" s="255" t="s">
        <v>81</v>
      </c>
      <c r="AV214" s="14" t="s">
        <v>81</v>
      </c>
      <c r="AW214" s="14" t="s">
        <v>34</v>
      </c>
      <c r="AX214" s="14" t="s">
        <v>72</v>
      </c>
      <c r="AY214" s="255" t="s">
        <v>150</v>
      </c>
    </row>
    <row r="215" s="14" customFormat="1">
      <c r="A215" s="14"/>
      <c r="B215" s="245"/>
      <c r="C215" s="246"/>
      <c r="D215" s="228" t="s">
        <v>163</v>
      </c>
      <c r="E215" s="247" t="s">
        <v>19</v>
      </c>
      <c r="F215" s="248" t="s">
        <v>1184</v>
      </c>
      <c r="G215" s="246"/>
      <c r="H215" s="249">
        <v>7.2999999999999998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163</v>
      </c>
      <c r="AU215" s="255" t="s">
        <v>81</v>
      </c>
      <c r="AV215" s="14" t="s">
        <v>81</v>
      </c>
      <c r="AW215" s="14" t="s">
        <v>34</v>
      </c>
      <c r="AX215" s="14" t="s">
        <v>72</v>
      </c>
      <c r="AY215" s="255" t="s">
        <v>150</v>
      </c>
    </row>
    <row r="216" s="13" customFormat="1">
      <c r="A216" s="13"/>
      <c r="B216" s="235"/>
      <c r="C216" s="236"/>
      <c r="D216" s="228" t="s">
        <v>163</v>
      </c>
      <c r="E216" s="237" t="s">
        <v>19</v>
      </c>
      <c r="F216" s="238" t="s">
        <v>1126</v>
      </c>
      <c r="G216" s="236"/>
      <c r="H216" s="237" t="s">
        <v>19</v>
      </c>
      <c r="I216" s="239"/>
      <c r="J216" s="236"/>
      <c r="K216" s="236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163</v>
      </c>
      <c r="AU216" s="244" t="s">
        <v>81</v>
      </c>
      <c r="AV216" s="13" t="s">
        <v>79</v>
      </c>
      <c r="AW216" s="13" t="s">
        <v>34</v>
      </c>
      <c r="AX216" s="13" t="s">
        <v>72</v>
      </c>
      <c r="AY216" s="244" t="s">
        <v>150</v>
      </c>
    </row>
    <row r="217" s="14" customFormat="1">
      <c r="A217" s="14"/>
      <c r="B217" s="245"/>
      <c r="C217" s="246"/>
      <c r="D217" s="228" t="s">
        <v>163</v>
      </c>
      <c r="E217" s="247" t="s">
        <v>19</v>
      </c>
      <c r="F217" s="248" t="s">
        <v>1185</v>
      </c>
      <c r="G217" s="246"/>
      <c r="H217" s="249">
        <v>11.025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163</v>
      </c>
      <c r="AU217" s="255" t="s">
        <v>81</v>
      </c>
      <c r="AV217" s="14" t="s">
        <v>81</v>
      </c>
      <c r="AW217" s="14" t="s">
        <v>34</v>
      </c>
      <c r="AX217" s="14" t="s">
        <v>72</v>
      </c>
      <c r="AY217" s="255" t="s">
        <v>150</v>
      </c>
    </row>
    <row r="218" s="14" customFormat="1">
      <c r="A218" s="14"/>
      <c r="B218" s="245"/>
      <c r="C218" s="246"/>
      <c r="D218" s="228" t="s">
        <v>163</v>
      </c>
      <c r="E218" s="247" t="s">
        <v>19</v>
      </c>
      <c r="F218" s="248" t="s">
        <v>1186</v>
      </c>
      <c r="G218" s="246"/>
      <c r="H218" s="249">
        <v>3.5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163</v>
      </c>
      <c r="AU218" s="255" t="s">
        <v>81</v>
      </c>
      <c r="AV218" s="14" t="s">
        <v>81</v>
      </c>
      <c r="AW218" s="14" t="s">
        <v>34</v>
      </c>
      <c r="AX218" s="14" t="s">
        <v>72</v>
      </c>
      <c r="AY218" s="255" t="s">
        <v>150</v>
      </c>
    </row>
    <row r="219" s="14" customFormat="1">
      <c r="A219" s="14"/>
      <c r="B219" s="245"/>
      <c r="C219" s="246"/>
      <c r="D219" s="228" t="s">
        <v>163</v>
      </c>
      <c r="E219" s="247" t="s">
        <v>19</v>
      </c>
      <c r="F219" s="248" t="s">
        <v>1187</v>
      </c>
      <c r="G219" s="246"/>
      <c r="H219" s="249">
        <v>7.5599999999999996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163</v>
      </c>
      <c r="AU219" s="255" t="s">
        <v>81</v>
      </c>
      <c r="AV219" s="14" t="s">
        <v>81</v>
      </c>
      <c r="AW219" s="14" t="s">
        <v>34</v>
      </c>
      <c r="AX219" s="14" t="s">
        <v>72</v>
      </c>
      <c r="AY219" s="255" t="s">
        <v>150</v>
      </c>
    </row>
    <row r="220" s="13" customFormat="1">
      <c r="A220" s="13"/>
      <c r="B220" s="235"/>
      <c r="C220" s="236"/>
      <c r="D220" s="228" t="s">
        <v>163</v>
      </c>
      <c r="E220" s="237" t="s">
        <v>19</v>
      </c>
      <c r="F220" s="238" t="s">
        <v>1131</v>
      </c>
      <c r="G220" s="236"/>
      <c r="H220" s="237" t="s">
        <v>19</v>
      </c>
      <c r="I220" s="239"/>
      <c r="J220" s="236"/>
      <c r="K220" s="236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163</v>
      </c>
      <c r="AU220" s="244" t="s">
        <v>81</v>
      </c>
      <c r="AV220" s="13" t="s">
        <v>79</v>
      </c>
      <c r="AW220" s="13" t="s">
        <v>34</v>
      </c>
      <c r="AX220" s="13" t="s">
        <v>72</v>
      </c>
      <c r="AY220" s="244" t="s">
        <v>150</v>
      </c>
    </row>
    <row r="221" s="14" customFormat="1">
      <c r="A221" s="14"/>
      <c r="B221" s="245"/>
      <c r="C221" s="246"/>
      <c r="D221" s="228" t="s">
        <v>163</v>
      </c>
      <c r="E221" s="247" t="s">
        <v>19</v>
      </c>
      <c r="F221" s="248" t="s">
        <v>1188</v>
      </c>
      <c r="G221" s="246"/>
      <c r="H221" s="249">
        <v>8.5800000000000001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163</v>
      </c>
      <c r="AU221" s="255" t="s">
        <v>81</v>
      </c>
      <c r="AV221" s="14" t="s">
        <v>81</v>
      </c>
      <c r="AW221" s="14" t="s">
        <v>34</v>
      </c>
      <c r="AX221" s="14" t="s">
        <v>72</v>
      </c>
      <c r="AY221" s="255" t="s">
        <v>150</v>
      </c>
    </row>
    <row r="222" s="14" customFormat="1">
      <c r="A222" s="14"/>
      <c r="B222" s="245"/>
      <c r="C222" s="246"/>
      <c r="D222" s="228" t="s">
        <v>163</v>
      </c>
      <c r="E222" s="247" t="s">
        <v>19</v>
      </c>
      <c r="F222" s="248" t="s">
        <v>1189</v>
      </c>
      <c r="G222" s="246"/>
      <c r="H222" s="249">
        <v>5.2199999999999998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163</v>
      </c>
      <c r="AU222" s="255" t="s">
        <v>81</v>
      </c>
      <c r="AV222" s="14" t="s">
        <v>81</v>
      </c>
      <c r="AW222" s="14" t="s">
        <v>34</v>
      </c>
      <c r="AX222" s="14" t="s">
        <v>72</v>
      </c>
      <c r="AY222" s="255" t="s">
        <v>150</v>
      </c>
    </row>
    <row r="223" s="14" customFormat="1">
      <c r="A223" s="14"/>
      <c r="B223" s="245"/>
      <c r="C223" s="246"/>
      <c r="D223" s="228" t="s">
        <v>163</v>
      </c>
      <c r="E223" s="247" t="s">
        <v>19</v>
      </c>
      <c r="F223" s="248" t="s">
        <v>1190</v>
      </c>
      <c r="G223" s="246"/>
      <c r="H223" s="249">
        <v>7.5899999999999999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163</v>
      </c>
      <c r="AU223" s="255" t="s">
        <v>81</v>
      </c>
      <c r="AV223" s="14" t="s">
        <v>81</v>
      </c>
      <c r="AW223" s="14" t="s">
        <v>34</v>
      </c>
      <c r="AX223" s="14" t="s">
        <v>72</v>
      </c>
      <c r="AY223" s="255" t="s">
        <v>150</v>
      </c>
    </row>
    <row r="224" s="15" customFormat="1">
      <c r="A224" s="15"/>
      <c r="B224" s="256"/>
      <c r="C224" s="257"/>
      <c r="D224" s="228" t="s">
        <v>163</v>
      </c>
      <c r="E224" s="258" t="s">
        <v>19</v>
      </c>
      <c r="F224" s="259" t="s">
        <v>167</v>
      </c>
      <c r="G224" s="257"/>
      <c r="H224" s="260">
        <v>60.620000000000005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6" t="s">
        <v>163</v>
      </c>
      <c r="AU224" s="266" t="s">
        <v>81</v>
      </c>
      <c r="AV224" s="15" t="s">
        <v>157</v>
      </c>
      <c r="AW224" s="15" t="s">
        <v>34</v>
      </c>
      <c r="AX224" s="15" t="s">
        <v>79</v>
      </c>
      <c r="AY224" s="266" t="s">
        <v>150</v>
      </c>
    </row>
    <row r="225" s="2" customFormat="1" ht="24.15" customHeight="1">
      <c r="A225" s="40"/>
      <c r="B225" s="41"/>
      <c r="C225" s="215" t="s">
        <v>247</v>
      </c>
      <c r="D225" s="215" t="s">
        <v>152</v>
      </c>
      <c r="E225" s="216" t="s">
        <v>633</v>
      </c>
      <c r="F225" s="217" t="s">
        <v>634</v>
      </c>
      <c r="G225" s="218" t="s">
        <v>155</v>
      </c>
      <c r="H225" s="219">
        <v>44</v>
      </c>
      <c r="I225" s="220"/>
      <c r="J225" s="221">
        <f>ROUND(I225*H225,2)</f>
        <v>0</v>
      </c>
      <c r="K225" s="217" t="s">
        <v>156</v>
      </c>
      <c r="L225" s="46"/>
      <c r="M225" s="222" t="s">
        <v>19</v>
      </c>
      <c r="N225" s="223" t="s">
        <v>43</v>
      </c>
      <c r="O225" s="86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6" t="s">
        <v>157</v>
      </c>
      <c r="AT225" s="226" t="s">
        <v>152</v>
      </c>
      <c r="AU225" s="226" t="s">
        <v>81</v>
      </c>
      <c r="AY225" s="19" t="s">
        <v>150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9" t="s">
        <v>79</v>
      </c>
      <c r="BK225" s="227">
        <f>ROUND(I225*H225,2)</f>
        <v>0</v>
      </c>
      <c r="BL225" s="19" t="s">
        <v>157</v>
      </c>
      <c r="BM225" s="226" t="s">
        <v>1191</v>
      </c>
    </row>
    <row r="226" s="2" customFormat="1">
      <c r="A226" s="40"/>
      <c r="B226" s="41"/>
      <c r="C226" s="42"/>
      <c r="D226" s="228" t="s">
        <v>159</v>
      </c>
      <c r="E226" s="42"/>
      <c r="F226" s="229" t="s">
        <v>636</v>
      </c>
      <c r="G226" s="42"/>
      <c r="H226" s="42"/>
      <c r="I226" s="230"/>
      <c r="J226" s="42"/>
      <c r="K226" s="42"/>
      <c r="L226" s="46"/>
      <c r="M226" s="231"/>
      <c r="N226" s="23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159</v>
      </c>
      <c r="AU226" s="19" t="s">
        <v>81</v>
      </c>
    </row>
    <row r="227" s="2" customFormat="1">
      <c r="A227" s="40"/>
      <c r="B227" s="41"/>
      <c r="C227" s="42"/>
      <c r="D227" s="233" t="s">
        <v>161</v>
      </c>
      <c r="E227" s="42"/>
      <c r="F227" s="234" t="s">
        <v>637</v>
      </c>
      <c r="G227" s="42"/>
      <c r="H227" s="42"/>
      <c r="I227" s="230"/>
      <c r="J227" s="42"/>
      <c r="K227" s="42"/>
      <c r="L227" s="46"/>
      <c r="M227" s="231"/>
      <c r="N227" s="232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161</v>
      </c>
      <c r="AU227" s="19" t="s">
        <v>81</v>
      </c>
    </row>
    <row r="228" s="13" customFormat="1">
      <c r="A228" s="13"/>
      <c r="B228" s="235"/>
      <c r="C228" s="236"/>
      <c r="D228" s="228" t="s">
        <v>163</v>
      </c>
      <c r="E228" s="237" t="s">
        <v>19</v>
      </c>
      <c r="F228" s="238" t="s">
        <v>1192</v>
      </c>
      <c r="G228" s="236"/>
      <c r="H228" s="237" t="s">
        <v>19</v>
      </c>
      <c r="I228" s="239"/>
      <c r="J228" s="236"/>
      <c r="K228" s="236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163</v>
      </c>
      <c r="AU228" s="244" t="s">
        <v>81</v>
      </c>
      <c r="AV228" s="13" t="s">
        <v>79</v>
      </c>
      <c r="AW228" s="13" t="s">
        <v>34</v>
      </c>
      <c r="AX228" s="13" t="s">
        <v>72</v>
      </c>
      <c r="AY228" s="244" t="s">
        <v>150</v>
      </c>
    </row>
    <row r="229" s="13" customFormat="1">
      <c r="A229" s="13"/>
      <c r="B229" s="235"/>
      <c r="C229" s="236"/>
      <c r="D229" s="228" t="s">
        <v>163</v>
      </c>
      <c r="E229" s="237" t="s">
        <v>19</v>
      </c>
      <c r="F229" s="238" t="s">
        <v>1193</v>
      </c>
      <c r="G229" s="236"/>
      <c r="H229" s="237" t="s">
        <v>19</v>
      </c>
      <c r="I229" s="239"/>
      <c r="J229" s="236"/>
      <c r="K229" s="236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163</v>
      </c>
      <c r="AU229" s="244" t="s">
        <v>81</v>
      </c>
      <c r="AV229" s="13" t="s">
        <v>79</v>
      </c>
      <c r="AW229" s="13" t="s">
        <v>34</v>
      </c>
      <c r="AX229" s="13" t="s">
        <v>72</v>
      </c>
      <c r="AY229" s="244" t="s">
        <v>150</v>
      </c>
    </row>
    <row r="230" s="13" customFormat="1">
      <c r="A230" s="13"/>
      <c r="B230" s="235"/>
      <c r="C230" s="236"/>
      <c r="D230" s="228" t="s">
        <v>163</v>
      </c>
      <c r="E230" s="237" t="s">
        <v>19</v>
      </c>
      <c r="F230" s="238" t="s">
        <v>1119</v>
      </c>
      <c r="G230" s="236"/>
      <c r="H230" s="237" t="s">
        <v>19</v>
      </c>
      <c r="I230" s="239"/>
      <c r="J230" s="236"/>
      <c r="K230" s="236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163</v>
      </c>
      <c r="AU230" s="244" t="s">
        <v>81</v>
      </c>
      <c r="AV230" s="13" t="s">
        <v>79</v>
      </c>
      <c r="AW230" s="13" t="s">
        <v>34</v>
      </c>
      <c r="AX230" s="13" t="s">
        <v>72</v>
      </c>
      <c r="AY230" s="244" t="s">
        <v>150</v>
      </c>
    </row>
    <row r="231" s="14" customFormat="1">
      <c r="A231" s="14"/>
      <c r="B231" s="245"/>
      <c r="C231" s="246"/>
      <c r="D231" s="228" t="s">
        <v>163</v>
      </c>
      <c r="E231" s="247" t="s">
        <v>19</v>
      </c>
      <c r="F231" s="248" t="s">
        <v>1194</v>
      </c>
      <c r="G231" s="246"/>
      <c r="H231" s="249">
        <v>8.1400000000000006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163</v>
      </c>
      <c r="AU231" s="255" t="s">
        <v>81</v>
      </c>
      <c r="AV231" s="14" t="s">
        <v>81</v>
      </c>
      <c r="AW231" s="14" t="s">
        <v>34</v>
      </c>
      <c r="AX231" s="14" t="s">
        <v>72</v>
      </c>
      <c r="AY231" s="255" t="s">
        <v>150</v>
      </c>
    </row>
    <row r="232" s="13" customFormat="1">
      <c r="A232" s="13"/>
      <c r="B232" s="235"/>
      <c r="C232" s="236"/>
      <c r="D232" s="228" t="s">
        <v>163</v>
      </c>
      <c r="E232" s="237" t="s">
        <v>19</v>
      </c>
      <c r="F232" s="238" t="s">
        <v>1126</v>
      </c>
      <c r="G232" s="236"/>
      <c r="H232" s="237" t="s">
        <v>19</v>
      </c>
      <c r="I232" s="239"/>
      <c r="J232" s="236"/>
      <c r="K232" s="236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163</v>
      </c>
      <c r="AU232" s="244" t="s">
        <v>81</v>
      </c>
      <c r="AV232" s="13" t="s">
        <v>79</v>
      </c>
      <c r="AW232" s="13" t="s">
        <v>34</v>
      </c>
      <c r="AX232" s="13" t="s">
        <v>72</v>
      </c>
      <c r="AY232" s="244" t="s">
        <v>150</v>
      </c>
    </row>
    <row r="233" s="14" customFormat="1">
      <c r="A233" s="14"/>
      <c r="B233" s="245"/>
      <c r="C233" s="246"/>
      <c r="D233" s="228" t="s">
        <v>163</v>
      </c>
      <c r="E233" s="247" t="s">
        <v>19</v>
      </c>
      <c r="F233" s="248" t="s">
        <v>1195</v>
      </c>
      <c r="G233" s="246"/>
      <c r="H233" s="249">
        <v>22.66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163</v>
      </c>
      <c r="AU233" s="255" t="s">
        <v>81</v>
      </c>
      <c r="AV233" s="14" t="s">
        <v>81</v>
      </c>
      <c r="AW233" s="14" t="s">
        <v>34</v>
      </c>
      <c r="AX233" s="14" t="s">
        <v>72</v>
      </c>
      <c r="AY233" s="255" t="s">
        <v>150</v>
      </c>
    </row>
    <row r="234" s="13" customFormat="1">
      <c r="A234" s="13"/>
      <c r="B234" s="235"/>
      <c r="C234" s="236"/>
      <c r="D234" s="228" t="s">
        <v>163</v>
      </c>
      <c r="E234" s="237" t="s">
        <v>19</v>
      </c>
      <c r="F234" s="238" t="s">
        <v>1131</v>
      </c>
      <c r="G234" s="236"/>
      <c r="H234" s="237" t="s">
        <v>19</v>
      </c>
      <c r="I234" s="239"/>
      <c r="J234" s="236"/>
      <c r="K234" s="236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163</v>
      </c>
      <c r="AU234" s="244" t="s">
        <v>81</v>
      </c>
      <c r="AV234" s="13" t="s">
        <v>79</v>
      </c>
      <c r="AW234" s="13" t="s">
        <v>34</v>
      </c>
      <c r="AX234" s="13" t="s">
        <v>72</v>
      </c>
      <c r="AY234" s="244" t="s">
        <v>150</v>
      </c>
    </row>
    <row r="235" s="14" customFormat="1">
      <c r="A235" s="14"/>
      <c r="B235" s="245"/>
      <c r="C235" s="246"/>
      <c r="D235" s="228" t="s">
        <v>163</v>
      </c>
      <c r="E235" s="247" t="s">
        <v>19</v>
      </c>
      <c r="F235" s="248" t="s">
        <v>1196</v>
      </c>
      <c r="G235" s="246"/>
      <c r="H235" s="249">
        <v>13.199999999999999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163</v>
      </c>
      <c r="AU235" s="255" t="s">
        <v>81</v>
      </c>
      <c r="AV235" s="14" t="s">
        <v>81</v>
      </c>
      <c r="AW235" s="14" t="s">
        <v>34</v>
      </c>
      <c r="AX235" s="14" t="s">
        <v>72</v>
      </c>
      <c r="AY235" s="255" t="s">
        <v>150</v>
      </c>
    </row>
    <row r="236" s="15" customFormat="1">
      <c r="A236" s="15"/>
      <c r="B236" s="256"/>
      <c r="C236" s="257"/>
      <c r="D236" s="228" t="s">
        <v>163</v>
      </c>
      <c r="E236" s="258" t="s">
        <v>19</v>
      </c>
      <c r="F236" s="259" t="s">
        <v>167</v>
      </c>
      <c r="G236" s="257"/>
      <c r="H236" s="260">
        <v>44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6" t="s">
        <v>163</v>
      </c>
      <c r="AU236" s="266" t="s">
        <v>81</v>
      </c>
      <c r="AV236" s="15" t="s">
        <v>157</v>
      </c>
      <c r="AW236" s="15" t="s">
        <v>34</v>
      </c>
      <c r="AX236" s="15" t="s">
        <v>79</v>
      </c>
      <c r="AY236" s="266" t="s">
        <v>150</v>
      </c>
    </row>
    <row r="237" s="2" customFormat="1" ht="24.15" customHeight="1">
      <c r="A237" s="40"/>
      <c r="B237" s="41"/>
      <c r="C237" s="215" t="s">
        <v>256</v>
      </c>
      <c r="D237" s="215" t="s">
        <v>152</v>
      </c>
      <c r="E237" s="216" t="s">
        <v>1197</v>
      </c>
      <c r="F237" s="217" t="s">
        <v>1198</v>
      </c>
      <c r="G237" s="218" t="s">
        <v>155</v>
      </c>
      <c r="H237" s="219">
        <v>30.800000000000001</v>
      </c>
      <c r="I237" s="220"/>
      <c r="J237" s="221">
        <f>ROUND(I237*H237,2)</f>
        <v>0</v>
      </c>
      <c r="K237" s="217" t="s">
        <v>156</v>
      </c>
      <c r="L237" s="46"/>
      <c r="M237" s="222" t="s">
        <v>19</v>
      </c>
      <c r="N237" s="223" t="s">
        <v>43</v>
      </c>
      <c r="O237" s="86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6" t="s">
        <v>157</v>
      </c>
      <c r="AT237" s="226" t="s">
        <v>152</v>
      </c>
      <c r="AU237" s="226" t="s">
        <v>81</v>
      </c>
      <c r="AY237" s="19" t="s">
        <v>150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79</v>
      </c>
      <c r="BK237" s="227">
        <f>ROUND(I237*H237,2)</f>
        <v>0</v>
      </c>
      <c r="BL237" s="19" t="s">
        <v>157</v>
      </c>
      <c r="BM237" s="226" t="s">
        <v>1199</v>
      </c>
    </row>
    <row r="238" s="2" customFormat="1">
      <c r="A238" s="40"/>
      <c r="B238" s="41"/>
      <c r="C238" s="42"/>
      <c r="D238" s="228" t="s">
        <v>159</v>
      </c>
      <c r="E238" s="42"/>
      <c r="F238" s="229" t="s">
        <v>1200</v>
      </c>
      <c r="G238" s="42"/>
      <c r="H238" s="42"/>
      <c r="I238" s="230"/>
      <c r="J238" s="42"/>
      <c r="K238" s="42"/>
      <c r="L238" s="46"/>
      <c r="M238" s="231"/>
      <c r="N238" s="232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159</v>
      </c>
      <c r="AU238" s="19" t="s">
        <v>81</v>
      </c>
    </row>
    <row r="239" s="2" customFormat="1">
      <c r="A239" s="40"/>
      <c r="B239" s="41"/>
      <c r="C239" s="42"/>
      <c r="D239" s="233" t="s">
        <v>161</v>
      </c>
      <c r="E239" s="42"/>
      <c r="F239" s="234" t="s">
        <v>1201</v>
      </c>
      <c r="G239" s="42"/>
      <c r="H239" s="42"/>
      <c r="I239" s="230"/>
      <c r="J239" s="42"/>
      <c r="K239" s="42"/>
      <c r="L239" s="46"/>
      <c r="M239" s="231"/>
      <c r="N239" s="232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161</v>
      </c>
      <c r="AU239" s="19" t="s">
        <v>81</v>
      </c>
    </row>
    <row r="240" s="13" customFormat="1">
      <c r="A240" s="13"/>
      <c r="B240" s="235"/>
      <c r="C240" s="236"/>
      <c r="D240" s="228" t="s">
        <v>163</v>
      </c>
      <c r="E240" s="237" t="s">
        <v>19</v>
      </c>
      <c r="F240" s="238" t="s">
        <v>1118</v>
      </c>
      <c r="G240" s="236"/>
      <c r="H240" s="237" t="s">
        <v>19</v>
      </c>
      <c r="I240" s="239"/>
      <c r="J240" s="236"/>
      <c r="K240" s="236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163</v>
      </c>
      <c r="AU240" s="244" t="s">
        <v>81</v>
      </c>
      <c r="AV240" s="13" t="s">
        <v>79</v>
      </c>
      <c r="AW240" s="13" t="s">
        <v>34</v>
      </c>
      <c r="AX240" s="13" t="s">
        <v>72</v>
      </c>
      <c r="AY240" s="244" t="s">
        <v>150</v>
      </c>
    </row>
    <row r="241" s="13" customFormat="1">
      <c r="A241" s="13"/>
      <c r="B241" s="235"/>
      <c r="C241" s="236"/>
      <c r="D241" s="228" t="s">
        <v>163</v>
      </c>
      <c r="E241" s="237" t="s">
        <v>19</v>
      </c>
      <c r="F241" s="238" t="s">
        <v>1175</v>
      </c>
      <c r="G241" s="236"/>
      <c r="H241" s="237" t="s">
        <v>19</v>
      </c>
      <c r="I241" s="239"/>
      <c r="J241" s="236"/>
      <c r="K241" s="236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163</v>
      </c>
      <c r="AU241" s="244" t="s">
        <v>81</v>
      </c>
      <c r="AV241" s="13" t="s">
        <v>79</v>
      </c>
      <c r="AW241" s="13" t="s">
        <v>34</v>
      </c>
      <c r="AX241" s="13" t="s">
        <v>72</v>
      </c>
      <c r="AY241" s="244" t="s">
        <v>150</v>
      </c>
    </row>
    <row r="242" s="14" customFormat="1">
      <c r="A242" s="14"/>
      <c r="B242" s="245"/>
      <c r="C242" s="246"/>
      <c r="D242" s="228" t="s">
        <v>163</v>
      </c>
      <c r="E242" s="247" t="s">
        <v>19</v>
      </c>
      <c r="F242" s="248" t="s">
        <v>1202</v>
      </c>
      <c r="G242" s="246"/>
      <c r="H242" s="249">
        <v>9.7899999999999991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163</v>
      </c>
      <c r="AU242" s="255" t="s">
        <v>81</v>
      </c>
      <c r="AV242" s="14" t="s">
        <v>81</v>
      </c>
      <c r="AW242" s="14" t="s">
        <v>34</v>
      </c>
      <c r="AX242" s="14" t="s">
        <v>72</v>
      </c>
      <c r="AY242" s="255" t="s">
        <v>150</v>
      </c>
    </row>
    <row r="243" s="14" customFormat="1">
      <c r="A243" s="14"/>
      <c r="B243" s="245"/>
      <c r="C243" s="246"/>
      <c r="D243" s="228" t="s">
        <v>163</v>
      </c>
      <c r="E243" s="247" t="s">
        <v>19</v>
      </c>
      <c r="F243" s="248" t="s">
        <v>1203</v>
      </c>
      <c r="G243" s="246"/>
      <c r="H243" s="249">
        <v>21.010000000000002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163</v>
      </c>
      <c r="AU243" s="255" t="s">
        <v>81</v>
      </c>
      <c r="AV243" s="14" t="s">
        <v>81</v>
      </c>
      <c r="AW243" s="14" t="s">
        <v>34</v>
      </c>
      <c r="AX243" s="14" t="s">
        <v>72</v>
      </c>
      <c r="AY243" s="255" t="s">
        <v>150</v>
      </c>
    </row>
    <row r="244" s="15" customFormat="1">
      <c r="A244" s="15"/>
      <c r="B244" s="256"/>
      <c r="C244" s="257"/>
      <c r="D244" s="228" t="s">
        <v>163</v>
      </c>
      <c r="E244" s="258" t="s">
        <v>19</v>
      </c>
      <c r="F244" s="259" t="s">
        <v>167</v>
      </c>
      <c r="G244" s="257"/>
      <c r="H244" s="260">
        <v>30.800000000000001</v>
      </c>
      <c r="I244" s="261"/>
      <c r="J244" s="257"/>
      <c r="K244" s="257"/>
      <c r="L244" s="262"/>
      <c r="M244" s="263"/>
      <c r="N244" s="264"/>
      <c r="O244" s="264"/>
      <c r="P244" s="264"/>
      <c r="Q244" s="264"/>
      <c r="R244" s="264"/>
      <c r="S244" s="264"/>
      <c r="T244" s="26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6" t="s">
        <v>163</v>
      </c>
      <c r="AU244" s="266" t="s">
        <v>81</v>
      </c>
      <c r="AV244" s="15" t="s">
        <v>157</v>
      </c>
      <c r="AW244" s="15" t="s">
        <v>34</v>
      </c>
      <c r="AX244" s="15" t="s">
        <v>79</v>
      </c>
      <c r="AY244" s="266" t="s">
        <v>150</v>
      </c>
    </row>
    <row r="245" s="12" customFormat="1" ht="22.8" customHeight="1">
      <c r="A245" s="12"/>
      <c r="B245" s="199"/>
      <c r="C245" s="200"/>
      <c r="D245" s="201" t="s">
        <v>71</v>
      </c>
      <c r="E245" s="213" t="s">
        <v>91</v>
      </c>
      <c r="F245" s="213" t="s">
        <v>869</v>
      </c>
      <c r="G245" s="200"/>
      <c r="H245" s="200"/>
      <c r="I245" s="203"/>
      <c r="J245" s="214">
        <f>BK245</f>
        <v>0</v>
      </c>
      <c r="K245" s="200"/>
      <c r="L245" s="205"/>
      <c r="M245" s="206"/>
      <c r="N245" s="207"/>
      <c r="O245" s="207"/>
      <c r="P245" s="208">
        <f>SUM(P246:P383)</f>
        <v>0</v>
      </c>
      <c r="Q245" s="207"/>
      <c r="R245" s="208">
        <f>SUM(R246:R383)</f>
        <v>1.2244576300000001</v>
      </c>
      <c r="S245" s="207"/>
      <c r="T245" s="209">
        <f>SUM(T246:T383)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0" t="s">
        <v>79</v>
      </c>
      <c r="AT245" s="211" t="s">
        <v>71</v>
      </c>
      <c r="AU245" s="211" t="s">
        <v>79</v>
      </c>
      <c r="AY245" s="210" t="s">
        <v>150</v>
      </c>
      <c r="BK245" s="212">
        <f>SUM(BK246:BK383)</f>
        <v>0</v>
      </c>
    </row>
    <row r="246" s="2" customFormat="1" ht="16.5" customHeight="1">
      <c r="A246" s="40"/>
      <c r="B246" s="41"/>
      <c r="C246" s="215" t="s">
        <v>264</v>
      </c>
      <c r="D246" s="215" t="s">
        <v>152</v>
      </c>
      <c r="E246" s="216" t="s">
        <v>1204</v>
      </c>
      <c r="F246" s="217" t="s">
        <v>1205</v>
      </c>
      <c r="G246" s="218" t="s">
        <v>218</v>
      </c>
      <c r="H246" s="219">
        <v>0.48599999999999999</v>
      </c>
      <c r="I246" s="220"/>
      <c r="J246" s="221">
        <f>ROUND(I246*H246,2)</f>
        <v>0</v>
      </c>
      <c r="K246" s="217" t="s">
        <v>156</v>
      </c>
      <c r="L246" s="46"/>
      <c r="M246" s="222" t="s">
        <v>19</v>
      </c>
      <c r="N246" s="223" t="s">
        <v>43</v>
      </c>
      <c r="O246" s="86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6" t="s">
        <v>157</v>
      </c>
      <c r="AT246" s="226" t="s">
        <v>152</v>
      </c>
      <c r="AU246" s="226" t="s">
        <v>81</v>
      </c>
      <c r="AY246" s="19" t="s">
        <v>150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79</v>
      </c>
      <c r="BK246" s="227">
        <f>ROUND(I246*H246,2)</f>
        <v>0</v>
      </c>
      <c r="BL246" s="19" t="s">
        <v>157</v>
      </c>
      <c r="BM246" s="226" t="s">
        <v>1206</v>
      </c>
    </row>
    <row r="247" s="2" customFormat="1">
      <c r="A247" s="40"/>
      <c r="B247" s="41"/>
      <c r="C247" s="42"/>
      <c r="D247" s="228" t="s">
        <v>159</v>
      </c>
      <c r="E247" s="42"/>
      <c r="F247" s="229" t="s">
        <v>1207</v>
      </c>
      <c r="G247" s="42"/>
      <c r="H247" s="42"/>
      <c r="I247" s="230"/>
      <c r="J247" s="42"/>
      <c r="K247" s="42"/>
      <c r="L247" s="46"/>
      <c r="M247" s="231"/>
      <c r="N247" s="232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159</v>
      </c>
      <c r="AU247" s="19" t="s">
        <v>81</v>
      </c>
    </row>
    <row r="248" s="2" customFormat="1">
      <c r="A248" s="40"/>
      <c r="B248" s="41"/>
      <c r="C248" s="42"/>
      <c r="D248" s="233" t="s">
        <v>161</v>
      </c>
      <c r="E248" s="42"/>
      <c r="F248" s="234" t="s">
        <v>1208</v>
      </c>
      <c r="G248" s="42"/>
      <c r="H248" s="42"/>
      <c r="I248" s="230"/>
      <c r="J248" s="42"/>
      <c r="K248" s="42"/>
      <c r="L248" s="46"/>
      <c r="M248" s="231"/>
      <c r="N248" s="232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161</v>
      </c>
      <c r="AU248" s="19" t="s">
        <v>81</v>
      </c>
    </row>
    <row r="249" s="13" customFormat="1">
      <c r="A249" s="13"/>
      <c r="B249" s="235"/>
      <c r="C249" s="236"/>
      <c r="D249" s="228" t="s">
        <v>163</v>
      </c>
      <c r="E249" s="237" t="s">
        <v>19</v>
      </c>
      <c r="F249" s="238" t="s">
        <v>1118</v>
      </c>
      <c r="G249" s="236"/>
      <c r="H249" s="237" t="s">
        <v>19</v>
      </c>
      <c r="I249" s="239"/>
      <c r="J249" s="236"/>
      <c r="K249" s="236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163</v>
      </c>
      <c r="AU249" s="244" t="s">
        <v>81</v>
      </c>
      <c r="AV249" s="13" t="s">
        <v>79</v>
      </c>
      <c r="AW249" s="13" t="s">
        <v>34</v>
      </c>
      <c r="AX249" s="13" t="s">
        <v>72</v>
      </c>
      <c r="AY249" s="244" t="s">
        <v>150</v>
      </c>
    </row>
    <row r="250" s="13" customFormat="1">
      <c r="A250" s="13"/>
      <c r="B250" s="235"/>
      <c r="C250" s="236"/>
      <c r="D250" s="228" t="s">
        <v>163</v>
      </c>
      <c r="E250" s="237" t="s">
        <v>19</v>
      </c>
      <c r="F250" s="238" t="s">
        <v>1126</v>
      </c>
      <c r="G250" s="236"/>
      <c r="H250" s="237" t="s">
        <v>19</v>
      </c>
      <c r="I250" s="239"/>
      <c r="J250" s="236"/>
      <c r="K250" s="236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163</v>
      </c>
      <c r="AU250" s="244" t="s">
        <v>81</v>
      </c>
      <c r="AV250" s="13" t="s">
        <v>79</v>
      </c>
      <c r="AW250" s="13" t="s">
        <v>34</v>
      </c>
      <c r="AX250" s="13" t="s">
        <v>72</v>
      </c>
      <c r="AY250" s="244" t="s">
        <v>150</v>
      </c>
    </row>
    <row r="251" s="13" customFormat="1">
      <c r="A251" s="13"/>
      <c r="B251" s="235"/>
      <c r="C251" s="236"/>
      <c r="D251" s="228" t="s">
        <v>163</v>
      </c>
      <c r="E251" s="237" t="s">
        <v>19</v>
      </c>
      <c r="F251" s="238" t="s">
        <v>1209</v>
      </c>
      <c r="G251" s="236"/>
      <c r="H251" s="237" t="s">
        <v>19</v>
      </c>
      <c r="I251" s="239"/>
      <c r="J251" s="236"/>
      <c r="K251" s="236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163</v>
      </c>
      <c r="AU251" s="244" t="s">
        <v>81</v>
      </c>
      <c r="AV251" s="13" t="s">
        <v>79</v>
      </c>
      <c r="AW251" s="13" t="s">
        <v>34</v>
      </c>
      <c r="AX251" s="13" t="s">
        <v>72</v>
      </c>
      <c r="AY251" s="244" t="s">
        <v>150</v>
      </c>
    </row>
    <row r="252" s="14" customFormat="1">
      <c r="A252" s="14"/>
      <c r="B252" s="245"/>
      <c r="C252" s="246"/>
      <c r="D252" s="228" t="s">
        <v>163</v>
      </c>
      <c r="E252" s="247" t="s">
        <v>19</v>
      </c>
      <c r="F252" s="248" t="s">
        <v>1210</v>
      </c>
      <c r="G252" s="246"/>
      <c r="H252" s="249">
        <v>0.48599999999999999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163</v>
      </c>
      <c r="AU252" s="255" t="s">
        <v>81</v>
      </c>
      <c r="AV252" s="14" t="s">
        <v>81</v>
      </c>
      <c r="AW252" s="14" t="s">
        <v>34</v>
      </c>
      <c r="AX252" s="14" t="s">
        <v>72</v>
      </c>
      <c r="AY252" s="255" t="s">
        <v>150</v>
      </c>
    </row>
    <row r="253" s="15" customFormat="1">
      <c r="A253" s="15"/>
      <c r="B253" s="256"/>
      <c r="C253" s="257"/>
      <c r="D253" s="228" t="s">
        <v>163</v>
      </c>
      <c r="E253" s="258" t="s">
        <v>19</v>
      </c>
      <c r="F253" s="259" t="s">
        <v>167</v>
      </c>
      <c r="G253" s="257"/>
      <c r="H253" s="260">
        <v>0.48599999999999999</v>
      </c>
      <c r="I253" s="261"/>
      <c r="J253" s="257"/>
      <c r="K253" s="257"/>
      <c r="L253" s="262"/>
      <c r="M253" s="263"/>
      <c r="N253" s="264"/>
      <c r="O253" s="264"/>
      <c r="P253" s="264"/>
      <c r="Q253" s="264"/>
      <c r="R253" s="264"/>
      <c r="S253" s="264"/>
      <c r="T253" s="26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6" t="s">
        <v>163</v>
      </c>
      <c r="AU253" s="266" t="s">
        <v>81</v>
      </c>
      <c r="AV253" s="15" t="s">
        <v>157</v>
      </c>
      <c r="AW253" s="15" t="s">
        <v>34</v>
      </c>
      <c r="AX253" s="15" t="s">
        <v>79</v>
      </c>
      <c r="AY253" s="266" t="s">
        <v>150</v>
      </c>
    </row>
    <row r="254" s="2" customFormat="1" ht="16.5" customHeight="1">
      <c r="A254" s="40"/>
      <c r="B254" s="41"/>
      <c r="C254" s="215" t="s">
        <v>8</v>
      </c>
      <c r="D254" s="215" t="s">
        <v>152</v>
      </c>
      <c r="E254" s="216" t="s">
        <v>1211</v>
      </c>
      <c r="F254" s="217" t="s">
        <v>1212</v>
      </c>
      <c r="G254" s="218" t="s">
        <v>155</v>
      </c>
      <c r="H254" s="219">
        <v>2.3399999999999999</v>
      </c>
      <c r="I254" s="220"/>
      <c r="J254" s="221">
        <f>ROUND(I254*H254,2)</f>
        <v>0</v>
      </c>
      <c r="K254" s="217" t="s">
        <v>156</v>
      </c>
      <c r="L254" s="46"/>
      <c r="M254" s="222" t="s">
        <v>19</v>
      </c>
      <c r="N254" s="223" t="s">
        <v>43</v>
      </c>
      <c r="O254" s="86"/>
      <c r="P254" s="224">
        <f>O254*H254</f>
        <v>0</v>
      </c>
      <c r="Q254" s="224">
        <v>0.041739999999999999</v>
      </c>
      <c r="R254" s="224">
        <f>Q254*H254</f>
        <v>0.097671599999999997</v>
      </c>
      <c r="S254" s="224">
        <v>0</v>
      </c>
      <c r="T254" s="225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6" t="s">
        <v>157</v>
      </c>
      <c r="AT254" s="226" t="s">
        <v>152</v>
      </c>
      <c r="AU254" s="226" t="s">
        <v>81</v>
      </c>
      <c r="AY254" s="19" t="s">
        <v>150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9" t="s">
        <v>79</v>
      </c>
      <c r="BK254" s="227">
        <f>ROUND(I254*H254,2)</f>
        <v>0</v>
      </c>
      <c r="BL254" s="19" t="s">
        <v>157</v>
      </c>
      <c r="BM254" s="226" t="s">
        <v>1213</v>
      </c>
    </row>
    <row r="255" s="2" customFormat="1">
      <c r="A255" s="40"/>
      <c r="B255" s="41"/>
      <c r="C255" s="42"/>
      <c r="D255" s="228" t="s">
        <v>159</v>
      </c>
      <c r="E255" s="42"/>
      <c r="F255" s="229" t="s">
        <v>1214</v>
      </c>
      <c r="G255" s="42"/>
      <c r="H255" s="42"/>
      <c r="I255" s="230"/>
      <c r="J255" s="42"/>
      <c r="K255" s="42"/>
      <c r="L255" s="46"/>
      <c r="M255" s="231"/>
      <c r="N255" s="232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159</v>
      </c>
      <c r="AU255" s="19" t="s">
        <v>81</v>
      </c>
    </row>
    <row r="256" s="2" customFormat="1">
      <c r="A256" s="40"/>
      <c r="B256" s="41"/>
      <c r="C256" s="42"/>
      <c r="D256" s="233" t="s">
        <v>161</v>
      </c>
      <c r="E256" s="42"/>
      <c r="F256" s="234" t="s">
        <v>1215</v>
      </c>
      <c r="G256" s="42"/>
      <c r="H256" s="42"/>
      <c r="I256" s="230"/>
      <c r="J256" s="42"/>
      <c r="K256" s="42"/>
      <c r="L256" s="46"/>
      <c r="M256" s="231"/>
      <c r="N256" s="232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161</v>
      </c>
      <c r="AU256" s="19" t="s">
        <v>81</v>
      </c>
    </row>
    <row r="257" s="13" customFormat="1">
      <c r="A257" s="13"/>
      <c r="B257" s="235"/>
      <c r="C257" s="236"/>
      <c r="D257" s="228" t="s">
        <v>163</v>
      </c>
      <c r="E257" s="237" t="s">
        <v>19</v>
      </c>
      <c r="F257" s="238" t="s">
        <v>1118</v>
      </c>
      <c r="G257" s="236"/>
      <c r="H257" s="237" t="s">
        <v>19</v>
      </c>
      <c r="I257" s="239"/>
      <c r="J257" s="236"/>
      <c r="K257" s="236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163</v>
      </c>
      <c r="AU257" s="244" t="s">
        <v>81</v>
      </c>
      <c r="AV257" s="13" t="s">
        <v>79</v>
      </c>
      <c r="AW257" s="13" t="s">
        <v>34</v>
      </c>
      <c r="AX257" s="13" t="s">
        <v>72</v>
      </c>
      <c r="AY257" s="244" t="s">
        <v>150</v>
      </c>
    </row>
    <row r="258" s="13" customFormat="1">
      <c r="A258" s="13"/>
      <c r="B258" s="235"/>
      <c r="C258" s="236"/>
      <c r="D258" s="228" t="s">
        <v>163</v>
      </c>
      <c r="E258" s="237" t="s">
        <v>19</v>
      </c>
      <c r="F258" s="238" t="s">
        <v>1126</v>
      </c>
      <c r="G258" s="236"/>
      <c r="H258" s="237" t="s">
        <v>19</v>
      </c>
      <c r="I258" s="239"/>
      <c r="J258" s="236"/>
      <c r="K258" s="236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163</v>
      </c>
      <c r="AU258" s="244" t="s">
        <v>81</v>
      </c>
      <c r="AV258" s="13" t="s">
        <v>79</v>
      </c>
      <c r="AW258" s="13" t="s">
        <v>34</v>
      </c>
      <c r="AX258" s="13" t="s">
        <v>72</v>
      </c>
      <c r="AY258" s="244" t="s">
        <v>150</v>
      </c>
    </row>
    <row r="259" s="14" customFormat="1">
      <c r="A259" s="14"/>
      <c r="B259" s="245"/>
      <c r="C259" s="246"/>
      <c r="D259" s="228" t="s">
        <v>163</v>
      </c>
      <c r="E259" s="247" t="s">
        <v>19</v>
      </c>
      <c r="F259" s="248" t="s">
        <v>1216</v>
      </c>
      <c r="G259" s="246"/>
      <c r="H259" s="249">
        <v>2.1600000000000001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163</v>
      </c>
      <c r="AU259" s="255" t="s">
        <v>81</v>
      </c>
      <c r="AV259" s="14" t="s">
        <v>81</v>
      </c>
      <c r="AW259" s="14" t="s">
        <v>34</v>
      </c>
      <c r="AX259" s="14" t="s">
        <v>72</v>
      </c>
      <c r="AY259" s="255" t="s">
        <v>150</v>
      </c>
    </row>
    <row r="260" s="14" customFormat="1">
      <c r="A260" s="14"/>
      <c r="B260" s="245"/>
      <c r="C260" s="246"/>
      <c r="D260" s="228" t="s">
        <v>163</v>
      </c>
      <c r="E260" s="247" t="s">
        <v>19</v>
      </c>
      <c r="F260" s="248" t="s">
        <v>1217</v>
      </c>
      <c r="G260" s="246"/>
      <c r="H260" s="249">
        <v>0.17999999999999999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163</v>
      </c>
      <c r="AU260" s="255" t="s">
        <v>81</v>
      </c>
      <c r="AV260" s="14" t="s">
        <v>81</v>
      </c>
      <c r="AW260" s="14" t="s">
        <v>34</v>
      </c>
      <c r="AX260" s="14" t="s">
        <v>72</v>
      </c>
      <c r="AY260" s="255" t="s">
        <v>150</v>
      </c>
    </row>
    <row r="261" s="15" customFormat="1">
      <c r="A261" s="15"/>
      <c r="B261" s="256"/>
      <c r="C261" s="257"/>
      <c r="D261" s="228" t="s">
        <v>163</v>
      </c>
      <c r="E261" s="258" t="s">
        <v>19</v>
      </c>
      <c r="F261" s="259" t="s">
        <v>167</v>
      </c>
      <c r="G261" s="257"/>
      <c r="H261" s="260">
        <v>2.3399999999999999</v>
      </c>
      <c r="I261" s="261"/>
      <c r="J261" s="257"/>
      <c r="K261" s="257"/>
      <c r="L261" s="262"/>
      <c r="M261" s="263"/>
      <c r="N261" s="264"/>
      <c r="O261" s="264"/>
      <c r="P261" s="264"/>
      <c r="Q261" s="264"/>
      <c r="R261" s="264"/>
      <c r="S261" s="264"/>
      <c r="T261" s="26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6" t="s">
        <v>163</v>
      </c>
      <c r="AU261" s="266" t="s">
        <v>81</v>
      </c>
      <c r="AV261" s="15" t="s">
        <v>157</v>
      </c>
      <c r="AW261" s="15" t="s">
        <v>34</v>
      </c>
      <c r="AX261" s="15" t="s">
        <v>79</v>
      </c>
      <c r="AY261" s="266" t="s">
        <v>150</v>
      </c>
    </row>
    <row r="262" s="2" customFormat="1" ht="16.5" customHeight="1">
      <c r="A262" s="40"/>
      <c r="B262" s="41"/>
      <c r="C262" s="215" t="s">
        <v>276</v>
      </c>
      <c r="D262" s="215" t="s">
        <v>152</v>
      </c>
      <c r="E262" s="216" t="s">
        <v>1218</v>
      </c>
      <c r="F262" s="217" t="s">
        <v>1219</v>
      </c>
      <c r="G262" s="218" t="s">
        <v>155</v>
      </c>
      <c r="H262" s="219">
        <v>2.3399999999999999</v>
      </c>
      <c r="I262" s="220"/>
      <c r="J262" s="221">
        <f>ROUND(I262*H262,2)</f>
        <v>0</v>
      </c>
      <c r="K262" s="217" t="s">
        <v>156</v>
      </c>
      <c r="L262" s="46"/>
      <c r="M262" s="222" t="s">
        <v>19</v>
      </c>
      <c r="N262" s="223" t="s">
        <v>43</v>
      </c>
      <c r="O262" s="86"/>
      <c r="P262" s="224">
        <f>O262*H262</f>
        <v>0</v>
      </c>
      <c r="Q262" s="224">
        <v>2.0000000000000002E-05</v>
      </c>
      <c r="R262" s="224">
        <f>Q262*H262</f>
        <v>4.6799999999999999E-05</v>
      </c>
      <c r="S262" s="224">
        <v>0</v>
      </c>
      <c r="T262" s="225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6" t="s">
        <v>157</v>
      </c>
      <c r="AT262" s="226" t="s">
        <v>152</v>
      </c>
      <c r="AU262" s="226" t="s">
        <v>81</v>
      </c>
      <c r="AY262" s="19" t="s">
        <v>150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9" t="s">
        <v>79</v>
      </c>
      <c r="BK262" s="227">
        <f>ROUND(I262*H262,2)</f>
        <v>0</v>
      </c>
      <c r="BL262" s="19" t="s">
        <v>157</v>
      </c>
      <c r="BM262" s="226" t="s">
        <v>1220</v>
      </c>
    </row>
    <row r="263" s="2" customFormat="1">
      <c r="A263" s="40"/>
      <c r="B263" s="41"/>
      <c r="C263" s="42"/>
      <c r="D263" s="228" t="s">
        <v>159</v>
      </c>
      <c r="E263" s="42"/>
      <c r="F263" s="229" t="s">
        <v>1221</v>
      </c>
      <c r="G263" s="42"/>
      <c r="H263" s="42"/>
      <c r="I263" s="230"/>
      <c r="J263" s="42"/>
      <c r="K263" s="42"/>
      <c r="L263" s="46"/>
      <c r="M263" s="231"/>
      <c r="N263" s="23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159</v>
      </c>
      <c r="AU263" s="19" t="s">
        <v>81</v>
      </c>
    </row>
    <row r="264" s="2" customFormat="1">
      <c r="A264" s="40"/>
      <c r="B264" s="41"/>
      <c r="C264" s="42"/>
      <c r="D264" s="233" t="s">
        <v>161</v>
      </c>
      <c r="E264" s="42"/>
      <c r="F264" s="234" t="s">
        <v>1222</v>
      </c>
      <c r="G264" s="42"/>
      <c r="H264" s="42"/>
      <c r="I264" s="230"/>
      <c r="J264" s="42"/>
      <c r="K264" s="42"/>
      <c r="L264" s="46"/>
      <c r="M264" s="231"/>
      <c r="N264" s="232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161</v>
      </c>
      <c r="AU264" s="19" t="s">
        <v>81</v>
      </c>
    </row>
    <row r="265" s="13" customFormat="1">
      <c r="A265" s="13"/>
      <c r="B265" s="235"/>
      <c r="C265" s="236"/>
      <c r="D265" s="228" t="s">
        <v>163</v>
      </c>
      <c r="E265" s="237" t="s">
        <v>19</v>
      </c>
      <c r="F265" s="238" t="s">
        <v>1223</v>
      </c>
      <c r="G265" s="236"/>
      <c r="H265" s="237" t="s">
        <v>19</v>
      </c>
      <c r="I265" s="239"/>
      <c r="J265" s="236"/>
      <c r="K265" s="236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163</v>
      </c>
      <c r="AU265" s="244" t="s">
        <v>81</v>
      </c>
      <c r="AV265" s="13" t="s">
        <v>79</v>
      </c>
      <c r="AW265" s="13" t="s">
        <v>34</v>
      </c>
      <c r="AX265" s="13" t="s">
        <v>72</v>
      </c>
      <c r="AY265" s="244" t="s">
        <v>150</v>
      </c>
    </row>
    <row r="266" s="14" customFormat="1">
      <c r="A266" s="14"/>
      <c r="B266" s="245"/>
      <c r="C266" s="246"/>
      <c r="D266" s="228" t="s">
        <v>163</v>
      </c>
      <c r="E266" s="247" t="s">
        <v>19</v>
      </c>
      <c r="F266" s="248" t="s">
        <v>1224</v>
      </c>
      <c r="G266" s="246"/>
      <c r="H266" s="249">
        <v>2.3399999999999999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163</v>
      </c>
      <c r="AU266" s="255" t="s">
        <v>81</v>
      </c>
      <c r="AV266" s="14" t="s">
        <v>81</v>
      </c>
      <c r="AW266" s="14" t="s">
        <v>34</v>
      </c>
      <c r="AX266" s="14" t="s">
        <v>72</v>
      </c>
      <c r="AY266" s="255" t="s">
        <v>150</v>
      </c>
    </row>
    <row r="267" s="15" customFormat="1">
      <c r="A267" s="15"/>
      <c r="B267" s="256"/>
      <c r="C267" s="257"/>
      <c r="D267" s="228" t="s">
        <v>163</v>
      </c>
      <c r="E267" s="258" t="s">
        <v>19</v>
      </c>
      <c r="F267" s="259" t="s">
        <v>167</v>
      </c>
      <c r="G267" s="257"/>
      <c r="H267" s="260">
        <v>2.3399999999999999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6" t="s">
        <v>163</v>
      </c>
      <c r="AU267" s="266" t="s">
        <v>81</v>
      </c>
      <c r="AV267" s="15" t="s">
        <v>157</v>
      </c>
      <c r="AW267" s="15" t="s">
        <v>34</v>
      </c>
      <c r="AX267" s="15" t="s">
        <v>79</v>
      </c>
      <c r="AY267" s="266" t="s">
        <v>150</v>
      </c>
    </row>
    <row r="268" s="2" customFormat="1" ht="16.5" customHeight="1">
      <c r="A268" s="40"/>
      <c r="B268" s="41"/>
      <c r="C268" s="215" t="s">
        <v>283</v>
      </c>
      <c r="D268" s="215" t="s">
        <v>152</v>
      </c>
      <c r="E268" s="216" t="s">
        <v>1225</v>
      </c>
      <c r="F268" s="217" t="s">
        <v>1226</v>
      </c>
      <c r="G268" s="218" t="s">
        <v>382</v>
      </c>
      <c r="H268" s="219">
        <v>0.0040000000000000001</v>
      </c>
      <c r="I268" s="220"/>
      <c r="J268" s="221">
        <f>ROUND(I268*H268,2)</f>
        <v>0</v>
      </c>
      <c r="K268" s="217" t="s">
        <v>156</v>
      </c>
      <c r="L268" s="46"/>
      <c r="M268" s="222" t="s">
        <v>19</v>
      </c>
      <c r="N268" s="223" t="s">
        <v>43</v>
      </c>
      <c r="O268" s="86"/>
      <c r="P268" s="224">
        <f>O268*H268</f>
        <v>0</v>
      </c>
      <c r="Q268" s="224">
        <v>1.04877</v>
      </c>
      <c r="R268" s="224">
        <f>Q268*H268</f>
        <v>0.0041950800000000003</v>
      </c>
      <c r="S268" s="224">
        <v>0</v>
      </c>
      <c r="T268" s="225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6" t="s">
        <v>157</v>
      </c>
      <c r="AT268" s="226" t="s">
        <v>152</v>
      </c>
      <c r="AU268" s="226" t="s">
        <v>81</v>
      </c>
      <c r="AY268" s="19" t="s">
        <v>150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9" t="s">
        <v>79</v>
      </c>
      <c r="BK268" s="227">
        <f>ROUND(I268*H268,2)</f>
        <v>0</v>
      </c>
      <c r="BL268" s="19" t="s">
        <v>157</v>
      </c>
      <c r="BM268" s="226" t="s">
        <v>1227</v>
      </c>
    </row>
    <row r="269" s="2" customFormat="1">
      <c r="A269" s="40"/>
      <c r="B269" s="41"/>
      <c r="C269" s="42"/>
      <c r="D269" s="228" t="s">
        <v>159</v>
      </c>
      <c r="E269" s="42"/>
      <c r="F269" s="229" t="s">
        <v>1228</v>
      </c>
      <c r="G269" s="42"/>
      <c r="H269" s="42"/>
      <c r="I269" s="230"/>
      <c r="J269" s="42"/>
      <c r="K269" s="42"/>
      <c r="L269" s="46"/>
      <c r="M269" s="231"/>
      <c r="N269" s="232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159</v>
      </c>
      <c r="AU269" s="19" t="s">
        <v>81</v>
      </c>
    </row>
    <row r="270" s="2" customFormat="1">
      <c r="A270" s="40"/>
      <c r="B270" s="41"/>
      <c r="C270" s="42"/>
      <c r="D270" s="233" t="s">
        <v>161</v>
      </c>
      <c r="E270" s="42"/>
      <c r="F270" s="234" t="s">
        <v>1229</v>
      </c>
      <c r="G270" s="42"/>
      <c r="H270" s="42"/>
      <c r="I270" s="230"/>
      <c r="J270" s="42"/>
      <c r="K270" s="42"/>
      <c r="L270" s="46"/>
      <c r="M270" s="231"/>
      <c r="N270" s="232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161</v>
      </c>
      <c r="AU270" s="19" t="s">
        <v>81</v>
      </c>
    </row>
    <row r="271" s="13" customFormat="1">
      <c r="A271" s="13"/>
      <c r="B271" s="235"/>
      <c r="C271" s="236"/>
      <c r="D271" s="228" t="s">
        <v>163</v>
      </c>
      <c r="E271" s="237" t="s">
        <v>19</v>
      </c>
      <c r="F271" s="238" t="s">
        <v>1118</v>
      </c>
      <c r="G271" s="236"/>
      <c r="H271" s="237" t="s">
        <v>19</v>
      </c>
      <c r="I271" s="239"/>
      <c r="J271" s="236"/>
      <c r="K271" s="236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163</v>
      </c>
      <c r="AU271" s="244" t="s">
        <v>81</v>
      </c>
      <c r="AV271" s="13" t="s">
        <v>79</v>
      </c>
      <c r="AW271" s="13" t="s">
        <v>34</v>
      </c>
      <c r="AX271" s="13" t="s">
        <v>72</v>
      </c>
      <c r="AY271" s="244" t="s">
        <v>150</v>
      </c>
    </row>
    <row r="272" s="13" customFormat="1">
      <c r="A272" s="13"/>
      <c r="B272" s="235"/>
      <c r="C272" s="236"/>
      <c r="D272" s="228" t="s">
        <v>163</v>
      </c>
      <c r="E272" s="237" t="s">
        <v>19</v>
      </c>
      <c r="F272" s="238" t="s">
        <v>1126</v>
      </c>
      <c r="G272" s="236"/>
      <c r="H272" s="237" t="s">
        <v>19</v>
      </c>
      <c r="I272" s="239"/>
      <c r="J272" s="236"/>
      <c r="K272" s="236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163</v>
      </c>
      <c r="AU272" s="244" t="s">
        <v>81</v>
      </c>
      <c r="AV272" s="13" t="s">
        <v>79</v>
      </c>
      <c r="AW272" s="13" t="s">
        <v>34</v>
      </c>
      <c r="AX272" s="13" t="s">
        <v>72</v>
      </c>
      <c r="AY272" s="244" t="s">
        <v>150</v>
      </c>
    </row>
    <row r="273" s="13" customFormat="1">
      <c r="A273" s="13"/>
      <c r="B273" s="235"/>
      <c r="C273" s="236"/>
      <c r="D273" s="228" t="s">
        <v>163</v>
      </c>
      <c r="E273" s="237" t="s">
        <v>19</v>
      </c>
      <c r="F273" s="238" t="s">
        <v>1230</v>
      </c>
      <c r="G273" s="236"/>
      <c r="H273" s="237" t="s">
        <v>19</v>
      </c>
      <c r="I273" s="239"/>
      <c r="J273" s="236"/>
      <c r="K273" s="236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163</v>
      </c>
      <c r="AU273" s="244" t="s">
        <v>81</v>
      </c>
      <c r="AV273" s="13" t="s">
        <v>79</v>
      </c>
      <c r="AW273" s="13" t="s">
        <v>34</v>
      </c>
      <c r="AX273" s="13" t="s">
        <v>72</v>
      </c>
      <c r="AY273" s="244" t="s">
        <v>150</v>
      </c>
    </row>
    <row r="274" s="14" customFormat="1">
      <c r="A274" s="14"/>
      <c r="B274" s="245"/>
      <c r="C274" s="246"/>
      <c r="D274" s="228" t="s">
        <v>163</v>
      </c>
      <c r="E274" s="247" t="s">
        <v>19</v>
      </c>
      <c r="F274" s="248" t="s">
        <v>1231</v>
      </c>
      <c r="G274" s="246"/>
      <c r="H274" s="249">
        <v>0.0040000000000000001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163</v>
      </c>
      <c r="AU274" s="255" t="s">
        <v>81</v>
      </c>
      <c r="AV274" s="14" t="s">
        <v>81</v>
      </c>
      <c r="AW274" s="14" t="s">
        <v>34</v>
      </c>
      <c r="AX274" s="14" t="s">
        <v>72</v>
      </c>
      <c r="AY274" s="255" t="s">
        <v>150</v>
      </c>
    </row>
    <row r="275" s="15" customFormat="1">
      <c r="A275" s="15"/>
      <c r="B275" s="256"/>
      <c r="C275" s="257"/>
      <c r="D275" s="228" t="s">
        <v>163</v>
      </c>
      <c r="E275" s="258" t="s">
        <v>19</v>
      </c>
      <c r="F275" s="259" t="s">
        <v>167</v>
      </c>
      <c r="G275" s="257"/>
      <c r="H275" s="260">
        <v>0.0040000000000000001</v>
      </c>
      <c r="I275" s="261"/>
      <c r="J275" s="257"/>
      <c r="K275" s="257"/>
      <c r="L275" s="262"/>
      <c r="M275" s="263"/>
      <c r="N275" s="264"/>
      <c r="O275" s="264"/>
      <c r="P275" s="264"/>
      <c r="Q275" s="264"/>
      <c r="R275" s="264"/>
      <c r="S275" s="264"/>
      <c r="T275" s="26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6" t="s">
        <v>163</v>
      </c>
      <c r="AU275" s="266" t="s">
        <v>81</v>
      </c>
      <c r="AV275" s="15" t="s">
        <v>157</v>
      </c>
      <c r="AW275" s="15" t="s">
        <v>34</v>
      </c>
      <c r="AX275" s="15" t="s">
        <v>79</v>
      </c>
      <c r="AY275" s="266" t="s">
        <v>150</v>
      </c>
    </row>
    <row r="276" s="2" customFormat="1" ht="21.75" customHeight="1">
      <c r="A276" s="40"/>
      <c r="B276" s="41"/>
      <c r="C276" s="215" t="s">
        <v>289</v>
      </c>
      <c r="D276" s="215" t="s">
        <v>152</v>
      </c>
      <c r="E276" s="216" t="s">
        <v>1232</v>
      </c>
      <c r="F276" s="217" t="s">
        <v>1233</v>
      </c>
      <c r="G276" s="218" t="s">
        <v>382</v>
      </c>
      <c r="H276" s="219">
        <v>0.027</v>
      </c>
      <c r="I276" s="220"/>
      <c r="J276" s="221">
        <f>ROUND(I276*H276,2)</f>
        <v>0</v>
      </c>
      <c r="K276" s="217" t="s">
        <v>156</v>
      </c>
      <c r="L276" s="46"/>
      <c r="M276" s="222" t="s">
        <v>19</v>
      </c>
      <c r="N276" s="223" t="s">
        <v>43</v>
      </c>
      <c r="O276" s="86"/>
      <c r="P276" s="224">
        <f>O276*H276</f>
        <v>0</v>
      </c>
      <c r="Q276" s="224">
        <v>1.11277</v>
      </c>
      <c r="R276" s="224">
        <f>Q276*H276</f>
        <v>0.030044790000000002</v>
      </c>
      <c r="S276" s="224">
        <v>0</v>
      </c>
      <c r="T276" s="225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6" t="s">
        <v>157</v>
      </c>
      <c r="AT276" s="226" t="s">
        <v>152</v>
      </c>
      <c r="AU276" s="226" t="s">
        <v>81</v>
      </c>
      <c r="AY276" s="19" t="s">
        <v>150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9" t="s">
        <v>79</v>
      </c>
      <c r="BK276" s="227">
        <f>ROUND(I276*H276,2)</f>
        <v>0</v>
      </c>
      <c r="BL276" s="19" t="s">
        <v>157</v>
      </c>
      <c r="BM276" s="226" t="s">
        <v>1234</v>
      </c>
    </row>
    <row r="277" s="2" customFormat="1">
      <c r="A277" s="40"/>
      <c r="B277" s="41"/>
      <c r="C277" s="42"/>
      <c r="D277" s="228" t="s">
        <v>159</v>
      </c>
      <c r="E277" s="42"/>
      <c r="F277" s="229" t="s">
        <v>1235</v>
      </c>
      <c r="G277" s="42"/>
      <c r="H277" s="42"/>
      <c r="I277" s="230"/>
      <c r="J277" s="42"/>
      <c r="K277" s="42"/>
      <c r="L277" s="46"/>
      <c r="M277" s="231"/>
      <c r="N277" s="232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159</v>
      </c>
      <c r="AU277" s="19" t="s">
        <v>81</v>
      </c>
    </row>
    <row r="278" s="2" customFormat="1">
      <c r="A278" s="40"/>
      <c r="B278" s="41"/>
      <c r="C278" s="42"/>
      <c r="D278" s="233" t="s">
        <v>161</v>
      </c>
      <c r="E278" s="42"/>
      <c r="F278" s="234" t="s">
        <v>1236</v>
      </c>
      <c r="G278" s="42"/>
      <c r="H278" s="42"/>
      <c r="I278" s="230"/>
      <c r="J278" s="42"/>
      <c r="K278" s="42"/>
      <c r="L278" s="46"/>
      <c r="M278" s="231"/>
      <c r="N278" s="232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161</v>
      </c>
      <c r="AU278" s="19" t="s">
        <v>81</v>
      </c>
    </row>
    <row r="279" s="13" customFormat="1">
      <c r="A279" s="13"/>
      <c r="B279" s="235"/>
      <c r="C279" s="236"/>
      <c r="D279" s="228" t="s">
        <v>163</v>
      </c>
      <c r="E279" s="237" t="s">
        <v>19</v>
      </c>
      <c r="F279" s="238" t="s">
        <v>1118</v>
      </c>
      <c r="G279" s="236"/>
      <c r="H279" s="237" t="s">
        <v>19</v>
      </c>
      <c r="I279" s="239"/>
      <c r="J279" s="236"/>
      <c r="K279" s="236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163</v>
      </c>
      <c r="AU279" s="244" t="s">
        <v>81</v>
      </c>
      <c r="AV279" s="13" t="s">
        <v>79</v>
      </c>
      <c r="AW279" s="13" t="s">
        <v>34</v>
      </c>
      <c r="AX279" s="13" t="s">
        <v>72</v>
      </c>
      <c r="AY279" s="244" t="s">
        <v>150</v>
      </c>
    </row>
    <row r="280" s="13" customFormat="1">
      <c r="A280" s="13"/>
      <c r="B280" s="235"/>
      <c r="C280" s="236"/>
      <c r="D280" s="228" t="s">
        <v>163</v>
      </c>
      <c r="E280" s="237" t="s">
        <v>19</v>
      </c>
      <c r="F280" s="238" t="s">
        <v>1126</v>
      </c>
      <c r="G280" s="236"/>
      <c r="H280" s="237" t="s">
        <v>19</v>
      </c>
      <c r="I280" s="239"/>
      <c r="J280" s="236"/>
      <c r="K280" s="236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163</v>
      </c>
      <c r="AU280" s="244" t="s">
        <v>81</v>
      </c>
      <c r="AV280" s="13" t="s">
        <v>79</v>
      </c>
      <c r="AW280" s="13" t="s">
        <v>34</v>
      </c>
      <c r="AX280" s="13" t="s">
        <v>72</v>
      </c>
      <c r="AY280" s="244" t="s">
        <v>150</v>
      </c>
    </row>
    <row r="281" s="13" customFormat="1">
      <c r="A281" s="13"/>
      <c r="B281" s="235"/>
      <c r="C281" s="236"/>
      <c r="D281" s="228" t="s">
        <v>163</v>
      </c>
      <c r="E281" s="237" t="s">
        <v>19</v>
      </c>
      <c r="F281" s="238" t="s">
        <v>1237</v>
      </c>
      <c r="G281" s="236"/>
      <c r="H281" s="237" t="s">
        <v>19</v>
      </c>
      <c r="I281" s="239"/>
      <c r="J281" s="236"/>
      <c r="K281" s="236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163</v>
      </c>
      <c r="AU281" s="244" t="s">
        <v>81</v>
      </c>
      <c r="AV281" s="13" t="s">
        <v>79</v>
      </c>
      <c r="AW281" s="13" t="s">
        <v>34</v>
      </c>
      <c r="AX281" s="13" t="s">
        <v>72</v>
      </c>
      <c r="AY281" s="244" t="s">
        <v>150</v>
      </c>
    </row>
    <row r="282" s="14" customFormat="1">
      <c r="A282" s="14"/>
      <c r="B282" s="245"/>
      <c r="C282" s="246"/>
      <c r="D282" s="228" t="s">
        <v>163</v>
      </c>
      <c r="E282" s="247" t="s">
        <v>19</v>
      </c>
      <c r="F282" s="248" t="s">
        <v>1238</v>
      </c>
      <c r="G282" s="246"/>
      <c r="H282" s="249">
        <v>0.027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163</v>
      </c>
      <c r="AU282" s="255" t="s">
        <v>81</v>
      </c>
      <c r="AV282" s="14" t="s">
        <v>81</v>
      </c>
      <c r="AW282" s="14" t="s">
        <v>34</v>
      </c>
      <c r="AX282" s="14" t="s">
        <v>72</v>
      </c>
      <c r="AY282" s="255" t="s">
        <v>150</v>
      </c>
    </row>
    <row r="283" s="15" customFormat="1">
      <c r="A283" s="15"/>
      <c r="B283" s="256"/>
      <c r="C283" s="257"/>
      <c r="D283" s="228" t="s">
        <v>163</v>
      </c>
      <c r="E283" s="258" t="s">
        <v>19</v>
      </c>
      <c r="F283" s="259" t="s">
        <v>167</v>
      </c>
      <c r="G283" s="257"/>
      <c r="H283" s="260">
        <v>0.027</v>
      </c>
      <c r="I283" s="261"/>
      <c r="J283" s="257"/>
      <c r="K283" s="257"/>
      <c r="L283" s="262"/>
      <c r="M283" s="263"/>
      <c r="N283" s="264"/>
      <c r="O283" s="264"/>
      <c r="P283" s="264"/>
      <c r="Q283" s="264"/>
      <c r="R283" s="264"/>
      <c r="S283" s="264"/>
      <c r="T283" s="26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6" t="s">
        <v>163</v>
      </c>
      <c r="AU283" s="266" t="s">
        <v>81</v>
      </c>
      <c r="AV283" s="15" t="s">
        <v>157</v>
      </c>
      <c r="AW283" s="15" t="s">
        <v>34</v>
      </c>
      <c r="AX283" s="15" t="s">
        <v>79</v>
      </c>
      <c r="AY283" s="266" t="s">
        <v>150</v>
      </c>
    </row>
    <row r="284" s="2" customFormat="1" ht="24.15" customHeight="1">
      <c r="A284" s="40"/>
      <c r="B284" s="41"/>
      <c r="C284" s="215" t="s">
        <v>296</v>
      </c>
      <c r="D284" s="215" t="s">
        <v>152</v>
      </c>
      <c r="E284" s="216" t="s">
        <v>1239</v>
      </c>
      <c r="F284" s="217" t="s">
        <v>1240</v>
      </c>
      <c r="G284" s="218" t="s">
        <v>476</v>
      </c>
      <c r="H284" s="219">
        <v>10.800000000000001</v>
      </c>
      <c r="I284" s="220"/>
      <c r="J284" s="221">
        <f>ROUND(I284*H284,2)</f>
        <v>0</v>
      </c>
      <c r="K284" s="217" t="s">
        <v>156</v>
      </c>
      <c r="L284" s="46"/>
      <c r="M284" s="222" t="s">
        <v>19</v>
      </c>
      <c r="N284" s="223" t="s">
        <v>43</v>
      </c>
      <c r="O284" s="86"/>
      <c r="P284" s="224">
        <f>O284*H284</f>
        <v>0</v>
      </c>
      <c r="Q284" s="224">
        <v>6.0000000000000002E-05</v>
      </c>
      <c r="R284" s="224">
        <f>Q284*H284</f>
        <v>0.00064800000000000003</v>
      </c>
      <c r="S284" s="224">
        <v>0</v>
      </c>
      <c r="T284" s="225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6" t="s">
        <v>157</v>
      </c>
      <c r="AT284" s="226" t="s">
        <v>152</v>
      </c>
      <c r="AU284" s="226" t="s">
        <v>81</v>
      </c>
      <c r="AY284" s="19" t="s">
        <v>150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9" t="s">
        <v>79</v>
      </c>
      <c r="BK284" s="227">
        <f>ROUND(I284*H284,2)</f>
        <v>0</v>
      </c>
      <c r="BL284" s="19" t="s">
        <v>157</v>
      </c>
      <c r="BM284" s="226" t="s">
        <v>1241</v>
      </c>
    </row>
    <row r="285" s="2" customFormat="1">
      <c r="A285" s="40"/>
      <c r="B285" s="41"/>
      <c r="C285" s="42"/>
      <c r="D285" s="228" t="s">
        <v>159</v>
      </c>
      <c r="E285" s="42"/>
      <c r="F285" s="229" t="s">
        <v>1242</v>
      </c>
      <c r="G285" s="42"/>
      <c r="H285" s="42"/>
      <c r="I285" s="230"/>
      <c r="J285" s="42"/>
      <c r="K285" s="42"/>
      <c r="L285" s="46"/>
      <c r="M285" s="231"/>
      <c r="N285" s="232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159</v>
      </c>
      <c r="AU285" s="19" t="s">
        <v>81</v>
      </c>
    </row>
    <row r="286" s="2" customFormat="1">
      <c r="A286" s="40"/>
      <c r="B286" s="41"/>
      <c r="C286" s="42"/>
      <c r="D286" s="233" t="s">
        <v>161</v>
      </c>
      <c r="E286" s="42"/>
      <c r="F286" s="234" t="s">
        <v>1243</v>
      </c>
      <c r="G286" s="42"/>
      <c r="H286" s="42"/>
      <c r="I286" s="230"/>
      <c r="J286" s="42"/>
      <c r="K286" s="42"/>
      <c r="L286" s="46"/>
      <c r="M286" s="231"/>
      <c r="N286" s="232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161</v>
      </c>
      <c r="AU286" s="19" t="s">
        <v>81</v>
      </c>
    </row>
    <row r="287" s="13" customFormat="1">
      <c r="A287" s="13"/>
      <c r="B287" s="235"/>
      <c r="C287" s="236"/>
      <c r="D287" s="228" t="s">
        <v>163</v>
      </c>
      <c r="E287" s="237" t="s">
        <v>19</v>
      </c>
      <c r="F287" s="238" t="s">
        <v>1118</v>
      </c>
      <c r="G287" s="236"/>
      <c r="H287" s="237" t="s">
        <v>19</v>
      </c>
      <c r="I287" s="239"/>
      <c r="J287" s="236"/>
      <c r="K287" s="236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163</v>
      </c>
      <c r="AU287" s="244" t="s">
        <v>81</v>
      </c>
      <c r="AV287" s="13" t="s">
        <v>79</v>
      </c>
      <c r="AW287" s="13" t="s">
        <v>34</v>
      </c>
      <c r="AX287" s="13" t="s">
        <v>72</v>
      </c>
      <c r="AY287" s="244" t="s">
        <v>150</v>
      </c>
    </row>
    <row r="288" s="13" customFormat="1">
      <c r="A288" s="13"/>
      <c r="B288" s="235"/>
      <c r="C288" s="236"/>
      <c r="D288" s="228" t="s">
        <v>163</v>
      </c>
      <c r="E288" s="237" t="s">
        <v>19</v>
      </c>
      <c r="F288" s="238" t="s">
        <v>1126</v>
      </c>
      <c r="G288" s="236"/>
      <c r="H288" s="237" t="s">
        <v>19</v>
      </c>
      <c r="I288" s="239"/>
      <c r="J288" s="236"/>
      <c r="K288" s="236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163</v>
      </c>
      <c r="AU288" s="244" t="s">
        <v>81</v>
      </c>
      <c r="AV288" s="13" t="s">
        <v>79</v>
      </c>
      <c r="AW288" s="13" t="s">
        <v>34</v>
      </c>
      <c r="AX288" s="13" t="s">
        <v>72</v>
      </c>
      <c r="AY288" s="244" t="s">
        <v>150</v>
      </c>
    </row>
    <row r="289" s="14" customFormat="1">
      <c r="A289" s="14"/>
      <c r="B289" s="245"/>
      <c r="C289" s="246"/>
      <c r="D289" s="228" t="s">
        <v>163</v>
      </c>
      <c r="E289" s="247" t="s">
        <v>19</v>
      </c>
      <c r="F289" s="248" t="s">
        <v>1244</v>
      </c>
      <c r="G289" s="246"/>
      <c r="H289" s="249">
        <v>10.800000000000001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163</v>
      </c>
      <c r="AU289" s="255" t="s">
        <v>81</v>
      </c>
      <c r="AV289" s="14" t="s">
        <v>81</v>
      </c>
      <c r="AW289" s="14" t="s">
        <v>34</v>
      </c>
      <c r="AX289" s="14" t="s">
        <v>72</v>
      </c>
      <c r="AY289" s="255" t="s">
        <v>150</v>
      </c>
    </row>
    <row r="290" s="15" customFormat="1">
      <c r="A290" s="15"/>
      <c r="B290" s="256"/>
      <c r="C290" s="257"/>
      <c r="D290" s="228" t="s">
        <v>163</v>
      </c>
      <c r="E290" s="258" t="s">
        <v>19</v>
      </c>
      <c r="F290" s="259" t="s">
        <v>167</v>
      </c>
      <c r="G290" s="257"/>
      <c r="H290" s="260">
        <v>10.800000000000001</v>
      </c>
      <c r="I290" s="261"/>
      <c r="J290" s="257"/>
      <c r="K290" s="257"/>
      <c r="L290" s="262"/>
      <c r="M290" s="263"/>
      <c r="N290" s="264"/>
      <c r="O290" s="264"/>
      <c r="P290" s="264"/>
      <c r="Q290" s="264"/>
      <c r="R290" s="264"/>
      <c r="S290" s="264"/>
      <c r="T290" s="26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6" t="s">
        <v>163</v>
      </c>
      <c r="AU290" s="266" t="s">
        <v>81</v>
      </c>
      <c r="AV290" s="15" t="s">
        <v>157</v>
      </c>
      <c r="AW290" s="15" t="s">
        <v>34</v>
      </c>
      <c r="AX290" s="15" t="s">
        <v>79</v>
      </c>
      <c r="AY290" s="266" t="s">
        <v>150</v>
      </c>
    </row>
    <row r="291" s="2" customFormat="1" ht="33" customHeight="1">
      <c r="A291" s="40"/>
      <c r="B291" s="41"/>
      <c r="C291" s="215" t="s">
        <v>302</v>
      </c>
      <c r="D291" s="215" t="s">
        <v>152</v>
      </c>
      <c r="E291" s="216" t="s">
        <v>1245</v>
      </c>
      <c r="F291" s="217" t="s">
        <v>1246</v>
      </c>
      <c r="G291" s="218" t="s">
        <v>382</v>
      </c>
      <c r="H291" s="219">
        <v>0.032000000000000001</v>
      </c>
      <c r="I291" s="220"/>
      <c r="J291" s="221">
        <f>ROUND(I291*H291,2)</f>
        <v>0</v>
      </c>
      <c r="K291" s="217" t="s">
        <v>156</v>
      </c>
      <c r="L291" s="46"/>
      <c r="M291" s="222" t="s">
        <v>19</v>
      </c>
      <c r="N291" s="223" t="s">
        <v>43</v>
      </c>
      <c r="O291" s="86"/>
      <c r="P291" s="224">
        <f>O291*H291</f>
        <v>0</v>
      </c>
      <c r="Q291" s="224">
        <v>0.019539999999999998</v>
      </c>
      <c r="R291" s="224">
        <f>Q291*H291</f>
        <v>0.00062527999999999998</v>
      </c>
      <c r="S291" s="224">
        <v>0</v>
      </c>
      <c r="T291" s="225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6" t="s">
        <v>157</v>
      </c>
      <c r="AT291" s="226" t="s">
        <v>152</v>
      </c>
      <c r="AU291" s="226" t="s">
        <v>81</v>
      </c>
      <c r="AY291" s="19" t="s">
        <v>150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9" t="s">
        <v>79</v>
      </c>
      <c r="BK291" s="227">
        <f>ROUND(I291*H291,2)</f>
        <v>0</v>
      </c>
      <c r="BL291" s="19" t="s">
        <v>157</v>
      </c>
      <c r="BM291" s="226" t="s">
        <v>1247</v>
      </c>
    </row>
    <row r="292" s="2" customFormat="1">
      <c r="A292" s="40"/>
      <c r="B292" s="41"/>
      <c r="C292" s="42"/>
      <c r="D292" s="228" t="s">
        <v>159</v>
      </c>
      <c r="E292" s="42"/>
      <c r="F292" s="229" t="s">
        <v>1248</v>
      </c>
      <c r="G292" s="42"/>
      <c r="H292" s="42"/>
      <c r="I292" s="230"/>
      <c r="J292" s="42"/>
      <c r="K292" s="42"/>
      <c r="L292" s="46"/>
      <c r="M292" s="231"/>
      <c r="N292" s="232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159</v>
      </c>
      <c r="AU292" s="19" t="s">
        <v>81</v>
      </c>
    </row>
    <row r="293" s="2" customFormat="1">
      <c r="A293" s="40"/>
      <c r="B293" s="41"/>
      <c r="C293" s="42"/>
      <c r="D293" s="233" t="s">
        <v>161</v>
      </c>
      <c r="E293" s="42"/>
      <c r="F293" s="234" t="s">
        <v>1249</v>
      </c>
      <c r="G293" s="42"/>
      <c r="H293" s="42"/>
      <c r="I293" s="230"/>
      <c r="J293" s="42"/>
      <c r="K293" s="42"/>
      <c r="L293" s="46"/>
      <c r="M293" s="231"/>
      <c r="N293" s="23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161</v>
      </c>
      <c r="AU293" s="19" t="s">
        <v>81</v>
      </c>
    </row>
    <row r="294" s="13" customFormat="1">
      <c r="A294" s="13"/>
      <c r="B294" s="235"/>
      <c r="C294" s="236"/>
      <c r="D294" s="228" t="s">
        <v>163</v>
      </c>
      <c r="E294" s="237" t="s">
        <v>19</v>
      </c>
      <c r="F294" s="238" t="s">
        <v>1250</v>
      </c>
      <c r="G294" s="236"/>
      <c r="H294" s="237" t="s">
        <v>19</v>
      </c>
      <c r="I294" s="239"/>
      <c r="J294" s="236"/>
      <c r="K294" s="236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163</v>
      </c>
      <c r="AU294" s="244" t="s">
        <v>81</v>
      </c>
      <c r="AV294" s="13" t="s">
        <v>79</v>
      </c>
      <c r="AW294" s="13" t="s">
        <v>34</v>
      </c>
      <c r="AX294" s="13" t="s">
        <v>72</v>
      </c>
      <c r="AY294" s="244" t="s">
        <v>150</v>
      </c>
    </row>
    <row r="295" s="13" customFormat="1">
      <c r="A295" s="13"/>
      <c r="B295" s="235"/>
      <c r="C295" s="236"/>
      <c r="D295" s="228" t="s">
        <v>163</v>
      </c>
      <c r="E295" s="237" t="s">
        <v>19</v>
      </c>
      <c r="F295" s="238" t="s">
        <v>1131</v>
      </c>
      <c r="G295" s="236"/>
      <c r="H295" s="237" t="s">
        <v>19</v>
      </c>
      <c r="I295" s="239"/>
      <c r="J295" s="236"/>
      <c r="K295" s="236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163</v>
      </c>
      <c r="AU295" s="244" t="s">
        <v>81</v>
      </c>
      <c r="AV295" s="13" t="s">
        <v>79</v>
      </c>
      <c r="AW295" s="13" t="s">
        <v>34</v>
      </c>
      <c r="AX295" s="13" t="s">
        <v>72</v>
      </c>
      <c r="AY295" s="244" t="s">
        <v>150</v>
      </c>
    </row>
    <row r="296" s="13" customFormat="1">
      <c r="A296" s="13"/>
      <c r="B296" s="235"/>
      <c r="C296" s="236"/>
      <c r="D296" s="228" t="s">
        <v>163</v>
      </c>
      <c r="E296" s="237" t="s">
        <v>19</v>
      </c>
      <c r="F296" s="238" t="s">
        <v>1251</v>
      </c>
      <c r="G296" s="236"/>
      <c r="H296" s="237" t="s">
        <v>19</v>
      </c>
      <c r="I296" s="239"/>
      <c r="J296" s="236"/>
      <c r="K296" s="236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163</v>
      </c>
      <c r="AU296" s="244" t="s">
        <v>81</v>
      </c>
      <c r="AV296" s="13" t="s">
        <v>79</v>
      </c>
      <c r="AW296" s="13" t="s">
        <v>34</v>
      </c>
      <c r="AX296" s="13" t="s">
        <v>72</v>
      </c>
      <c r="AY296" s="244" t="s">
        <v>150</v>
      </c>
    </row>
    <row r="297" s="13" customFormat="1">
      <c r="A297" s="13"/>
      <c r="B297" s="235"/>
      <c r="C297" s="236"/>
      <c r="D297" s="228" t="s">
        <v>163</v>
      </c>
      <c r="E297" s="237" t="s">
        <v>19</v>
      </c>
      <c r="F297" s="238" t="s">
        <v>1252</v>
      </c>
      <c r="G297" s="236"/>
      <c r="H297" s="237" t="s">
        <v>19</v>
      </c>
      <c r="I297" s="239"/>
      <c r="J297" s="236"/>
      <c r="K297" s="236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163</v>
      </c>
      <c r="AU297" s="244" t="s">
        <v>81</v>
      </c>
      <c r="AV297" s="13" t="s">
        <v>79</v>
      </c>
      <c r="AW297" s="13" t="s">
        <v>34</v>
      </c>
      <c r="AX297" s="13" t="s">
        <v>72</v>
      </c>
      <c r="AY297" s="244" t="s">
        <v>150</v>
      </c>
    </row>
    <row r="298" s="13" customFormat="1">
      <c r="A298" s="13"/>
      <c r="B298" s="235"/>
      <c r="C298" s="236"/>
      <c r="D298" s="228" t="s">
        <v>163</v>
      </c>
      <c r="E298" s="237" t="s">
        <v>19</v>
      </c>
      <c r="F298" s="238" t="s">
        <v>1253</v>
      </c>
      <c r="G298" s="236"/>
      <c r="H298" s="237" t="s">
        <v>19</v>
      </c>
      <c r="I298" s="239"/>
      <c r="J298" s="236"/>
      <c r="K298" s="236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163</v>
      </c>
      <c r="AU298" s="244" t="s">
        <v>81</v>
      </c>
      <c r="AV298" s="13" t="s">
        <v>79</v>
      </c>
      <c r="AW298" s="13" t="s">
        <v>34</v>
      </c>
      <c r="AX298" s="13" t="s">
        <v>72</v>
      </c>
      <c r="AY298" s="244" t="s">
        <v>150</v>
      </c>
    </row>
    <row r="299" s="14" customFormat="1">
      <c r="A299" s="14"/>
      <c r="B299" s="245"/>
      <c r="C299" s="246"/>
      <c r="D299" s="228" t="s">
        <v>163</v>
      </c>
      <c r="E299" s="247" t="s">
        <v>19</v>
      </c>
      <c r="F299" s="248" t="s">
        <v>1254</v>
      </c>
      <c r="G299" s="246"/>
      <c r="H299" s="249">
        <v>0.016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163</v>
      </c>
      <c r="AU299" s="255" t="s">
        <v>81</v>
      </c>
      <c r="AV299" s="14" t="s">
        <v>81</v>
      </c>
      <c r="AW299" s="14" t="s">
        <v>34</v>
      </c>
      <c r="AX299" s="14" t="s">
        <v>72</v>
      </c>
      <c r="AY299" s="255" t="s">
        <v>150</v>
      </c>
    </row>
    <row r="300" s="13" customFormat="1">
      <c r="A300" s="13"/>
      <c r="B300" s="235"/>
      <c r="C300" s="236"/>
      <c r="D300" s="228" t="s">
        <v>163</v>
      </c>
      <c r="E300" s="237" t="s">
        <v>19</v>
      </c>
      <c r="F300" s="238" t="s">
        <v>1255</v>
      </c>
      <c r="G300" s="236"/>
      <c r="H300" s="237" t="s">
        <v>19</v>
      </c>
      <c r="I300" s="239"/>
      <c r="J300" s="236"/>
      <c r="K300" s="236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163</v>
      </c>
      <c r="AU300" s="244" t="s">
        <v>81</v>
      </c>
      <c r="AV300" s="13" t="s">
        <v>79</v>
      </c>
      <c r="AW300" s="13" t="s">
        <v>34</v>
      </c>
      <c r="AX300" s="13" t="s">
        <v>72</v>
      </c>
      <c r="AY300" s="244" t="s">
        <v>150</v>
      </c>
    </row>
    <row r="301" s="13" customFormat="1">
      <c r="A301" s="13"/>
      <c r="B301" s="235"/>
      <c r="C301" s="236"/>
      <c r="D301" s="228" t="s">
        <v>163</v>
      </c>
      <c r="E301" s="237" t="s">
        <v>19</v>
      </c>
      <c r="F301" s="238" t="s">
        <v>1256</v>
      </c>
      <c r="G301" s="236"/>
      <c r="H301" s="237" t="s">
        <v>19</v>
      </c>
      <c r="I301" s="239"/>
      <c r="J301" s="236"/>
      <c r="K301" s="236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163</v>
      </c>
      <c r="AU301" s="244" t="s">
        <v>81</v>
      </c>
      <c r="AV301" s="13" t="s">
        <v>79</v>
      </c>
      <c r="AW301" s="13" t="s">
        <v>34</v>
      </c>
      <c r="AX301" s="13" t="s">
        <v>72</v>
      </c>
      <c r="AY301" s="244" t="s">
        <v>150</v>
      </c>
    </row>
    <row r="302" s="14" customFormat="1">
      <c r="A302" s="14"/>
      <c r="B302" s="245"/>
      <c r="C302" s="246"/>
      <c r="D302" s="228" t="s">
        <v>163</v>
      </c>
      <c r="E302" s="247" t="s">
        <v>19</v>
      </c>
      <c r="F302" s="248" t="s">
        <v>1257</v>
      </c>
      <c r="G302" s="246"/>
      <c r="H302" s="249">
        <v>0.016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163</v>
      </c>
      <c r="AU302" s="255" t="s">
        <v>81</v>
      </c>
      <c r="AV302" s="14" t="s">
        <v>81</v>
      </c>
      <c r="AW302" s="14" t="s">
        <v>34</v>
      </c>
      <c r="AX302" s="14" t="s">
        <v>72</v>
      </c>
      <c r="AY302" s="255" t="s">
        <v>150</v>
      </c>
    </row>
    <row r="303" s="15" customFormat="1">
      <c r="A303" s="15"/>
      <c r="B303" s="256"/>
      <c r="C303" s="257"/>
      <c r="D303" s="228" t="s">
        <v>163</v>
      </c>
      <c r="E303" s="258" t="s">
        <v>19</v>
      </c>
      <c r="F303" s="259" t="s">
        <v>167</v>
      </c>
      <c r="G303" s="257"/>
      <c r="H303" s="260">
        <v>0.032000000000000001</v>
      </c>
      <c r="I303" s="261"/>
      <c r="J303" s="257"/>
      <c r="K303" s="257"/>
      <c r="L303" s="262"/>
      <c r="M303" s="263"/>
      <c r="N303" s="264"/>
      <c r="O303" s="264"/>
      <c r="P303" s="264"/>
      <c r="Q303" s="264"/>
      <c r="R303" s="264"/>
      <c r="S303" s="264"/>
      <c r="T303" s="26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6" t="s">
        <v>163</v>
      </c>
      <c r="AU303" s="266" t="s">
        <v>81</v>
      </c>
      <c r="AV303" s="15" t="s">
        <v>157</v>
      </c>
      <c r="AW303" s="15" t="s">
        <v>34</v>
      </c>
      <c r="AX303" s="15" t="s">
        <v>79</v>
      </c>
      <c r="AY303" s="266" t="s">
        <v>150</v>
      </c>
    </row>
    <row r="304" s="2" customFormat="1" ht="24.15" customHeight="1">
      <c r="A304" s="40"/>
      <c r="B304" s="41"/>
      <c r="C304" s="267" t="s">
        <v>7</v>
      </c>
      <c r="D304" s="267" t="s">
        <v>412</v>
      </c>
      <c r="E304" s="268" t="s">
        <v>1258</v>
      </c>
      <c r="F304" s="269" t="s">
        <v>1259</v>
      </c>
      <c r="G304" s="270" t="s">
        <v>382</v>
      </c>
      <c r="H304" s="271">
        <v>0.016</v>
      </c>
      <c r="I304" s="272"/>
      <c r="J304" s="273">
        <f>ROUND(I304*H304,2)</f>
        <v>0</v>
      </c>
      <c r="K304" s="269" t="s">
        <v>156</v>
      </c>
      <c r="L304" s="274"/>
      <c r="M304" s="275" t="s">
        <v>19</v>
      </c>
      <c r="N304" s="276" t="s">
        <v>43</v>
      </c>
      <c r="O304" s="86"/>
      <c r="P304" s="224">
        <f>O304*H304</f>
        <v>0</v>
      </c>
      <c r="Q304" s="224">
        <v>1</v>
      </c>
      <c r="R304" s="224">
        <f>Q304*H304</f>
        <v>0.016</v>
      </c>
      <c r="S304" s="224">
        <v>0</v>
      </c>
      <c r="T304" s="225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6" t="s">
        <v>208</v>
      </c>
      <c r="AT304" s="226" t="s">
        <v>412</v>
      </c>
      <c r="AU304" s="226" t="s">
        <v>81</v>
      </c>
      <c r="AY304" s="19" t="s">
        <v>150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9" t="s">
        <v>79</v>
      </c>
      <c r="BK304" s="227">
        <f>ROUND(I304*H304,2)</f>
        <v>0</v>
      </c>
      <c r="BL304" s="19" t="s">
        <v>157</v>
      </c>
      <c r="BM304" s="226" t="s">
        <v>1260</v>
      </c>
    </row>
    <row r="305" s="2" customFormat="1">
      <c r="A305" s="40"/>
      <c r="B305" s="41"/>
      <c r="C305" s="42"/>
      <c r="D305" s="228" t="s">
        <v>159</v>
      </c>
      <c r="E305" s="42"/>
      <c r="F305" s="229" t="s">
        <v>1259</v>
      </c>
      <c r="G305" s="42"/>
      <c r="H305" s="42"/>
      <c r="I305" s="230"/>
      <c r="J305" s="42"/>
      <c r="K305" s="42"/>
      <c r="L305" s="46"/>
      <c r="M305" s="231"/>
      <c r="N305" s="232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159</v>
      </c>
      <c r="AU305" s="19" t="s">
        <v>81</v>
      </c>
    </row>
    <row r="306" s="13" customFormat="1">
      <c r="A306" s="13"/>
      <c r="B306" s="235"/>
      <c r="C306" s="236"/>
      <c r="D306" s="228" t="s">
        <v>163</v>
      </c>
      <c r="E306" s="237" t="s">
        <v>19</v>
      </c>
      <c r="F306" s="238" t="s">
        <v>1261</v>
      </c>
      <c r="G306" s="236"/>
      <c r="H306" s="237" t="s">
        <v>19</v>
      </c>
      <c r="I306" s="239"/>
      <c r="J306" s="236"/>
      <c r="K306" s="236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163</v>
      </c>
      <c r="AU306" s="244" t="s">
        <v>81</v>
      </c>
      <c r="AV306" s="13" t="s">
        <v>79</v>
      </c>
      <c r="AW306" s="13" t="s">
        <v>34</v>
      </c>
      <c r="AX306" s="13" t="s">
        <v>72</v>
      </c>
      <c r="AY306" s="244" t="s">
        <v>150</v>
      </c>
    </row>
    <row r="307" s="13" customFormat="1">
      <c r="A307" s="13"/>
      <c r="B307" s="235"/>
      <c r="C307" s="236"/>
      <c r="D307" s="228" t="s">
        <v>163</v>
      </c>
      <c r="E307" s="237" t="s">
        <v>19</v>
      </c>
      <c r="F307" s="238" t="s">
        <v>1252</v>
      </c>
      <c r="G307" s="236"/>
      <c r="H307" s="237" t="s">
        <v>19</v>
      </c>
      <c r="I307" s="239"/>
      <c r="J307" s="236"/>
      <c r="K307" s="236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163</v>
      </c>
      <c r="AU307" s="244" t="s">
        <v>81</v>
      </c>
      <c r="AV307" s="13" t="s">
        <v>79</v>
      </c>
      <c r="AW307" s="13" t="s">
        <v>34</v>
      </c>
      <c r="AX307" s="13" t="s">
        <v>72</v>
      </c>
      <c r="AY307" s="244" t="s">
        <v>150</v>
      </c>
    </row>
    <row r="308" s="14" customFormat="1">
      <c r="A308" s="14"/>
      <c r="B308" s="245"/>
      <c r="C308" s="246"/>
      <c r="D308" s="228" t="s">
        <v>163</v>
      </c>
      <c r="E308" s="247" t="s">
        <v>19</v>
      </c>
      <c r="F308" s="248" t="s">
        <v>1262</v>
      </c>
      <c r="G308" s="246"/>
      <c r="H308" s="249">
        <v>0.016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163</v>
      </c>
      <c r="AU308" s="255" t="s">
        <v>81</v>
      </c>
      <c r="AV308" s="14" t="s">
        <v>81</v>
      </c>
      <c r="AW308" s="14" t="s">
        <v>34</v>
      </c>
      <c r="AX308" s="14" t="s">
        <v>72</v>
      </c>
      <c r="AY308" s="255" t="s">
        <v>150</v>
      </c>
    </row>
    <row r="309" s="15" customFormat="1">
      <c r="A309" s="15"/>
      <c r="B309" s="256"/>
      <c r="C309" s="257"/>
      <c r="D309" s="228" t="s">
        <v>163</v>
      </c>
      <c r="E309" s="258" t="s">
        <v>19</v>
      </c>
      <c r="F309" s="259" t="s">
        <v>167</v>
      </c>
      <c r="G309" s="257"/>
      <c r="H309" s="260">
        <v>0.016</v>
      </c>
      <c r="I309" s="261"/>
      <c r="J309" s="257"/>
      <c r="K309" s="257"/>
      <c r="L309" s="262"/>
      <c r="M309" s="263"/>
      <c r="N309" s="264"/>
      <c r="O309" s="264"/>
      <c r="P309" s="264"/>
      <c r="Q309" s="264"/>
      <c r="R309" s="264"/>
      <c r="S309" s="264"/>
      <c r="T309" s="26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6" t="s">
        <v>163</v>
      </c>
      <c r="AU309" s="266" t="s">
        <v>81</v>
      </c>
      <c r="AV309" s="15" t="s">
        <v>157</v>
      </c>
      <c r="AW309" s="15" t="s">
        <v>34</v>
      </c>
      <c r="AX309" s="15" t="s">
        <v>79</v>
      </c>
      <c r="AY309" s="266" t="s">
        <v>150</v>
      </c>
    </row>
    <row r="310" s="2" customFormat="1" ht="21.75" customHeight="1">
      <c r="A310" s="40"/>
      <c r="B310" s="41"/>
      <c r="C310" s="267" t="s">
        <v>318</v>
      </c>
      <c r="D310" s="267" t="s">
        <v>412</v>
      </c>
      <c r="E310" s="268" t="s">
        <v>1263</v>
      </c>
      <c r="F310" s="269" t="s">
        <v>1264</v>
      </c>
      <c r="G310" s="270" t="s">
        <v>382</v>
      </c>
      <c r="H310" s="271">
        <v>0.016</v>
      </c>
      <c r="I310" s="272"/>
      <c r="J310" s="273">
        <f>ROUND(I310*H310,2)</f>
        <v>0</v>
      </c>
      <c r="K310" s="269" t="s">
        <v>156</v>
      </c>
      <c r="L310" s="274"/>
      <c r="M310" s="275" t="s">
        <v>19</v>
      </c>
      <c r="N310" s="276" t="s">
        <v>43</v>
      </c>
      <c r="O310" s="86"/>
      <c r="P310" s="224">
        <f>O310*H310</f>
        <v>0</v>
      </c>
      <c r="Q310" s="224">
        <v>1</v>
      </c>
      <c r="R310" s="224">
        <f>Q310*H310</f>
        <v>0.016</v>
      </c>
      <c r="S310" s="224">
        <v>0</v>
      </c>
      <c r="T310" s="225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6" t="s">
        <v>208</v>
      </c>
      <c r="AT310" s="226" t="s">
        <v>412</v>
      </c>
      <c r="AU310" s="226" t="s">
        <v>81</v>
      </c>
      <c r="AY310" s="19" t="s">
        <v>150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9" t="s">
        <v>79</v>
      </c>
      <c r="BK310" s="227">
        <f>ROUND(I310*H310,2)</f>
        <v>0</v>
      </c>
      <c r="BL310" s="19" t="s">
        <v>157</v>
      </c>
      <c r="BM310" s="226" t="s">
        <v>1265</v>
      </c>
    </row>
    <row r="311" s="2" customFormat="1">
      <c r="A311" s="40"/>
      <c r="B311" s="41"/>
      <c r="C311" s="42"/>
      <c r="D311" s="228" t="s">
        <v>159</v>
      </c>
      <c r="E311" s="42"/>
      <c r="F311" s="229" t="s">
        <v>1264</v>
      </c>
      <c r="G311" s="42"/>
      <c r="H311" s="42"/>
      <c r="I311" s="230"/>
      <c r="J311" s="42"/>
      <c r="K311" s="42"/>
      <c r="L311" s="46"/>
      <c r="M311" s="231"/>
      <c r="N311" s="232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159</v>
      </c>
      <c r="AU311" s="19" t="s">
        <v>81</v>
      </c>
    </row>
    <row r="312" s="13" customFormat="1">
      <c r="A312" s="13"/>
      <c r="B312" s="235"/>
      <c r="C312" s="236"/>
      <c r="D312" s="228" t="s">
        <v>163</v>
      </c>
      <c r="E312" s="237" t="s">
        <v>19</v>
      </c>
      <c r="F312" s="238" t="s">
        <v>1261</v>
      </c>
      <c r="G312" s="236"/>
      <c r="H312" s="237" t="s">
        <v>19</v>
      </c>
      <c r="I312" s="239"/>
      <c r="J312" s="236"/>
      <c r="K312" s="236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163</v>
      </c>
      <c r="AU312" s="244" t="s">
        <v>81</v>
      </c>
      <c r="AV312" s="13" t="s">
        <v>79</v>
      </c>
      <c r="AW312" s="13" t="s">
        <v>34</v>
      </c>
      <c r="AX312" s="13" t="s">
        <v>72</v>
      </c>
      <c r="AY312" s="244" t="s">
        <v>150</v>
      </c>
    </row>
    <row r="313" s="14" customFormat="1">
      <c r="A313" s="14"/>
      <c r="B313" s="245"/>
      <c r="C313" s="246"/>
      <c r="D313" s="228" t="s">
        <v>163</v>
      </c>
      <c r="E313" s="247" t="s">
        <v>19</v>
      </c>
      <c r="F313" s="248" t="s">
        <v>1266</v>
      </c>
      <c r="G313" s="246"/>
      <c r="H313" s="249">
        <v>0.016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163</v>
      </c>
      <c r="AU313" s="255" t="s">
        <v>81</v>
      </c>
      <c r="AV313" s="14" t="s">
        <v>81</v>
      </c>
      <c r="AW313" s="14" t="s">
        <v>34</v>
      </c>
      <c r="AX313" s="14" t="s">
        <v>72</v>
      </c>
      <c r="AY313" s="255" t="s">
        <v>150</v>
      </c>
    </row>
    <row r="314" s="15" customFormat="1">
      <c r="A314" s="15"/>
      <c r="B314" s="256"/>
      <c r="C314" s="257"/>
      <c r="D314" s="228" t="s">
        <v>163</v>
      </c>
      <c r="E314" s="258" t="s">
        <v>19</v>
      </c>
      <c r="F314" s="259" t="s">
        <v>167</v>
      </c>
      <c r="G314" s="257"/>
      <c r="H314" s="260">
        <v>0.016</v>
      </c>
      <c r="I314" s="261"/>
      <c r="J314" s="257"/>
      <c r="K314" s="257"/>
      <c r="L314" s="262"/>
      <c r="M314" s="263"/>
      <c r="N314" s="264"/>
      <c r="O314" s="264"/>
      <c r="P314" s="264"/>
      <c r="Q314" s="264"/>
      <c r="R314" s="264"/>
      <c r="S314" s="264"/>
      <c r="T314" s="26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6" t="s">
        <v>163</v>
      </c>
      <c r="AU314" s="266" t="s">
        <v>81</v>
      </c>
      <c r="AV314" s="15" t="s">
        <v>157</v>
      </c>
      <c r="AW314" s="15" t="s">
        <v>34</v>
      </c>
      <c r="AX314" s="15" t="s">
        <v>79</v>
      </c>
      <c r="AY314" s="266" t="s">
        <v>150</v>
      </c>
    </row>
    <row r="315" s="2" customFormat="1" ht="24.15" customHeight="1">
      <c r="A315" s="40"/>
      <c r="B315" s="41"/>
      <c r="C315" s="215" t="s">
        <v>325</v>
      </c>
      <c r="D315" s="215" t="s">
        <v>152</v>
      </c>
      <c r="E315" s="216" t="s">
        <v>1267</v>
      </c>
      <c r="F315" s="217" t="s">
        <v>1268</v>
      </c>
      <c r="G315" s="218" t="s">
        <v>218</v>
      </c>
      <c r="H315" s="219">
        <v>6.8250000000000002</v>
      </c>
      <c r="I315" s="220"/>
      <c r="J315" s="221">
        <f>ROUND(I315*H315,2)</f>
        <v>0</v>
      </c>
      <c r="K315" s="217" t="s">
        <v>156</v>
      </c>
      <c r="L315" s="46"/>
      <c r="M315" s="222" t="s">
        <v>19</v>
      </c>
      <c r="N315" s="223" t="s">
        <v>43</v>
      </c>
      <c r="O315" s="86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6" t="s">
        <v>157</v>
      </c>
      <c r="AT315" s="226" t="s">
        <v>152</v>
      </c>
      <c r="AU315" s="226" t="s">
        <v>81</v>
      </c>
      <c r="AY315" s="19" t="s">
        <v>150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9" t="s">
        <v>79</v>
      </c>
      <c r="BK315" s="227">
        <f>ROUND(I315*H315,2)</f>
        <v>0</v>
      </c>
      <c r="BL315" s="19" t="s">
        <v>157</v>
      </c>
      <c r="BM315" s="226" t="s">
        <v>1269</v>
      </c>
    </row>
    <row r="316" s="2" customFormat="1">
      <c r="A316" s="40"/>
      <c r="B316" s="41"/>
      <c r="C316" s="42"/>
      <c r="D316" s="228" t="s">
        <v>159</v>
      </c>
      <c r="E316" s="42"/>
      <c r="F316" s="229" t="s">
        <v>1270</v>
      </c>
      <c r="G316" s="42"/>
      <c r="H316" s="42"/>
      <c r="I316" s="230"/>
      <c r="J316" s="42"/>
      <c r="K316" s="42"/>
      <c r="L316" s="46"/>
      <c r="M316" s="231"/>
      <c r="N316" s="232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159</v>
      </c>
      <c r="AU316" s="19" t="s">
        <v>81</v>
      </c>
    </row>
    <row r="317" s="2" customFormat="1">
      <c r="A317" s="40"/>
      <c r="B317" s="41"/>
      <c r="C317" s="42"/>
      <c r="D317" s="233" t="s">
        <v>161</v>
      </c>
      <c r="E317" s="42"/>
      <c r="F317" s="234" t="s">
        <v>1271</v>
      </c>
      <c r="G317" s="42"/>
      <c r="H317" s="42"/>
      <c r="I317" s="230"/>
      <c r="J317" s="42"/>
      <c r="K317" s="42"/>
      <c r="L317" s="46"/>
      <c r="M317" s="231"/>
      <c r="N317" s="232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161</v>
      </c>
      <c r="AU317" s="19" t="s">
        <v>81</v>
      </c>
    </row>
    <row r="318" s="13" customFormat="1">
      <c r="A318" s="13"/>
      <c r="B318" s="235"/>
      <c r="C318" s="236"/>
      <c r="D318" s="228" t="s">
        <v>163</v>
      </c>
      <c r="E318" s="237" t="s">
        <v>19</v>
      </c>
      <c r="F318" s="238" t="s">
        <v>1118</v>
      </c>
      <c r="G318" s="236"/>
      <c r="H318" s="237" t="s">
        <v>19</v>
      </c>
      <c r="I318" s="239"/>
      <c r="J318" s="236"/>
      <c r="K318" s="236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163</v>
      </c>
      <c r="AU318" s="244" t="s">
        <v>81</v>
      </c>
      <c r="AV318" s="13" t="s">
        <v>79</v>
      </c>
      <c r="AW318" s="13" t="s">
        <v>34</v>
      </c>
      <c r="AX318" s="13" t="s">
        <v>72</v>
      </c>
      <c r="AY318" s="244" t="s">
        <v>150</v>
      </c>
    </row>
    <row r="319" s="13" customFormat="1">
      <c r="A319" s="13"/>
      <c r="B319" s="235"/>
      <c r="C319" s="236"/>
      <c r="D319" s="228" t="s">
        <v>163</v>
      </c>
      <c r="E319" s="237" t="s">
        <v>19</v>
      </c>
      <c r="F319" s="238" t="s">
        <v>1131</v>
      </c>
      <c r="G319" s="236"/>
      <c r="H319" s="237" t="s">
        <v>19</v>
      </c>
      <c r="I319" s="239"/>
      <c r="J319" s="236"/>
      <c r="K319" s="236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163</v>
      </c>
      <c r="AU319" s="244" t="s">
        <v>81</v>
      </c>
      <c r="AV319" s="13" t="s">
        <v>79</v>
      </c>
      <c r="AW319" s="13" t="s">
        <v>34</v>
      </c>
      <c r="AX319" s="13" t="s">
        <v>72</v>
      </c>
      <c r="AY319" s="244" t="s">
        <v>150</v>
      </c>
    </row>
    <row r="320" s="13" customFormat="1">
      <c r="A320" s="13"/>
      <c r="B320" s="235"/>
      <c r="C320" s="236"/>
      <c r="D320" s="228" t="s">
        <v>163</v>
      </c>
      <c r="E320" s="237" t="s">
        <v>19</v>
      </c>
      <c r="F320" s="238" t="s">
        <v>1251</v>
      </c>
      <c r="G320" s="236"/>
      <c r="H320" s="237" t="s">
        <v>19</v>
      </c>
      <c r="I320" s="239"/>
      <c r="J320" s="236"/>
      <c r="K320" s="236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163</v>
      </c>
      <c r="AU320" s="244" t="s">
        <v>81</v>
      </c>
      <c r="AV320" s="13" t="s">
        <v>79</v>
      </c>
      <c r="AW320" s="13" t="s">
        <v>34</v>
      </c>
      <c r="AX320" s="13" t="s">
        <v>72</v>
      </c>
      <c r="AY320" s="244" t="s">
        <v>150</v>
      </c>
    </row>
    <row r="321" s="14" customFormat="1">
      <c r="A321" s="14"/>
      <c r="B321" s="245"/>
      <c r="C321" s="246"/>
      <c r="D321" s="228" t="s">
        <v>163</v>
      </c>
      <c r="E321" s="247" t="s">
        <v>19</v>
      </c>
      <c r="F321" s="248" t="s">
        <v>1272</v>
      </c>
      <c r="G321" s="246"/>
      <c r="H321" s="249">
        <v>3.9100000000000001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163</v>
      </c>
      <c r="AU321" s="255" t="s">
        <v>81</v>
      </c>
      <c r="AV321" s="14" t="s">
        <v>81</v>
      </c>
      <c r="AW321" s="14" t="s">
        <v>34</v>
      </c>
      <c r="AX321" s="14" t="s">
        <v>72</v>
      </c>
      <c r="AY321" s="255" t="s">
        <v>150</v>
      </c>
    </row>
    <row r="322" s="14" customFormat="1">
      <c r="A322" s="14"/>
      <c r="B322" s="245"/>
      <c r="C322" s="246"/>
      <c r="D322" s="228" t="s">
        <v>163</v>
      </c>
      <c r="E322" s="247" t="s">
        <v>19</v>
      </c>
      <c r="F322" s="248" t="s">
        <v>1273</v>
      </c>
      <c r="G322" s="246"/>
      <c r="H322" s="249">
        <v>3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163</v>
      </c>
      <c r="AU322" s="255" t="s">
        <v>81</v>
      </c>
      <c r="AV322" s="14" t="s">
        <v>81</v>
      </c>
      <c r="AW322" s="14" t="s">
        <v>34</v>
      </c>
      <c r="AX322" s="14" t="s">
        <v>72</v>
      </c>
      <c r="AY322" s="255" t="s">
        <v>150</v>
      </c>
    </row>
    <row r="323" s="13" customFormat="1">
      <c r="A323" s="13"/>
      <c r="B323" s="235"/>
      <c r="C323" s="236"/>
      <c r="D323" s="228" t="s">
        <v>163</v>
      </c>
      <c r="E323" s="237" t="s">
        <v>19</v>
      </c>
      <c r="F323" s="238" t="s">
        <v>1274</v>
      </c>
      <c r="G323" s="236"/>
      <c r="H323" s="237" t="s">
        <v>19</v>
      </c>
      <c r="I323" s="239"/>
      <c r="J323" s="236"/>
      <c r="K323" s="236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163</v>
      </c>
      <c r="AU323" s="244" t="s">
        <v>81</v>
      </c>
      <c r="AV323" s="13" t="s">
        <v>79</v>
      </c>
      <c r="AW323" s="13" t="s">
        <v>34</v>
      </c>
      <c r="AX323" s="13" t="s">
        <v>72</v>
      </c>
      <c r="AY323" s="244" t="s">
        <v>150</v>
      </c>
    </row>
    <row r="324" s="14" customFormat="1">
      <c r="A324" s="14"/>
      <c r="B324" s="245"/>
      <c r="C324" s="246"/>
      <c r="D324" s="228" t="s">
        <v>163</v>
      </c>
      <c r="E324" s="247" t="s">
        <v>19</v>
      </c>
      <c r="F324" s="248" t="s">
        <v>1275</v>
      </c>
      <c r="G324" s="246"/>
      <c r="H324" s="249">
        <v>-0.085000000000000006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163</v>
      </c>
      <c r="AU324" s="255" t="s">
        <v>81</v>
      </c>
      <c r="AV324" s="14" t="s">
        <v>81</v>
      </c>
      <c r="AW324" s="14" t="s">
        <v>34</v>
      </c>
      <c r="AX324" s="14" t="s">
        <v>72</v>
      </c>
      <c r="AY324" s="255" t="s">
        <v>150</v>
      </c>
    </row>
    <row r="325" s="15" customFormat="1">
      <c r="A325" s="15"/>
      <c r="B325" s="256"/>
      <c r="C325" s="257"/>
      <c r="D325" s="228" t="s">
        <v>163</v>
      </c>
      <c r="E325" s="258" t="s">
        <v>19</v>
      </c>
      <c r="F325" s="259" t="s">
        <v>167</v>
      </c>
      <c r="G325" s="257"/>
      <c r="H325" s="260">
        <v>6.8250000000000002</v>
      </c>
      <c r="I325" s="261"/>
      <c r="J325" s="257"/>
      <c r="K325" s="257"/>
      <c r="L325" s="262"/>
      <c r="M325" s="263"/>
      <c r="N325" s="264"/>
      <c r="O325" s="264"/>
      <c r="P325" s="264"/>
      <c r="Q325" s="264"/>
      <c r="R325" s="264"/>
      <c r="S325" s="264"/>
      <c r="T325" s="26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6" t="s">
        <v>163</v>
      </c>
      <c r="AU325" s="266" t="s">
        <v>81</v>
      </c>
      <c r="AV325" s="15" t="s">
        <v>157</v>
      </c>
      <c r="AW325" s="15" t="s">
        <v>34</v>
      </c>
      <c r="AX325" s="15" t="s">
        <v>79</v>
      </c>
      <c r="AY325" s="266" t="s">
        <v>150</v>
      </c>
    </row>
    <row r="326" s="2" customFormat="1" ht="21.75" customHeight="1">
      <c r="A326" s="40"/>
      <c r="B326" s="41"/>
      <c r="C326" s="215" t="s">
        <v>331</v>
      </c>
      <c r="D326" s="215" t="s">
        <v>152</v>
      </c>
      <c r="E326" s="216" t="s">
        <v>1276</v>
      </c>
      <c r="F326" s="217" t="s">
        <v>1277</v>
      </c>
      <c r="G326" s="218" t="s">
        <v>155</v>
      </c>
      <c r="H326" s="219">
        <v>27.765000000000001</v>
      </c>
      <c r="I326" s="220"/>
      <c r="J326" s="221">
        <f>ROUND(I326*H326,2)</f>
        <v>0</v>
      </c>
      <c r="K326" s="217" t="s">
        <v>156</v>
      </c>
      <c r="L326" s="46"/>
      <c r="M326" s="222" t="s">
        <v>19</v>
      </c>
      <c r="N326" s="223" t="s">
        <v>43</v>
      </c>
      <c r="O326" s="86"/>
      <c r="P326" s="224">
        <f>O326*H326</f>
        <v>0</v>
      </c>
      <c r="Q326" s="224">
        <v>0.00726</v>
      </c>
      <c r="R326" s="224">
        <f>Q326*H326</f>
        <v>0.2015739</v>
      </c>
      <c r="S326" s="224">
        <v>0</v>
      </c>
      <c r="T326" s="225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6" t="s">
        <v>157</v>
      </c>
      <c r="AT326" s="226" t="s">
        <v>152</v>
      </c>
      <c r="AU326" s="226" t="s">
        <v>81</v>
      </c>
      <c r="AY326" s="19" t="s">
        <v>150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9" t="s">
        <v>79</v>
      </c>
      <c r="BK326" s="227">
        <f>ROUND(I326*H326,2)</f>
        <v>0</v>
      </c>
      <c r="BL326" s="19" t="s">
        <v>157</v>
      </c>
      <c r="BM326" s="226" t="s">
        <v>1278</v>
      </c>
    </row>
    <row r="327" s="2" customFormat="1">
      <c r="A327" s="40"/>
      <c r="B327" s="41"/>
      <c r="C327" s="42"/>
      <c r="D327" s="228" t="s">
        <v>159</v>
      </c>
      <c r="E327" s="42"/>
      <c r="F327" s="229" t="s">
        <v>1279</v>
      </c>
      <c r="G327" s="42"/>
      <c r="H327" s="42"/>
      <c r="I327" s="230"/>
      <c r="J327" s="42"/>
      <c r="K327" s="42"/>
      <c r="L327" s="46"/>
      <c r="M327" s="231"/>
      <c r="N327" s="232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159</v>
      </c>
      <c r="AU327" s="19" t="s">
        <v>81</v>
      </c>
    </row>
    <row r="328" s="2" customFormat="1">
      <c r="A328" s="40"/>
      <c r="B328" s="41"/>
      <c r="C328" s="42"/>
      <c r="D328" s="233" t="s">
        <v>161</v>
      </c>
      <c r="E328" s="42"/>
      <c r="F328" s="234" t="s">
        <v>1280</v>
      </c>
      <c r="G328" s="42"/>
      <c r="H328" s="42"/>
      <c r="I328" s="230"/>
      <c r="J328" s="42"/>
      <c r="K328" s="42"/>
      <c r="L328" s="46"/>
      <c r="M328" s="231"/>
      <c r="N328" s="232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161</v>
      </c>
      <c r="AU328" s="19" t="s">
        <v>81</v>
      </c>
    </row>
    <row r="329" s="13" customFormat="1">
      <c r="A329" s="13"/>
      <c r="B329" s="235"/>
      <c r="C329" s="236"/>
      <c r="D329" s="228" t="s">
        <v>163</v>
      </c>
      <c r="E329" s="237" t="s">
        <v>19</v>
      </c>
      <c r="F329" s="238" t="s">
        <v>1118</v>
      </c>
      <c r="G329" s="236"/>
      <c r="H329" s="237" t="s">
        <v>19</v>
      </c>
      <c r="I329" s="239"/>
      <c r="J329" s="236"/>
      <c r="K329" s="236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163</v>
      </c>
      <c r="AU329" s="244" t="s">
        <v>81</v>
      </c>
      <c r="AV329" s="13" t="s">
        <v>79</v>
      </c>
      <c r="AW329" s="13" t="s">
        <v>34</v>
      </c>
      <c r="AX329" s="13" t="s">
        <v>72</v>
      </c>
      <c r="AY329" s="244" t="s">
        <v>150</v>
      </c>
    </row>
    <row r="330" s="13" customFormat="1">
      <c r="A330" s="13"/>
      <c r="B330" s="235"/>
      <c r="C330" s="236"/>
      <c r="D330" s="228" t="s">
        <v>163</v>
      </c>
      <c r="E330" s="237" t="s">
        <v>19</v>
      </c>
      <c r="F330" s="238" t="s">
        <v>1131</v>
      </c>
      <c r="G330" s="236"/>
      <c r="H330" s="237" t="s">
        <v>19</v>
      </c>
      <c r="I330" s="239"/>
      <c r="J330" s="236"/>
      <c r="K330" s="236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163</v>
      </c>
      <c r="AU330" s="244" t="s">
        <v>81</v>
      </c>
      <c r="AV330" s="13" t="s">
        <v>79</v>
      </c>
      <c r="AW330" s="13" t="s">
        <v>34</v>
      </c>
      <c r="AX330" s="13" t="s">
        <v>72</v>
      </c>
      <c r="AY330" s="244" t="s">
        <v>150</v>
      </c>
    </row>
    <row r="331" s="13" customFormat="1">
      <c r="A331" s="13"/>
      <c r="B331" s="235"/>
      <c r="C331" s="236"/>
      <c r="D331" s="228" t="s">
        <v>163</v>
      </c>
      <c r="E331" s="237" t="s">
        <v>19</v>
      </c>
      <c r="F331" s="238" t="s">
        <v>1251</v>
      </c>
      <c r="G331" s="236"/>
      <c r="H331" s="237" t="s">
        <v>19</v>
      </c>
      <c r="I331" s="239"/>
      <c r="J331" s="236"/>
      <c r="K331" s="236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163</v>
      </c>
      <c r="AU331" s="244" t="s">
        <v>81</v>
      </c>
      <c r="AV331" s="13" t="s">
        <v>79</v>
      </c>
      <c r="AW331" s="13" t="s">
        <v>34</v>
      </c>
      <c r="AX331" s="13" t="s">
        <v>72</v>
      </c>
      <c r="AY331" s="244" t="s">
        <v>150</v>
      </c>
    </row>
    <row r="332" s="14" customFormat="1">
      <c r="A332" s="14"/>
      <c r="B332" s="245"/>
      <c r="C332" s="246"/>
      <c r="D332" s="228" t="s">
        <v>163</v>
      </c>
      <c r="E332" s="247" t="s">
        <v>19</v>
      </c>
      <c r="F332" s="248" t="s">
        <v>1281</v>
      </c>
      <c r="G332" s="246"/>
      <c r="H332" s="249">
        <v>10.199999999999999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5" t="s">
        <v>163</v>
      </c>
      <c r="AU332" s="255" t="s">
        <v>81</v>
      </c>
      <c r="AV332" s="14" t="s">
        <v>81</v>
      </c>
      <c r="AW332" s="14" t="s">
        <v>34</v>
      </c>
      <c r="AX332" s="14" t="s">
        <v>72</v>
      </c>
      <c r="AY332" s="255" t="s">
        <v>150</v>
      </c>
    </row>
    <row r="333" s="14" customFormat="1">
      <c r="A333" s="14"/>
      <c r="B333" s="245"/>
      <c r="C333" s="246"/>
      <c r="D333" s="228" t="s">
        <v>163</v>
      </c>
      <c r="E333" s="247" t="s">
        <v>19</v>
      </c>
      <c r="F333" s="248" t="s">
        <v>1282</v>
      </c>
      <c r="G333" s="246"/>
      <c r="H333" s="249">
        <v>5.2000000000000002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163</v>
      </c>
      <c r="AU333" s="255" t="s">
        <v>81</v>
      </c>
      <c r="AV333" s="14" t="s">
        <v>81</v>
      </c>
      <c r="AW333" s="14" t="s">
        <v>34</v>
      </c>
      <c r="AX333" s="14" t="s">
        <v>72</v>
      </c>
      <c r="AY333" s="255" t="s">
        <v>150</v>
      </c>
    </row>
    <row r="334" s="14" customFormat="1">
      <c r="A334" s="14"/>
      <c r="B334" s="245"/>
      <c r="C334" s="246"/>
      <c r="D334" s="228" t="s">
        <v>163</v>
      </c>
      <c r="E334" s="247" t="s">
        <v>19</v>
      </c>
      <c r="F334" s="248" t="s">
        <v>1283</v>
      </c>
      <c r="G334" s="246"/>
      <c r="H334" s="249">
        <v>6.6699999999999999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163</v>
      </c>
      <c r="AU334" s="255" t="s">
        <v>81</v>
      </c>
      <c r="AV334" s="14" t="s">
        <v>81</v>
      </c>
      <c r="AW334" s="14" t="s">
        <v>34</v>
      </c>
      <c r="AX334" s="14" t="s">
        <v>72</v>
      </c>
      <c r="AY334" s="255" t="s">
        <v>150</v>
      </c>
    </row>
    <row r="335" s="14" customFormat="1">
      <c r="A335" s="14"/>
      <c r="B335" s="245"/>
      <c r="C335" s="246"/>
      <c r="D335" s="228" t="s">
        <v>163</v>
      </c>
      <c r="E335" s="247" t="s">
        <v>19</v>
      </c>
      <c r="F335" s="248" t="s">
        <v>1284</v>
      </c>
      <c r="G335" s="246"/>
      <c r="H335" s="249">
        <v>5.6950000000000003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163</v>
      </c>
      <c r="AU335" s="255" t="s">
        <v>81</v>
      </c>
      <c r="AV335" s="14" t="s">
        <v>81</v>
      </c>
      <c r="AW335" s="14" t="s">
        <v>34</v>
      </c>
      <c r="AX335" s="14" t="s">
        <v>72</v>
      </c>
      <c r="AY335" s="255" t="s">
        <v>150</v>
      </c>
    </row>
    <row r="336" s="15" customFormat="1">
      <c r="A336" s="15"/>
      <c r="B336" s="256"/>
      <c r="C336" s="257"/>
      <c r="D336" s="228" t="s">
        <v>163</v>
      </c>
      <c r="E336" s="258" t="s">
        <v>19</v>
      </c>
      <c r="F336" s="259" t="s">
        <v>167</v>
      </c>
      <c r="G336" s="257"/>
      <c r="H336" s="260">
        <v>27.765000000000001</v>
      </c>
      <c r="I336" s="261"/>
      <c r="J336" s="257"/>
      <c r="K336" s="257"/>
      <c r="L336" s="262"/>
      <c r="M336" s="263"/>
      <c r="N336" s="264"/>
      <c r="O336" s="264"/>
      <c r="P336" s="264"/>
      <c r="Q336" s="264"/>
      <c r="R336" s="264"/>
      <c r="S336" s="264"/>
      <c r="T336" s="26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6" t="s">
        <v>163</v>
      </c>
      <c r="AU336" s="266" t="s">
        <v>81</v>
      </c>
      <c r="AV336" s="15" t="s">
        <v>157</v>
      </c>
      <c r="AW336" s="15" t="s">
        <v>34</v>
      </c>
      <c r="AX336" s="15" t="s">
        <v>79</v>
      </c>
      <c r="AY336" s="266" t="s">
        <v>150</v>
      </c>
    </row>
    <row r="337" s="2" customFormat="1" ht="21.75" customHeight="1">
      <c r="A337" s="40"/>
      <c r="B337" s="41"/>
      <c r="C337" s="215" t="s">
        <v>337</v>
      </c>
      <c r="D337" s="215" t="s">
        <v>152</v>
      </c>
      <c r="E337" s="216" t="s">
        <v>1285</v>
      </c>
      <c r="F337" s="217" t="s">
        <v>1286</v>
      </c>
      <c r="G337" s="218" t="s">
        <v>155</v>
      </c>
      <c r="H337" s="219">
        <v>27.765000000000001</v>
      </c>
      <c r="I337" s="220"/>
      <c r="J337" s="221">
        <f>ROUND(I337*H337,2)</f>
        <v>0</v>
      </c>
      <c r="K337" s="217" t="s">
        <v>156</v>
      </c>
      <c r="L337" s="46"/>
      <c r="M337" s="222" t="s">
        <v>19</v>
      </c>
      <c r="N337" s="223" t="s">
        <v>43</v>
      </c>
      <c r="O337" s="86"/>
      <c r="P337" s="224">
        <f>O337*H337</f>
        <v>0</v>
      </c>
      <c r="Q337" s="224">
        <v>0.00085999999999999998</v>
      </c>
      <c r="R337" s="224">
        <f>Q337*H337</f>
        <v>0.023877900000000001</v>
      </c>
      <c r="S337" s="224">
        <v>0</v>
      </c>
      <c r="T337" s="225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6" t="s">
        <v>157</v>
      </c>
      <c r="AT337" s="226" t="s">
        <v>152</v>
      </c>
      <c r="AU337" s="226" t="s">
        <v>81</v>
      </c>
      <c r="AY337" s="19" t="s">
        <v>150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9" t="s">
        <v>79</v>
      </c>
      <c r="BK337" s="227">
        <f>ROUND(I337*H337,2)</f>
        <v>0</v>
      </c>
      <c r="BL337" s="19" t="s">
        <v>157</v>
      </c>
      <c r="BM337" s="226" t="s">
        <v>1287</v>
      </c>
    </row>
    <row r="338" s="2" customFormat="1">
      <c r="A338" s="40"/>
      <c r="B338" s="41"/>
      <c r="C338" s="42"/>
      <c r="D338" s="228" t="s">
        <v>159</v>
      </c>
      <c r="E338" s="42"/>
      <c r="F338" s="229" t="s">
        <v>1288</v>
      </c>
      <c r="G338" s="42"/>
      <c r="H338" s="42"/>
      <c r="I338" s="230"/>
      <c r="J338" s="42"/>
      <c r="K338" s="42"/>
      <c r="L338" s="46"/>
      <c r="M338" s="231"/>
      <c r="N338" s="232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159</v>
      </c>
      <c r="AU338" s="19" t="s">
        <v>81</v>
      </c>
    </row>
    <row r="339" s="2" customFormat="1">
      <c r="A339" s="40"/>
      <c r="B339" s="41"/>
      <c r="C339" s="42"/>
      <c r="D339" s="233" t="s">
        <v>161</v>
      </c>
      <c r="E339" s="42"/>
      <c r="F339" s="234" t="s">
        <v>1289</v>
      </c>
      <c r="G339" s="42"/>
      <c r="H339" s="42"/>
      <c r="I339" s="230"/>
      <c r="J339" s="42"/>
      <c r="K339" s="42"/>
      <c r="L339" s="46"/>
      <c r="M339" s="231"/>
      <c r="N339" s="232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161</v>
      </c>
      <c r="AU339" s="19" t="s">
        <v>81</v>
      </c>
    </row>
    <row r="340" s="13" customFormat="1">
      <c r="A340" s="13"/>
      <c r="B340" s="235"/>
      <c r="C340" s="236"/>
      <c r="D340" s="228" t="s">
        <v>163</v>
      </c>
      <c r="E340" s="237" t="s">
        <v>19</v>
      </c>
      <c r="F340" s="238" t="s">
        <v>1290</v>
      </c>
      <c r="G340" s="236"/>
      <c r="H340" s="237" t="s">
        <v>19</v>
      </c>
      <c r="I340" s="239"/>
      <c r="J340" s="236"/>
      <c r="K340" s="236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163</v>
      </c>
      <c r="AU340" s="244" t="s">
        <v>81</v>
      </c>
      <c r="AV340" s="13" t="s">
        <v>79</v>
      </c>
      <c r="AW340" s="13" t="s">
        <v>34</v>
      </c>
      <c r="AX340" s="13" t="s">
        <v>72</v>
      </c>
      <c r="AY340" s="244" t="s">
        <v>150</v>
      </c>
    </row>
    <row r="341" s="14" customFormat="1">
      <c r="A341" s="14"/>
      <c r="B341" s="245"/>
      <c r="C341" s="246"/>
      <c r="D341" s="228" t="s">
        <v>163</v>
      </c>
      <c r="E341" s="247" t="s">
        <v>19</v>
      </c>
      <c r="F341" s="248" t="s">
        <v>1291</v>
      </c>
      <c r="G341" s="246"/>
      <c r="H341" s="249">
        <v>27.765000000000001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163</v>
      </c>
      <c r="AU341" s="255" t="s">
        <v>81</v>
      </c>
      <c r="AV341" s="14" t="s">
        <v>81</v>
      </c>
      <c r="AW341" s="14" t="s">
        <v>34</v>
      </c>
      <c r="AX341" s="14" t="s">
        <v>72</v>
      </c>
      <c r="AY341" s="255" t="s">
        <v>150</v>
      </c>
    </row>
    <row r="342" s="15" customFormat="1">
      <c r="A342" s="15"/>
      <c r="B342" s="256"/>
      <c r="C342" s="257"/>
      <c r="D342" s="228" t="s">
        <v>163</v>
      </c>
      <c r="E342" s="258" t="s">
        <v>19</v>
      </c>
      <c r="F342" s="259" t="s">
        <v>167</v>
      </c>
      <c r="G342" s="257"/>
      <c r="H342" s="260">
        <v>27.765000000000001</v>
      </c>
      <c r="I342" s="261"/>
      <c r="J342" s="257"/>
      <c r="K342" s="257"/>
      <c r="L342" s="262"/>
      <c r="M342" s="263"/>
      <c r="N342" s="264"/>
      <c r="O342" s="264"/>
      <c r="P342" s="264"/>
      <c r="Q342" s="264"/>
      <c r="R342" s="264"/>
      <c r="S342" s="264"/>
      <c r="T342" s="26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6" t="s">
        <v>163</v>
      </c>
      <c r="AU342" s="266" t="s">
        <v>81</v>
      </c>
      <c r="AV342" s="15" t="s">
        <v>157</v>
      </c>
      <c r="AW342" s="15" t="s">
        <v>34</v>
      </c>
      <c r="AX342" s="15" t="s">
        <v>79</v>
      </c>
      <c r="AY342" s="266" t="s">
        <v>150</v>
      </c>
    </row>
    <row r="343" s="2" customFormat="1" ht="24.15" customHeight="1">
      <c r="A343" s="40"/>
      <c r="B343" s="41"/>
      <c r="C343" s="215" t="s">
        <v>354</v>
      </c>
      <c r="D343" s="215" t="s">
        <v>152</v>
      </c>
      <c r="E343" s="216" t="s">
        <v>1292</v>
      </c>
      <c r="F343" s="217" t="s">
        <v>1293</v>
      </c>
      <c r="G343" s="218" t="s">
        <v>382</v>
      </c>
      <c r="H343" s="219">
        <v>0.375</v>
      </c>
      <c r="I343" s="220"/>
      <c r="J343" s="221">
        <f>ROUND(I343*H343,2)</f>
        <v>0</v>
      </c>
      <c r="K343" s="217" t="s">
        <v>156</v>
      </c>
      <c r="L343" s="46"/>
      <c r="M343" s="222" t="s">
        <v>19</v>
      </c>
      <c r="N343" s="223" t="s">
        <v>43</v>
      </c>
      <c r="O343" s="86"/>
      <c r="P343" s="224">
        <f>O343*H343</f>
        <v>0</v>
      </c>
      <c r="Q343" s="224">
        <v>1.03955</v>
      </c>
      <c r="R343" s="224">
        <f>Q343*H343</f>
        <v>0.38983124999999996</v>
      </c>
      <c r="S343" s="224">
        <v>0</v>
      </c>
      <c r="T343" s="225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6" t="s">
        <v>157</v>
      </c>
      <c r="AT343" s="226" t="s">
        <v>152</v>
      </c>
      <c r="AU343" s="226" t="s">
        <v>81</v>
      </c>
      <c r="AY343" s="19" t="s">
        <v>150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9" t="s">
        <v>79</v>
      </c>
      <c r="BK343" s="227">
        <f>ROUND(I343*H343,2)</f>
        <v>0</v>
      </c>
      <c r="BL343" s="19" t="s">
        <v>157</v>
      </c>
      <c r="BM343" s="226" t="s">
        <v>1294</v>
      </c>
    </row>
    <row r="344" s="2" customFormat="1">
      <c r="A344" s="40"/>
      <c r="B344" s="41"/>
      <c r="C344" s="42"/>
      <c r="D344" s="228" t="s">
        <v>159</v>
      </c>
      <c r="E344" s="42"/>
      <c r="F344" s="229" t="s">
        <v>1295</v>
      </c>
      <c r="G344" s="42"/>
      <c r="H344" s="42"/>
      <c r="I344" s="230"/>
      <c r="J344" s="42"/>
      <c r="K344" s="42"/>
      <c r="L344" s="46"/>
      <c r="M344" s="231"/>
      <c r="N344" s="232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159</v>
      </c>
      <c r="AU344" s="19" t="s">
        <v>81</v>
      </c>
    </row>
    <row r="345" s="2" customFormat="1">
      <c r="A345" s="40"/>
      <c r="B345" s="41"/>
      <c r="C345" s="42"/>
      <c r="D345" s="233" t="s">
        <v>161</v>
      </c>
      <c r="E345" s="42"/>
      <c r="F345" s="234" t="s">
        <v>1296</v>
      </c>
      <c r="G345" s="42"/>
      <c r="H345" s="42"/>
      <c r="I345" s="230"/>
      <c r="J345" s="42"/>
      <c r="K345" s="42"/>
      <c r="L345" s="46"/>
      <c r="M345" s="231"/>
      <c r="N345" s="232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161</v>
      </c>
      <c r="AU345" s="19" t="s">
        <v>81</v>
      </c>
    </row>
    <row r="346" s="13" customFormat="1">
      <c r="A346" s="13"/>
      <c r="B346" s="235"/>
      <c r="C346" s="236"/>
      <c r="D346" s="228" t="s">
        <v>163</v>
      </c>
      <c r="E346" s="237" t="s">
        <v>19</v>
      </c>
      <c r="F346" s="238" t="s">
        <v>1297</v>
      </c>
      <c r="G346" s="236"/>
      <c r="H346" s="237" t="s">
        <v>19</v>
      </c>
      <c r="I346" s="239"/>
      <c r="J346" s="236"/>
      <c r="K346" s="236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163</v>
      </c>
      <c r="AU346" s="244" t="s">
        <v>81</v>
      </c>
      <c r="AV346" s="13" t="s">
        <v>79</v>
      </c>
      <c r="AW346" s="13" t="s">
        <v>34</v>
      </c>
      <c r="AX346" s="13" t="s">
        <v>72</v>
      </c>
      <c r="AY346" s="244" t="s">
        <v>150</v>
      </c>
    </row>
    <row r="347" s="13" customFormat="1">
      <c r="A347" s="13"/>
      <c r="B347" s="235"/>
      <c r="C347" s="236"/>
      <c r="D347" s="228" t="s">
        <v>163</v>
      </c>
      <c r="E347" s="237" t="s">
        <v>19</v>
      </c>
      <c r="F347" s="238" t="s">
        <v>1251</v>
      </c>
      <c r="G347" s="236"/>
      <c r="H347" s="237" t="s">
        <v>19</v>
      </c>
      <c r="I347" s="239"/>
      <c r="J347" s="236"/>
      <c r="K347" s="236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163</v>
      </c>
      <c r="AU347" s="244" t="s">
        <v>81</v>
      </c>
      <c r="AV347" s="13" t="s">
        <v>79</v>
      </c>
      <c r="AW347" s="13" t="s">
        <v>34</v>
      </c>
      <c r="AX347" s="13" t="s">
        <v>72</v>
      </c>
      <c r="AY347" s="244" t="s">
        <v>150</v>
      </c>
    </row>
    <row r="348" s="14" customFormat="1">
      <c r="A348" s="14"/>
      <c r="B348" s="245"/>
      <c r="C348" s="246"/>
      <c r="D348" s="228" t="s">
        <v>163</v>
      </c>
      <c r="E348" s="247" t="s">
        <v>19</v>
      </c>
      <c r="F348" s="248" t="s">
        <v>1298</v>
      </c>
      <c r="G348" s="246"/>
      <c r="H348" s="249">
        <v>0.094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163</v>
      </c>
      <c r="AU348" s="255" t="s">
        <v>81</v>
      </c>
      <c r="AV348" s="14" t="s">
        <v>81</v>
      </c>
      <c r="AW348" s="14" t="s">
        <v>34</v>
      </c>
      <c r="AX348" s="14" t="s">
        <v>72</v>
      </c>
      <c r="AY348" s="255" t="s">
        <v>150</v>
      </c>
    </row>
    <row r="349" s="14" customFormat="1">
      <c r="A349" s="14"/>
      <c r="B349" s="245"/>
      <c r="C349" s="246"/>
      <c r="D349" s="228" t="s">
        <v>163</v>
      </c>
      <c r="E349" s="247" t="s">
        <v>19</v>
      </c>
      <c r="F349" s="248" t="s">
        <v>1299</v>
      </c>
      <c r="G349" s="246"/>
      <c r="H349" s="249">
        <v>0.161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163</v>
      </c>
      <c r="AU349" s="255" t="s">
        <v>81</v>
      </c>
      <c r="AV349" s="14" t="s">
        <v>81</v>
      </c>
      <c r="AW349" s="14" t="s">
        <v>34</v>
      </c>
      <c r="AX349" s="14" t="s">
        <v>72</v>
      </c>
      <c r="AY349" s="255" t="s">
        <v>150</v>
      </c>
    </row>
    <row r="350" s="14" customFormat="1">
      <c r="A350" s="14"/>
      <c r="B350" s="245"/>
      <c r="C350" s="246"/>
      <c r="D350" s="228" t="s">
        <v>163</v>
      </c>
      <c r="E350" s="247" t="s">
        <v>19</v>
      </c>
      <c r="F350" s="248" t="s">
        <v>1300</v>
      </c>
      <c r="G350" s="246"/>
      <c r="H350" s="249">
        <v>0.12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163</v>
      </c>
      <c r="AU350" s="255" t="s">
        <v>81</v>
      </c>
      <c r="AV350" s="14" t="s">
        <v>81</v>
      </c>
      <c r="AW350" s="14" t="s">
        <v>34</v>
      </c>
      <c r="AX350" s="14" t="s">
        <v>72</v>
      </c>
      <c r="AY350" s="255" t="s">
        <v>150</v>
      </c>
    </row>
    <row r="351" s="15" customFormat="1">
      <c r="A351" s="15"/>
      <c r="B351" s="256"/>
      <c r="C351" s="257"/>
      <c r="D351" s="228" t="s">
        <v>163</v>
      </c>
      <c r="E351" s="258" t="s">
        <v>19</v>
      </c>
      <c r="F351" s="259" t="s">
        <v>167</v>
      </c>
      <c r="G351" s="257"/>
      <c r="H351" s="260">
        <v>0.375</v>
      </c>
      <c r="I351" s="261"/>
      <c r="J351" s="257"/>
      <c r="K351" s="257"/>
      <c r="L351" s="262"/>
      <c r="M351" s="263"/>
      <c r="N351" s="264"/>
      <c r="O351" s="264"/>
      <c r="P351" s="264"/>
      <c r="Q351" s="264"/>
      <c r="R351" s="264"/>
      <c r="S351" s="264"/>
      <c r="T351" s="26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6" t="s">
        <v>163</v>
      </c>
      <c r="AU351" s="266" t="s">
        <v>81</v>
      </c>
      <c r="AV351" s="15" t="s">
        <v>157</v>
      </c>
      <c r="AW351" s="15" t="s">
        <v>34</v>
      </c>
      <c r="AX351" s="15" t="s">
        <v>79</v>
      </c>
      <c r="AY351" s="266" t="s">
        <v>150</v>
      </c>
    </row>
    <row r="352" s="2" customFormat="1" ht="16.5" customHeight="1">
      <c r="A352" s="40"/>
      <c r="B352" s="41"/>
      <c r="C352" s="215" t="s">
        <v>363</v>
      </c>
      <c r="D352" s="215" t="s">
        <v>152</v>
      </c>
      <c r="E352" s="216" t="s">
        <v>1301</v>
      </c>
      <c r="F352" s="217" t="s">
        <v>1302</v>
      </c>
      <c r="G352" s="218" t="s">
        <v>218</v>
      </c>
      <c r="H352" s="219">
        <v>13.176</v>
      </c>
      <c r="I352" s="220"/>
      <c r="J352" s="221">
        <f>ROUND(I352*H352,2)</f>
        <v>0</v>
      </c>
      <c r="K352" s="217" t="s">
        <v>156</v>
      </c>
      <c r="L352" s="46"/>
      <c r="M352" s="222" t="s">
        <v>19</v>
      </c>
      <c r="N352" s="223" t="s">
        <v>43</v>
      </c>
      <c r="O352" s="86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6" t="s">
        <v>157</v>
      </c>
      <c r="AT352" s="226" t="s">
        <v>152</v>
      </c>
      <c r="AU352" s="226" t="s">
        <v>81</v>
      </c>
      <c r="AY352" s="19" t="s">
        <v>150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9" t="s">
        <v>79</v>
      </c>
      <c r="BK352" s="227">
        <f>ROUND(I352*H352,2)</f>
        <v>0</v>
      </c>
      <c r="BL352" s="19" t="s">
        <v>157</v>
      </c>
      <c r="BM352" s="226" t="s">
        <v>1303</v>
      </c>
    </row>
    <row r="353" s="2" customFormat="1">
      <c r="A353" s="40"/>
      <c r="B353" s="41"/>
      <c r="C353" s="42"/>
      <c r="D353" s="228" t="s">
        <v>159</v>
      </c>
      <c r="E353" s="42"/>
      <c r="F353" s="229" t="s">
        <v>1304</v>
      </c>
      <c r="G353" s="42"/>
      <c r="H353" s="42"/>
      <c r="I353" s="230"/>
      <c r="J353" s="42"/>
      <c r="K353" s="42"/>
      <c r="L353" s="46"/>
      <c r="M353" s="231"/>
      <c r="N353" s="232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159</v>
      </c>
      <c r="AU353" s="19" t="s">
        <v>81</v>
      </c>
    </row>
    <row r="354" s="2" customFormat="1">
      <c r="A354" s="40"/>
      <c r="B354" s="41"/>
      <c r="C354" s="42"/>
      <c r="D354" s="233" t="s">
        <v>161</v>
      </c>
      <c r="E354" s="42"/>
      <c r="F354" s="234" t="s">
        <v>1305</v>
      </c>
      <c r="G354" s="42"/>
      <c r="H354" s="42"/>
      <c r="I354" s="230"/>
      <c r="J354" s="42"/>
      <c r="K354" s="42"/>
      <c r="L354" s="46"/>
      <c r="M354" s="231"/>
      <c r="N354" s="232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161</v>
      </c>
      <c r="AU354" s="19" t="s">
        <v>81</v>
      </c>
    </row>
    <row r="355" s="13" customFormat="1">
      <c r="A355" s="13"/>
      <c r="B355" s="235"/>
      <c r="C355" s="236"/>
      <c r="D355" s="228" t="s">
        <v>163</v>
      </c>
      <c r="E355" s="237" t="s">
        <v>19</v>
      </c>
      <c r="F355" s="238" t="s">
        <v>1118</v>
      </c>
      <c r="G355" s="236"/>
      <c r="H355" s="237" t="s">
        <v>19</v>
      </c>
      <c r="I355" s="239"/>
      <c r="J355" s="236"/>
      <c r="K355" s="236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163</v>
      </c>
      <c r="AU355" s="244" t="s">
        <v>81</v>
      </c>
      <c r="AV355" s="13" t="s">
        <v>79</v>
      </c>
      <c r="AW355" s="13" t="s">
        <v>34</v>
      </c>
      <c r="AX355" s="13" t="s">
        <v>72</v>
      </c>
      <c r="AY355" s="244" t="s">
        <v>150</v>
      </c>
    </row>
    <row r="356" s="13" customFormat="1">
      <c r="A356" s="13"/>
      <c r="B356" s="235"/>
      <c r="C356" s="236"/>
      <c r="D356" s="228" t="s">
        <v>163</v>
      </c>
      <c r="E356" s="237" t="s">
        <v>19</v>
      </c>
      <c r="F356" s="238" t="s">
        <v>1126</v>
      </c>
      <c r="G356" s="236"/>
      <c r="H356" s="237" t="s">
        <v>19</v>
      </c>
      <c r="I356" s="239"/>
      <c r="J356" s="236"/>
      <c r="K356" s="236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163</v>
      </c>
      <c r="AU356" s="244" t="s">
        <v>81</v>
      </c>
      <c r="AV356" s="13" t="s">
        <v>79</v>
      </c>
      <c r="AW356" s="13" t="s">
        <v>34</v>
      </c>
      <c r="AX356" s="13" t="s">
        <v>72</v>
      </c>
      <c r="AY356" s="244" t="s">
        <v>150</v>
      </c>
    </row>
    <row r="357" s="13" customFormat="1">
      <c r="A357" s="13"/>
      <c r="B357" s="235"/>
      <c r="C357" s="236"/>
      <c r="D357" s="228" t="s">
        <v>163</v>
      </c>
      <c r="E357" s="237" t="s">
        <v>19</v>
      </c>
      <c r="F357" s="238" t="s">
        <v>1306</v>
      </c>
      <c r="G357" s="236"/>
      <c r="H357" s="237" t="s">
        <v>19</v>
      </c>
      <c r="I357" s="239"/>
      <c r="J357" s="236"/>
      <c r="K357" s="236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163</v>
      </c>
      <c r="AU357" s="244" t="s">
        <v>81</v>
      </c>
      <c r="AV357" s="13" t="s">
        <v>79</v>
      </c>
      <c r="AW357" s="13" t="s">
        <v>34</v>
      </c>
      <c r="AX357" s="13" t="s">
        <v>72</v>
      </c>
      <c r="AY357" s="244" t="s">
        <v>150</v>
      </c>
    </row>
    <row r="358" s="14" customFormat="1">
      <c r="A358" s="14"/>
      <c r="B358" s="245"/>
      <c r="C358" s="246"/>
      <c r="D358" s="228" t="s">
        <v>163</v>
      </c>
      <c r="E358" s="247" t="s">
        <v>19</v>
      </c>
      <c r="F358" s="248" t="s">
        <v>1307</v>
      </c>
      <c r="G358" s="246"/>
      <c r="H358" s="249">
        <v>6.8040000000000003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163</v>
      </c>
      <c r="AU358" s="255" t="s">
        <v>81</v>
      </c>
      <c r="AV358" s="14" t="s">
        <v>81</v>
      </c>
      <c r="AW358" s="14" t="s">
        <v>34</v>
      </c>
      <c r="AX358" s="14" t="s">
        <v>72</v>
      </c>
      <c r="AY358" s="255" t="s">
        <v>150</v>
      </c>
    </row>
    <row r="359" s="14" customFormat="1">
      <c r="A359" s="14"/>
      <c r="B359" s="245"/>
      <c r="C359" s="246"/>
      <c r="D359" s="228" t="s">
        <v>163</v>
      </c>
      <c r="E359" s="247" t="s">
        <v>19</v>
      </c>
      <c r="F359" s="248" t="s">
        <v>1308</v>
      </c>
      <c r="G359" s="246"/>
      <c r="H359" s="249">
        <v>6.3719999999999999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163</v>
      </c>
      <c r="AU359" s="255" t="s">
        <v>81</v>
      </c>
      <c r="AV359" s="14" t="s">
        <v>81</v>
      </c>
      <c r="AW359" s="14" t="s">
        <v>34</v>
      </c>
      <c r="AX359" s="14" t="s">
        <v>72</v>
      </c>
      <c r="AY359" s="255" t="s">
        <v>150</v>
      </c>
    </row>
    <row r="360" s="15" customFormat="1">
      <c r="A360" s="15"/>
      <c r="B360" s="256"/>
      <c r="C360" s="257"/>
      <c r="D360" s="228" t="s">
        <v>163</v>
      </c>
      <c r="E360" s="258" t="s">
        <v>19</v>
      </c>
      <c r="F360" s="259" t="s">
        <v>167</v>
      </c>
      <c r="G360" s="257"/>
      <c r="H360" s="260">
        <v>13.176</v>
      </c>
      <c r="I360" s="261"/>
      <c r="J360" s="257"/>
      <c r="K360" s="257"/>
      <c r="L360" s="262"/>
      <c r="M360" s="263"/>
      <c r="N360" s="264"/>
      <c r="O360" s="264"/>
      <c r="P360" s="264"/>
      <c r="Q360" s="264"/>
      <c r="R360" s="264"/>
      <c r="S360" s="264"/>
      <c r="T360" s="26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6" t="s">
        <v>163</v>
      </c>
      <c r="AU360" s="266" t="s">
        <v>81</v>
      </c>
      <c r="AV360" s="15" t="s">
        <v>157</v>
      </c>
      <c r="AW360" s="15" t="s">
        <v>34</v>
      </c>
      <c r="AX360" s="15" t="s">
        <v>79</v>
      </c>
      <c r="AY360" s="266" t="s">
        <v>150</v>
      </c>
    </row>
    <row r="361" s="2" customFormat="1" ht="33" customHeight="1">
      <c r="A361" s="40"/>
      <c r="B361" s="41"/>
      <c r="C361" s="215" t="s">
        <v>373</v>
      </c>
      <c r="D361" s="215" t="s">
        <v>152</v>
      </c>
      <c r="E361" s="216" t="s">
        <v>1309</v>
      </c>
      <c r="F361" s="217" t="s">
        <v>1310</v>
      </c>
      <c r="G361" s="218" t="s">
        <v>155</v>
      </c>
      <c r="H361" s="219">
        <v>49.808</v>
      </c>
      <c r="I361" s="220"/>
      <c r="J361" s="221">
        <f>ROUND(I361*H361,2)</f>
        <v>0</v>
      </c>
      <c r="K361" s="217" t="s">
        <v>156</v>
      </c>
      <c r="L361" s="46"/>
      <c r="M361" s="222" t="s">
        <v>19</v>
      </c>
      <c r="N361" s="223" t="s">
        <v>43</v>
      </c>
      <c r="O361" s="86"/>
      <c r="P361" s="224">
        <f>O361*H361</f>
        <v>0</v>
      </c>
      <c r="Q361" s="224">
        <v>0.00132</v>
      </c>
      <c r="R361" s="224">
        <f>Q361*H361</f>
        <v>0.065746559999999996</v>
      </c>
      <c r="S361" s="224">
        <v>0</v>
      </c>
      <c r="T361" s="225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6" t="s">
        <v>157</v>
      </c>
      <c r="AT361" s="226" t="s">
        <v>152</v>
      </c>
      <c r="AU361" s="226" t="s">
        <v>81</v>
      </c>
      <c r="AY361" s="19" t="s">
        <v>150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9" t="s">
        <v>79</v>
      </c>
      <c r="BK361" s="227">
        <f>ROUND(I361*H361,2)</f>
        <v>0</v>
      </c>
      <c r="BL361" s="19" t="s">
        <v>157</v>
      </c>
      <c r="BM361" s="226" t="s">
        <v>1311</v>
      </c>
    </row>
    <row r="362" s="2" customFormat="1">
      <c r="A362" s="40"/>
      <c r="B362" s="41"/>
      <c r="C362" s="42"/>
      <c r="D362" s="228" t="s">
        <v>159</v>
      </c>
      <c r="E362" s="42"/>
      <c r="F362" s="229" t="s">
        <v>1312</v>
      </c>
      <c r="G362" s="42"/>
      <c r="H362" s="42"/>
      <c r="I362" s="230"/>
      <c r="J362" s="42"/>
      <c r="K362" s="42"/>
      <c r="L362" s="46"/>
      <c r="M362" s="231"/>
      <c r="N362" s="232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159</v>
      </c>
      <c r="AU362" s="19" t="s">
        <v>81</v>
      </c>
    </row>
    <row r="363" s="2" customFormat="1">
      <c r="A363" s="40"/>
      <c r="B363" s="41"/>
      <c r="C363" s="42"/>
      <c r="D363" s="233" t="s">
        <v>161</v>
      </c>
      <c r="E363" s="42"/>
      <c r="F363" s="234" t="s">
        <v>1313</v>
      </c>
      <c r="G363" s="42"/>
      <c r="H363" s="42"/>
      <c r="I363" s="230"/>
      <c r="J363" s="42"/>
      <c r="K363" s="42"/>
      <c r="L363" s="46"/>
      <c r="M363" s="231"/>
      <c r="N363" s="232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161</v>
      </c>
      <c r="AU363" s="19" t="s">
        <v>81</v>
      </c>
    </row>
    <row r="364" s="13" customFormat="1">
      <c r="A364" s="13"/>
      <c r="B364" s="235"/>
      <c r="C364" s="236"/>
      <c r="D364" s="228" t="s">
        <v>163</v>
      </c>
      <c r="E364" s="237" t="s">
        <v>19</v>
      </c>
      <c r="F364" s="238" t="s">
        <v>1118</v>
      </c>
      <c r="G364" s="236"/>
      <c r="H364" s="237" t="s">
        <v>19</v>
      </c>
      <c r="I364" s="239"/>
      <c r="J364" s="236"/>
      <c r="K364" s="236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163</v>
      </c>
      <c r="AU364" s="244" t="s">
        <v>81</v>
      </c>
      <c r="AV364" s="13" t="s">
        <v>79</v>
      </c>
      <c r="AW364" s="13" t="s">
        <v>34</v>
      </c>
      <c r="AX364" s="13" t="s">
        <v>72</v>
      </c>
      <c r="AY364" s="244" t="s">
        <v>150</v>
      </c>
    </row>
    <row r="365" s="13" customFormat="1">
      <c r="A365" s="13"/>
      <c r="B365" s="235"/>
      <c r="C365" s="236"/>
      <c r="D365" s="228" t="s">
        <v>163</v>
      </c>
      <c r="E365" s="237" t="s">
        <v>19</v>
      </c>
      <c r="F365" s="238" t="s">
        <v>1126</v>
      </c>
      <c r="G365" s="236"/>
      <c r="H365" s="237" t="s">
        <v>19</v>
      </c>
      <c r="I365" s="239"/>
      <c r="J365" s="236"/>
      <c r="K365" s="236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163</v>
      </c>
      <c r="AU365" s="244" t="s">
        <v>81</v>
      </c>
      <c r="AV365" s="13" t="s">
        <v>79</v>
      </c>
      <c r="AW365" s="13" t="s">
        <v>34</v>
      </c>
      <c r="AX365" s="13" t="s">
        <v>72</v>
      </c>
      <c r="AY365" s="244" t="s">
        <v>150</v>
      </c>
    </row>
    <row r="366" s="14" customFormat="1">
      <c r="A366" s="14"/>
      <c r="B366" s="245"/>
      <c r="C366" s="246"/>
      <c r="D366" s="228" t="s">
        <v>163</v>
      </c>
      <c r="E366" s="247" t="s">
        <v>19</v>
      </c>
      <c r="F366" s="248" t="s">
        <v>1314</v>
      </c>
      <c r="G366" s="246"/>
      <c r="H366" s="249">
        <v>19.440000000000001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163</v>
      </c>
      <c r="AU366" s="255" t="s">
        <v>81</v>
      </c>
      <c r="AV366" s="14" t="s">
        <v>81</v>
      </c>
      <c r="AW366" s="14" t="s">
        <v>34</v>
      </c>
      <c r="AX366" s="14" t="s">
        <v>72</v>
      </c>
      <c r="AY366" s="255" t="s">
        <v>150</v>
      </c>
    </row>
    <row r="367" s="14" customFormat="1">
      <c r="A367" s="14"/>
      <c r="B367" s="245"/>
      <c r="C367" s="246"/>
      <c r="D367" s="228" t="s">
        <v>163</v>
      </c>
      <c r="E367" s="247" t="s">
        <v>19</v>
      </c>
      <c r="F367" s="248" t="s">
        <v>1315</v>
      </c>
      <c r="G367" s="246"/>
      <c r="H367" s="249">
        <v>2.52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163</v>
      </c>
      <c r="AU367" s="255" t="s">
        <v>81</v>
      </c>
      <c r="AV367" s="14" t="s">
        <v>81</v>
      </c>
      <c r="AW367" s="14" t="s">
        <v>34</v>
      </c>
      <c r="AX367" s="14" t="s">
        <v>72</v>
      </c>
      <c r="AY367" s="255" t="s">
        <v>150</v>
      </c>
    </row>
    <row r="368" s="14" customFormat="1">
      <c r="A368" s="14"/>
      <c r="B368" s="245"/>
      <c r="C368" s="246"/>
      <c r="D368" s="228" t="s">
        <v>163</v>
      </c>
      <c r="E368" s="247" t="s">
        <v>19</v>
      </c>
      <c r="F368" s="248" t="s">
        <v>1316</v>
      </c>
      <c r="G368" s="246"/>
      <c r="H368" s="249">
        <v>25.488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163</v>
      </c>
      <c r="AU368" s="255" t="s">
        <v>81</v>
      </c>
      <c r="AV368" s="14" t="s">
        <v>81</v>
      </c>
      <c r="AW368" s="14" t="s">
        <v>34</v>
      </c>
      <c r="AX368" s="14" t="s">
        <v>72</v>
      </c>
      <c r="AY368" s="255" t="s">
        <v>150</v>
      </c>
    </row>
    <row r="369" s="14" customFormat="1">
      <c r="A369" s="14"/>
      <c r="B369" s="245"/>
      <c r="C369" s="246"/>
      <c r="D369" s="228" t="s">
        <v>163</v>
      </c>
      <c r="E369" s="247" t="s">
        <v>19</v>
      </c>
      <c r="F369" s="248" t="s">
        <v>1317</v>
      </c>
      <c r="G369" s="246"/>
      <c r="H369" s="249">
        <v>2.3599999999999999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163</v>
      </c>
      <c r="AU369" s="255" t="s">
        <v>81</v>
      </c>
      <c r="AV369" s="14" t="s">
        <v>81</v>
      </c>
      <c r="AW369" s="14" t="s">
        <v>34</v>
      </c>
      <c r="AX369" s="14" t="s">
        <v>72</v>
      </c>
      <c r="AY369" s="255" t="s">
        <v>150</v>
      </c>
    </row>
    <row r="370" s="15" customFormat="1">
      <c r="A370" s="15"/>
      <c r="B370" s="256"/>
      <c r="C370" s="257"/>
      <c r="D370" s="228" t="s">
        <v>163</v>
      </c>
      <c r="E370" s="258" t="s">
        <v>19</v>
      </c>
      <c r="F370" s="259" t="s">
        <v>167</v>
      </c>
      <c r="G370" s="257"/>
      <c r="H370" s="260">
        <v>49.808</v>
      </c>
      <c r="I370" s="261"/>
      <c r="J370" s="257"/>
      <c r="K370" s="257"/>
      <c r="L370" s="262"/>
      <c r="M370" s="263"/>
      <c r="N370" s="264"/>
      <c r="O370" s="264"/>
      <c r="P370" s="264"/>
      <c r="Q370" s="264"/>
      <c r="R370" s="264"/>
      <c r="S370" s="264"/>
      <c r="T370" s="26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6" t="s">
        <v>163</v>
      </c>
      <c r="AU370" s="266" t="s">
        <v>81</v>
      </c>
      <c r="AV370" s="15" t="s">
        <v>157</v>
      </c>
      <c r="AW370" s="15" t="s">
        <v>34</v>
      </c>
      <c r="AX370" s="15" t="s">
        <v>79</v>
      </c>
      <c r="AY370" s="266" t="s">
        <v>150</v>
      </c>
    </row>
    <row r="371" s="2" customFormat="1" ht="33" customHeight="1">
      <c r="A371" s="40"/>
      <c r="B371" s="41"/>
      <c r="C371" s="215" t="s">
        <v>379</v>
      </c>
      <c r="D371" s="215" t="s">
        <v>152</v>
      </c>
      <c r="E371" s="216" t="s">
        <v>1318</v>
      </c>
      <c r="F371" s="217" t="s">
        <v>1319</v>
      </c>
      <c r="G371" s="218" t="s">
        <v>155</v>
      </c>
      <c r="H371" s="219">
        <v>49.808</v>
      </c>
      <c r="I371" s="220"/>
      <c r="J371" s="221">
        <f>ROUND(I371*H371,2)</f>
        <v>0</v>
      </c>
      <c r="K371" s="217" t="s">
        <v>156</v>
      </c>
      <c r="L371" s="46"/>
      <c r="M371" s="222" t="s">
        <v>19</v>
      </c>
      <c r="N371" s="223" t="s">
        <v>43</v>
      </c>
      <c r="O371" s="86"/>
      <c r="P371" s="224">
        <f>O371*H371</f>
        <v>0</v>
      </c>
      <c r="Q371" s="224">
        <v>4.0000000000000003E-05</v>
      </c>
      <c r="R371" s="224">
        <f>Q371*H371</f>
        <v>0.0019923200000000001</v>
      </c>
      <c r="S371" s="224">
        <v>0</v>
      </c>
      <c r="T371" s="225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6" t="s">
        <v>157</v>
      </c>
      <c r="AT371" s="226" t="s">
        <v>152</v>
      </c>
      <c r="AU371" s="226" t="s">
        <v>81</v>
      </c>
      <c r="AY371" s="19" t="s">
        <v>150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9" t="s">
        <v>79</v>
      </c>
      <c r="BK371" s="227">
        <f>ROUND(I371*H371,2)</f>
        <v>0</v>
      </c>
      <c r="BL371" s="19" t="s">
        <v>157</v>
      </c>
      <c r="BM371" s="226" t="s">
        <v>1320</v>
      </c>
    </row>
    <row r="372" s="2" customFormat="1">
      <c r="A372" s="40"/>
      <c r="B372" s="41"/>
      <c r="C372" s="42"/>
      <c r="D372" s="228" t="s">
        <v>159</v>
      </c>
      <c r="E372" s="42"/>
      <c r="F372" s="229" t="s">
        <v>1321</v>
      </c>
      <c r="G372" s="42"/>
      <c r="H372" s="42"/>
      <c r="I372" s="230"/>
      <c r="J372" s="42"/>
      <c r="K372" s="42"/>
      <c r="L372" s="46"/>
      <c r="M372" s="231"/>
      <c r="N372" s="232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159</v>
      </c>
      <c r="AU372" s="19" t="s">
        <v>81</v>
      </c>
    </row>
    <row r="373" s="2" customFormat="1">
      <c r="A373" s="40"/>
      <c r="B373" s="41"/>
      <c r="C373" s="42"/>
      <c r="D373" s="233" t="s">
        <v>161</v>
      </c>
      <c r="E373" s="42"/>
      <c r="F373" s="234" t="s">
        <v>1322</v>
      </c>
      <c r="G373" s="42"/>
      <c r="H373" s="42"/>
      <c r="I373" s="230"/>
      <c r="J373" s="42"/>
      <c r="K373" s="42"/>
      <c r="L373" s="46"/>
      <c r="M373" s="231"/>
      <c r="N373" s="232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161</v>
      </c>
      <c r="AU373" s="19" t="s">
        <v>81</v>
      </c>
    </row>
    <row r="374" s="13" customFormat="1">
      <c r="A374" s="13"/>
      <c r="B374" s="235"/>
      <c r="C374" s="236"/>
      <c r="D374" s="228" t="s">
        <v>163</v>
      </c>
      <c r="E374" s="237" t="s">
        <v>19</v>
      </c>
      <c r="F374" s="238" t="s">
        <v>1323</v>
      </c>
      <c r="G374" s="236"/>
      <c r="H374" s="237" t="s">
        <v>19</v>
      </c>
      <c r="I374" s="239"/>
      <c r="J374" s="236"/>
      <c r="K374" s="236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163</v>
      </c>
      <c r="AU374" s="244" t="s">
        <v>81</v>
      </c>
      <c r="AV374" s="13" t="s">
        <v>79</v>
      </c>
      <c r="AW374" s="13" t="s">
        <v>34</v>
      </c>
      <c r="AX374" s="13" t="s">
        <v>72</v>
      </c>
      <c r="AY374" s="244" t="s">
        <v>150</v>
      </c>
    </row>
    <row r="375" s="14" customFormat="1">
      <c r="A375" s="14"/>
      <c r="B375" s="245"/>
      <c r="C375" s="246"/>
      <c r="D375" s="228" t="s">
        <v>163</v>
      </c>
      <c r="E375" s="247" t="s">
        <v>19</v>
      </c>
      <c r="F375" s="248" t="s">
        <v>1324</v>
      </c>
      <c r="G375" s="246"/>
      <c r="H375" s="249">
        <v>49.808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163</v>
      </c>
      <c r="AU375" s="255" t="s">
        <v>81</v>
      </c>
      <c r="AV375" s="14" t="s">
        <v>81</v>
      </c>
      <c r="AW375" s="14" t="s">
        <v>34</v>
      </c>
      <c r="AX375" s="14" t="s">
        <v>72</v>
      </c>
      <c r="AY375" s="255" t="s">
        <v>150</v>
      </c>
    </row>
    <row r="376" s="15" customFormat="1">
      <c r="A376" s="15"/>
      <c r="B376" s="256"/>
      <c r="C376" s="257"/>
      <c r="D376" s="228" t="s">
        <v>163</v>
      </c>
      <c r="E376" s="258" t="s">
        <v>19</v>
      </c>
      <c r="F376" s="259" t="s">
        <v>167</v>
      </c>
      <c r="G376" s="257"/>
      <c r="H376" s="260">
        <v>49.808</v>
      </c>
      <c r="I376" s="261"/>
      <c r="J376" s="257"/>
      <c r="K376" s="257"/>
      <c r="L376" s="262"/>
      <c r="M376" s="263"/>
      <c r="N376" s="264"/>
      <c r="O376" s="264"/>
      <c r="P376" s="264"/>
      <c r="Q376" s="264"/>
      <c r="R376" s="264"/>
      <c r="S376" s="264"/>
      <c r="T376" s="26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6" t="s">
        <v>163</v>
      </c>
      <c r="AU376" s="266" t="s">
        <v>81</v>
      </c>
      <c r="AV376" s="15" t="s">
        <v>157</v>
      </c>
      <c r="AW376" s="15" t="s">
        <v>34</v>
      </c>
      <c r="AX376" s="15" t="s">
        <v>79</v>
      </c>
      <c r="AY376" s="266" t="s">
        <v>150</v>
      </c>
    </row>
    <row r="377" s="2" customFormat="1" ht="24.15" customHeight="1">
      <c r="A377" s="40"/>
      <c r="B377" s="41"/>
      <c r="C377" s="215" t="s">
        <v>388</v>
      </c>
      <c r="D377" s="215" t="s">
        <v>152</v>
      </c>
      <c r="E377" s="216" t="s">
        <v>1325</v>
      </c>
      <c r="F377" s="217" t="s">
        <v>1326</v>
      </c>
      <c r="G377" s="218" t="s">
        <v>382</v>
      </c>
      <c r="H377" s="219">
        <v>0.35499999999999998</v>
      </c>
      <c r="I377" s="220"/>
      <c r="J377" s="221">
        <f>ROUND(I377*H377,2)</f>
        <v>0</v>
      </c>
      <c r="K377" s="217" t="s">
        <v>156</v>
      </c>
      <c r="L377" s="46"/>
      <c r="M377" s="222" t="s">
        <v>19</v>
      </c>
      <c r="N377" s="223" t="s">
        <v>43</v>
      </c>
      <c r="O377" s="86"/>
      <c r="P377" s="224">
        <f>O377*H377</f>
        <v>0</v>
      </c>
      <c r="Q377" s="224">
        <v>1.0597300000000001</v>
      </c>
      <c r="R377" s="224">
        <f>Q377*H377</f>
        <v>0.37620415000000001</v>
      </c>
      <c r="S377" s="224">
        <v>0</v>
      </c>
      <c r="T377" s="225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6" t="s">
        <v>157</v>
      </c>
      <c r="AT377" s="226" t="s">
        <v>152</v>
      </c>
      <c r="AU377" s="226" t="s">
        <v>81</v>
      </c>
      <c r="AY377" s="19" t="s">
        <v>150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9" t="s">
        <v>79</v>
      </c>
      <c r="BK377" s="227">
        <f>ROUND(I377*H377,2)</f>
        <v>0</v>
      </c>
      <c r="BL377" s="19" t="s">
        <v>157</v>
      </c>
      <c r="BM377" s="226" t="s">
        <v>1327</v>
      </c>
    </row>
    <row r="378" s="2" customFormat="1">
      <c r="A378" s="40"/>
      <c r="B378" s="41"/>
      <c r="C378" s="42"/>
      <c r="D378" s="228" t="s">
        <v>159</v>
      </c>
      <c r="E378" s="42"/>
      <c r="F378" s="229" t="s">
        <v>1328</v>
      </c>
      <c r="G378" s="42"/>
      <c r="H378" s="42"/>
      <c r="I378" s="230"/>
      <c r="J378" s="42"/>
      <c r="K378" s="42"/>
      <c r="L378" s="46"/>
      <c r="M378" s="231"/>
      <c r="N378" s="232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159</v>
      </c>
      <c r="AU378" s="19" t="s">
        <v>81</v>
      </c>
    </row>
    <row r="379" s="2" customFormat="1">
      <c r="A379" s="40"/>
      <c r="B379" s="41"/>
      <c r="C379" s="42"/>
      <c r="D379" s="233" t="s">
        <v>161</v>
      </c>
      <c r="E379" s="42"/>
      <c r="F379" s="234" t="s">
        <v>1329</v>
      </c>
      <c r="G379" s="42"/>
      <c r="H379" s="42"/>
      <c r="I379" s="230"/>
      <c r="J379" s="42"/>
      <c r="K379" s="42"/>
      <c r="L379" s="46"/>
      <c r="M379" s="231"/>
      <c r="N379" s="232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161</v>
      </c>
      <c r="AU379" s="19" t="s">
        <v>81</v>
      </c>
    </row>
    <row r="380" s="13" customFormat="1">
      <c r="A380" s="13"/>
      <c r="B380" s="235"/>
      <c r="C380" s="236"/>
      <c r="D380" s="228" t="s">
        <v>163</v>
      </c>
      <c r="E380" s="237" t="s">
        <v>19</v>
      </c>
      <c r="F380" s="238" t="s">
        <v>1118</v>
      </c>
      <c r="G380" s="236"/>
      <c r="H380" s="237" t="s">
        <v>19</v>
      </c>
      <c r="I380" s="239"/>
      <c r="J380" s="236"/>
      <c r="K380" s="236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163</v>
      </c>
      <c r="AU380" s="244" t="s">
        <v>81</v>
      </c>
      <c r="AV380" s="13" t="s">
        <v>79</v>
      </c>
      <c r="AW380" s="13" t="s">
        <v>34</v>
      </c>
      <c r="AX380" s="13" t="s">
        <v>72</v>
      </c>
      <c r="AY380" s="244" t="s">
        <v>150</v>
      </c>
    </row>
    <row r="381" s="13" customFormat="1">
      <c r="A381" s="13"/>
      <c r="B381" s="235"/>
      <c r="C381" s="236"/>
      <c r="D381" s="228" t="s">
        <v>163</v>
      </c>
      <c r="E381" s="237" t="s">
        <v>19</v>
      </c>
      <c r="F381" s="238" t="s">
        <v>1126</v>
      </c>
      <c r="G381" s="236"/>
      <c r="H381" s="237" t="s">
        <v>19</v>
      </c>
      <c r="I381" s="239"/>
      <c r="J381" s="236"/>
      <c r="K381" s="236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163</v>
      </c>
      <c r="AU381" s="244" t="s">
        <v>81</v>
      </c>
      <c r="AV381" s="13" t="s">
        <v>79</v>
      </c>
      <c r="AW381" s="13" t="s">
        <v>34</v>
      </c>
      <c r="AX381" s="13" t="s">
        <v>72</v>
      </c>
      <c r="AY381" s="244" t="s">
        <v>150</v>
      </c>
    </row>
    <row r="382" s="14" customFormat="1">
      <c r="A382" s="14"/>
      <c r="B382" s="245"/>
      <c r="C382" s="246"/>
      <c r="D382" s="228" t="s">
        <v>163</v>
      </c>
      <c r="E382" s="247" t="s">
        <v>19</v>
      </c>
      <c r="F382" s="248" t="s">
        <v>1330</v>
      </c>
      <c r="G382" s="246"/>
      <c r="H382" s="249">
        <v>0.35499999999999998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163</v>
      </c>
      <c r="AU382" s="255" t="s">
        <v>81</v>
      </c>
      <c r="AV382" s="14" t="s">
        <v>81</v>
      </c>
      <c r="AW382" s="14" t="s">
        <v>34</v>
      </c>
      <c r="AX382" s="14" t="s">
        <v>72</v>
      </c>
      <c r="AY382" s="255" t="s">
        <v>150</v>
      </c>
    </row>
    <row r="383" s="15" customFormat="1">
      <c r="A383" s="15"/>
      <c r="B383" s="256"/>
      <c r="C383" s="257"/>
      <c r="D383" s="228" t="s">
        <v>163</v>
      </c>
      <c r="E383" s="258" t="s">
        <v>19</v>
      </c>
      <c r="F383" s="259" t="s">
        <v>167</v>
      </c>
      <c r="G383" s="257"/>
      <c r="H383" s="260">
        <v>0.35499999999999998</v>
      </c>
      <c r="I383" s="261"/>
      <c r="J383" s="257"/>
      <c r="K383" s="257"/>
      <c r="L383" s="262"/>
      <c r="M383" s="263"/>
      <c r="N383" s="264"/>
      <c r="O383" s="264"/>
      <c r="P383" s="264"/>
      <c r="Q383" s="264"/>
      <c r="R383" s="264"/>
      <c r="S383" s="264"/>
      <c r="T383" s="26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6" t="s">
        <v>163</v>
      </c>
      <c r="AU383" s="266" t="s">
        <v>81</v>
      </c>
      <c r="AV383" s="15" t="s">
        <v>157</v>
      </c>
      <c r="AW383" s="15" t="s">
        <v>34</v>
      </c>
      <c r="AX383" s="15" t="s">
        <v>79</v>
      </c>
      <c r="AY383" s="266" t="s">
        <v>150</v>
      </c>
    </row>
    <row r="384" s="12" customFormat="1" ht="22.8" customHeight="1">
      <c r="A384" s="12"/>
      <c r="B384" s="199"/>
      <c r="C384" s="200"/>
      <c r="D384" s="201" t="s">
        <v>71</v>
      </c>
      <c r="E384" s="213" t="s">
        <v>157</v>
      </c>
      <c r="F384" s="213" t="s">
        <v>881</v>
      </c>
      <c r="G384" s="200"/>
      <c r="H384" s="200"/>
      <c r="I384" s="203"/>
      <c r="J384" s="214">
        <f>BK384</f>
        <v>0</v>
      </c>
      <c r="K384" s="200"/>
      <c r="L384" s="205"/>
      <c r="M384" s="206"/>
      <c r="N384" s="207"/>
      <c r="O384" s="207"/>
      <c r="P384" s="208">
        <f>SUM(P385:P492)</f>
        <v>0</v>
      </c>
      <c r="Q384" s="207"/>
      <c r="R384" s="208">
        <f>SUM(R385:R492)</f>
        <v>36.020745839999996</v>
      </c>
      <c r="S384" s="207"/>
      <c r="T384" s="209">
        <f>SUM(T385:T492)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0" t="s">
        <v>79</v>
      </c>
      <c r="AT384" s="211" t="s">
        <v>71</v>
      </c>
      <c r="AU384" s="211" t="s">
        <v>79</v>
      </c>
      <c r="AY384" s="210" t="s">
        <v>150</v>
      </c>
      <c r="BK384" s="212">
        <f>SUM(BK385:BK492)</f>
        <v>0</v>
      </c>
    </row>
    <row r="385" s="2" customFormat="1" ht="33" customHeight="1">
      <c r="A385" s="40"/>
      <c r="B385" s="41"/>
      <c r="C385" s="215" t="s">
        <v>397</v>
      </c>
      <c r="D385" s="215" t="s">
        <v>152</v>
      </c>
      <c r="E385" s="216" t="s">
        <v>1331</v>
      </c>
      <c r="F385" s="217" t="s">
        <v>1332</v>
      </c>
      <c r="G385" s="218" t="s">
        <v>155</v>
      </c>
      <c r="H385" s="219">
        <v>39.984999999999999</v>
      </c>
      <c r="I385" s="220"/>
      <c r="J385" s="221">
        <f>ROUND(I385*H385,2)</f>
        <v>0</v>
      </c>
      <c r="K385" s="217" t="s">
        <v>156</v>
      </c>
      <c r="L385" s="46"/>
      <c r="M385" s="222" t="s">
        <v>19</v>
      </c>
      <c r="N385" s="223" t="s">
        <v>43</v>
      </c>
      <c r="O385" s="86"/>
      <c r="P385" s="224">
        <f>O385*H385</f>
        <v>0</v>
      </c>
      <c r="Q385" s="224">
        <v>0</v>
      </c>
      <c r="R385" s="224">
        <f>Q385*H385</f>
        <v>0</v>
      </c>
      <c r="S385" s="224">
        <v>0</v>
      </c>
      <c r="T385" s="225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26" t="s">
        <v>157</v>
      </c>
      <c r="AT385" s="226" t="s">
        <v>152</v>
      </c>
      <c r="AU385" s="226" t="s">
        <v>81</v>
      </c>
      <c r="AY385" s="19" t="s">
        <v>150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19" t="s">
        <v>79</v>
      </c>
      <c r="BK385" s="227">
        <f>ROUND(I385*H385,2)</f>
        <v>0</v>
      </c>
      <c r="BL385" s="19" t="s">
        <v>157</v>
      </c>
      <c r="BM385" s="226" t="s">
        <v>1333</v>
      </c>
    </row>
    <row r="386" s="2" customFormat="1">
      <c r="A386" s="40"/>
      <c r="B386" s="41"/>
      <c r="C386" s="42"/>
      <c r="D386" s="228" t="s">
        <v>159</v>
      </c>
      <c r="E386" s="42"/>
      <c r="F386" s="229" t="s">
        <v>1334</v>
      </c>
      <c r="G386" s="42"/>
      <c r="H386" s="42"/>
      <c r="I386" s="230"/>
      <c r="J386" s="42"/>
      <c r="K386" s="42"/>
      <c r="L386" s="46"/>
      <c r="M386" s="231"/>
      <c r="N386" s="232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159</v>
      </c>
      <c r="AU386" s="19" t="s">
        <v>81</v>
      </c>
    </row>
    <row r="387" s="2" customFormat="1">
      <c r="A387" s="40"/>
      <c r="B387" s="41"/>
      <c r="C387" s="42"/>
      <c r="D387" s="233" t="s">
        <v>161</v>
      </c>
      <c r="E387" s="42"/>
      <c r="F387" s="234" t="s">
        <v>1335</v>
      </c>
      <c r="G387" s="42"/>
      <c r="H387" s="42"/>
      <c r="I387" s="230"/>
      <c r="J387" s="42"/>
      <c r="K387" s="42"/>
      <c r="L387" s="46"/>
      <c r="M387" s="231"/>
      <c r="N387" s="232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161</v>
      </c>
      <c r="AU387" s="19" t="s">
        <v>81</v>
      </c>
    </row>
    <row r="388" s="13" customFormat="1">
      <c r="A388" s="13"/>
      <c r="B388" s="235"/>
      <c r="C388" s="236"/>
      <c r="D388" s="228" t="s">
        <v>163</v>
      </c>
      <c r="E388" s="237" t="s">
        <v>19</v>
      </c>
      <c r="F388" s="238" t="s">
        <v>1118</v>
      </c>
      <c r="G388" s="236"/>
      <c r="H388" s="237" t="s">
        <v>19</v>
      </c>
      <c r="I388" s="239"/>
      <c r="J388" s="236"/>
      <c r="K388" s="236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163</v>
      </c>
      <c r="AU388" s="244" t="s">
        <v>81</v>
      </c>
      <c r="AV388" s="13" t="s">
        <v>79</v>
      </c>
      <c r="AW388" s="13" t="s">
        <v>34</v>
      </c>
      <c r="AX388" s="13" t="s">
        <v>72</v>
      </c>
      <c r="AY388" s="244" t="s">
        <v>150</v>
      </c>
    </row>
    <row r="389" s="13" customFormat="1">
      <c r="A389" s="13"/>
      <c r="B389" s="235"/>
      <c r="C389" s="236"/>
      <c r="D389" s="228" t="s">
        <v>163</v>
      </c>
      <c r="E389" s="237" t="s">
        <v>19</v>
      </c>
      <c r="F389" s="238" t="s">
        <v>1336</v>
      </c>
      <c r="G389" s="236"/>
      <c r="H389" s="237" t="s">
        <v>19</v>
      </c>
      <c r="I389" s="239"/>
      <c r="J389" s="236"/>
      <c r="K389" s="236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163</v>
      </c>
      <c r="AU389" s="244" t="s">
        <v>81</v>
      </c>
      <c r="AV389" s="13" t="s">
        <v>79</v>
      </c>
      <c r="AW389" s="13" t="s">
        <v>34</v>
      </c>
      <c r="AX389" s="13" t="s">
        <v>72</v>
      </c>
      <c r="AY389" s="244" t="s">
        <v>150</v>
      </c>
    </row>
    <row r="390" s="13" customFormat="1">
      <c r="A390" s="13"/>
      <c r="B390" s="235"/>
      <c r="C390" s="236"/>
      <c r="D390" s="228" t="s">
        <v>163</v>
      </c>
      <c r="E390" s="237" t="s">
        <v>19</v>
      </c>
      <c r="F390" s="238" t="s">
        <v>1119</v>
      </c>
      <c r="G390" s="236"/>
      <c r="H390" s="237" t="s">
        <v>19</v>
      </c>
      <c r="I390" s="239"/>
      <c r="J390" s="236"/>
      <c r="K390" s="236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163</v>
      </c>
      <c r="AU390" s="244" t="s">
        <v>81</v>
      </c>
      <c r="AV390" s="13" t="s">
        <v>79</v>
      </c>
      <c r="AW390" s="13" t="s">
        <v>34</v>
      </c>
      <c r="AX390" s="13" t="s">
        <v>72</v>
      </c>
      <c r="AY390" s="244" t="s">
        <v>150</v>
      </c>
    </row>
    <row r="391" s="14" customFormat="1">
      <c r="A391" s="14"/>
      <c r="B391" s="245"/>
      <c r="C391" s="246"/>
      <c r="D391" s="228" t="s">
        <v>163</v>
      </c>
      <c r="E391" s="247" t="s">
        <v>19</v>
      </c>
      <c r="F391" s="248" t="s">
        <v>1337</v>
      </c>
      <c r="G391" s="246"/>
      <c r="H391" s="249">
        <v>11.935000000000001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5" t="s">
        <v>163</v>
      </c>
      <c r="AU391" s="255" t="s">
        <v>81</v>
      </c>
      <c r="AV391" s="14" t="s">
        <v>81</v>
      </c>
      <c r="AW391" s="14" t="s">
        <v>34</v>
      </c>
      <c r="AX391" s="14" t="s">
        <v>72</v>
      </c>
      <c r="AY391" s="255" t="s">
        <v>150</v>
      </c>
    </row>
    <row r="392" s="13" customFormat="1">
      <c r="A392" s="13"/>
      <c r="B392" s="235"/>
      <c r="C392" s="236"/>
      <c r="D392" s="228" t="s">
        <v>163</v>
      </c>
      <c r="E392" s="237" t="s">
        <v>19</v>
      </c>
      <c r="F392" s="238" t="s">
        <v>1126</v>
      </c>
      <c r="G392" s="236"/>
      <c r="H392" s="237" t="s">
        <v>19</v>
      </c>
      <c r="I392" s="239"/>
      <c r="J392" s="236"/>
      <c r="K392" s="236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163</v>
      </c>
      <c r="AU392" s="244" t="s">
        <v>81</v>
      </c>
      <c r="AV392" s="13" t="s">
        <v>79</v>
      </c>
      <c r="AW392" s="13" t="s">
        <v>34</v>
      </c>
      <c r="AX392" s="13" t="s">
        <v>72</v>
      </c>
      <c r="AY392" s="244" t="s">
        <v>150</v>
      </c>
    </row>
    <row r="393" s="14" customFormat="1">
      <c r="A393" s="14"/>
      <c r="B393" s="245"/>
      <c r="C393" s="246"/>
      <c r="D393" s="228" t="s">
        <v>163</v>
      </c>
      <c r="E393" s="247" t="s">
        <v>19</v>
      </c>
      <c r="F393" s="248" t="s">
        <v>1338</v>
      </c>
      <c r="G393" s="246"/>
      <c r="H393" s="249">
        <v>26.73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163</v>
      </c>
      <c r="AU393" s="255" t="s">
        <v>81</v>
      </c>
      <c r="AV393" s="14" t="s">
        <v>81</v>
      </c>
      <c r="AW393" s="14" t="s">
        <v>34</v>
      </c>
      <c r="AX393" s="14" t="s">
        <v>72</v>
      </c>
      <c r="AY393" s="255" t="s">
        <v>150</v>
      </c>
    </row>
    <row r="394" s="13" customFormat="1">
      <c r="A394" s="13"/>
      <c r="B394" s="235"/>
      <c r="C394" s="236"/>
      <c r="D394" s="228" t="s">
        <v>163</v>
      </c>
      <c r="E394" s="237" t="s">
        <v>19</v>
      </c>
      <c r="F394" s="238" t="s">
        <v>1131</v>
      </c>
      <c r="G394" s="236"/>
      <c r="H394" s="237" t="s">
        <v>19</v>
      </c>
      <c r="I394" s="239"/>
      <c r="J394" s="236"/>
      <c r="K394" s="236"/>
      <c r="L394" s="240"/>
      <c r="M394" s="241"/>
      <c r="N394" s="242"/>
      <c r="O394" s="242"/>
      <c r="P394" s="242"/>
      <c r="Q394" s="242"/>
      <c r="R394" s="242"/>
      <c r="S394" s="242"/>
      <c r="T394" s="24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4" t="s">
        <v>163</v>
      </c>
      <c r="AU394" s="244" t="s">
        <v>81</v>
      </c>
      <c r="AV394" s="13" t="s">
        <v>79</v>
      </c>
      <c r="AW394" s="13" t="s">
        <v>34</v>
      </c>
      <c r="AX394" s="13" t="s">
        <v>72</v>
      </c>
      <c r="AY394" s="244" t="s">
        <v>150</v>
      </c>
    </row>
    <row r="395" s="14" customFormat="1">
      <c r="A395" s="14"/>
      <c r="B395" s="245"/>
      <c r="C395" s="246"/>
      <c r="D395" s="228" t="s">
        <v>163</v>
      </c>
      <c r="E395" s="247" t="s">
        <v>19</v>
      </c>
      <c r="F395" s="248" t="s">
        <v>1339</v>
      </c>
      <c r="G395" s="246"/>
      <c r="H395" s="249">
        <v>1.3200000000000001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5" t="s">
        <v>163</v>
      </c>
      <c r="AU395" s="255" t="s">
        <v>81</v>
      </c>
      <c r="AV395" s="14" t="s">
        <v>81</v>
      </c>
      <c r="AW395" s="14" t="s">
        <v>34</v>
      </c>
      <c r="AX395" s="14" t="s">
        <v>72</v>
      </c>
      <c r="AY395" s="255" t="s">
        <v>150</v>
      </c>
    </row>
    <row r="396" s="15" customFormat="1">
      <c r="A396" s="15"/>
      <c r="B396" s="256"/>
      <c r="C396" s="257"/>
      <c r="D396" s="228" t="s">
        <v>163</v>
      </c>
      <c r="E396" s="258" t="s">
        <v>19</v>
      </c>
      <c r="F396" s="259" t="s">
        <v>167</v>
      </c>
      <c r="G396" s="257"/>
      <c r="H396" s="260">
        <v>39.984999999999999</v>
      </c>
      <c r="I396" s="261"/>
      <c r="J396" s="257"/>
      <c r="K396" s="257"/>
      <c r="L396" s="262"/>
      <c r="M396" s="263"/>
      <c r="N396" s="264"/>
      <c r="O396" s="264"/>
      <c r="P396" s="264"/>
      <c r="Q396" s="264"/>
      <c r="R396" s="264"/>
      <c r="S396" s="264"/>
      <c r="T396" s="26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6" t="s">
        <v>163</v>
      </c>
      <c r="AU396" s="266" t="s">
        <v>81</v>
      </c>
      <c r="AV396" s="15" t="s">
        <v>157</v>
      </c>
      <c r="AW396" s="15" t="s">
        <v>34</v>
      </c>
      <c r="AX396" s="15" t="s">
        <v>79</v>
      </c>
      <c r="AY396" s="266" t="s">
        <v>150</v>
      </c>
    </row>
    <row r="397" s="2" customFormat="1" ht="21.75" customHeight="1">
      <c r="A397" s="40"/>
      <c r="B397" s="41"/>
      <c r="C397" s="215" t="s">
        <v>404</v>
      </c>
      <c r="D397" s="215" t="s">
        <v>152</v>
      </c>
      <c r="E397" s="216" t="s">
        <v>1340</v>
      </c>
      <c r="F397" s="217" t="s">
        <v>1341</v>
      </c>
      <c r="G397" s="218" t="s">
        <v>155</v>
      </c>
      <c r="H397" s="219">
        <v>39.984999999999999</v>
      </c>
      <c r="I397" s="220"/>
      <c r="J397" s="221">
        <f>ROUND(I397*H397,2)</f>
        <v>0</v>
      </c>
      <c r="K397" s="217" t="s">
        <v>156</v>
      </c>
      <c r="L397" s="46"/>
      <c r="M397" s="222" t="s">
        <v>19</v>
      </c>
      <c r="N397" s="223" t="s">
        <v>43</v>
      </c>
      <c r="O397" s="86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26" t="s">
        <v>157</v>
      </c>
      <c r="AT397" s="226" t="s">
        <v>152</v>
      </c>
      <c r="AU397" s="226" t="s">
        <v>81</v>
      </c>
      <c r="AY397" s="19" t="s">
        <v>150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19" t="s">
        <v>79</v>
      </c>
      <c r="BK397" s="227">
        <f>ROUND(I397*H397,2)</f>
        <v>0</v>
      </c>
      <c r="BL397" s="19" t="s">
        <v>157</v>
      </c>
      <c r="BM397" s="226" t="s">
        <v>1342</v>
      </c>
    </row>
    <row r="398" s="2" customFormat="1">
      <c r="A398" s="40"/>
      <c r="B398" s="41"/>
      <c r="C398" s="42"/>
      <c r="D398" s="228" t="s">
        <v>159</v>
      </c>
      <c r="E398" s="42"/>
      <c r="F398" s="229" t="s">
        <v>1343</v>
      </c>
      <c r="G398" s="42"/>
      <c r="H398" s="42"/>
      <c r="I398" s="230"/>
      <c r="J398" s="42"/>
      <c r="K398" s="42"/>
      <c r="L398" s="46"/>
      <c r="M398" s="231"/>
      <c r="N398" s="232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159</v>
      </c>
      <c r="AU398" s="19" t="s">
        <v>81</v>
      </c>
    </row>
    <row r="399" s="2" customFormat="1">
      <c r="A399" s="40"/>
      <c r="B399" s="41"/>
      <c r="C399" s="42"/>
      <c r="D399" s="233" t="s">
        <v>161</v>
      </c>
      <c r="E399" s="42"/>
      <c r="F399" s="234" t="s">
        <v>1344</v>
      </c>
      <c r="G399" s="42"/>
      <c r="H399" s="42"/>
      <c r="I399" s="230"/>
      <c r="J399" s="42"/>
      <c r="K399" s="42"/>
      <c r="L399" s="46"/>
      <c r="M399" s="231"/>
      <c r="N399" s="232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161</v>
      </c>
      <c r="AU399" s="19" t="s">
        <v>81</v>
      </c>
    </row>
    <row r="400" s="13" customFormat="1">
      <c r="A400" s="13"/>
      <c r="B400" s="235"/>
      <c r="C400" s="236"/>
      <c r="D400" s="228" t="s">
        <v>163</v>
      </c>
      <c r="E400" s="237" t="s">
        <v>19</v>
      </c>
      <c r="F400" s="238" t="s">
        <v>1118</v>
      </c>
      <c r="G400" s="236"/>
      <c r="H400" s="237" t="s">
        <v>19</v>
      </c>
      <c r="I400" s="239"/>
      <c r="J400" s="236"/>
      <c r="K400" s="236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163</v>
      </c>
      <c r="AU400" s="244" t="s">
        <v>81</v>
      </c>
      <c r="AV400" s="13" t="s">
        <v>79</v>
      </c>
      <c r="AW400" s="13" t="s">
        <v>34</v>
      </c>
      <c r="AX400" s="13" t="s">
        <v>72</v>
      </c>
      <c r="AY400" s="244" t="s">
        <v>150</v>
      </c>
    </row>
    <row r="401" s="13" customFormat="1">
      <c r="A401" s="13"/>
      <c r="B401" s="235"/>
      <c r="C401" s="236"/>
      <c r="D401" s="228" t="s">
        <v>163</v>
      </c>
      <c r="E401" s="237" t="s">
        <v>19</v>
      </c>
      <c r="F401" s="238" t="s">
        <v>1336</v>
      </c>
      <c r="G401" s="236"/>
      <c r="H401" s="237" t="s">
        <v>19</v>
      </c>
      <c r="I401" s="239"/>
      <c r="J401" s="236"/>
      <c r="K401" s="236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163</v>
      </c>
      <c r="AU401" s="244" t="s">
        <v>81</v>
      </c>
      <c r="AV401" s="13" t="s">
        <v>79</v>
      </c>
      <c r="AW401" s="13" t="s">
        <v>34</v>
      </c>
      <c r="AX401" s="13" t="s">
        <v>72</v>
      </c>
      <c r="AY401" s="244" t="s">
        <v>150</v>
      </c>
    </row>
    <row r="402" s="14" customFormat="1">
      <c r="A402" s="14"/>
      <c r="B402" s="245"/>
      <c r="C402" s="246"/>
      <c r="D402" s="228" t="s">
        <v>163</v>
      </c>
      <c r="E402" s="247" t="s">
        <v>19</v>
      </c>
      <c r="F402" s="248" t="s">
        <v>1345</v>
      </c>
      <c r="G402" s="246"/>
      <c r="H402" s="249">
        <v>39.984999999999999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163</v>
      </c>
      <c r="AU402" s="255" t="s">
        <v>81</v>
      </c>
      <c r="AV402" s="14" t="s">
        <v>81</v>
      </c>
      <c r="AW402" s="14" t="s">
        <v>34</v>
      </c>
      <c r="AX402" s="14" t="s">
        <v>72</v>
      </c>
      <c r="AY402" s="255" t="s">
        <v>150</v>
      </c>
    </row>
    <row r="403" s="15" customFormat="1">
      <c r="A403" s="15"/>
      <c r="B403" s="256"/>
      <c r="C403" s="257"/>
      <c r="D403" s="228" t="s">
        <v>163</v>
      </c>
      <c r="E403" s="258" t="s">
        <v>19</v>
      </c>
      <c r="F403" s="259" t="s">
        <v>167</v>
      </c>
      <c r="G403" s="257"/>
      <c r="H403" s="260">
        <v>39.984999999999999</v>
      </c>
      <c r="I403" s="261"/>
      <c r="J403" s="257"/>
      <c r="K403" s="257"/>
      <c r="L403" s="262"/>
      <c r="M403" s="263"/>
      <c r="N403" s="264"/>
      <c r="O403" s="264"/>
      <c r="P403" s="264"/>
      <c r="Q403" s="264"/>
      <c r="R403" s="264"/>
      <c r="S403" s="264"/>
      <c r="T403" s="26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6" t="s">
        <v>163</v>
      </c>
      <c r="AU403" s="266" t="s">
        <v>81</v>
      </c>
      <c r="AV403" s="15" t="s">
        <v>157</v>
      </c>
      <c r="AW403" s="15" t="s">
        <v>34</v>
      </c>
      <c r="AX403" s="15" t="s">
        <v>79</v>
      </c>
      <c r="AY403" s="266" t="s">
        <v>150</v>
      </c>
    </row>
    <row r="404" s="2" customFormat="1" ht="33" customHeight="1">
      <c r="A404" s="40"/>
      <c r="B404" s="41"/>
      <c r="C404" s="215" t="s">
        <v>411</v>
      </c>
      <c r="D404" s="215" t="s">
        <v>152</v>
      </c>
      <c r="E404" s="216" t="s">
        <v>1346</v>
      </c>
      <c r="F404" s="217" t="s">
        <v>1347</v>
      </c>
      <c r="G404" s="218" t="s">
        <v>218</v>
      </c>
      <c r="H404" s="219">
        <v>3.7210000000000001</v>
      </c>
      <c r="I404" s="220"/>
      <c r="J404" s="221">
        <f>ROUND(I404*H404,2)</f>
        <v>0</v>
      </c>
      <c r="K404" s="217" t="s">
        <v>156</v>
      </c>
      <c r="L404" s="46"/>
      <c r="M404" s="222" t="s">
        <v>19</v>
      </c>
      <c r="N404" s="223" t="s">
        <v>43</v>
      </c>
      <c r="O404" s="86"/>
      <c r="P404" s="224">
        <f>O404*H404</f>
        <v>0</v>
      </c>
      <c r="Q404" s="224">
        <v>0</v>
      </c>
      <c r="R404" s="224">
        <f>Q404*H404</f>
        <v>0</v>
      </c>
      <c r="S404" s="224">
        <v>0</v>
      </c>
      <c r="T404" s="225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26" t="s">
        <v>157</v>
      </c>
      <c r="AT404" s="226" t="s">
        <v>152</v>
      </c>
      <c r="AU404" s="226" t="s">
        <v>81</v>
      </c>
      <c r="AY404" s="19" t="s">
        <v>150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19" t="s">
        <v>79</v>
      </c>
      <c r="BK404" s="227">
        <f>ROUND(I404*H404,2)</f>
        <v>0</v>
      </c>
      <c r="BL404" s="19" t="s">
        <v>157</v>
      </c>
      <c r="BM404" s="226" t="s">
        <v>1348</v>
      </c>
    </row>
    <row r="405" s="2" customFormat="1">
      <c r="A405" s="40"/>
      <c r="B405" s="41"/>
      <c r="C405" s="42"/>
      <c r="D405" s="228" t="s">
        <v>159</v>
      </c>
      <c r="E405" s="42"/>
      <c r="F405" s="229" t="s">
        <v>1349</v>
      </c>
      <c r="G405" s="42"/>
      <c r="H405" s="42"/>
      <c r="I405" s="230"/>
      <c r="J405" s="42"/>
      <c r="K405" s="42"/>
      <c r="L405" s="46"/>
      <c r="M405" s="231"/>
      <c r="N405" s="232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159</v>
      </c>
      <c r="AU405" s="19" t="s">
        <v>81</v>
      </c>
    </row>
    <row r="406" s="2" customFormat="1">
      <c r="A406" s="40"/>
      <c r="B406" s="41"/>
      <c r="C406" s="42"/>
      <c r="D406" s="233" t="s">
        <v>161</v>
      </c>
      <c r="E406" s="42"/>
      <c r="F406" s="234" t="s">
        <v>1350</v>
      </c>
      <c r="G406" s="42"/>
      <c r="H406" s="42"/>
      <c r="I406" s="230"/>
      <c r="J406" s="42"/>
      <c r="K406" s="42"/>
      <c r="L406" s="46"/>
      <c r="M406" s="231"/>
      <c r="N406" s="232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161</v>
      </c>
      <c r="AU406" s="19" t="s">
        <v>81</v>
      </c>
    </row>
    <row r="407" s="13" customFormat="1">
      <c r="A407" s="13"/>
      <c r="B407" s="235"/>
      <c r="C407" s="236"/>
      <c r="D407" s="228" t="s">
        <v>163</v>
      </c>
      <c r="E407" s="237" t="s">
        <v>19</v>
      </c>
      <c r="F407" s="238" t="s">
        <v>1118</v>
      </c>
      <c r="G407" s="236"/>
      <c r="H407" s="237" t="s">
        <v>19</v>
      </c>
      <c r="I407" s="239"/>
      <c r="J407" s="236"/>
      <c r="K407" s="236"/>
      <c r="L407" s="240"/>
      <c r="M407" s="241"/>
      <c r="N407" s="242"/>
      <c r="O407" s="242"/>
      <c r="P407" s="242"/>
      <c r="Q407" s="242"/>
      <c r="R407" s="242"/>
      <c r="S407" s="242"/>
      <c r="T407" s="24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4" t="s">
        <v>163</v>
      </c>
      <c r="AU407" s="244" t="s">
        <v>81</v>
      </c>
      <c r="AV407" s="13" t="s">
        <v>79</v>
      </c>
      <c r="AW407" s="13" t="s">
        <v>34</v>
      </c>
      <c r="AX407" s="13" t="s">
        <v>72</v>
      </c>
      <c r="AY407" s="244" t="s">
        <v>150</v>
      </c>
    </row>
    <row r="408" s="13" customFormat="1">
      <c r="A408" s="13"/>
      <c r="B408" s="235"/>
      <c r="C408" s="236"/>
      <c r="D408" s="228" t="s">
        <v>163</v>
      </c>
      <c r="E408" s="237" t="s">
        <v>19</v>
      </c>
      <c r="F408" s="238" t="s">
        <v>1351</v>
      </c>
      <c r="G408" s="236"/>
      <c r="H408" s="237" t="s">
        <v>19</v>
      </c>
      <c r="I408" s="239"/>
      <c r="J408" s="236"/>
      <c r="K408" s="236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163</v>
      </c>
      <c r="AU408" s="244" t="s">
        <v>81</v>
      </c>
      <c r="AV408" s="13" t="s">
        <v>79</v>
      </c>
      <c r="AW408" s="13" t="s">
        <v>34</v>
      </c>
      <c r="AX408" s="13" t="s">
        <v>72</v>
      </c>
      <c r="AY408" s="244" t="s">
        <v>150</v>
      </c>
    </row>
    <row r="409" s="13" customFormat="1">
      <c r="A409" s="13"/>
      <c r="B409" s="235"/>
      <c r="C409" s="236"/>
      <c r="D409" s="228" t="s">
        <v>163</v>
      </c>
      <c r="E409" s="237" t="s">
        <v>19</v>
      </c>
      <c r="F409" s="238" t="s">
        <v>1119</v>
      </c>
      <c r="G409" s="236"/>
      <c r="H409" s="237" t="s">
        <v>19</v>
      </c>
      <c r="I409" s="239"/>
      <c r="J409" s="236"/>
      <c r="K409" s="236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163</v>
      </c>
      <c r="AU409" s="244" t="s">
        <v>81</v>
      </c>
      <c r="AV409" s="13" t="s">
        <v>79</v>
      </c>
      <c r="AW409" s="13" t="s">
        <v>34</v>
      </c>
      <c r="AX409" s="13" t="s">
        <v>72</v>
      </c>
      <c r="AY409" s="244" t="s">
        <v>150</v>
      </c>
    </row>
    <row r="410" s="14" customFormat="1">
      <c r="A410" s="14"/>
      <c r="B410" s="245"/>
      <c r="C410" s="246"/>
      <c r="D410" s="228" t="s">
        <v>163</v>
      </c>
      <c r="E410" s="247" t="s">
        <v>19</v>
      </c>
      <c r="F410" s="248" t="s">
        <v>1352</v>
      </c>
      <c r="G410" s="246"/>
      <c r="H410" s="249">
        <v>0.97899999999999998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5" t="s">
        <v>163</v>
      </c>
      <c r="AU410" s="255" t="s">
        <v>81</v>
      </c>
      <c r="AV410" s="14" t="s">
        <v>81</v>
      </c>
      <c r="AW410" s="14" t="s">
        <v>34</v>
      </c>
      <c r="AX410" s="14" t="s">
        <v>72</v>
      </c>
      <c r="AY410" s="255" t="s">
        <v>150</v>
      </c>
    </row>
    <row r="411" s="13" customFormat="1">
      <c r="A411" s="13"/>
      <c r="B411" s="235"/>
      <c r="C411" s="236"/>
      <c r="D411" s="228" t="s">
        <v>163</v>
      </c>
      <c r="E411" s="237" t="s">
        <v>19</v>
      </c>
      <c r="F411" s="238" t="s">
        <v>1126</v>
      </c>
      <c r="G411" s="236"/>
      <c r="H411" s="237" t="s">
        <v>19</v>
      </c>
      <c r="I411" s="239"/>
      <c r="J411" s="236"/>
      <c r="K411" s="236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163</v>
      </c>
      <c r="AU411" s="244" t="s">
        <v>81</v>
      </c>
      <c r="AV411" s="13" t="s">
        <v>79</v>
      </c>
      <c r="AW411" s="13" t="s">
        <v>34</v>
      </c>
      <c r="AX411" s="13" t="s">
        <v>72</v>
      </c>
      <c r="AY411" s="244" t="s">
        <v>150</v>
      </c>
    </row>
    <row r="412" s="14" customFormat="1">
      <c r="A412" s="14"/>
      <c r="B412" s="245"/>
      <c r="C412" s="246"/>
      <c r="D412" s="228" t="s">
        <v>163</v>
      </c>
      <c r="E412" s="247" t="s">
        <v>19</v>
      </c>
      <c r="F412" s="248" t="s">
        <v>1353</v>
      </c>
      <c r="G412" s="246"/>
      <c r="H412" s="249">
        <v>1.125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163</v>
      </c>
      <c r="AU412" s="255" t="s">
        <v>81</v>
      </c>
      <c r="AV412" s="14" t="s">
        <v>81</v>
      </c>
      <c r="AW412" s="14" t="s">
        <v>34</v>
      </c>
      <c r="AX412" s="14" t="s">
        <v>72</v>
      </c>
      <c r="AY412" s="255" t="s">
        <v>150</v>
      </c>
    </row>
    <row r="413" s="13" customFormat="1">
      <c r="A413" s="13"/>
      <c r="B413" s="235"/>
      <c r="C413" s="236"/>
      <c r="D413" s="228" t="s">
        <v>163</v>
      </c>
      <c r="E413" s="237" t="s">
        <v>19</v>
      </c>
      <c r="F413" s="238" t="s">
        <v>1131</v>
      </c>
      <c r="G413" s="236"/>
      <c r="H413" s="237" t="s">
        <v>19</v>
      </c>
      <c r="I413" s="239"/>
      <c r="J413" s="236"/>
      <c r="K413" s="236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163</v>
      </c>
      <c r="AU413" s="244" t="s">
        <v>81</v>
      </c>
      <c r="AV413" s="13" t="s">
        <v>79</v>
      </c>
      <c r="AW413" s="13" t="s">
        <v>34</v>
      </c>
      <c r="AX413" s="13" t="s">
        <v>72</v>
      </c>
      <c r="AY413" s="244" t="s">
        <v>150</v>
      </c>
    </row>
    <row r="414" s="14" customFormat="1">
      <c r="A414" s="14"/>
      <c r="B414" s="245"/>
      <c r="C414" s="246"/>
      <c r="D414" s="228" t="s">
        <v>163</v>
      </c>
      <c r="E414" s="247" t="s">
        <v>19</v>
      </c>
      <c r="F414" s="248" t="s">
        <v>1354</v>
      </c>
      <c r="G414" s="246"/>
      <c r="H414" s="249">
        <v>0.85799999999999998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5" t="s">
        <v>163</v>
      </c>
      <c r="AU414" s="255" t="s">
        <v>81</v>
      </c>
      <c r="AV414" s="14" t="s">
        <v>81</v>
      </c>
      <c r="AW414" s="14" t="s">
        <v>34</v>
      </c>
      <c r="AX414" s="14" t="s">
        <v>72</v>
      </c>
      <c r="AY414" s="255" t="s">
        <v>150</v>
      </c>
    </row>
    <row r="415" s="14" customFormat="1">
      <c r="A415" s="14"/>
      <c r="B415" s="245"/>
      <c r="C415" s="246"/>
      <c r="D415" s="228" t="s">
        <v>163</v>
      </c>
      <c r="E415" s="247" t="s">
        <v>19</v>
      </c>
      <c r="F415" s="248" t="s">
        <v>1355</v>
      </c>
      <c r="G415" s="246"/>
      <c r="H415" s="249">
        <v>0.75900000000000001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5" t="s">
        <v>163</v>
      </c>
      <c r="AU415" s="255" t="s">
        <v>81</v>
      </c>
      <c r="AV415" s="14" t="s">
        <v>81</v>
      </c>
      <c r="AW415" s="14" t="s">
        <v>34</v>
      </c>
      <c r="AX415" s="14" t="s">
        <v>72</v>
      </c>
      <c r="AY415" s="255" t="s">
        <v>150</v>
      </c>
    </row>
    <row r="416" s="15" customFormat="1">
      <c r="A416" s="15"/>
      <c r="B416" s="256"/>
      <c r="C416" s="257"/>
      <c r="D416" s="228" t="s">
        <v>163</v>
      </c>
      <c r="E416" s="258" t="s">
        <v>19</v>
      </c>
      <c r="F416" s="259" t="s">
        <v>167</v>
      </c>
      <c r="G416" s="257"/>
      <c r="H416" s="260">
        <v>3.7210000000000001</v>
      </c>
      <c r="I416" s="261"/>
      <c r="J416" s="257"/>
      <c r="K416" s="257"/>
      <c r="L416" s="262"/>
      <c r="M416" s="263"/>
      <c r="N416" s="264"/>
      <c r="O416" s="264"/>
      <c r="P416" s="264"/>
      <c r="Q416" s="264"/>
      <c r="R416" s="264"/>
      <c r="S416" s="264"/>
      <c r="T416" s="26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6" t="s">
        <v>163</v>
      </c>
      <c r="AU416" s="266" t="s">
        <v>81</v>
      </c>
      <c r="AV416" s="15" t="s">
        <v>157</v>
      </c>
      <c r="AW416" s="15" t="s">
        <v>34</v>
      </c>
      <c r="AX416" s="15" t="s">
        <v>79</v>
      </c>
      <c r="AY416" s="266" t="s">
        <v>150</v>
      </c>
    </row>
    <row r="417" s="2" customFormat="1" ht="24.15" customHeight="1">
      <c r="A417" s="40"/>
      <c r="B417" s="41"/>
      <c r="C417" s="215" t="s">
        <v>419</v>
      </c>
      <c r="D417" s="215" t="s">
        <v>152</v>
      </c>
      <c r="E417" s="216" t="s">
        <v>1356</v>
      </c>
      <c r="F417" s="217" t="s">
        <v>1357</v>
      </c>
      <c r="G417" s="218" t="s">
        <v>218</v>
      </c>
      <c r="H417" s="219">
        <v>4.0389999999999997</v>
      </c>
      <c r="I417" s="220"/>
      <c r="J417" s="221">
        <f>ROUND(I417*H417,2)</f>
        <v>0</v>
      </c>
      <c r="K417" s="217" t="s">
        <v>156</v>
      </c>
      <c r="L417" s="46"/>
      <c r="M417" s="222" t="s">
        <v>19</v>
      </c>
      <c r="N417" s="223" t="s">
        <v>43</v>
      </c>
      <c r="O417" s="86"/>
      <c r="P417" s="224">
        <f>O417*H417</f>
        <v>0</v>
      </c>
      <c r="Q417" s="224">
        <v>0</v>
      </c>
      <c r="R417" s="224">
        <f>Q417*H417</f>
        <v>0</v>
      </c>
      <c r="S417" s="224">
        <v>0</v>
      </c>
      <c r="T417" s="225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26" t="s">
        <v>157</v>
      </c>
      <c r="AT417" s="226" t="s">
        <v>152</v>
      </c>
      <c r="AU417" s="226" t="s">
        <v>81</v>
      </c>
      <c r="AY417" s="19" t="s">
        <v>150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9" t="s">
        <v>79</v>
      </c>
      <c r="BK417" s="227">
        <f>ROUND(I417*H417,2)</f>
        <v>0</v>
      </c>
      <c r="BL417" s="19" t="s">
        <v>157</v>
      </c>
      <c r="BM417" s="226" t="s">
        <v>1358</v>
      </c>
    </row>
    <row r="418" s="2" customFormat="1">
      <c r="A418" s="40"/>
      <c r="B418" s="41"/>
      <c r="C418" s="42"/>
      <c r="D418" s="228" t="s">
        <v>159</v>
      </c>
      <c r="E418" s="42"/>
      <c r="F418" s="229" t="s">
        <v>1359</v>
      </c>
      <c r="G418" s="42"/>
      <c r="H418" s="42"/>
      <c r="I418" s="230"/>
      <c r="J418" s="42"/>
      <c r="K418" s="42"/>
      <c r="L418" s="46"/>
      <c r="M418" s="231"/>
      <c r="N418" s="232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159</v>
      </c>
      <c r="AU418" s="19" t="s">
        <v>81</v>
      </c>
    </row>
    <row r="419" s="2" customFormat="1">
      <c r="A419" s="40"/>
      <c r="B419" s="41"/>
      <c r="C419" s="42"/>
      <c r="D419" s="233" t="s">
        <v>161</v>
      </c>
      <c r="E419" s="42"/>
      <c r="F419" s="234" t="s">
        <v>1360</v>
      </c>
      <c r="G419" s="42"/>
      <c r="H419" s="42"/>
      <c r="I419" s="230"/>
      <c r="J419" s="42"/>
      <c r="K419" s="42"/>
      <c r="L419" s="46"/>
      <c r="M419" s="231"/>
      <c r="N419" s="232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161</v>
      </c>
      <c r="AU419" s="19" t="s">
        <v>81</v>
      </c>
    </row>
    <row r="420" s="13" customFormat="1">
      <c r="A420" s="13"/>
      <c r="B420" s="235"/>
      <c r="C420" s="236"/>
      <c r="D420" s="228" t="s">
        <v>163</v>
      </c>
      <c r="E420" s="237" t="s">
        <v>19</v>
      </c>
      <c r="F420" s="238" t="s">
        <v>1118</v>
      </c>
      <c r="G420" s="236"/>
      <c r="H420" s="237" t="s">
        <v>19</v>
      </c>
      <c r="I420" s="239"/>
      <c r="J420" s="236"/>
      <c r="K420" s="236"/>
      <c r="L420" s="240"/>
      <c r="M420" s="241"/>
      <c r="N420" s="242"/>
      <c r="O420" s="242"/>
      <c r="P420" s="242"/>
      <c r="Q420" s="242"/>
      <c r="R420" s="242"/>
      <c r="S420" s="242"/>
      <c r="T420" s="24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4" t="s">
        <v>163</v>
      </c>
      <c r="AU420" s="244" t="s">
        <v>81</v>
      </c>
      <c r="AV420" s="13" t="s">
        <v>79</v>
      </c>
      <c r="AW420" s="13" t="s">
        <v>34</v>
      </c>
      <c r="AX420" s="13" t="s">
        <v>72</v>
      </c>
      <c r="AY420" s="244" t="s">
        <v>150</v>
      </c>
    </row>
    <row r="421" s="13" customFormat="1">
      <c r="A421" s="13"/>
      <c r="B421" s="235"/>
      <c r="C421" s="236"/>
      <c r="D421" s="228" t="s">
        <v>163</v>
      </c>
      <c r="E421" s="237" t="s">
        <v>19</v>
      </c>
      <c r="F421" s="238" t="s">
        <v>1361</v>
      </c>
      <c r="G421" s="236"/>
      <c r="H421" s="237" t="s">
        <v>19</v>
      </c>
      <c r="I421" s="239"/>
      <c r="J421" s="236"/>
      <c r="K421" s="236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163</v>
      </c>
      <c r="AU421" s="244" t="s">
        <v>81</v>
      </c>
      <c r="AV421" s="13" t="s">
        <v>79</v>
      </c>
      <c r="AW421" s="13" t="s">
        <v>34</v>
      </c>
      <c r="AX421" s="13" t="s">
        <v>72</v>
      </c>
      <c r="AY421" s="244" t="s">
        <v>150</v>
      </c>
    </row>
    <row r="422" s="13" customFormat="1">
      <c r="A422" s="13"/>
      <c r="B422" s="235"/>
      <c r="C422" s="236"/>
      <c r="D422" s="228" t="s">
        <v>163</v>
      </c>
      <c r="E422" s="237" t="s">
        <v>19</v>
      </c>
      <c r="F422" s="238" t="s">
        <v>1126</v>
      </c>
      <c r="G422" s="236"/>
      <c r="H422" s="237" t="s">
        <v>19</v>
      </c>
      <c r="I422" s="239"/>
      <c r="J422" s="236"/>
      <c r="K422" s="236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163</v>
      </c>
      <c r="AU422" s="244" t="s">
        <v>81</v>
      </c>
      <c r="AV422" s="13" t="s">
        <v>79</v>
      </c>
      <c r="AW422" s="13" t="s">
        <v>34</v>
      </c>
      <c r="AX422" s="13" t="s">
        <v>72</v>
      </c>
      <c r="AY422" s="244" t="s">
        <v>150</v>
      </c>
    </row>
    <row r="423" s="14" customFormat="1">
      <c r="A423" s="14"/>
      <c r="B423" s="245"/>
      <c r="C423" s="246"/>
      <c r="D423" s="228" t="s">
        <v>163</v>
      </c>
      <c r="E423" s="247" t="s">
        <v>19</v>
      </c>
      <c r="F423" s="248" t="s">
        <v>1362</v>
      </c>
      <c r="G423" s="246"/>
      <c r="H423" s="249">
        <v>0.89100000000000001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163</v>
      </c>
      <c r="AU423" s="255" t="s">
        <v>81</v>
      </c>
      <c r="AV423" s="14" t="s">
        <v>81</v>
      </c>
      <c r="AW423" s="14" t="s">
        <v>34</v>
      </c>
      <c r="AX423" s="14" t="s">
        <v>72</v>
      </c>
      <c r="AY423" s="255" t="s">
        <v>150</v>
      </c>
    </row>
    <row r="424" s="14" customFormat="1">
      <c r="A424" s="14"/>
      <c r="B424" s="245"/>
      <c r="C424" s="246"/>
      <c r="D424" s="228" t="s">
        <v>163</v>
      </c>
      <c r="E424" s="247" t="s">
        <v>19</v>
      </c>
      <c r="F424" s="248" t="s">
        <v>1362</v>
      </c>
      <c r="G424" s="246"/>
      <c r="H424" s="249">
        <v>0.89100000000000001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163</v>
      </c>
      <c r="AU424" s="255" t="s">
        <v>81</v>
      </c>
      <c r="AV424" s="14" t="s">
        <v>81</v>
      </c>
      <c r="AW424" s="14" t="s">
        <v>34</v>
      </c>
      <c r="AX424" s="14" t="s">
        <v>72</v>
      </c>
      <c r="AY424" s="255" t="s">
        <v>150</v>
      </c>
    </row>
    <row r="425" s="13" customFormat="1">
      <c r="A425" s="13"/>
      <c r="B425" s="235"/>
      <c r="C425" s="236"/>
      <c r="D425" s="228" t="s">
        <v>163</v>
      </c>
      <c r="E425" s="237" t="s">
        <v>19</v>
      </c>
      <c r="F425" s="238" t="s">
        <v>1131</v>
      </c>
      <c r="G425" s="236"/>
      <c r="H425" s="237" t="s">
        <v>19</v>
      </c>
      <c r="I425" s="239"/>
      <c r="J425" s="236"/>
      <c r="K425" s="236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163</v>
      </c>
      <c r="AU425" s="244" t="s">
        <v>81</v>
      </c>
      <c r="AV425" s="13" t="s">
        <v>79</v>
      </c>
      <c r="AW425" s="13" t="s">
        <v>34</v>
      </c>
      <c r="AX425" s="13" t="s">
        <v>72</v>
      </c>
      <c r="AY425" s="244" t="s">
        <v>150</v>
      </c>
    </row>
    <row r="426" s="14" customFormat="1">
      <c r="A426" s="14"/>
      <c r="B426" s="245"/>
      <c r="C426" s="246"/>
      <c r="D426" s="228" t="s">
        <v>163</v>
      </c>
      <c r="E426" s="247" t="s">
        <v>19</v>
      </c>
      <c r="F426" s="248" t="s">
        <v>1363</v>
      </c>
      <c r="G426" s="246"/>
      <c r="H426" s="249">
        <v>2.2570000000000001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163</v>
      </c>
      <c r="AU426" s="255" t="s">
        <v>81</v>
      </c>
      <c r="AV426" s="14" t="s">
        <v>81</v>
      </c>
      <c r="AW426" s="14" t="s">
        <v>34</v>
      </c>
      <c r="AX426" s="14" t="s">
        <v>72</v>
      </c>
      <c r="AY426" s="255" t="s">
        <v>150</v>
      </c>
    </row>
    <row r="427" s="15" customFormat="1">
      <c r="A427" s="15"/>
      <c r="B427" s="256"/>
      <c r="C427" s="257"/>
      <c r="D427" s="228" t="s">
        <v>163</v>
      </c>
      <c r="E427" s="258" t="s">
        <v>19</v>
      </c>
      <c r="F427" s="259" t="s">
        <v>167</v>
      </c>
      <c r="G427" s="257"/>
      <c r="H427" s="260">
        <v>4.0389999999999997</v>
      </c>
      <c r="I427" s="261"/>
      <c r="J427" s="257"/>
      <c r="K427" s="257"/>
      <c r="L427" s="262"/>
      <c r="M427" s="263"/>
      <c r="N427" s="264"/>
      <c r="O427" s="264"/>
      <c r="P427" s="264"/>
      <c r="Q427" s="264"/>
      <c r="R427" s="264"/>
      <c r="S427" s="264"/>
      <c r="T427" s="26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6" t="s">
        <v>163</v>
      </c>
      <c r="AU427" s="266" t="s">
        <v>81</v>
      </c>
      <c r="AV427" s="15" t="s">
        <v>157</v>
      </c>
      <c r="AW427" s="15" t="s">
        <v>34</v>
      </c>
      <c r="AX427" s="15" t="s">
        <v>79</v>
      </c>
      <c r="AY427" s="266" t="s">
        <v>150</v>
      </c>
    </row>
    <row r="428" s="2" customFormat="1" ht="24.15" customHeight="1">
      <c r="A428" s="40"/>
      <c r="B428" s="41"/>
      <c r="C428" s="215" t="s">
        <v>427</v>
      </c>
      <c r="D428" s="215" t="s">
        <v>152</v>
      </c>
      <c r="E428" s="216" t="s">
        <v>1364</v>
      </c>
      <c r="F428" s="217" t="s">
        <v>1365</v>
      </c>
      <c r="G428" s="218" t="s">
        <v>155</v>
      </c>
      <c r="H428" s="219">
        <v>5.5800000000000001</v>
      </c>
      <c r="I428" s="220"/>
      <c r="J428" s="221">
        <f>ROUND(I428*H428,2)</f>
        <v>0</v>
      </c>
      <c r="K428" s="217" t="s">
        <v>156</v>
      </c>
      <c r="L428" s="46"/>
      <c r="M428" s="222" t="s">
        <v>19</v>
      </c>
      <c r="N428" s="223" t="s">
        <v>43</v>
      </c>
      <c r="O428" s="86"/>
      <c r="P428" s="224">
        <f>O428*H428</f>
        <v>0</v>
      </c>
      <c r="Q428" s="224">
        <v>0.0063200000000000001</v>
      </c>
      <c r="R428" s="224">
        <f>Q428*H428</f>
        <v>0.035265600000000001</v>
      </c>
      <c r="S428" s="224">
        <v>0</v>
      </c>
      <c r="T428" s="225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26" t="s">
        <v>157</v>
      </c>
      <c r="AT428" s="226" t="s">
        <v>152</v>
      </c>
      <c r="AU428" s="226" t="s">
        <v>81</v>
      </c>
      <c r="AY428" s="19" t="s">
        <v>150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19" t="s">
        <v>79</v>
      </c>
      <c r="BK428" s="227">
        <f>ROUND(I428*H428,2)</f>
        <v>0</v>
      </c>
      <c r="BL428" s="19" t="s">
        <v>157</v>
      </c>
      <c r="BM428" s="226" t="s">
        <v>1366</v>
      </c>
    </row>
    <row r="429" s="2" customFormat="1">
      <c r="A429" s="40"/>
      <c r="B429" s="41"/>
      <c r="C429" s="42"/>
      <c r="D429" s="228" t="s">
        <v>159</v>
      </c>
      <c r="E429" s="42"/>
      <c r="F429" s="229" t="s">
        <v>1367</v>
      </c>
      <c r="G429" s="42"/>
      <c r="H429" s="42"/>
      <c r="I429" s="230"/>
      <c r="J429" s="42"/>
      <c r="K429" s="42"/>
      <c r="L429" s="46"/>
      <c r="M429" s="231"/>
      <c r="N429" s="232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159</v>
      </c>
      <c r="AU429" s="19" t="s">
        <v>81</v>
      </c>
    </row>
    <row r="430" s="2" customFormat="1">
      <c r="A430" s="40"/>
      <c r="B430" s="41"/>
      <c r="C430" s="42"/>
      <c r="D430" s="233" t="s">
        <v>161</v>
      </c>
      <c r="E430" s="42"/>
      <c r="F430" s="234" t="s">
        <v>1368</v>
      </c>
      <c r="G430" s="42"/>
      <c r="H430" s="42"/>
      <c r="I430" s="230"/>
      <c r="J430" s="42"/>
      <c r="K430" s="42"/>
      <c r="L430" s="46"/>
      <c r="M430" s="231"/>
      <c r="N430" s="232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161</v>
      </c>
      <c r="AU430" s="19" t="s">
        <v>81</v>
      </c>
    </row>
    <row r="431" s="13" customFormat="1">
      <c r="A431" s="13"/>
      <c r="B431" s="235"/>
      <c r="C431" s="236"/>
      <c r="D431" s="228" t="s">
        <v>163</v>
      </c>
      <c r="E431" s="237" t="s">
        <v>19</v>
      </c>
      <c r="F431" s="238" t="s">
        <v>1118</v>
      </c>
      <c r="G431" s="236"/>
      <c r="H431" s="237" t="s">
        <v>19</v>
      </c>
      <c r="I431" s="239"/>
      <c r="J431" s="236"/>
      <c r="K431" s="236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163</v>
      </c>
      <c r="AU431" s="244" t="s">
        <v>81</v>
      </c>
      <c r="AV431" s="13" t="s">
        <v>79</v>
      </c>
      <c r="AW431" s="13" t="s">
        <v>34</v>
      </c>
      <c r="AX431" s="13" t="s">
        <v>72</v>
      </c>
      <c r="AY431" s="244" t="s">
        <v>150</v>
      </c>
    </row>
    <row r="432" s="13" customFormat="1">
      <c r="A432" s="13"/>
      <c r="B432" s="235"/>
      <c r="C432" s="236"/>
      <c r="D432" s="228" t="s">
        <v>163</v>
      </c>
      <c r="E432" s="237" t="s">
        <v>19</v>
      </c>
      <c r="F432" s="238" t="s">
        <v>1369</v>
      </c>
      <c r="G432" s="236"/>
      <c r="H432" s="237" t="s">
        <v>19</v>
      </c>
      <c r="I432" s="239"/>
      <c r="J432" s="236"/>
      <c r="K432" s="236"/>
      <c r="L432" s="240"/>
      <c r="M432" s="241"/>
      <c r="N432" s="242"/>
      <c r="O432" s="242"/>
      <c r="P432" s="242"/>
      <c r="Q432" s="242"/>
      <c r="R432" s="242"/>
      <c r="S432" s="242"/>
      <c r="T432" s="24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4" t="s">
        <v>163</v>
      </c>
      <c r="AU432" s="244" t="s">
        <v>81</v>
      </c>
      <c r="AV432" s="13" t="s">
        <v>79</v>
      </c>
      <c r="AW432" s="13" t="s">
        <v>34</v>
      </c>
      <c r="AX432" s="13" t="s">
        <v>72</v>
      </c>
      <c r="AY432" s="244" t="s">
        <v>150</v>
      </c>
    </row>
    <row r="433" s="13" customFormat="1">
      <c r="A433" s="13"/>
      <c r="B433" s="235"/>
      <c r="C433" s="236"/>
      <c r="D433" s="228" t="s">
        <v>163</v>
      </c>
      <c r="E433" s="237" t="s">
        <v>19</v>
      </c>
      <c r="F433" s="238" t="s">
        <v>1119</v>
      </c>
      <c r="G433" s="236"/>
      <c r="H433" s="237" t="s">
        <v>19</v>
      </c>
      <c r="I433" s="239"/>
      <c r="J433" s="236"/>
      <c r="K433" s="236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163</v>
      </c>
      <c r="AU433" s="244" t="s">
        <v>81</v>
      </c>
      <c r="AV433" s="13" t="s">
        <v>79</v>
      </c>
      <c r="AW433" s="13" t="s">
        <v>34</v>
      </c>
      <c r="AX433" s="13" t="s">
        <v>72</v>
      </c>
      <c r="AY433" s="244" t="s">
        <v>150</v>
      </c>
    </row>
    <row r="434" s="14" customFormat="1">
      <c r="A434" s="14"/>
      <c r="B434" s="245"/>
      <c r="C434" s="246"/>
      <c r="D434" s="228" t="s">
        <v>163</v>
      </c>
      <c r="E434" s="247" t="s">
        <v>19</v>
      </c>
      <c r="F434" s="248" t="s">
        <v>1370</v>
      </c>
      <c r="G434" s="246"/>
      <c r="H434" s="249">
        <v>1.78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5" t="s">
        <v>163</v>
      </c>
      <c r="AU434" s="255" t="s">
        <v>81</v>
      </c>
      <c r="AV434" s="14" t="s">
        <v>81</v>
      </c>
      <c r="AW434" s="14" t="s">
        <v>34</v>
      </c>
      <c r="AX434" s="14" t="s">
        <v>72</v>
      </c>
      <c r="AY434" s="255" t="s">
        <v>150</v>
      </c>
    </row>
    <row r="435" s="14" customFormat="1">
      <c r="A435" s="14"/>
      <c r="B435" s="245"/>
      <c r="C435" s="246"/>
      <c r="D435" s="228" t="s">
        <v>163</v>
      </c>
      <c r="E435" s="247" t="s">
        <v>19</v>
      </c>
      <c r="F435" s="248" t="s">
        <v>1371</v>
      </c>
      <c r="G435" s="246"/>
      <c r="H435" s="249">
        <v>0.22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163</v>
      </c>
      <c r="AU435" s="255" t="s">
        <v>81</v>
      </c>
      <c r="AV435" s="14" t="s">
        <v>81</v>
      </c>
      <c r="AW435" s="14" t="s">
        <v>34</v>
      </c>
      <c r="AX435" s="14" t="s">
        <v>72</v>
      </c>
      <c r="AY435" s="255" t="s">
        <v>150</v>
      </c>
    </row>
    <row r="436" s="13" customFormat="1">
      <c r="A436" s="13"/>
      <c r="B436" s="235"/>
      <c r="C436" s="236"/>
      <c r="D436" s="228" t="s">
        <v>163</v>
      </c>
      <c r="E436" s="237" t="s">
        <v>19</v>
      </c>
      <c r="F436" s="238" t="s">
        <v>1126</v>
      </c>
      <c r="G436" s="236"/>
      <c r="H436" s="237" t="s">
        <v>19</v>
      </c>
      <c r="I436" s="239"/>
      <c r="J436" s="236"/>
      <c r="K436" s="236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163</v>
      </c>
      <c r="AU436" s="244" t="s">
        <v>81</v>
      </c>
      <c r="AV436" s="13" t="s">
        <v>79</v>
      </c>
      <c r="AW436" s="13" t="s">
        <v>34</v>
      </c>
      <c r="AX436" s="13" t="s">
        <v>72</v>
      </c>
      <c r="AY436" s="244" t="s">
        <v>150</v>
      </c>
    </row>
    <row r="437" s="14" customFormat="1">
      <c r="A437" s="14"/>
      <c r="B437" s="245"/>
      <c r="C437" s="246"/>
      <c r="D437" s="228" t="s">
        <v>163</v>
      </c>
      <c r="E437" s="247" t="s">
        <v>19</v>
      </c>
      <c r="F437" s="248" t="s">
        <v>1372</v>
      </c>
      <c r="G437" s="246"/>
      <c r="H437" s="249">
        <v>1.5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163</v>
      </c>
      <c r="AU437" s="255" t="s">
        <v>81</v>
      </c>
      <c r="AV437" s="14" t="s">
        <v>81</v>
      </c>
      <c r="AW437" s="14" t="s">
        <v>34</v>
      </c>
      <c r="AX437" s="14" t="s">
        <v>72</v>
      </c>
      <c r="AY437" s="255" t="s">
        <v>150</v>
      </c>
    </row>
    <row r="438" s="14" customFormat="1">
      <c r="A438" s="14"/>
      <c r="B438" s="245"/>
      <c r="C438" s="246"/>
      <c r="D438" s="228" t="s">
        <v>163</v>
      </c>
      <c r="E438" s="247" t="s">
        <v>19</v>
      </c>
      <c r="F438" s="248" t="s">
        <v>1373</v>
      </c>
      <c r="G438" s="246"/>
      <c r="H438" s="249">
        <v>0.29999999999999999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5" t="s">
        <v>163</v>
      </c>
      <c r="AU438" s="255" t="s">
        <v>81</v>
      </c>
      <c r="AV438" s="14" t="s">
        <v>81</v>
      </c>
      <c r="AW438" s="14" t="s">
        <v>34</v>
      </c>
      <c r="AX438" s="14" t="s">
        <v>72</v>
      </c>
      <c r="AY438" s="255" t="s">
        <v>150</v>
      </c>
    </row>
    <row r="439" s="13" customFormat="1">
      <c r="A439" s="13"/>
      <c r="B439" s="235"/>
      <c r="C439" s="236"/>
      <c r="D439" s="228" t="s">
        <v>163</v>
      </c>
      <c r="E439" s="237" t="s">
        <v>19</v>
      </c>
      <c r="F439" s="238" t="s">
        <v>1131</v>
      </c>
      <c r="G439" s="236"/>
      <c r="H439" s="237" t="s">
        <v>19</v>
      </c>
      <c r="I439" s="239"/>
      <c r="J439" s="236"/>
      <c r="K439" s="236"/>
      <c r="L439" s="240"/>
      <c r="M439" s="241"/>
      <c r="N439" s="242"/>
      <c r="O439" s="242"/>
      <c r="P439" s="242"/>
      <c r="Q439" s="242"/>
      <c r="R439" s="242"/>
      <c r="S439" s="242"/>
      <c r="T439" s="24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4" t="s">
        <v>163</v>
      </c>
      <c r="AU439" s="244" t="s">
        <v>81</v>
      </c>
      <c r="AV439" s="13" t="s">
        <v>79</v>
      </c>
      <c r="AW439" s="13" t="s">
        <v>34</v>
      </c>
      <c r="AX439" s="13" t="s">
        <v>72</v>
      </c>
      <c r="AY439" s="244" t="s">
        <v>150</v>
      </c>
    </row>
    <row r="440" s="14" customFormat="1">
      <c r="A440" s="14"/>
      <c r="B440" s="245"/>
      <c r="C440" s="246"/>
      <c r="D440" s="228" t="s">
        <v>163</v>
      </c>
      <c r="E440" s="247" t="s">
        <v>19</v>
      </c>
      <c r="F440" s="248" t="s">
        <v>1374</v>
      </c>
      <c r="G440" s="246"/>
      <c r="H440" s="249">
        <v>1.5600000000000001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163</v>
      </c>
      <c r="AU440" s="255" t="s">
        <v>81</v>
      </c>
      <c r="AV440" s="14" t="s">
        <v>81</v>
      </c>
      <c r="AW440" s="14" t="s">
        <v>34</v>
      </c>
      <c r="AX440" s="14" t="s">
        <v>72</v>
      </c>
      <c r="AY440" s="255" t="s">
        <v>150</v>
      </c>
    </row>
    <row r="441" s="14" customFormat="1">
      <c r="A441" s="14"/>
      <c r="B441" s="245"/>
      <c r="C441" s="246"/>
      <c r="D441" s="228" t="s">
        <v>163</v>
      </c>
      <c r="E441" s="247" t="s">
        <v>19</v>
      </c>
      <c r="F441" s="248" t="s">
        <v>1371</v>
      </c>
      <c r="G441" s="246"/>
      <c r="H441" s="249">
        <v>0.22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5" t="s">
        <v>163</v>
      </c>
      <c r="AU441" s="255" t="s">
        <v>81</v>
      </c>
      <c r="AV441" s="14" t="s">
        <v>81</v>
      </c>
      <c r="AW441" s="14" t="s">
        <v>34</v>
      </c>
      <c r="AX441" s="14" t="s">
        <v>72</v>
      </c>
      <c r="AY441" s="255" t="s">
        <v>150</v>
      </c>
    </row>
    <row r="442" s="15" customFormat="1">
      <c r="A442" s="15"/>
      <c r="B442" s="256"/>
      <c r="C442" s="257"/>
      <c r="D442" s="228" t="s">
        <v>163</v>
      </c>
      <c r="E442" s="258" t="s">
        <v>19</v>
      </c>
      <c r="F442" s="259" t="s">
        <v>167</v>
      </c>
      <c r="G442" s="257"/>
      <c r="H442" s="260">
        <v>5.5800000000000001</v>
      </c>
      <c r="I442" s="261"/>
      <c r="J442" s="257"/>
      <c r="K442" s="257"/>
      <c r="L442" s="262"/>
      <c r="M442" s="263"/>
      <c r="N442" s="264"/>
      <c r="O442" s="264"/>
      <c r="P442" s="264"/>
      <c r="Q442" s="264"/>
      <c r="R442" s="264"/>
      <c r="S442" s="264"/>
      <c r="T442" s="265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6" t="s">
        <v>163</v>
      </c>
      <c r="AU442" s="266" t="s">
        <v>81</v>
      </c>
      <c r="AV442" s="15" t="s">
        <v>157</v>
      </c>
      <c r="AW442" s="15" t="s">
        <v>34</v>
      </c>
      <c r="AX442" s="15" t="s">
        <v>79</v>
      </c>
      <c r="AY442" s="266" t="s">
        <v>150</v>
      </c>
    </row>
    <row r="443" s="2" customFormat="1" ht="24.15" customHeight="1">
      <c r="A443" s="40"/>
      <c r="B443" s="41"/>
      <c r="C443" s="215" t="s">
        <v>433</v>
      </c>
      <c r="D443" s="215" t="s">
        <v>152</v>
      </c>
      <c r="E443" s="216" t="s">
        <v>1375</v>
      </c>
      <c r="F443" s="217" t="s">
        <v>1376</v>
      </c>
      <c r="G443" s="218" t="s">
        <v>382</v>
      </c>
      <c r="H443" s="219">
        <v>0.52000000000000002</v>
      </c>
      <c r="I443" s="220"/>
      <c r="J443" s="221">
        <f>ROUND(I443*H443,2)</f>
        <v>0</v>
      </c>
      <c r="K443" s="217" t="s">
        <v>156</v>
      </c>
      <c r="L443" s="46"/>
      <c r="M443" s="222" t="s">
        <v>19</v>
      </c>
      <c r="N443" s="223" t="s">
        <v>43</v>
      </c>
      <c r="O443" s="86"/>
      <c r="P443" s="224">
        <f>O443*H443</f>
        <v>0</v>
      </c>
      <c r="Q443" s="224">
        <v>1.06277</v>
      </c>
      <c r="R443" s="224">
        <f>Q443*H443</f>
        <v>0.55264040000000003</v>
      </c>
      <c r="S443" s="224">
        <v>0</v>
      </c>
      <c r="T443" s="225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26" t="s">
        <v>157</v>
      </c>
      <c r="AT443" s="226" t="s">
        <v>152</v>
      </c>
      <c r="AU443" s="226" t="s">
        <v>81</v>
      </c>
      <c r="AY443" s="19" t="s">
        <v>150</v>
      </c>
      <c r="BE443" s="227">
        <f>IF(N443="základní",J443,0)</f>
        <v>0</v>
      </c>
      <c r="BF443" s="227">
        <f>IF(N443="snížená",J443,0)</f>
        <v>0</v>
      </c>
      <c r="BG443" s="227">
        <f>IF(N443="zákl. přenesená",J443,0)</f>
        <v>0</v>
      </c>
      <c r="BH443" s="227">
        <f>IF(N443="sníž. přenesená",J443,0)</f>
        <v>0</v>
      </c>
      <c r="BI443" s="227">
        <f>IF(N443="nulová",J443,0)</f>
        <v>0</v>
      </c>
      <c r="BJ443" s="19" t="s">
        <v>79</v>
      </c>
      <c r="BK443" s="227">
        <f>ROUND(I443*H443,2)</f>
        <v>0</v>
      </c>
      <c r="BL443" s="19" t="s">
        <v>157</v>
      </c>
      <c r="BM443" s="226" t="s">
        <v>1377</v>
      </c>
    </row>
    <row r="444" s="2" customFormat="1">
      <c r="A444" s="40"/>
      <c r="B444" s="41"/>
      <c r="C444" s="42"/>
      <c r="D444" s="228" t="s">
        <v>159</v>
      </c>
      <c r="E444" s="42"/>
      <c r="F444" s="229" t="s">
        <v>1378</v>
      </c>
      <c r="G444" s="42"/>
      <c r="H444" s="42"/>
      <c r="I444" s="230"/>
      <c r="J444" s="42"/>
      <c r="K444" s="42"/>
      <c r="L444" s="46"/>
      <c r="M444" s="231"/>
      <c r="N444" s="232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159</v>
      </c>
      <c r="AU444" s="19" t="s">
        <v>81</v>
      </c>
    </row>
    <row r="445" s="2" customFormat="1">
      <c r="A445" s="40"/>
      <c r="B445" s="41"/>
      <c r="C445" s="42"/>
      <c r="D445" s="233" t="s">
        <v>161</v>
      </c>
      <c r="E445" s="42"/>
      <c r="F445" s="234" t="s">
        <v>1379</v>
      </c>
      <c r="G445" s="42"/>
      <c r="H445" s="42"/>
      <c r="I445" s="230"/>
      <c r="J445" s="42"/>
      <c r="K445" s="42"/>
      <c r="L445" s="46"/>
      <c r="M445" s="231"/>
      <c r="N445" s="232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161</v>
      </c>
      <c r="AU445" s="19" t="s">
        <v>81</v>
      </c>
    </row>
    <row r="446" s="13" customFormat="1">
      <c r="A446" s="13"/>
      <c r="B446" s="235"/>
      <c r="C446" s="236"/>
      <c r="D446" s="228" t="s">
        <v>163</v>
      </c>
      <c r="E446" s="237" t="s">
        <v>19</v>
      </c>
      <c r="F446" s="238" t="s">
        <v>1118</v>
      </c>
      <c r="G446" s="236"/>
      <c r="H446" s="237" t="s">
        <v>19</v>
      </c>
      <c r="I446" s="239"/>
      <c r="J446" s="236"/>
      <c r="K446" s="236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163</v>
      </c>
      <c r="AU446" s="244" t="s">
        <v>81</v>
      </c>
      <c r="AV446" s="13" t="s">
        <v>79</v>
      </c>
      <c r="AW446" s="13" t="s">
        <v>34</v>
      </c>
      <c r="AX446" s="13" t="s">
        <v>72</v>
      </c>
      <c r="AY446" s="244" t="s">
        <v>150</v>
      </c>
    </row>
    <row r="447" s="13" customFormat="1">
      <c r="A447" s="13"/>
      <c r="B447" s="235"/>
      <c r="C447" s="236"/>
      <c r="D447" s="228" t="s">
        <v>163</v>
      </c>
      <c r="E447" s="237" t="s">
        <v>19</v>
      </c>
      <c r="F447" s="238" t="s">
        <v>1380</v>
      </c>
      <c r="G447" s="236"/>
      <c r="H447" s="237" t="s">
        <v>19</v>
      </c>
      <c r="I447" s="239"/>
      <c r="J447" s="236"/>
      <c r="K447" s="236"/>
      <c r="L447" s="240"/>
      <c r="M447" s="241"/>
      <c r="N447" s="242"/>
      <c r="O447" s="242"/>
      <c r="P447" s="242"/>
      <c r="Q447" s="242"/>
      <c r="R447" s="242"/>
      <c r="S447" s="242"/>
      <c r="T447" s="24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4" t="s">
        <v>163</v>
      </c>
      <c r="AU447" s="244" t="s">
        <v>81</v>
      </c>
      <c r="AV447" s="13" t="s">
        <v>79</v>
      </c>
      <c r="AW447" s="13" t="s">
        <v>34</v>
      </c>
      <c r="AX447" s="13" t="s">
        <v>72</v>
      </c>
      <c r="AY447" s="244" t="s">
        <v>150</v>
      </c>
    </row>
    <row r="448" s="13" customFormat="1">
      <c r="A448" s="13"/>
      <c r="B448" s="235"/>
      <c r="C448" s="236"/>
      <c r="D448" s="228" t="s">
        <v>163</v>
      </c>
      <c r="E448" s="237" t="s">
        <v>19</v>
      </c>
      <c r="F448" s="238" t="s">
        <v>1119</v>
      </c>
      <c r="G448" s="236"/>
      <c r="H448" s="237" t="s">
        <v>19</v>
      </c>
      <c r="I448" s="239"/>
      <c r="J448" s="236"/>
      <c r="K448" s="236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163</v>
      </c>
      <c r="AU448" s="244" t="s">
        <v>81</v>
      </c>
      <c r="AV448" s="13" t="s">
        <v>79</v>
      </c>
      <c r="AW448" s="13" t="s">
        <v>34</v>
      </c>
      <c r="AX448" s="13" t="s">
        <v>72</v>
      </c>
      <c r="AY448" s="244" t="s">
        <v>150</v>
      </c>
    </row>
    <row r="449" s="14" customFormat="1">
      <c r="A449" s="14"/>
      <c r="B449" s="245"/>
      <c r="C449" s="246"/>
      <c r="D449" s="228" t="s">
        <v>163</v>
      </c>
      <c r="E449" s="247" t="s">
        <v>19</v>
      </c>
      <c r="F449" s="248" t="s">
        <v>1381</v>
      </c>
      <c r="G449" s="246"/>
      <c r="H449" s="249">
        <v>0.16300000000000001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163</v>
      </c>
      <c r="AU449" s="255" t="s">
        <v>81</v>
      </c>
      <c r="AV449" s="14" t="s">
        <v>81</v>
      </c>
      <c r="AW449" s="14" t="s">
        <v>34</v>
      </c>
      <c r="AX449" s="14" t="s">
        <v>72</v>
      </c>
      <c r="AY449" s="255" t="s">
        <v>150</v>
      </c>
    </row>
    <row r="450" s="13" customFormat="1">
      <c r="A450" s="13"/>
      <c r="B450" s="235"/>
      <c r="C450" s="236"/>
      <c r="D450" s="228" t="s">
        <v>163</v>
      </c>
      <c r="E450" s="237" t="s">
        <v>19</v>
      </c>
      <c r="F450" s="238" t="s">
        <v>1126</v>
      </c>
      <c r="G450" s="236"/>
      <c r="H450" s="237" t="s">
        <v>19</v>
      </c>
      <c r="I450" s="239"/>
      <c r="J450" s="236"/>
      <c r="K450" s="236"/>
      <c r="L450" s="240"/>
      <c r="M450" s="241"/>
      <c r="N450" s="242"/>
      <c r="O450" s="242"/>
      <c r="P450" s="242"/>
      <c r="Q450" s="242"/>
      <c r="R450" s="242"/>
      <c r="S450" s="242"/>
      <c r="T450" s="24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4" t="s">
        <v>163</v>
      </c>
      <c r="AU450" s="244" t="s">
        <v>81</v>
      </c>
      <c r="AV450" s="13" t="s">
        <v>79</v>
      </c>
      <c r="AW450" s="13" t="s">
        <v>34</v>
      </c>
      <c r="AX450" s="13" t="s">
        <v>72</v>
      </c>
      <c r="AY450" s="244" t="s">
        <v>150</v>
      </c>
    </row>
    <row r="451" s="14" customFormat="1">
      <c r="A451" s="14"/>
      <c r="B451" s="245"/>
      <c r="C451" s="246"/>
      <c r="D451" s="228" t="s">
        <v>163</v>
      </c>
      <c r="E451" s="247" t="s">
        <v>19</v>
      </c>
      <c r="F451" s="248" t="s">
        <v>1382</v>
      </c>
      <c r="G451" s="246"/>
      <c r="H451" s="249">
        <v>0.215</v>
      </c>
      <c r="I451" s="250"/>
      <c r="J451" s="246"/>
      <c r="K451" s="246"/>
      <c r="L451" s="251"/>
      <c r="M451" s="252"/>
      <c r="N451" s="253"/>
      <c r="O451" s="253"/>
      <c r="P451" s="253"/>
      <c r="Q451" s="253"/>
      <c r="R451" s="253"/>
      <c r="S451" s="253"/>
      <c r="T451" s="25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5" t="s">
        <v>163</v>
      </c>
      <c r="AU451" s="255" t="s">
        <v>81</v>
      </c>
      <c r="AV451" s="14" t="s">
        <v>81</v>
      </c>
      <c r="AW451" s="14" t="s">
        <v>34</v>
      </c>
      <c r="AX451" s="14" t="s">
        <v>72</v>
      </c>
      <c r="AY451" s="255" t="s">
        <v>150</v>
      </c>
    </row>
    <row r="452" s="13" customFormat="1">
      <c r="A452" s="13"/>
      <c r="B452" s="235"/>
      <c r="C452" s="236"/>
      <c r="D452" s="228" t="s">
        <v>163</v>
      </c>
      <c r="E452" s="237" t="s">
        <v>19</v>
      </c>
      <c r="F452" s="238" t="s">
        <v>1131</v>
      </c>
      <c r="G452" s="236"/>
      <c r="H452" s="237" t="s">
        <v>19</v>
      </c>
      <c r="I452" s="239"/>
      <c r="J452" s="236"/>
      <c r="K452" s="236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163</v>
      </c>
      <c r="AU452" s="244" t="s">
        <v>81</v>
      </c>
      <c r="AV452" s="13" t="s">
        <v>79</v>
      </c>
      <c r="AW452" s="13" t="s">
        <v>34</v>
      </c>
      <c r="AX452" s="13" t="s">
        <v>72</v>
      </c>
      <c r="AY452" s="244" t="s">
        <v>150</v>
      </c>
    </row>
    <row r="453" s="14" customFormat="1">
      <c r="A453" s="14"/>
      <c r="B453" s="245"/>
      <c r="C453" s="246"/>
      <c r="D453" s="228" t="s">
        <v>163</v>
      </c>
      <c r="E453" s="247" t="s">
        <v>19</v>
      </c>
      <c r="F453" s="248" t="s">
        <v>1383</v>
      </c>
      <c r="G453" s="246"/>
      <c r="H453" s="249">
        <v>0.14199999999999999</v>
      </c>
      <c r="I453" s="250"/>
      <c r="J453" s="246"/>
      <c r="K453" s="246"/>
      <c r="L453" s="251"/>
      <c r="M453" s="252"/>
      <c r="N453" s="253"/>
      <c r="O453" s="253"/>
      <c r="P453" s="253"/>
      <c r="Q453" s="253"/>
      <c r="R453" s="253"/>
      <c r="S453" s="253"/>
      <c r="T453" s="25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5" t="s">
        <v>163</v>
      </c>
      <c r="AU453" s="255" t="s">
        <v>81</v>
      </c>
      <c r="AV453" s="14" t="s">
        <v>81</v>
      </c>
      <c r="AW453" s="14" t="s">
        <v>34</v>
      </c>
      <c r="AX453" s="14" t="s">
        <v>72</v>
      </c>
      <c r="AY453" s="255" t="s">
        <v>150</v>
      </c>
    </row>
    <row r="454" s="15" customFormat="1">
      <c r="A454" s="15"/>
      <c r="B454" s="256"/>
      <c r="C454" s="257"/>
      <c r="D454" s="228" t="s">
        <v>163</v>
      </c>
      <c r="E454" s="258" t="s">
        <v>19</v>
      </c>
      <c r="F454" s="259" t="s">
        <v>167</v>
      </c>
      <c r="G454" s="257"/>
      <c r="H454" s="260">
        <v>0.52000000000000002</v>
      </c>
      <c r="I454" s="261"/>
      <c r="J454" s="257"/>
      <c r="K454" s="257"/>
      <c r="L454" s="262"/>
      <c r="M454" s="263"/>
      <c r="N454" s="264"/>
      <c r="O454" s="264"/>
      <c r="P454" s="264"/>
      <c r="Q454" s="264"/>
      <c r="R454" s="264"/>
      <c r="S454" s="264"/>
      <c r="T454" s="26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6" t="s">
        <v>163</v>
      </c>
      <c r="AU454" s="266" t="s">
        <v>81</v>
      </c>
      <c r="AV454" s="15" t="s">
        <v>157</v>
      </c>
      <c r="AW454" s="15" t="s">
        <v>34</v>
      </c>
      <c r="AX454" s="15" t="s">
        <v>79</v>
      </c>
      <c r="AY454" s="266" t="s">
        <v>150</v>
      </c>
    </row>
    <row r="455" s="2" customFormat="1" ht="24.15" customHeight="1">
      <c r="A455" s="40"/>
      <c r="B455" s="41"/>
      <c r="C455" s="215" t="s">
        <v>441</v>
      </c>
      <c r="D455" s="215" t="s">
        <v>152</v>
      </c>
      <c r="E455" s="216" t="s">
        <v>1384</v>
      </c>
      <c r="F455" s="217" t="s">
        <v>1385</v>
      </c>
      <c r="G455" s="218" t="s">
        <v>476</v>
      </c>
      <c r="H455" s="219">
        <v>9.5999999999999996</v>
      </c>
      <c r="I455" s="220"/>
      <c r="J455" s="221">
        <f>ROUND(I455*H455,2)</f>
        <v>0</v>
      </c>
      <c r="K455" s="217" t="s">
        <v>156</v>
      </c>
      <c r="L455" s="46"/>
      <c r="M455" s="222" t="s">
        <v>19</v>
      </c>
      <c r="N455" s="223" t="s">
        <v>43</v>
      </c>
      <c r="O455" s="86"/>
      <c r="P455" s="224">
        <f>O455*H455</f>
        <v>0</v>
      </c>
      <c r="Q455" s="224">
        <v>0.057829999999999999</v>
      </c>
      <c r="R455" s="224">
        <f>Q455*H455</f>
        <v>0.55516799999999999</v>
      </c>
      <c r="S455" s="224">
        <v>0</v>
      </c>
      <c r="T455" s="225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26" t="s">
        <v>157</v>
      </c>
      <c r="AT455" s="226" t="s">
        <v>152</v>
      </c>
      <c r="AU455" s="226" t="s">
        <v>81</v>
      </c>
      <c r="AY455" s="19" t="s">
        <v>150</v>
      </c>
      <c r="BE455" s="227">
        <f>IF(N455="základní",J455,0)</f>
        <v>0</v>
      </c>
      <c r="BF455" s="227">
        <f>IF(N455="snížená",J455,0)</f>
        <v>0</v>
      </c>
      <c r="BG455" s="227">
        <f>IF(N455="zákl. přenesená",J455,0)</f>
        <v>0</v>
      </c>
      <c r="BH455" s="227">
        <f>IF(N455="sníž. přenesená",J455,0)</f>
        <v>0</v>
      </c>
      <c r="BI455" s="227">
        <f>IF(N455="nulová",J455,0)</f>
        <v>0</v>
      </c>
      <c r="BJ455" s="19" t="s">
        <v>79</v>
      </c>
      <c r="BK455" s="227">
        <f>ROUND(I455*H455,2)</f>
        <v>0</v>
      </c>
      <c r="BL455" s="19" t="s">
        <v>157</v>
      </c>
      <c r="BM455" s="226" t="s">
        <v>1386</v>
      </c>
    </row>
    <row r="456" s="2" customFormat="1">
      <c r="A456" s="40"/>
      <c r="B456" s="41"/>
      <c r="C456" s="42"/>
      <c r="D456" s="228" t="s">
        <v>159</v>
      </c>
      <c r="E456" s="42"/>
      <c r="F456" s="229" t="s">
        <v>1387</v>
      </c>
      <c r="G456" s="42"/>
      <c r="H456" s="42"/>
      <c r="I456" s="230"/>
      <c r="J456" s="42"/>
      <c r="K456" s="42"/>
      <c r="L456" s="46"/>
      <c r="M456" s="231"/>
      <c r="N456" s="232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159</v>
      </c>
      <c r="AU456" s="19" t="s">
        <v>81</v>
      </c>
    </row>
    <row r="457" s="2" customFormat="1">
      <c r="A457" s="40"/>
      <c r="B457" s="41"/>
      <c r="C457" s="42"/>
      <c r="D457" s="233" t="s">
        <v>161</v>
      </c>
      <c r="E457" s="42"/>
      <c r="F457" s="234" t="s">
        <v>1388</v>
      </c>
      <c r="G457" s="42"/>
      <c r="H457" s="42"/>
      <c r="I457" s="230"/>
      <c r="J457" s="42"/>
      <c r="K457" s="42"/>
      <c r="L457" s="46"/>
      <c r="M457" s="231"/>
      <c r="N457" s="232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161</v>
      </c>
      <c r="AU457" s="19" t="s">
        <v>81</v>
      </c>
    </row>
    <row r="458" s="13" customFormat="1">
      <c r="A458" s="13"/>
      <c r="B458" s="235"/>
      <c r="C458" s="236"/>
      <c r="D458" s="228" t="s">
        <v>163</v>
      </c>
      <c r="E458" s="237" t="s">
        <v>19</v>
      </c>
      <c r="F458" s="238" t="s">
        <v>1118</v>
      </c>
      <c r="G458" s="236"/>
      <c r="H458" s="237" t="s">
        <v>19</v>
      </c>
      <c r="I458" s="239"/>
      <c r="J458" s="236"/>
      <c r="K458" s="236"/>
      <c r="L458" s="240"/>
      <c r="M458" s="241"/>
      <c r="N458" s="242"/>
      <c r="O458" s="242"/>
      <c r="P458" s="242"/>
      <c r="Q458" s="242"/>
      <c r="R458" s="242"/>
      <c r="S458" s="242"/>
      <c r="T458" s="24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4" t="s">
        <v>163</v>
      </c>
      <c r="AU458" s="244" t="s">
        <v>81</v>
      </c>
      <c r="AV458" s="13" t="s">
        <v>79</v>
      </c>
      <c r="AW458" s="13" t="s">
        <v>34</v>
      </c>
      <c r="AX458" s="13" t="s">
        <v>72</v>
      </c>
      <c r="AY458" s="244" t="s">
        <v>150</v>
      </c>
    </row>
    <row r="459" s="13" customFormat="1">
      <c r="A459" s="13"/>
      <c r="B459" s="235"/>
      <c r="C459" s="236"/>
      <c r="D459" s="228" t="s">
        <v>163</v>
      </c>
      <c r="E459" s="237" t="s">
        <v>19</v>
      </c>
      <c r="F459" s="238" t="s">
        <v>1119</v>
      </c>
      <c r="G459" s="236"/>
      <c r="H459" s="237" t="s">
        <v>19</v>
      </c>
      <c r="I459" s="239"/>
      <c r="J459" s="236"/>
      <c r="K459" s="236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163</v>
      </c>
      <c r="AU459" s="244" t="s">
        <v>81</v>
      </c>
      <c r="AV459" s="13" t="s">
        <v>79</v>
      </c>
      <c r="AW459" s="13" t="s">
        <v>34</v>
      </c>
      <c r="AX459" s="13" t="s">
        <v>72</v>
      </c>
      <c r="AY459" s="244" t="s">
        <v>150</v>
      </c>
    </row>
    <row r="460" s="14" customFormat="1">
      <c r="A460" s="14"/>
      <c r="B460" s="245"/>
      <c r="C460" s="246"/>
      <c r="D460" s="228" t="s">
        <v>163</v>
      </c>
      <c r="E460" s="247" t="s">
        <v>19</v>
      </c>
      <c r="F460" s="248" t="s">
        <v>1389</v>
      </c>
      <c r="G460" s="246"/>
      <c r="H460" s="249">
        <v>3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163</v>
      </c>
      <c r="AU460" s="255" t="s">
        <v>81</v>
      </c>
      <c r="AV460" s="14" t="s">
        <v>81</v>
      </c>
      <c r="AW460" s="14" t="s">
        <v>34</v>
      </c>
      <c r="AX460" s="14" t="s">
        <v>72</v>
      </c>
      <c r="AY460" s="255" t="s">
        <v>150</v>
      </c>
    </row>
    <row r="461" s="13" customFormat="1">
      <c r="A461" s="13"/>
      <c r="B461" s="235"/>
      <c r="C461" s="236"/>
      <c r="D461" s="228" t="s">
        <v>163</v>
      </c>
      <c r="E461" s="237" t="s">
        <v>19</v>
      </c>
      <c r="F461" s="238" t="s">
        <v>1126</v>
      </c>
      <c r="G461" s="236"/>
      <c r="H461" s="237" t="s">
        <v>19</v>
      </c>
      <c r="I461" s="239"/>
      <c r="J461" s="236"/>
      <c r="K461" s="236"/>
      <c r="L461" s="240"/>
      <c r="M461" s="241"/>
      <c r="N461" s="242"/>
      <c r="O461" s="242"/>
      <c r="P461" s="242"/>
      <c r="Q461" s="242"/>
      <c r="R461" s="242"/>
      <c r="S461" s="242"/>
      <c r="T461" s="24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4" t="s">
        <v>163</v>
      </c>
      <c r="AU461" s="244" t="s">
        <v>81</v>
      </c>
      <c r="AV461" s="13" t="s">
        <v>79</v>
      </c>
      <c r="AW461" s="13" t="s">
        <v>34</v>
      </c>
      <c r="AX461" s="13" t="s">
        <v>72</v>
      </c>
      <c r="AY461" s="244" t="s">
        <v>150</v>
      </c>
    </row>
    <row r="462" s="14" customFormat="1">
      <c r="A462" s="14"/>
      <c r="B462" s="245"/>
      <c r="C462" s="246"/>
      <c r="D462" s="228" t="s">
        <v>163</v>
      </c>
      <c r="E462" s="247" t="s">
        <v>19</v>
      </c>
      <c r="F462" s="248" t="s">
        <v>1390</v>
      </c>
      <c r="G462" s="246"/>
      <c r="H462" s="249">
        <v>3.6000000000000001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163</v>
      </c>
      <c r="AU462" s="255" t="s">
        <v>81</v>
      </c>
      <c r="AV462" s="14" t="s">
        <v>81</v>
      </c>
      <c r="AW462" s="14" t="s">
        <v>34</v>
      </c>
      <c r="AX462" s="14" t="s">
        <v>72</v>
      </c>
      <c r="AY462" s="255" t="s">
        <v>150</v>
      </c>
    </row>
    <row r="463" s="13" customFormat="1">
      <c r="A463" s="13"/>
      <c r="B463" s="235"/>
      <c r="C463" s="236"/>
      <c r="D463" s="228" t="s">
        <v>163</v>
      </c>
      <c r="E463" s="237" t="s">
        <v>19</v>
      </c>
      <c r="F463" s="238" t="s">
        <v>1131</v>
      </c>
      <c r="G463" s="236"/>
      <c r="H463" s="237" t="s">
        <v>19</v>
      </c>
      <c r="I463" s="239"/>
      <c r="J463" s="236"/>
      <c r="K463" s="236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163</v>
      </c>
      <c r="AU463" s="244" t="s">
        <v>81</v>
      </c>
      <c r="AV463" s="13" t="s">
        <v>79</v>
      </c>
      <c r="AW463" s="13" t="s">
        <v>34</v>
      </c>
      <c r="AX463" s="13" t="s">
        <v>72</v>
      </c>
      <c r="AY463" s="244" t="s">
        <v>150</v>
      </c>
    </row>
    <row r="464" s="14" customFormat="1">
      <c r="A464" s="14"/>
      <c r="B464" s="245"/>
      <c r="C464" s="246"/>
      <c r="D464" s="228" t="s">
        <v>163</v>
      </c>
      <c r="E464" s="247" t="s">
        <v>19</v>
      </c>
      <c r="F464" s="248" t="s">
        <v>1389</v>
      </c>
      <c r="G464" s="246"/>
      <c r="H464" s="249">
        <v>3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5" t="s">
        <v>163</v>
      </c>
      <c r="AU464" s="255" t="s">
        <v>81</v>
      </c>
      <c r="AV464" s="14" t="s">
        <v>81</v>
      </c>
      <c r="AW464" s="14" t="s">
        <v>34</v>
      </c>
      <c r="AX464" s="14" t="s">
        <v>72</v>
      </c>
      <c r="AY464" s="255" t="s">
        <v>150</v>
      </c>
    </row>
    <row r="465" s="15" customFormat="1">
      <c r="A465" s="15"/>
      <c r="B465" s="256"/>
      <c r="C465" s="257"/>
      <c r="D465" s="228" t="s">
        <v>163</v>
      </c>
      <c r="E465" s="258" t="s">
        <v>19</v>
      </c>
      <c r="F465" s="259" t="s">
        <v>167</v>
      </c>
      <c r="G465" s="257"/>
      <c r="H465" s="260">
        <v>9.5999999999999996</v>
      </c>
      <c r="I465" s="261"/>
      <c r="J465" s="257"/>
      <c r="K465" s="257"/>
      <c r="L465" s="262"/>
      <c r="M465" s="263"/>
      <c r="N465" s="264"/>
      <c r="O465" s="264"/>
      <c r="P465" s="264"/>
      <c r="Q465" s="264"/>
      <c r="R465" s="264"/>
      <c r="S465" s="264"/>
      <c r="T465" s="26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6" t="s">
        <v>163</v>
      </c>
      <c r="AU465" s="266" t="s">
        <v>81</v>
      </c>
      <c r="AV465" s="15" t="s">
        <v>157</v>
      </c>
      <c r="AW465" s="15" t="s">
        <v>34</v>
      </c>
      <c r="AX465" s="15" t="s">
        <v>79</v>
      </c>
      <c r="AY465" s="266" t="s">
        <v>150</v>
      </c>
    </row>
    <row r="466" s="2" customFormat="1" ht="24.15" customHeight="1">
      <c r="A466" s="40"/>
      <c r="B466" s="41"/>
      <c r="C466" s="215" t="s">
        <v>449</v>
      </c>
      <c r="D466" s="215" t="s">
        <v>152</v>
      </c>
      <c r="E466" s="216" t="s">
        <v>1391</v>
      </c>
      <c r="F466" s="217" t="s">
        <v>1392</v>
      </c>
      <c r="G466" s="218" t="s">
        <v>218</v>
      </c>
      <c r="H466" s="219">
        <v>7.1429999999999998</v>
      </c>
      <c r="I466" s="220"/>
      <c r="J466" s="221">
        <f>ROUND(I466*H466,2)</f>
        <v>0</v>
      </c>
      <c r="K466" s="217" t="s">
        <v>156</v>
      </c>
      <c r="L466" s="46"/>
      <c r="M466" s="222" t="s">
        <v>19</v>
      </c>
      <c r="N466" s="223" t="s">
        <v>43</v>
      </c>
      <c r="O466" s="86"/>
      <c r="P466" s="224">
        <f>O466*H466</f>
        <v>0</v>
      </c>
      <c r="Q466" s="224">
        <v>2.4340799999999998</v>
      </c>
      <c r="R466" s="224">
        <f>Q466*H466</f>
        <v>17.386633439999997</v>
      </c>
      <c r="S466" s="224">
        <v>0</v>
      </c>
      <c r="T466" s="225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26" t="s">
        <v>157</v>
      </c>
      <c r="AT466" s="226" t="s">
        <v>152</v>
      </c>
      <c r="AU466" s="226" t="s">
        <v>81</v>
      </c>
      <c r="AY466" s="19" t="s">
        <v>150</v>
      </c>
      <c r="BE466" s="227">
        <f>IF(N466="základní",J466,0)</f>
        <v>0</v>
      </c>
      <c r="BF466" s="227">
        <f>IF(N466="snížená",J466,0)</f>
        <v>0</v>
      </c>
      <c r="BG466" s="227">
        <f>IF(N466="zákl. přenesená",J466,0)</f>
        <v>0</v>
      </c>
      <c r="BH466" s="227">
        <f>IF(N466="sníž. přenesená",J466,0)</f>
        <v>0</v>
      </c>
      <c r="BI466" s="227">
        <f>IF(N466="nulová",J466,0)</f>
        <v>0</v>
      </c>
      <c r="BJ466" s="19" t="s">
        <v>79</v>
      </c>
      <c r="BK466" s="227">
        <f>ROUND(I466*H466,2)</f>
        <v>0</v>
      </c>
      <c r="BL466" s="19" t="s">
        <v>157</v>
      </c>
      <c r="BM466" s="226" t="s">
        <v>1393</v>
      </c>
    </row>
    <row r="467" s="2" customFormat="1">
      <c r="A467" s="40"/>
      <c r="B467" s="41"/>
      <c r="C467" s="42"/>
      <c r="D467" s="228" t="s">
        <v>159</v>
      </c>
      <c r="E467" s="42"/>
      <c r="F467" s="229" t="s">
        <v>1394</v>
      </c>
      <c r="G467" s="42"/>
      <c r="H467" s="42"/>
      <c r="I467" s="230"/>
      <c r="J467" s="42"/>
      <c r="K467" s="42"/>
      <c r="L467" s="46"/>
      <c r="M467" s="231"/>
      <c r="N467" s="232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159</v>
      </c>
      <c r="AU467" s="19" t="s">
        <v>81</v>
      </c>
    </row>
    <row r="468" s="2" customFormat="1">
      <c r="A468" s="40"/>
      <c r="B468" s="41"/>
      <c r="C468" s="42"/>
      <c r="D468" s="233" t="s">
        <v>161</v>
      </c>
      <c r="E468" s="42"/>
      <c r="F468" s="234" t="s">
        <v>1395</v>
      </c>
      <c r="G468" s="42"/>
      <c r="H468" s="42"/>
      <c r="I468" s="230"/>
      <c r="J468" s="42"/>
      <c r="K468" s="42"/>
      <c r="L468" s="46"/>
      <c r="M468" s="231"/>
      <c r="N468" s="232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161</v>
      </c>
      <c r="AU468" s="19" t="s">
        <v>81</v>
      </c>
    </row>
    <row r="469" s="13" customFormat="1">
      <c r="A469" s="13"/>
      <c r="B469" s="235"/>
      <c r="C469" s="236"/>
      <c r="D469" s="228" t="s">
        <v>163</v>
      </c>
      <c r="E469" s="237" t="s">
        <v>19</v>
      </c>
      <c r="F469" s="238" t="s">
        <v>1118</v>
      </c>
      <c r="G469" s="236"/>
      <c r="H469" s="237" t="s">
        <v>19</v>
      </c>
      <c r="I469" s="239"/>
      <c r="J469" s="236"/>
      <c r="K469" s="236"/>
      <c r="L469" s="240"/>
      <c r="M469" s="241"/>
      <c r="N469" s="242"/>
      <c r="O469" s="242"/>
      <c r="P469" s="242"/>
      <c r="Q469" s="242"/>
      <c r="R469" s="242"/>
      <c r="S469" s="242"/>
      <c r="T469" s="24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4" t="s">
        <v>163</v>
      </c>
      <c r="AU469" s="244" t="s">
        <v>81</v>
      </c>
      <c r="AV469" s="13" t="s">
        <v>79</v>
      </c>
      <c r="AW469" s="13" t="s">
        <v>34</v>
      </c>
      <c r="AX469" s="13" t="s">
        <v>72</v>
      </c>
      <c r="AY469" s="244" t="s">
        <v>150</v>
      </c>
    </row>
    <row r="470" s="13" customFormat="1">
      <c r="A470" s="13"/>
      <c r="B470" s="235"/>
      <c r="C470" s="236"/>
      <c r="D470" s="228" t="s">
        <v>163</v>
      </c>
      <c r="E470" s="237" t="s">
        <v>19</v>
      </c>
      <c r="F470" s="238" t="s">
        <v>1396</v>
      </c>
      <c r="G470" s="236"/>
      <c r="H470" s="237" t="s">
        <v>19</v>
      </c>
      <c r="I470" s="239"/>
      <c r="J470" s="236"/>
      <c r="K470" s="236"/>
      <c r="L470" s="240"/>
      <c r="M470" s="241"/>
      <c r="N470" s="242"/>
      <c r="O470" s="242"/>
      <c r="P470" s="242"/>
      <c r="Q470" s="242"/>
      <c r="R470" s="242"/>
      <c r="S470" s="242"/>
      <c r="T470" s="24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4" t="s">
        <v>163</v>
      </c>
      <c r="AU470" s="244" t="s">
        <v>81</v>
      </c>
      <c r="AV470" s="13" t="s">
        <v>79</v>
      </c>
      <c r="AW470" s="13" t="s">
        <v>34</v>
      </c>
      <c r="AX470" s="13" t="s">
        <v>72</v>
      </c>
      <c r="AY470" s="244" t="s">
        <v>150</v>
      </c>
    </row>
    <row r="471" s="13" customFormat="1">
      <c r="A471" s="13"/>
      <c r="B471" s="235"/>
      <c r="C471" s="236"/>
      <c r="D471" s="228" t="s">
        <v>163</v>
      </c>
      <c r="E471" s="237" t="s">
        <v>19</v>
      </c>
      <c r="F471" s="238" t="s">
        <v>1119</v>
      </c>
      <c r="G471" s="236"/>
      <c r="H471" s="237" t="s">
        <v>19</v>
      </c>
      <c r="I471" s="239"/>
      <c r="J471" s="236"/>
      <c r="K471" s="236"/>
      <c r="L471" s="240"/>
      <c r="M471" s="241"/>
      <c r="N471" s="242"/>
      <c r="O471" s="242"/>
      <c r="P471" s="242"/>
      <c r="Q471" s="242"/>
      <c r="R471" s="242"/>
      <c r="S471" s="242"/>
      <c r="T471" s="24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4" t="s">
        <v>163</v>
      </c>
      <c r="AU471" s="244" t="s">
        <v>81</v>
      </c>
      <c r="AV471" s="13" t="s">
        <v>79</v>
      </c>
      <c r="AW471" s="13" t="s">
        <v>34</v>
      </c>
      <c r="AX471" s="13" t="s">
        <v>72</v>
      </c>
      <c r="AY471" s="244" t="s">
        <v>150</v>
      </c>
    </row>
    <row r="472" s="14" customFormat="1">
      <c r="A472" s="14"/>
      <c r="B472" s="245"/>
      <c r="C472" s="246"/>
      <c r="D472" s="228" t="s">
        <v>163</v>
      </c>
      <c r="E472" s="247" t="s">
        <v>19</v>
      </c>
      <c r="F472" s="248" t="s">
        <v>1397</v>
      </c>
      <c r="G472" s="246"/>
      <c r="H472" s="249">
        <v>1.98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5" t="s">
        <v>163</v>
      </c>
      <c r="AU472" s="255" t="s">
        <v>81</v>
      </c>
      <c r="AV472" s="14" t="s">
        <v>81</v>
      </c>
      <c r="AW472" s="14" t="s">
        <v>34</v>
      </c>
      <c r="AX472" s="14" t="s">
        <v>72</v>
      </c>
      <c r="AY472" s="255" t="s">
        <v>150</v>
      </c>
    </row>
    <row r="473" s="13" customFormat="1">
      <c r="A473" s="13"/>
      <c r="B473" s="235"/>
      <c r="C473" s="236"/>
      <c r="D473" s="228" t="s">
        <v>163</v>
      </c>
      <c r="E473" s="237" t="s">
        <v>19</v>
      </c>
      <c r="F473" s="238" t="s">
        <v>1126</v>
      </c>
      <c r="G473" s="236"/>
      <c r="H473" s="237" t="s">
        <v>19</v>
      </c>
      <c r="I473" s="239"/>
      <c r="J473" s="236"/>
      <c r="K473" s="236"/>
      <c r="L473" s="240"/>
      <c r="M473" s="241"/>
      <c r="N473" s="242"/>
      <c r="O473" s="242"/>
      <c r="P473" s="242"/>
      <c r="Q473" s="242"/>
      <c r="R473" s="242"/>
      <c r="S473" s="242"/>
      <c r="T473" s="24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4" t="s">
        <v>163</v>
      </c>
      <c r="AU473" s="244" t="s">
        <v>81</v>
      </c>
      <c r="AV473" s="13" t="s">
        <v>79</v>
      </c>
      <c r="AW473" s="13" t="s">
        <v>34</v>
      </c>
      <c r="AX473" s="13" t="s">
        <v>72</v>
      </c>
      <c r="AY473" s="244" t="s">
        <v>150</v>
      </c>
    </row>
    <row r="474" s="13" customFormat="1">
      <c r="A474" s="13"/>
      <c r="B474" s="235"/>
      <c r="C474" s="236"/>
      <c r="D474" s="228" t="s">
        <v>163</v>
      </c>
      <c r="E474" s="237" t="s">
        <v>19</v>
      </c>
      <c r="F474" s="238" t="s">
        <v>1398</v>
      </c>
      <c r="G474" s="236"/>
      <c r="H474" s="237" t="s">
        <v>19</v>
      </c>
      <c r="I474" s="239"/>
      <c r="J474" s="236"/>
      <c r="K474" s="236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163</v>
      </c>
      <c r="AU474" s="244" t="s">
        <v>81</v>
      </c>
      <c r="AV474" s="13" t="s">
        <v>79</v>
      </c>
      <c r="AW474" s="13" t="s">
        <v>34</v>
      </c>
      <c r="AX474" s="13" t="s">
        <v>72</v>
      </c>
      <c r="AY474" s="244" t="s">
        <v>150</v>
      </c>
    </row>
    <row r="475" s="14" customFormat="1">
      <c r="A475" s="14"/>
      <c r="B475" s="245"/>
      <c r="C475" s="246"/>
      <c r="D475" s="228" t="s">
        <v>163</v>
      </c>
      <c r="E475" s="247" t="s">
        <v>19</v>
      </c>
      <c r="F475" s="248" t="s">
        <v>1399</v>
      </c>
      <c r="G475" s="246"/>
      <c r="H475" s="249">
        <v>1.8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5" t="s">
        <v>163</v>
      </c>
      <c r="AU475" s="255" t="s">
        <v>81</v>
      </c>
      <c r="AV475" s="14" t="s">
        <v>81</v>
      </c>
      <c r="AW475" s="14" t="s">
        <v>34</v>
      </c>
      <c r="AX475" s="14" t="s">
        <v>72</v>
      </c>
      <c r="AY475" s="255" t="s">
        <v>150</v>
      </c>
    </row>
    <row r="476" s="13" customFormat="1">
      <c r="A476" s="13"/>
      <c r="B476" s="235"/>
      <c r="C476" s="236"/>
      <c r="D476" s="228" t="s">
        <v>163</v>
      </c>
      <c r="E476" s="237" t="s">
        <v>19</v>
      </c>
      <c r="F476" s="238" t="s">
        <v>1131</v>
      </c>
      <c r="G476" s="236"/>
      <c r="H476" s="237" t="s">
        <v>19</v>
      </c>
      <c r="I476" s="239"/>
      <c r="J476" s="236"/>
      <c r="K476" s="236"/>
      <c r="L476" s="240"/>
      <c r="M476" s="241"/>
      <c r="N476" s="242"/>
      <c r="O476" s="242"/>
      <c r="P476" s="242"/>
      <c r="Q476" s="242"/>
      <c r="R476" s="242"/>
      <c r="S476" s="242"/>
      <c r="T476" s="24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163</v>
      </c>
      <c r="AU476" s="244" t="s">
        <v>81</v>
      </c>
      <c r="AV476" s="13" t="s">
        <v>79</v>
      </c>
      <c r="AW476" s="13" t="s">
        <v>34</v>
      </c>
      <c r="AX476" s="13" t="s">
        <v>72</v>
      </c>
      <c r="AY476" s="244" t="s">
        <v>150</v>
      </c>
    </row>
    <row r="477" s="13" customFormat="1">
      <c r="A477" s="13"/>
      <c r="B477" s="235"/>
      <c r="C477" s="236"/>
      <c r="D477" s="228" t="s">
        <v>163</v>
      </c>
      <c r="E477" s="237" t="s">
        <v>19</v>
      </c>
      <c r="F477" s="238" t="s">
        <v>1400</v>
      </c>
      <c r="G477" s="236"/>
      <c r="H477" s="237" t="s">
        <v>19</v>
      </c>
      <c r="I477" s="239"/>
      <c r="J477" s="236"/>
      <c r="K477" s="236"/>
      <c r="L477" s="240"/>
      <c r="M477" s="241"/>
      <c r="N477" s="242"/>
      <c r="O477" s="242"/>
      <c r="P477" s="242"/>
      <c r="Q477" s="242"/>
      <c r="R477" s="242"/>
      <c r="S477" s="242"/>
      <c r="T477" s="24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4" t="s">
        <v>163</v>
      </c>
      <c r="AU477" s="244" t="s">
        <v>81</v>
      </c>
      <c r="AV477" s="13" t="s">
        <v>79</v>
      </c>
      <c r="AW477" s="13" t="s">
        <v>34</v>
      </c>
      <c r="AX477" s="13" t="s">
        <v>72</v>
      </c>
      <c r="AY477" s="244" t="s">
        <v>150</v>
      </c>
    </row>
    <row r="478" s="14" customFormat="1">
      <c r="A478" s="14"/>
      <c r="B478" s="245"/>
      <c r="C478" s="246"/>
      <c r="D478" s="228" t="s">
        <v>163</v>
      </c>
      <c r="E478" s="247" t="s">
        <v>19</v>
      </c>
      <c r="F478" s="248" t="s">
        <v>1401</v>
      </c>
      <c r="G478" s="246"/>
      <c r="H478" s="249">
        <v>1.6830000000000001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5" t="s">
        <v>163</v>
      </c>
      <c r="AU478" s="255" t="s">
        <v>81</v>
      </c>
      <c r="AV478" s="14" t="s">
        <v>81</v>
      </c>
      <c r="AW478" s="14" t="s">
        <v>34</v>
      </c>
      <c r="AX478" s="14" t="s">
        <v>72</v>
      </c>
      <c r="AY478" s="255" t="s">
        <v>150</v>
      </c>
    </row>
    <row r="479" s="14" customFormat="1">
      <c r="A479" s="14"/>
      <c r="B479" s="245"/>
      <c r="C479" s="246"/>
      <c r="D479" s="228" t="s">
        <v>163</v>
      </c>
      <c r="E479" s="247" t="s">
        <v>19</v>
      </c>
      <c r="F479" s="248" t="s">
        <v>1402</v>
      </c>
      <c r="G479" s="246"/>
      <c r="H479" s="249">
        <v>1.6799999999999999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5" t="s">
        <v>163</v>
      </c>
      <c r="AU479" s="255" t="s">
        <v>81</v>
      </c>
      <c r="AV479" s="14" t="s">
        <v>81</v>
      </c>
      <c r="AW479" s="14" t="s">
        <v>34</v>
      </c>
      <c r="AX479" s="14" t="s">
        <v>72</v>
      </c>
      <c r="AY479" s="255" t="s">
        <v>150</v>
      </c>
    </row>
    <row r="480" s="15" customFormat="1">
      <c r="A480" s="15"/>
      <c r="B480" s="256"/>
      <c r="C480" s="257"/>
      <c r="D480" s="228" t="s">
        <v>163</v>
      </c>
      <c r="E480" s="258" t="s">
        <v>19</v>
      </c>
      <c r="F480" s="259" t="s">
        <v>167</v>
      </c>
      <c r="G480" s="257"/>
      <c r="H480" s="260">
        <v>7.1429999999999998</v>
      </c>
      <c r="I480" s="261"/>
      <c r="J480" s="257"/>
      <c r="K480" s="257"/>
      <c r="L480" s="262"/>
      <c r="M480" s="263"/>
      <c r="N480" s="264"/>
      <c r="O480" s="264"/>
      <c r="P480" s="264"/>
      <c r="Q480" s="264"/>
      <c r="R480" s="264"/>
      <c r="S480" s="264"/>
      <c r="T480" s="26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6" t="s">
        <v>163</v>
      </c>
      <c r="AU480" s="266" t="s">
        <v>81</v>
      </c>
      <c r="AV480" s="15" t="s">
        <v>157</v>
      </c>
      <c r="AW480" s="15" t="s">
        <v>34</v>
      </c>
      <c r="AX480" s="15" t="s">
        <v>79</v>
      </c>
      <c r="AY480" s="266" t="s">
        <v>150</v>
      </c>
    </row>
    <row r="481" s="2" customFormat="1" ht="24.15" customHeight="1">
      <c r="A481" s="40"/>
      <c r="B481" s="41"/>
      <c r="C481" s="215" t="s">
        <v>457</v>
      </c>
      <c r="D481" s="215" t="s">
        <v>152</v>
      </c>
      <c r="E481" s="216" t="s">
        <v>1403</v>
      </c>
      <c r="F481" s="217" t="s">
        <v>1404</v>
      </c>
      <c r="G481" s="218" t="s">
        <v>155</v>
      </c>
      <c r="H481" s="219">
        <v>39.984999999999999</v>
      </c>
      <c r="I481" s="220"/>
      <c r="J481" s="221">
        <f>ROUND(I481*H481,2)</f>
        <v>0</v>
      </c>
      <c r="K481" s="217" t="s">
        <v>156</v>
      </c>
      <c r="L481" s="46"/>
      <c r="M481" s="222" t="s">
        <v>19</v>
      </c>
      <c r="N481" s="223" t="s">
        <v>43</v>
      </c>
      <c r="O481" s="86"/>
      <c r="P481" s="224">
        <f>O481*H481</f>
        <v>0</v>
      </c>
      <c r="Q481" s="224">
        <v>0.43744</v>
      </c>
      <c r="R481" s="224">
        <f>Q481*H481</f>
        <v>17.491038400000001</v>
      </c>
      <c r="S481" s="224">
        <v>0</v>
      </c>
      <c r="T481" s="225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26" t="s">
        <v>157</v>
      </c>
      <c r="AT481" s="226" t="s">
        <v>152</v>
      </c>
      <c r="AU481" s="226" t="s">
        <v>81</v>
      </c>
      <c r="AY481" s="19" t="s">
        <v>150</v>
      </c>
      <c r="BE481" s="227">
        <f>IF(N481="základní",J481,0)</f>
        <v>0</v>
      </c>
      <c r="BF481" s="227">
        <f>IF(N481="snížená",J481,0)</f>
        <v>0</v>
      </c>
      <c r="BG481" s="227">
        <f>IF(N481="zákl. přenesená",J481,0)</f>
        <v>0</v>
      </c>
      <c r="BH481" s="227">
        <f>IF(N481="sníž. přenesená",J481,0)</f>
        <v>0</v>
      </c>
      <c r="BI481" s="227">
        <f>IF(N481="nulová",J481,0)</f>
        <v>0</v>
      </c>
      <c r="BJ481" s="19" t="s">
        <v>79</v>
      </c>
      <c r="BK481" s="227">
        <f>ROUND(I481*H481,2)</f>
        <v>0</v>
      </c>
      <c r="BL481" s="19" t="s">
        <v>157</v>
      </c>
      <c r="BM481" s="226" t="s">
        <v>1405</v>
      </c>
    </row>
    <row r="482" s="2" customFormat="1">
      <c r="A482" s="40"/>
      <c r="B482" s="41"/>
      <c r="C482" s="42"/>
      <c r="D482" s="228" t="s">
        <v>159</v>
      </c>
      <c r="E482" s="42"/>
      <c r="F482" s="229" t="s">
        <v>1406</v>
      </c>
      <c r="G482" s="42"/>
      <c r="H482" s="42"/>
      <c r="I482" s="230"/>
      <c r="J482" s="42"/>
      <c r="K482" s="42"/>
      <c r="L482" s="46"/>
      <c r="M482" s="231"/>
      <c r="N482" s="232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159</v>
      </c>
      <c r="AU482" s="19" t="s">
        <v>81</v>
      </c>
    </row>
    <row r="483" s="2" customFormat="1">
      <c r="A483" s="40"/>
      <c r="B483" s="41"/>
      <c r="C483" s="42"/>
      <c r="D483" s="233" t="s">
        <v>161</v>
      </c>
      <c r="E483" s="42"/>
      <c r="F483" s="234" t="s">
        <v>1407</v>
      </c>
      <c r="G483" s="42"/>
      <c r="H483" s="42"/>
      <c r="I483" s="230"/>
      <c r="J483" s="42"/>
      <c r="K483" s="42"/>
      <c r="L483" s="46"/>
      <c r="M483" s="231"/>
      <c r="N483" s="232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161</v>
      </c>
      <c r="AU483" s="19" t="s">
        <v>81</v>
      </c>
    </row>
    <row r="484" s="13" customFormat="1">
      <c r="A484" s="13"/>
      <c r="B484" s="235"/>
      <c r="C484" s="236"/>
      <c r="D484" s="228" t="s">
        <v>163</v>
      </c>
      <c r="E484" s="237" t="s">
        <v>19</v>
      </c>
      <c r="F484" s="238" t="s">
        <v>1118</v>
      </c>
      <c r="G484" s="236"/>
      <c r="H484" s="237" t="s">
        <v>19</v>
      </c>
      <c r="I484" s="239"/>
      <c r="J484" s="236"/>
      <c r="K484" s="236"/>
      <c r="L484" s="240"/>
      <c r="M484" s="241"/>
      <c r="N484" s="242"/>
      <c r="O484" s="242"/>
      <c r="P484" s="242"/>
      <c r="Q484" s="242"/>
      <c r="R484" s="242"/>
      <c r="S484" s="242"/>
      <c r="T484" s="24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4" t="s">
        <v>163</v>
      </c>
      <c r="AU484" s="244" t="s">
        <v>81</v>
      </c>
      <c r="AV484" s="13" t="s">
        <v>79</v>
      </c>
      <c r="AW484" s="13" t="s">
        <v>34</v>
      </c>
      <c r="AX484" s="13" t="s">
        <v>72</v>
      </c>
      <c r="AY484" s="244" t="s">
        <v>150</v>
      </c>
    </row>
    <row r="485" s="13" customFormat="1">
      <c r="A485" s="13"/>
      <c r="B485" s="235"/>
      <c r="C485" s="236"/>
      <c r="D485" s="228" t="s">
        <v>163</v>
      </c>
      <c r="E485" s="237" t="s">
        <v>19</v>
      </c>
      <c r="F485" s="238" t="s">
        <v>1408</v>
      </c>
      <c r="G485" s="236"/>
      <c r="H485" s="237" t="s">
        <v>19</v>
      </c>
      <c r="I485" s="239"/>
      <c r="J485" s="236"/>
      <c r="K485" s="236"/>
      <c r="L485" s="240"/>
      <c r="M485" s="241"/>
      <c r="N485" s="242"/>
      <c r="O485" s="242"/>
      <c r="P485" s="242"/>
      <c r="Q485" s="242"/>
      <c r="R485" s="242"/>
      <c r="S485" s="242"/>
      <c r="T485" s="24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4" t="s">
        <v>163</v>
      </c>
      <c r="AU485" s="244" t="s">
        <v>81</v>
      </c>
      <c r="AV485" s="13" t="s">
        <v>79</v>
      </c>
      <c r="AW485" s="13" t="s">
        <v>34</v>
      </c>
      <c r="AX485" s="13" t="s">
        <v>72</v>
      </c>
      <c r="AY485" s="244" t="s">
        <v>150</v>
      </c>
    </row>
    <row r="486" s="13" customFormat="1">
      <c r="A486" s="13"/>
      <c r="B486" s="235"/>
      <c r="C486" s="236"/>
      <c r="D486" s="228" t="s">
        <v>163</v>
      </c>
      <c r="E486" s="237" t="s">
        <v>19</v>
      </c>
      <c r="F486" s="238" t="s">
        <v>1119</v>
      </c>
      <c r="G486" s="236"/>
      <c r="H486" s="237" t="s">
        <v>19</v>
      </c>
      <c r="I486" s="239"/>
      <c r="J486" s="236"/>
      <c r="K486" s="236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163</v>
      </c>
      <c r="AU486" s="244" t="s">
        <v>81</v>
      </c>
      <c r="AV486" s="13" t="s">
        <v>79</v>
      </c>
      <c r="AW486" s="13" t="s">
        <v>34</v>
      </c>
      <c r="AX486" s="13" t="s">
        <v>72</v>
      </c>
      <c r="AY486" s="244" t="s">
        <v>150</v>
      </c>
    </row>
    <row r="487" s="14" customFormat="1">
      <c r="A487" s="14"/>
      <c r="B487" s="245"/>
      <c r="C487" s="246"/>
      <c r="D487" s="228" t="s">
        <v>163</v>
      </c>
      <c r="E487" s="247" t="s">
        <v>19</v>
      </c>
      <c r="F487" s="248" t="s">
        <v>1337</v>
      </c>
      <c r="G487" s="246"/>
      <c r="H487" s="249">
        <v>11.935000000000001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5" t="s">
        <v>163</v>
      </c>
      <c r="AU487" s="255" t="s">
        <v>81</v>
      </c>
      <c r="AV487" s="14" t="s">
        <v>81</v>
      </c>
      <c r="AW487" s="14" t="s">
        <v>34</v>
      </c>
      <c r="AX487" s="14" t="s">
        <v>72</v>
      </c>
      <c r="AY487" s="255" t="s">
        <v>150</v>
      </c>
    </row>
    <row r="488" s="13" customFormat="1">
      <c r="A488" s="13"/>
      <c r="B488" s="235"/>
      <c r="C488" s="236"/>
      <c r="D488" s="228" t="s">
        <v>163</v>
      </c>
      <c r="E488" s="237" t="s">
        <v>19</v>
      </c>
      <c r="F488" s="238" t="s">
        <v>1126</v>
      </c>
      <c r="G488" s="236"/>
      <c r="H488" s="237" t="s">
        <v>19</v>
      </c>
      <c r="I488" s="239"/>
      <c r="J488" s="236"/>
      <c r="K488" s="236"/>
      <c r="L488" s="240"/>
      <c r="M488" s="241"/>
      <c r="N488" s="242"/>
      <c r="O488" s="242"/>
      <c r="P488" s="242"/>
      <c r="Q488" s="242"/>
      <c r="R488" s="242"/>
      <c r="S488" s="242"/>
      <c r="T488" s="24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4" t="s">
        <v>163</v>
      </c>
      <c r="AU488" s="244" t="s">
        <v>81</v>
      </c>
      <c r="AV488" s="13" t="s">
        <v>79</v>
      </c>
      <c r="AW488" s="13" t="s">
        <v>34</v>
      </c>
      <c r="AX488" s="13" t="s">
        <v>72</v>
      </c>
      <c r="AY488" s="244" t="s">
        <v>150</v>
      </c>
    </row>
    <row r="489" s="14" customFormat="1">
      <c r="A489" s="14"/>
      <c r="B489" s="245"/>
      <c r="C489" s="246"/>
      <c r="D489" s="228" t="s">
        <v>163</v>
      </c>
      <c r="E489" s="247" t="s">
        <v>19</v>
      </c>
      <c r="F489" s="248" t="s">
        <v>1338</v>
      </c>
      <c r="G489" s="246"/>
      <c r="H489" s="249">
        <v>26.73</v>
      </c>
      <c r="I489" s="250"/>
      <c r="J489" s="246"/>
      <c r="K489" s="246"/>
      <c r="L489" s="251"/>
      <c r="M489" s="252"/>
      <c r="N489" s="253"/>
      <c r="O489" s="253"/>
      <c r="P489" s="253"/>
      <c r="Q489" s="253"/>
      <c r="R489" s="253"/>
      <c r="S489" s="253"/>
      <c r="T489" s="25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5" t="s">
        <v>163</v>
      </c>
      <c r="AU489" s="255" t="s">
        <v>81</v>
      </c>
      <c r="AV489" s="14" t="s">
        <v>81</v>
      </c>
      <c r="AW489" s="14" t="s">
        <v>34</v>
      </c>
      <c r="AX489" s="14" t="s">
        <v>72</v>
      </c>
      <c r="AY489" s="255" t="s">
        <v>150</v>
      </c>
    </row>
    <row r="490" s="13" customFormat="1">
      <c r="A490" s="13"/>
      <c r="B490" s="235"/>
      <c r="C490" s="236"/>
      <c r="D490" s="228" t="s">
        <v>163</v>
      </c>
      <c r="E490" s="237" t="s">
        <v>19</v>
      </c>
      <c r="F490" s="238" t="s">
        <v>1131</v>
      </c>
      <c r="G490" s="236"/>
      <c r="H490" s="237" t="s">
        <v>19</v>
      </c>
      <c r="I490" s="239"/>
      <c r="J490" s="236"/>
      <c r="K490" s="236"/>
      <c r="L490" s="240"/>
      <c r="M490" s="241"/>
      <c r="N490" s="242"/>
      <c r="O490" s="242"/>
      <c r="P490" s="242"/>
      <c r="Q490" s="242"/>
      <c r="R490" s="242"/>
      <c r="S490" s="242"/>
      <c r="T490" s="24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4" t="s">
        <v>163</v>
      </c>
      <c r="AU490" s="244" t="s">
        <v>81</v>
      </c>
      <c r="AV490" s="13" t="s">
        <v>79</v>
      </c>
      <c r="AW490" s="13" t="s">
        <v>34</v>
      </c>
      <c r="AX490" s="13" t="s">
        <v>72</v>
      </c>
      <c r="AY490" s="244" t="s">
        <v>150</v>
      </c>
    </row>
    <row r="491" s="14" customFormat="1">
      <c r="A491" s="14"/>
      <c r="B491" s="245"/>
      <c r="C491" s="246"/>
      <c r="D491" s="228" t="s">
        <v>163</v>
      </c>
      <c r="E491" s="247" t="s">
        <v>19</v>
      </c>
      <c r="F491" s="248" t="s">
        <v>1339</v>
      </c>
      <c r="G491" s="246"/>
      <c r="H491" s="249">
        <v>1.3200000000000001</v>
      </c>
      <c r="I491" s="250"/>
      <c r="J491" s="246"/>
      <c r="K491" s="246"/>
      <c r="L491" s="251"/>
      <c r="M491" s="252"/>
      <c r="N491" s="253"/>
      <c r="O491" s="253"/>
      <c r="P491" s="253"/>
      <c r="Q491" s="253"/>
      <c r="R491" s="253"/>
      <c r="S491" s="253"/>
      <c r="T491" s="25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5" t="s">
        <v>163</v>
      </c>
      <c r="AU491" s="255" t="s">
        <v>81</v>
      </c>
      <c r="AV491" s="14" t="s">
        <v>81</v>
      </c>
      <c r="AW491" s="14" t="s">
        <v>34</v>
      </c>
      <c r="AX491" s="14" t="s">
        <v>72</v>
      </c>
      <c r="AY491" s="255" t="s">
        <v>150</v>
      </c>
    </row>
    <row r="492" s="15" customFormat="1">
      <c r="A492" s="15"/>
      <c r="B492" s="256"/>
      <c r="C492" s="257"/>
      <c r="D492" s="228" t="s">
        <v>163</v>
      </c>
      <c r="E492" s="258" t="s">
        <v>19</v>
      </c>
      <c r="F492" s="259" t="s">
        <v>167</v>
      </c>
      <c r="G492" s="257"/>
      <c r="H492" s="260">
        <v>39.984999999999999</v>
      </c>
      <c r="I492" s="261"/>
      <c r="J492" s="257"/>
      <c r="K492" s="257"/>
      <c r="L492" s="262"/>
      <c r="M492" s="263"/>
      <c r="N492" s="264"/>
      <c r="O492" s="264"/>
      <c r="P492" s="264"/>
      <c r="Q492" s="264"/>
      <c r="R492" s="264"/>
      <c r="S492" s="264"/>
      <c r="T492" s="26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6" t="s">
        <v>163</v>
      </c>
      <c r="AU492" s="266" t="s">
        <v>81</v>
      </c>
      <c r="AV492" s="15" t="s">
        <v>157</v>
      </c>
      <c r="AW492" s="15" t="s">
        <v>34</v>
      </c>
      <c r="AX492" s="15" t="s">
        <v>79</v>
      </c>
      <c r="AY492" s="266" t="s">
        <v>150</v>
      </c>
    </row>
    <row r="493" s="12" customFormat="1" ht="22.8" customHeight="1">
      <c r="A493" s="12"/>
      <c r="B493" s="199"/>
      <c r="C493" s="200"/>
      <c r="D493" s="201" t="s">
        <v>71</v>
      </c>
      <c r="E493" s="213" t="s">
        <v>184</v>
      </c>
      <c r="F493" s="213" t="s">
        <v>482</v>
      </c>
      <c r="G493" s="200"/>
      <c r="H493" s="200"/>
      <c r="I493" s="203"/>
      <c r="J493" s="214">
        <f>BK493</f>
        <v>0</v>
      </c>
      <c r="K493" s="200"/>
      <c r="L493" s="205"/>
      <c r="M493" s="206"/>
      <c r="N493" s="207"/>
      <c r="O493" s="207"/>
      <c r="P493" s="208">
        <f>SUM(P494:P500)</f>
        <v>0</v>
      </c>
      <c r="Q493" s="207"/>
      <c r="R493" s="208">
        <f>SUM(R494:R500)</f>
        <v>0.56328</v>
      </c>
      <c r="S493" s="207"/>
      <c r="T493" s="209">
        <f>SUM(T494:T500)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0" t="s">
        <v>79</v>
      </c>
      <c r="AT493" s="211" t="s">
        <v>71</v>
      </c>
      <c r="AU493" s="211" t="s">
        <v>79</v>
      </c>
      <c r="AY493" s="210" t="s">
        <v>150</v>
      </c>
      <c r="BK493" s="212">
        <f>SUM(BK494:BK500)</f>
        <v>0</v>
      </c>
    </row>
    <row r="494" s="2" customFormat="1" ht="16.5" customHeight="1">
      <c r="A494" s="40"/>
      <c r="B494" s="41"/>
      <c r="C494" s="215" t="s">
        <v>465</v>
      </c>
      <c r="D494" s="215" t="s">
        <v>152</v>
      </c>
      <c r="E494" s="216" t="s">
        <v>529</v>
      </c>
      <c r="F494" s="217" t="s">
        <v>530</v>
      </c>
      <c r="G494" s="218" t="s">
        <v>218</v>
      </c>
      <c r="H494" s="219">
        <v>3</v>
      </c>
      <c r="I494" s="220"/>
      <c r="J494" s="221">
        <f>ROUND(I494*H494,2)</f>
        <v>0</v>
      </c>
      <c r="K494" s="217" t="s">
        <v>19</v>
      </c>
      <c r="L494" s="46"/>
      <c r="M494" s="222" t="s">
        <v>19</v>
      </c>
      <c r="N494" s="223" t="s">
        <v>43</v>
      </c>
      <c r="O494" s="86"/>
      <c r="P494" s="224">
        <f>O494*H494</f>
        <v>0</v>
      </c>
      <c r="Q494" s="224">
        <v>0.18776000000000001</v>
      </c>
      <c r="R494" s="224">
        <f>Q494*H494</f>
        <v>0.56328</v>
      </c>
      <c r="S494" s="224">
        <v>0</v>
      </c>
      <c r="T494" s="225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26" t="s">
        <v>157</v>
      </c>
      <c r="AT494" s="226" t="s">
        <v>152</v>
      </c>
      <c r="AU494" s="226" t="s">
        <v>81</v>
      </c>
      <c r="AY494" s="19" t="s">
        <v>150</v>
      </c>
      <c r="BE494" s="227">
        <f>IF(N494="základní",J494,0)</f>
        <v>0</v>
      </c>
      <c r="BF494" s="227">
        <f>IF(N494="snížená",J494,0)</f>
        <v>0</v>
      </c>
      <c r="BG494" s="227">
        <f>IF(N494="zákl. přenesená",J494,0)</f>
        <v>0</v>
      </c>
      <c r="BH494" s="227">
        <f>IF(N494="sníž. přenesená",J494,0)</f>
        <v>0</v>
      </c>
      <c r="BI494" s="227">
        <f>IF(N494="nulová",J494,0)</f>
        <v>0</v>
      </c>
      <c r="BJ494" s="19" t="s">
        <v>79</v>
      </c>
      <c r="BK494" s="227">
        <f>ROUND(I494*H494,2)</f>
        <v>0</v>
      </c>
      <c r="BL494" s="19" t="s">
        <v>157</v>
      </c>
      <c r="BM494" s="226" t="s">
        <v>1409</v>
      </c>
    </row>
    <row r="495" s="2" customFormat="1">
      <c r="A495" s="40"/>
      <c r="B495" s="41"/>
      <c r="C495" s="42"/>
      <c r="D495" s="228" t="s">
        <v>159</v>
      </c>
      <c r="E495" s="42"/>
      <c r="F495" s="229" t="s">
        <v>532</v>
      </c>
      <c r="G495" s="42"/>
      <c r="H495" s="42"/>
      <c r="I495" s="230"/>
      <c r="J495" s="42"/>
      <c r="K495" s="42"/>
      <c r="L495" s="46"/>
      <c r="M495" s="231"/>
      <c r="N495" s="232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159</v>
      </c>
      <c r="AU495" s="19" t="s">
        <v>81</v>
      </c>
    </row>
    <row r="496" s="13" customFormat="1">
      <c r="A496" s="13"/>
      <c r="B496" s="235"/>
      <c r="C496" s="236"/>
      <c r="D496" s="228" t="s">
        <v>163</v>
      </c>
      <c r="E496" s="237" t="s">
        <v>19</v>
      </c>
      <c r="F496" s="238" t="s">
        <v>1118</v>
      </c>
      <c r="G496" s="236"/>
      <c r="H496" s="237" t="s">
        <v>19</v>
      </c>
      <c r="I496" s="239"/>
      <c r="J496" s="236"/>
      <c r="K496" s="236"/>
      <c r="L496" s="240"/>
      <c r="M496" s="241"/>
      <c r="N496" s="242"/>
      <c r="O496" s="242"/>
      <c r="P496" s="242"/>
      <c r="Q496" s="242"/>
      <c r="R496" s="242"/>
      <c r="S496" s="242"/>
      <c r="T496" s="24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4" t="s">
        <v>163</v>
      </c>
      <c r="AU496" s="244" t="s">
        <v>81</v>
      </c>
      <c r="AV496" s="13" t="s">
        <v>79</v>
      </c>
      <c r="AW496" s="13" t="s">
        <v>34</v>
      </c>
      <c r="AX496" s="13" t="s">
        <v>72</v>
      </c>
      <c r="AY496" s="244" t="s">
        <v>150</v>
      </c>
    </row>
    <row r="497" s="13" customFormat="1">
      <c r="A497" s="13"/>
      <c r="B497" s="235"/>
      <c r="C497" s="236"/>
      <c r="D497" s="228" t="s">
        <v>163</v>
      </c>
      <c r="E497" s="237" t="s">
        <v>19</v>
      </c>
      <c r="F497" s="238" t="s">
        <v>1126</v>
      </c>
      <c r="G497" s="236"/>
      <c r="H497" s="237" t="s">
        <v>19</v>
      </c>
      <c r="I497" s="239"/>
      <c r="J497" s="236"/>
      <c r="K497" s="236"/>
      <c r="L497" s="240"/>
      <c r="M497" s="241"/>
      <c r="N497" s="242"/>
      <c r="O497" s="242"/>
      <c r="P497" s="242"/>
      <c r="Q497" s="242"/>
      <c r="R497" s="242"/>
      <c r="S497" s="242"/>
      <c r="T497" s="24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4" t="s">
        <v>163</v>
      </c>
      <c r="AU497" s="244" t="s">
        <v>81</v>
      </c>
      <c r="AV497" s="13" t="s">
        <v>79</v>
      </c>
      <c r="AW497" s="13" t="s">
        <v>34</v>
      </c>
      <c r="AX497" s="13" t="s">
        <v>72</v>
      </c>
      <c r="AY497" s="244" t="s">
        <v>150</v>
      </c>
    </row>
    <row r="498" s="13" customFormat="1">
      <c r="A498" s="13"/>
      <c r="B498" s="235"/>
      <c r="C498" s="236"/>
      <c r="D498" s="228" t="s">
        <v>163</v>
      </c>
      <c r="E498" s="237" t="s">
        <v>19</v>
      </c>
      <c r="F498" s="238" t="s">
        <v>1410</v>
      </c>
      <c r="G498" s="236"/>
      <c r="H498" s="237" t="s">
        <v>19</v>
      </c>
      <c r="I498" s="239"/>
      <c r="J498" s="236"/>
      <c r="K498" s="236"/>
      <c r="L498" s="240"/>
      <c r="M498" s="241"/>
      <c r="N498" s="242"/>
      <c r="O498" s="242"/>
      <c r="P498" s="242"/>
      <c r="Q498" s="242"/>
      <c r="R498" s="242"/>
      <c r="S498" s="242"/>
      <c r="T498" s="24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4" t="s">
        <v>163</v>
      </c>
      <c r="AU498" s="244" t="s">
        <v>81</v>
      </c>
      <c r="AV498" s="13" t="s">
        <v>79</v>
      </c>
      <c r="AW498" s="13" t="s">
        <v>34</v>
      </c>
      <c r="AX498" s="13" t="s">
        <v>72</v>
      </c>
      <c r="AY498" s="244" t="s">
        <v>150</v>
      </c>
    </row>
    <row r="499" s="14" customFormat="1">
      <c r="A499" s="14"/>
      <c r="B499" s="245"/>
      <c r="C499" s="246"/>
      <c r="D499" s="228" t="s">
        <v>163</v>
      </c>
      <c r="E499" s="247" t="s">
        <v>19</v>
      </c>
      <c r="F499" s="248" t="s">
        <v>1411</v>
      </c>
      <c r="G499" s="246"/>
      <c r="H499" s="249">
        <v>3</v>
      </c>
      <c r="I499" s="250"/>
      <c r="J499" s="246"/>
      <c r="K499" s="246"/>
      <c r="L499" s="251"/>
      <c r="M499" s="252"/>
      <c r="N499" s="253"/>
      <c r="O499" s="253"/>
      <c r="P499" s="253"/>
      <c r="Q499" s="253"/>
      <c r="R499" s="253"/>
      <c r="S499" s="253"/>
      <c r="T499" s="25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5" t="s">
        <v>163</v>
      </c>
      <c r="AU499" s="255" t="s">
        <v>81</v>
      </c>
      <c r="AV499" s="14" t="s">
        <v>81</v>
      </c>
      <c r="AW499" s="14" t="s">
        <v>34</v>
      </c>
      <c r="AX499" s="14" t="s">
        <v>72</v>
      </c>
      <c r="AY499" s="255" t="s">
        <v>150</v>
      </c>
    </row>
    <row r="500" s="15" customFormat="1">
      <c r="A500" s="15"/>
      <c r="B500" s="256"/>
      <c r="C500" s="257"/>
      <c r="D500" s="228" t="s">
        <v>163</v>
      </c>
      <c r="E500" s="258" t="s">
        <v>19</v>
      </c>
      <c r="F500" s="259" t="s">
        <v>167</v>
      </c>
      <c r="G500" s="257"/>
      <c r="H500" s="260">
        <v>3</v>
      </c>
      <c r="I500" s="261"/>
      <c r="J500" s="257"/>
      <c r="K500" s="257"/>
      <c r="L500" s="262"/>
      <c r="M500" s="263"/>
      <c r="N500" s="264"/>
      <c r="O500" s="264"/>
      <c r="P500" s="264"/>
      <c r="Q500" s="264"/>
      <c r="R500" s="264"/>
      <c r="S500" s="264"/>
      <c r="T500" s="265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66" t="s">
        <v>163</v>
      </c>
      <c r="AU500" s="266" t="s">
        <v>81</v>
      </c>
      <c r="AV500" s="15" t="s">
        <v>157</v>
      </c>
      <c r="AW500" s="15" t="s">
        <v>34</v>
      </c>
      <c r="AX500" s="15" t="s">
        <v>79</v>
      </c>
      <c r="AY500" s="266" t="s">
        <v>150</v>
      </c>
    </row>
    <row r="501" s="12" customFormat="1" ht="22.8" customHeight="1">
      <c r="A501" s="12"/>
      <c r="B501" s="199"/>
      <c r="C501" s="200"/>
      <c r="D501" s="201" t="s">
        <v>71</v>
      </c>
      <c r="E501" s="213" t="s">
        <v>208</v>
      </c>
      <c r="F501" s="213" t="s">
        <v>1412</v>
      </c>
      <c r="G501" s="200"/>
      <c r="H501" s="200"/>
      <c r="I501" s="203"/>
      <c r="J501" s="214">
        <f>BK501</f>
        <v>0</v>
      </c>
      <c r="K501" s="200"/>
      <c r="L501" s="205"/>
      <c r="M501" s="206"/>
      <c r="N501" s="207"/>
      <c r="O501" s="207"/>
      <c r="P501" s="208">
        <f>SUM(P502:P526)</f>
        <v>0</v>
      </c>
      <c r="Q501" s="207"/>
      <c r="R501" s="208">
        <f>SUM(R502:R526)</f>
        <v>0.0015120000000000001</v>
      </c>
      <c r="S501" s="207"/>
      <c r="T501" s="209">
        <f>SUM(T502:T526)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0" t="s">
        <v>79</v>
      </c>
      <c r="AT501" s="211" t="s">
        <v>71</v>
      </c>
      <c r="AU501" s="211" t="s">
        <v>79</v>
      </c>
      <c r="AY501" s="210" t="s">
        <v>150</v>
      </c>
      <c r="BK501" s="212">
        <f>SUM(BK502:BK526)</f>
        <v>0</v>
      </c>
    </row>
    <row r="502" s="2" customFormat="1" ht="24.15" customHeight="1">
      <c r="A502" s="40"/>
      <c r="B502" s="41"/>
      <c r="C502" s="215" t="s">
        <v>473</v>
      </c>
      <c r="D502" s="215" t="s">
        <v>152</v>
      </c>
      <c r="E502" s="216" t="s">
        <v>1413</v>
      </c>
      <c r="F502" s="217" t="s">
        <v>1414</v>
      </c>
      <c r="G502" s="218" t="s">
        <v>170</v>
      </c>
      <c r="H502" s="219">
        <v>4</v>
      </c>
      <c r="I502" s="220"/>
      <c r="J502" s="221">
        <f>ROUND(I502*H502,2)</f>
        <v>0</v>
      </c>
      <c r="K502" s="217" t="s">
        <v>156</v>
      </c>
      <c r="L502" s="46"/>
      <c r="M502" s="222" t="s">
        <v>19</v>
      </c>
      <c r="N502" s="223" t="s">
        <v>43</v>
      </c>
      <c r="O502" s="86"/>
      <c r="P502" s="224">
        <f>O502*H502</f>
        <v>0</v>
      </c>
      <c r="Q502" s="224">
        <v>0</v>
      </c>
      <c r="R502" s="224">
        <f>Q502*H502</f>
        <v>0</v>
      </c>
      <c r="S502" s="224">
        <v>0</v>
      </c>
      <c r="T502" s="225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26" t="s">
        <v>157</v>
      </c>
      <c r="AT502" s="226" t="s">
        <v>152</v>
      </c>
      <c r="AU502" s="226" t="s">
        <v>81</v>
      </c>
      <c r="AY502" s="19" t="s">
        <v>150</v>
      </c>
      <c r="BE502" s="227">
        <f>IF(N502="základní",J502,0)</f>
        <v>0</v>
      </c>
      <c r="BF502" s="227">
        <f>IF(N502="snížená",J502,0)</f>
        <v>0</v>
      </c>
      <c r="BG502" s="227">
        <f>IF(N502="zákl. přenesená",J502,0)</f>
        <v>0</v>
      </c>
      <c r="BH502" s="227">
        <f>IF(N502="sníž. přenesená",J502,0)</f>
        <v>0</v>
      </c>
      <c r="BI502" s="227">
        <f>IF(N502="nulová",J502,0)</f>
        <v>0</v>
      </c>
      <c r="BJ502" s="19" t="s">
        <v>79</v>
      </c>
      <c r="BK502" s="227">
        <f>ROUND(I502*H502,2)</f>
        <v>0</v>
      </c>
      <c r="BL502" s="19" t="s">
        <v>157</v>
      </c>
      <c r="BM502" s="226" t="s">
        <v>1415</v>
      </c>
    </row>
    <row r="503" s="2" customFormat="1">
      <c r="A503" s="40"/>
      <c r="B503" s="41"/>
      <c r="C503" s="42"/>
      <c r="D503" s="228" t="s">
        <v>159</v>
      </c>
      <c r="E503" s="42"/>
      <c r="F503" s="229" t="s">
        <v>1416</v>
      </c>
      <c r="G503" s="42"/>
      <c r="H503" s="42"/>
      <c r="I503" s="230"/>
      <c r="J503" s="42"/>
      <c r="K503" s="42"/>
      <c r="L503" s="46"/>
      <c r="M503" s="231"/>
      <c r="N503" s="232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159</v>
      </c>
      <c r="AU503" s="19" t="s">
        <v>81</v>
      </c>
    </row>
    <row r="504" s="2" customFormat="1">
      <c r="A504" s="40"/>
      <c r="B504" s="41"/>
      <c r="C504" s="42"/>
      <c r="D504" s="233" t="s">
        <v>161</v>
      </c>
      <c r="E504" s="42"/>
      <c r="F504" s="234" t="s">
        <v>1417</v>
      </c>
      <c r="G504" s="42"/>
      <c r="H504" s="42"/>
      <c r="I504" s="230"/>
      <c r="J504" s="42"/>
      <c r="K504" s="42"/>
      <c r="L504" s="46"/>
      <c r="M504" s="231"/>
      <c r="N504" s="232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161</v>
      </c>
      <c r="AU504" s="19" t="s">
        <v>81</v>
      </c>
    </row>
    <row r="505" s="13" customFormat="1">
      <c r="A505" s="13"/>
      <c r="B505" s="235"/>
      <c r="C505" s="236"/>
      <c r="D505" s="228" t="s">
        <v>163</v>
      </c>
      <c r="E505" s="237" t="s">
        <v>19</v>
      </c>
      <c r="F505" s="238" t="s">
        <v>1118</v>
      </c>
      <c r="G505" s="236"/>
      <c r="H505" s="237" t="s">
        <v>19</v>
      </c>
      <c r="I505" s="239"/>
      <c r="J505" s="236"/>
      <c r="K505" s="236"/>
      <c r="L505" s="240"/>
      <c r="M505" s="241"/>
      <c r="N505" s="242"/>
      <c r="O505" s="242"/>
      <c r="P505" s="242"/>
      <c r="Q505" s="242"/>
      <c r="R505" s="242"/>
      <c r="S505" s="242"/>
      <c r="T505" s="24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163</v>
      </c>
      <c r="AU505" s="244" t="s">
        <v>81</v>
      </c>
      <c r="AV505" s="13" t="s">
        <v>79</v>
      </c>
      <c r="AW505" s="13" t="s">
        <v>34</v>
      </c>
      <c r="AX505" s="13" t="s">
        <v>72</v>
      </c>
      <c r="AY505" s="244" t="s">
        <v>150</v>
      </c>
    </row>
    <row r="506" s="13" customFormat="1">
      <c r="A506" s="13"/>
      <c r="B506" s="235"/>
      <c r="C506" s="236"/>
      <c r="D506" s="228" t="s">
        <v>163</v>
      </c>
      <c r="E506" s="237" t="s">
        <v>19</v>
      </c>
      <c r="F506" s="238" t="s">
        <v>1418</v>
      </c>
      <c r="G506" s="236"/>
      <c r="H506" s="237" t="s">
        <v>19</v>
      </c>
      <c r="I506" s="239"/>
      <c r="J506" s="236"/>
      <c r="K506" s="236"/>
      <c r="L506" s="240"/>
      <c r="M506" s="241"/>
      <c r="N506" s="242"/>
      <c r="O506" s="242"/>
      <c r="P506" s="242"/>
      <c r="Q506" s="242"/>
      <c r="R506" s="242"/>
      <c r="S506" s="242"/>
      <c r="T506" s="24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4" t="s">
        <v>163</v>
      </c>
      <c r="AU506" s="244" t="s">
        <v>81</v>
      </c>
      <c r="AV506" s="13" t="s">
        <v>79</v>
      </c>
      <c r="AW506" s="13" t="s">
        <v>34</v>
      </c>
      <c r="AX506" s="13" t="s">
        <v>72</v>
      </c>
      <c r="AY506" s="244" t="s">
        <v>150</v>
      </c>
    </row>
    <row r="507" s="13" customFormat="1">
      <c r="A507" s="13"/>
      <c r="B507" s="235"/>
      <c r="C507" s="236"/>
      <c r="D507" s="228" t="s">
        <v>163</v>
      </c>
      <c r="E507" s="237" t="s">
        <v>19</v>
      </c>
      <c r="F507" s="238" t="s">
        <v>1119</v>
      </c>
      <c r="G507" s="236"/>
      <c r="H507" s="237" t="s">
        <v>19</v>
      </c>
      <c r="I507" s="239"/>
      <c r="J507" s="236"/>
      <c r="K507" s="236"/>
      <c r="L507" s="240"/>
      <c r="M507" s="241"/>
      <c r="N507" s="242"/>
      <c r="O507" s="242"/>
      <c r="P507" s="242"/>
      <c r="Q507" s="242"/>
      <c r="R507" s="242"/>
      <c r="S507" s="242"/>
      <c r="T507" s="24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4" t="s">
        <v>163</v>
      </c>
      <c r="AU507" s="244" t="s">
        <v>81</v>
      </c>
      <c r="AV507" s="13" t="s">
        <v>79</v>
      </c>
      <c r="AW507" s="13" t="s">
        <v>34</v>
      </c>
      <c r="AX507" s="13" t="s">
        <v>72</v>
      </c>
      <c r="AY507" s="244" t="s">
        <v>150</v>
      </c>
    </row>
    <row r="508" s="14" customFormat="1">
      <c r="A508" s="14"/>
      <c r="B508" s="245"/>
      <c r="C508" s="246"/>
      <c r="D508" s="228" t="s">
        <v>163</v>
      </c>
      <c r="E508" s="247" t="s">
        <v>19</v>
      </c>
      <c r="F508" s="248" t="s">
        <v>81</v>
      </c>
      <c r="G508" s="246"/>
      <c r="H508" s="249">
        <v>2</v>
      </c>
      <c r="I508" s="250"/>
      <c r="J508" s="246"/>
      <c r="K508" s="246"/>
      <c r="L508" s="251"/>
      <c r="M508" s="252"/>
      <c r="N508" s="253"/>
      <c r="O508" s="253"/>
      <c r="P508" s="253"/>
      <c r="Q508" s="253"/>
      <c r="R508" s="253"/>
      <c r="S508" s="253"/>
      <c r="T508" s="25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5" t="s">
        <v>163</v>
      </c>
      <c r="AU508" s="255" t="s">
        <v>81</v>
      </c>
      <c r="AV508" s="14" t="s">
        <v>81</v>
      </c>
      <c r="AW508" s="14" t="s">
        <v>34</v>
      </c>
      <c r="AX508" s="14" t="s">
        <v>72</v>
      </c>
      <c r="AY508" s="255" t="s">
        <v>150</v>
      </c>
    </row>
    <row r="509" s="13" customFormat="1">
      <c r="A509" s="13"/>
      <c r="B509" s="235"/>
      <c r="C509" s="236"/>
      <c r="D509" s="228" t="s">
        <v>163</v>
      </c>
      <c r="E509" s="237" t="s">
        <v>19</v>
      </c>
      <c r="F509" s="238" t="s">
        <v>1131</v>
      </c>
      <c r="G509" s="236"/>
      <c r="H509" s="237" t="s">
        <v>19</v>
      </c>
      <c r="I509" s="239"/>
      <c r="J509" s="236"/>
      <c r="K509" s="236"/>
      <c r="L509" s="240"/>
      <c r="M509" s="241"/>
      <c r="N509" s="242"/>
      <c r="O509" s="242"/>
      <c r="P509" s="242"/>
      <c r="Q509" s="242"/>
      <c r="R509" s="242"/>
      <c r="S509" s="242"/>
      <c r="T509" s="24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4" t="s">
        <v>163</v>
      </c>
      <c r="AU509" s="244" t="s">
        <v>81</v>
      </c>
      <c r="AV509" s="13" t="s">
        <v>79</v>
      </c>
      <c r="AW509" s="13" t="s">
        <v>34</v>
      </c>
      <c r="AX509" s="13" t="s">
        <v>72</v>
      </c>
      <c r="AY509" s="244" t="s">
        <v>150</v>
      </c>
    </row>
    <row r="510" s="14" customFormat="1">
      <c r="A510" s="14"/>
      <c r="B510" s="245"/>
      <c r="C510" s="246"/>
      <c r="D510" s="228" t="s">
        <v>163</v>
      </c>
      <c r="E510" s="247" t="s">
        <v>19</v>
      </c>
      <c r="F510" s="248" t="s">
        <v>81</v>
      </c>
      <c r="G510" s="246"/>
      <c r="H510" s="249">
        <v>2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5" t="s">
        <v>163</v>
      </c>
      <c r="AU510" s="255" t="s">
        <v>81</v>
      </c>
      <c r="AV510" s="14" t="s">
        <v>81</v>
      </c>
      <c r="AW510" s="14" t="s">
        <v>34</v>
      </c>
      <c r="AX510" s="14" t="s">
        <v>72</v>
      </c>
      <c r="AY510" s="255" t="s">
        <v>150</v>
      </c>
    </row>
    <row r="511" s="15" customFormat="1">
      <c r="A511" s="15"/>
      <c r="B511" s="256"/>
      <c r="C511" s="257"/>
      <c r="D511" s="228" t="s">
        <v>163</v>
      </c>
      <c r="E511" s="258" t="s">
        <v>19</v>
      </c>
      <c r="F511" s="259" t="s">
        <v>167</v>
      </c>
      <c r="G511" s="257"/>
      <c r="H511" s="260">
        <v>4</v>
      </c>
      <c r="I511" s="261"/>
      <c r="J511" s="257"/>
      <c r="K511" s="257"/>
      <c r="L511" s="262"/>
      <c r="M511" s="263"/>
      <c r="N511" s="264"/>
      <c r="O511" s="264"/>
      <c r="P511" s="264"/>
      <c r="Q511" s="264"/>
      <c r="R511" s="264"/>
      <c r="S511" s="264"/>
      <c r="T511" s="265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6" t="s">
        <v>163</v>
      </c>
      <c r="AU511" s="266" t="s">
        <v>81</v>
      </c>
      <c r="AV511" s="15" t="s">
        <v>157</v>
      </c>
      <c r="AW511" s="15" t="s">
        <v>34</v>
      </c>
      <c r="AX511" s="15" t="s">
        <v>79</v>
      </c>
      <c r="AY511" s="266" t="s">
        <v>150</v>
      </c>
    </row>
    <row r="512" s="2" customFormat="1" ht="24.15" customHeight="1">
      <c r="A512" s="40"/>
      <c r="B512" s="41"/>
      <c r="C512" s="215" t="s">
        <v>483</v>
      </c>
      <c r="D512" s="215" t="s">
        <v>152</v>
      </c>
      <c r="E512" s="216" t="s">
        <v>1419</v>
      </c>
      <c r="F512" s="217" t="s">
        <v>1420</v>
      </c>
      <c r="G512" s="218" t="s">
        <v>170</v>
      </c>
      <c r="H512" s="219">
        <v>1</v>
      </c>
      <c r="I512" s="220"/>
      <c r="J512" s="221">
        <f>ROUND(I512*H512,2)</f>
        <v>0</v>
      </c>
      <c r="K512" s="217" t="s">
        <v>156</v>
      </c>
      <c r="L512" s="46"/>
      <c r="M512" s="222" t="s">
        <v>19</v>
      </c>
      <c r="N512" s="223" t="s">
        <v>43</v>
      </c>
      <c r="O512" s="86"/>
      <c r="P512" s="224">
        <f>O512*H512</f>
        <v>0</v>
      </c>
      <c r="Q512" s="224">
        <v>0</v>
      </c>
      <c r="R512" s="224">
        <f>Q512*H512</f>
        <v>0</v>
      </c>
      <c r="S512" s="224">
        <v>0</v>
      </c>
      <c r="T512" s="225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26" t="s">
        <v>157</v>
      </c>
      <c r="AT512" s="226" t="s">
        <v>152</v>
      </c>
      <c r="AU512" s="226" t="s">
        <v>81</v>
      </c>
      <c r="AY512" s="19" t="s">
        <v>150</v>
      </c>
      <c r="BE512" s="227">
        <f>IF(N512="základní",J512,0)</f>
        <v>0</v>
      </c>
      <c r="BF512" s="227">
        <f>IF(N512="snížená",J512,0)</f>
        <v>0</v>
      </c>
      <c r="BG512" s="227">
        <f>IF(N512="zákl. přenesená",J512,0)</f>
        <v>0</v>
      </c>
      <c r="BH512" s="227">
        <f>IF(N512="sníž. přenesená",J512,0)</f>
        <v>0</v>
      </c>
      <c r="BI512" s="227">
        <f>IF(N512="nulová",J512,0)</f>
        <v>0</v>
      </c>
      <c r="BJ512" s="19" t="s">
        <v>79</v>
      </c>
      <c r="BK512" s="227">
        <f>ROUND(I512*H512,2)</f>
        <v>0</v>
      </c>
      <c r="BL512" s="19" t="s">
        <v>157</v>
      </c>
      <c r="BM512" s="226" t="s">
        <v>1421</v>
      </c>
    </row>
    <row r="513" s="2" customFormat="1">
      <c r="A513" s="40"/>
      <c r="B513" s="41"/>
      <c r="C513" s="42"/>
      <c r="D513" s="228" t="s">
        <v>159</v>
      </c>
      <c r="E513" s="42"/>
      <c r="F513" s="229" t="s">
        <v>1422</v>
      </c>
      <c r="G513" s="42"/>
      <c r="H513" s="42"/>
      <c r="I513" s="230"/>
      <c r="J513" s="42"/>
      <c r="K513" s="42"/>
      <c r="L513" s="46"/>
      <c r="M513" s="231"/>
      <c r="N513" s="232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159</v>
      </c>
      <c r="AU513" s="19" t="s">
        <v>81</v>
      </c>
    </row>
    <row r="514" s="2" customFormat="1">
      <c r="A514" s="40"/>
      <c r="B514" s="41"/>
      <c r="C514" s="42"/>
      <c r="D514" s="233" t="s">
        <v>161</v>
      </c>
      <c r="E514" s="42"/>
      <c r="F514" s="234" t="s">
        <v>1423</v>
      </c>
      <c r="G514" s="42"/>
      <c r="H514" s="42"/>
      <c r="I514" s="230"/>
      <c r="J514" s="42"/>
      <c r="K514" s="42"/>
      <c r="L514" s="46"/>
      <c r="M514" s="231"/>
      <c r="N514" s="232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161</v>
      </c>
      <c r="AU514" s="19" t="s">
        <v>81</v>
      </c>
    </row>
    <row r="515" s="13" customFormat="1">
      <c r="A515" s="13"/>
      <c r="B515" s="235"/>
      <c r="C515" s="236"/>
      <c r="D515" s="228" t="s">
        <v>163</v>
      </c>
      <c r="E515" s="237" t="s">
        <v>19</v>
      </c>
      <c r="F515" s="238" t="s">
        <v>1118</v>
      </c>
      <c r="G515" s="236"/>
      <c r="H515" s="237" t="s">
        <v>19</v>
      </c>
      <c r="I515" s="239"/>
      <c r="J515" s="236"/>
      <c r="K515" s="236"/>
      <c r="L515" s="240"/>
      <c r="M515" s="241"/>
      <c r="N515" s="242"/>
      <c r="O515" s="242"/>
      <c r="P515" s="242"/>
      <c r="Q515" s="242"/>
      <c r="R515" s="242"/>
      <c r="S515" s="242"/>
      <c r="T515" s="24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4" t="s">
        <v>163</v>
      </c>
      <c r="AU515" s="244" t="s">
        <v>81</v>
      </c>
      <c r="AV515" s="13" t="s">
        <v>79</v>
      </c>
      <c r="AW515" s="13" t="s">
        <v>34</v>
      </c>
      <c r="AX515" s="13" t="s">
        <v>72</v>
      </c>
      <c r="AY515" s="244" t="s">
        <v>150</v>
      </c>
    </row>
    <row r="516" s="13" customFormat="1">
      <c r="A516" s="13"/>
      <c r="B516" s="235"/>
      <c r="C516" s="236"/>
      <c r="D516" s="228" t="s">
        <v>163</v>
      </c>
      <c r="E516" s="237" t="s">
        <v>19</v>
      </c>
      <c r="F516" s="238" t="s">
        <v>1126</v>
      </c>
      <c r="G516" s="236"/>
      <c r="H516" s="237" t="s">
        <v>19</v>
      </c>
      <c r="I516" s="239"/>
      <c r="J516" s="236"/>
      <c r="K516" s="236"/>
      <c r="L516" s="240"/>
      <c r="M516" s="241"/>
      <c r="N516" s="242"/>
      <c r="O516" s="242"/>
      <c r="P516" s="242"/>
      <c r="Q516" s="242"/>
      <c r="R516" s="242"/>
      <c r="S516" s="242"/>
      <c r="T516" s="24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4" t="s">
        <v>163</v>
      </c>
      <c r="AU516" s="244" t="s">
        <v>81</v>
      </c>
      <c r="AV516" s="13" t="s">
        <v>79</v>
      </c>
      <c r="AW516" s="13" t="s">
        <v>34</v>
      </c>
      <c r="AX516" s="13" t="s">
        <v>72</v>
      </c>
      <c r="AY516" s="244" t="s">
        <v>150</v>
      </c>
    </row>
    <row r="517" s="14" customFormat="1">
      <c r="A517" s="14"/>
      <c r="B517" s="245"/>
      <c r="C517" s="246"/>
      <c r="D517" s="228" t="s">
        <v>163</v>
      </c>
      <c r="E517" s="247" t="s">
        <v>19</v>
      </c>
      <c r="F517" s="248" t="s">
        <v>79</v>
      </c>
      <c r="G517" s="246"/>
      <c r="H517" s="249">
        <v>1</v>
      </c>
      <c r="I517" s="250"/>
      <c r="J517" s="246"/>
      <c r="K517" s="246"/>
      <c r="L517" s="251"/>
      <c r="M517" s="252"/>
      <c r="N517" s="253"/>
      <c r="O517" s="253"/>
      <c r="P517" s="253"/>
      <c r="Q517" s="253"/>
      <c r="R517" s="253"/>
      <c r="S517" s="253"/>
      <c r="T517" s="25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5" t="s">
        <v>163</v>
      </c>
      <c r="AU517" s="255" t="s">
        <v>81</v>
      </c>
      <c r="AV517" s="14" t="s">
        <v>81</v>
      </c>
      <c r="AW517" s="14" t="s">
        <v>34</v>
      </c>
      <c r="AX517" s="14" t="s">
        <v>72</v>
      </c>
      <c r="AY517" s="255" t="s">
        <v>150</v>
      </c>
    </row>
    <row r="518" s="15" customFormat="1">
      <c r="A518" s="15"/>
      <c r="B518" s="256"/>
      <c r="C518" s="257"/>
      <c r="D518" s="228" t="s">
        <v>163</v>
      </c>
      <c r="E518" s="258" t="s">
        <v>19</v>
      </c>
      <c r="F518" s="259" t="s">
        <v>167</v>
      </c>
      <c r="G518" s="257"/>
      <c r="H518" s="260">
        <v>1</v>
      </c>
      <c r="I518" s="261"/>
      <c r="J518" s="257"/>
      <c r="K518" s="257"/>
      <c r="L518" s="262"/>
      <c r="M518" s="263"/>
      <c r="N518" s="264"/>
      <c r="O518" s="264"/>
      <c r="P518" s="264"/>
      <c r="Q518" s="264"/>
      <c r="R518" s="264"/>
      <c r="S518" s="264"/>
      <c r="T518" s="26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6" t="s">
        <v>163</v>
      </c>
      <c r="AU518" s="266" t="s">
        <v>81</v>
      </c>
      <c r="AV518" s="15" t="s">
        <v>157</v>
      </c>
      <c r="AW518" s="15" t="s">
        <v>34</v>
      </c>
      <c r="AX518" s="15" t="s">
        <v>79</v>
      </c>
      <c r="AY518" s="266" t="s">
        <v>150</v>
      </c>
    </row>
    <row r="519" s="2" customFormat="1" ht="24.15" customHeight="1">
      <c r="A519" s="40"/>
      <c r="B519" s="41"/>
      <c r="C519" s="215" t="s">
        <v>491</v>
      </c>
      <c r="D519" s="215" t="s">
        <v>152</v>
      </c>
      <c r="E519" s="216" t="s">
        <v>1424</v>
      </c>
      <c r="F519" s="217" t="s">
        <v>1425</v>
      </c>
      <c r="G519" s="218" t="s">
        <v>476</v>
      </c>
      <c r="H519" s="219">
        <v>1.05</v>
      </c>
      <c r="I519" s="220"/>
      <c r="J519" s="221">
        <f>ROUND(I519*H519,2)</f>
        <v>0</v>
      </c>
      <c r="K519" s="217" t="s">
        <v>156</v>
      </c>
      <c r="L519" s="46"/>
      <c r="M519" s="222" t="s">
        <v>19</v>
      </c>
      <c r="N519" s="223" t="s">
        <v>43</v>
      </c>
      <c r="O519" s="86"/>
      <c r="P519" s="224">
        <f>O519*H519</f>
        <v>0</v>
      </c>
      <c r="Q519" s="224">
        <v>0.0014400000000000001</v>
      </c>
      <c r="R519" s="224">
        <f>Q519*H519</f>
        <v>0.0015120000000000001</v>
      </c>
      <c r="S519" s="224">
        <v>0</v>
      </c>
      <c r="T519" s="225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26" t="s">
        <v>157</v>
      </c>
      <c r="AT519" s="226" t="s">
        <v>152</v>
      </c>
      <c r="AU519" s="226" t="s">
        <v>81</v>
      </c>
      <c r="AY519" s="19" t="s">
        <v>150</v>
      </c>
      <c r="BE519" s="227">
        <f>IF(N519="základní",J519,0)</f>
        <v>0</v>
      </c>
      <c r="BF519" s="227">
        <f>IF(N519="snížená",J519,0)</f>
        <v>0</v>
      </c>
      <c r="BG519" s="227">
        <f>IF(N519="zákl. přenesená",J519,0)</f>
        <v>0</v>
      </c>
      <c r="BH519" s="227">
        <f>IF(N519="sníž. přenesená",J519,0)</f>
        <v>0</v>
      </c>
      <c r="BI519" s="227">
        <f>IF(N519="nulová",J519,0)</f>
        <v>0</v>
      </c>
      <c r="BJ519" s="19" t="s">
        <v>79</v>
      </c>
      <c r="BK519" s="227">
        <f>ROUND(I519*H519,2)</f>
        <v>0</v>
      </c>
      <c r="BL519" s="19" t="s">
        <v>157</v>
      </c>
      <c r="BM519" s="226" t="s">
        <v>1426</v>
      </c>
    </row>
    <row r="520" s="2" customFormat="1">
      <c r="A520" s="40"/>
      <c r="B520" s="41"/>
      <c r="C520" s="42"/>
      <c r="D520" s="228" t="s">
        <v>159</v>
      </c>
      <c r="E520" s="42"/>
      <c r="F520" s="229" t="s">
        <v>1427</v>
      </c>
      <c r="G520" s="42"/>
      <c r="H520" s="42"/>
      <c r="I520" s="230"/>
      <c r="J520" s="42"/>
      <c r="K520" s="42"/>
      <c r="L520" s="46"/>
      <c r="M520" s="231"/>
      <c r="N520" s="232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159</v>
      </c>
      <c r="AU520" s="19" t="s">
        <v>81</v>
      </c>
    </row>
    <row r="521" s="2" customFormat="1">
      <c r="A521" s="40"/>
      <c r="B521" s="41"/>
      <c r="C521" s="42"/>
      <c r="D521" s="233" t="s">
        <v>161</v>
      </c>
      <c r="E521" s="42"/>
      <c r="F521" s="234" t="s">
        <v>1428</v>
      </c>
      <c r="G521" s="42"/>
      <c r="H521" s="42"/>
      <c r="I521" s="230"/>
      <c r="J521" s="42"/>
      <c r="K521" s="42"/>
      <c r="L521" s="46"/>
      <c r="M521" s="231"/>
      <c r="N521" s="232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161</v>
      </c>
      <c r="AU521" s="19" t="s">
        <v>81</v>
      </c>
    </row>
    <row r="522" s="13" customFormat="1">
      <c r="A522" s="13"/>
      <c r="B522" s="235"/>
      <c r="C522" s="236"/>
      <c r="D522" s="228" t="s">
        <v>163</v>
      </c>
      <c r="E522" s="237" t="s">
        <v>19</v>
      </c>
      <c r="F522" s="238" t="s">
        <v>1118</v>
      </c>
      <c r="G522" s="236"/>
      <c r="H522" s="237" t="s">
        <v>19</v>
      </c>
      <c r="I522" s="239"/>
      <c r="J522" s="236"/>
      <c r="K522" s="236"/>
      <c r="L522" s="240"/>
      <c r="M522" s="241"/>
      <c r="N522" s="242"/>
      <c r="O522" s="242"/>
      <c r="P522" s="242"/>
      <c r="Q522" s="242"/>
      <c r="R522" s="242"/>
      <c r="S522" s="242"/>
      <c r="T522" s="24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4" t="s">
        <v>163</v>
      </c>
      <c r="AU522" s="244" t="s">
        <v>81</v>
      </c>
      <c r="AV522" s="13" t="s">
        <v>79</v>
      </c>
      <c r="AW522" s="13" t="s">
        <v>34</v>
      </c>
      <c r="AX522" s="13" t="s">
        <v>72</v>
      </c>
      <c r="AY522" s="244" t="s">
        <v>150</v>
      </c>
    </row>
    <row r="523" s="13" customFormat="1">
      <c r="A523" s="13"/>
      <c r="B523" s="235"/>
      <c r="C523" s="236"/>
      <c r="D523" s="228" t="s">
        <v>163</v>
      </c>
      <c r="E523" s="237" t="s">
        <v>19</v>
      </c>
      <c r="F523" s="238" t="s">
        <v>1429</v>
      </c>
      <c r="G523" s="236"/>
      <c r="H523" s="237" t="s">
        <v>19</v>
      </c>
      <c r="I523" s="239"/>
      <c r="J523" s="236"/>
      <c r="K523" s="236"/>
      <c r="L523" s="240"/>
      <c r="M523" s="241"/>
      <c r="N523" s="242"/>
      <c r="O523" s="242"/>
      <c r="P523" s="242"/>
      <c r="Q523" s="242"/>
      <c r="R523" s="242"/>
      <c r="S523" s="242"/>
      <c r="T523" s="24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4" t="s">
        <v>163</v>
      </c>
      <c r="AU523" s="244" t="s">
        <v>81</v>
      </c>
      <c r="AV523" s="13" t="s">
        <v>79</v>
      </c>
      <c r="AW523" s="13" t="s">
        <v>34</v>
      </c>
      <c r="AX523" s="13" t="s">
        <v>72</v>
      </c>
      <c r="AY523" s="244" t="s">
        <v>150</v>
      </c>
    </row>
    <row r="524" s="13" customFormat="1">
      <c r="A524" s="13"/>
      <c r="B524" s="235"/>
      <c r="C524" s="236"/>
      <c r="D524" s="228" t="s">
        <v>163</v>
      </c>
      <c r="E524" s="237" t="s">
        <v>19</v>
      </c>
      <c r="F524" s="238" t="s">
        <v>1131</v>
      </c>
      <c r="G524" s="236"/>
      <c r="H524" s="237" t="s">
        <v>19</v>
      </c>
      <c r="I524" s="239"/>
      <c r="J524" s="236"/>
      <c r="K524" s="236"/>
      <c r="L524" s="240"/>
      <c r="M524" s="241"/>
      <c r="N524" s="242"/>
      <c r="O524" s="242"/>
      <c r="P524" s="242"/>
      <c r="Q524" s="242"/>
      <c r="R524" s="242"/>
      <c r="S524" s="242"/>
      <c r="T524" s="24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4" t="s">
        <v>163</v>
      </c>
      <c r="AU524" s="244" t="s">
        <v>81</v>
      </c>
      <c r="AV524" s="13" t="s">
        <v>79</v>
      </c>
      <c r="AW524" s="13" t="s">
        <v>34</v>
      </c>
      <c r="AX524" s="13" t="s">
        <v>72</v>
      </c>
      <c r="AY524" s="244" t="s">
        <v>150</v>
      </c>
    </row>
    <row r="525" s="14" customFormat="1">
      <c r="A525" s="14"/>
      <c r="B525" s="245"/>
      <c r="C525" s="246"/>
      <c r="D525" s="228" t="s">
        <v>163</v>
      </c>
      <c r="E525" s="247" t="s">
        <v>19</v>
      </c>
      <c r="F525" s="248" t="s">
        <v>1430</v>
      </c>
      <c r="G525" s="246"/>
      <c r="H525" s="249">
        <v>1.05</v>
      </c>
      <c r="I525" s="250"/>
      <c r="J525" s="246"/>
      <c r="K525" s="246"/>
      <c r="L525" s="251"/>
      <c r="M525" s="252"/>
      <c r="N525" s="253"/>
      <c r="O525" s="253"/>
      <c r="P525" s="253"/>
      <c r="Q525" s="253"/>
      <c r="R525" s="253"/>
      <c r="S525" s="253"/>
      <c r="T525" s="25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5" t="s">
        <v>163</v>
      </c>
      <c r="AU525" s="255" t="s">
        <v>81</v>
      </c>
      <c r="AV525" s="14" t="s">
        <v>81</v>
      </c>
      <c r="AW525" s="14" t="s">
        <v>34</v>
      </c>
      <c r="AX525" s="14" t="s">
        <v>72</v>
      </c>
      <c r="AY525" s="255" t="s">
        <v>150</v>
      </c>
    </row>
    <row r="526" s="15" customFormat="1">
      <c r="A526" s="15"/>
      <c r="B526" s="256"/>
      <c r="C526" s="257"/>
      <c r="D526" s="228" t="s">
        <v>163</v>
      </c>
      <c r="E526" s="258" t="s">
        <v>19</v>
      </c>
      <c r="F526" s="259" t="s">
        <v>167</v>
      </c>
      <c r="G526" s="257"/>
      <c r="H526" s="260">
        <v>1.05</v>
      </c>
      <c r="I526" s="261"/>
      <c r="J526" s="257"/>
      <c r="K526" s="257"/>
      <c r="L526" s="262"/>
      <c r="M526" s="263"/>
      <c r="N526" s="264"/>
      <c r="O526" s="264"/>
      <c r="P526" s="264"/>
      <c r="Q526" s="264"/>
      <c r="R526" s="264"/>
      <c r="S526" s="264"/>
      <c r="T526" s="26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6" t="s">
        <v>163</v>
      </c>
      <c r="AU526" s="266" t="s">
        <v>81</v>
      </c>
      <c r="AV526" s="15" t="s">
        <v>157</v>
      </c>
      <c r="AW526" s="15" t="s">
        <v>34</v>
      </c>
      <c r="AX526" s="15" t="s">
        <v>79</v>
      </c>
      <c r="AY526" s="266" t="s">
        <v>150</v>
      </c>
    </row>
    <row r="527" s="12" customFormat="1" ht="22.8" customHeight="1">
      <c r="A527" s="12"/>
      <c r="B527" s="199"/>
      <c r="C527" s="200"/>
      <c r="D527" s="201" t="s">
        <v>71</v>
      </c>
      <c r="E527" s="213" t="s">
        <v>215</v>
      </c>
      <c r="F527" s="213" t="s">
        <v>555</v>
      </c>
      <c r="G527" s="200"/>
      <c r="H527" s="200"/>
      <c r="I527" s="203"/>
      <c r="J527" s="214">
        <f>BK527</f>
        <v>0</v>
      </c>
      <c r="K527" s="200"/>
      <c r="L527" s="205"/>
      <c r="M527" s="206"/>
      <c r="N527" s="207"/>
      <c r="O527" s="207"/>
      <c r="P527" s="208">
        <f>SUM(P528:P596)</f>
        <v>0</v>
      </c>
      <c r="Q527" s="207"/>
      <c r="R527" s="208">
        <f>SUM(R528:R596)</f>
        <v>94.828037050000006</v>
      </c>
      <c r="S527" s="207"/>
      <c r="T527" s="209">
        <f>SUM(T528:T596)</f>
        <v>30.511499999999998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210" t="s">
        <v>79</v>
      </c>
      <c r="AT527" s="211" t="s">
        <v>71</v>
      </c>
      <c r="AU527" s="211" t="s">
        <v>79</v>
      </c>
      <c r="AY527" s="210" t="s">
        <v>150</v>
      </c>
      <c r="BK527" s="212">
        <f>SUM(BK528:BK596)</f>
        <v>0</v>
      </c>
    </row>
    <row r="528" s="2" customFormat="1" ht="24.15" customHeight="1">
      <c r="A528" s="40"/>
      <c r="B528" s="41"/>
      <c r="C528" s="215" t="s">
        <v>501</v>
      </c>
      <c r="D528" s="215" t="s">
        <v>152</v>
      </c>
      <c r="E528" s="216" t="s">
        <v>1431</v>
      </c>
      <c r="F528" s="217" t="s">
        <v>1432</v>
      </c>
      <c r="G528" s="218" t="s">
        <v>476</v>
      </c>
      <c r="H528" s="219">
        <v>16.760000000000002</v>
      </c>
      <c r="I528" s="220"/>
      <c r="J528" s="221">
        <f>ROUND(I528*H528,2)</f>
        <v>0</v>
      </c>
      <c r="K528" s="217" t="s">
        <v>156</v>
      </c>
      <c r="L528" s="46"/>
      <c r="M528" s="222" t="s">
        <v>19</v>
      </c>
      <c r="N528" s="223" t="s">
        <v>43</v>
      </c>
      <c r="O528" s="86"/>
      <c r="P528" s="224">
        <f>O528*H528</f>
        <v>0</v>
      </c>
      <c r="Q528" s="224">
        <v>0.88534999999999997</v>
      </c>
      <c r="R528" s="224">
        <f>Q528*H528</f>
        <v>14.838466</v>
      </c>
      <c r="S528" s="224">
        <v>0</v>
      </c>
      <c r="T528" s="225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26" t="s">
        <v>157</v>
      </c>
      <c r="AT528" s="226" t="s">
        <v>152</v>
      </c>
      <c r="AU528" s="226" t="s">
        <v>81</v>
      </c>
      <c r="AY528" s="19" t="s">
        <v>150</v>
      </c>
      <c r="BE528" s="227">
        <f>IF(N528="základní",J528,0)</f>
        <v>0</v>
      </c>
      <c r="BF528" s="227">
        <f>IF(N528="snížená",J528,0)</f>
        <v>0</v>
      </c>
      <c r="BG528" s="227">
        <f>IF(N528="zákl. přenesená",J528,0)</f>
        <v>0</v>
      </c>
      <c r="BH528" s="227">
        <f>IF(N528="sníž. přenesená",J528,0)</f>
        <v>0</v>
      </c>
      <c r="BI528" s="227">
        <f>IF(N528="nulová",J528,0)</f>
        <v>0</v>
      </c>
      <c r="BJ528" s="19" t="s">
        <v>79</v>
      </c>
      <c r="BK528" s="227">
        <f>ROUND(I528*H528,2)</f>
        <v>0</v>
      </c>
      <c r="BL528" s="19" t="s">
        <v>157</v>
      </c>
      <c r="BM528" s="226" t="s">
        <v>1433</v>
      </c>
    </row>
    <row r="529" s="2" customFormat="1">
      <c r="A529" s="40"/>
      <c r="B529" s="41"/>
      <c r="C529" s="42"/>
      <c r="D529" s="228" t="s">
        <v>159</v>
      </c>
      <c r="E529" s="42"/>
      <c r="F529" s="229" t="s">
        <v>1434</v>
      </c>
      <c r="G529" s="42"/>
      <c r="H529" s="42"/>
      <c r="I529" s="230"/>
      <c r="J529" s="42"/>
      <c r="K529" s="42"/>
      <c r="L529" s="46"/>
      <c r="M529" s="231"/>
      <c r="N529" s="232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159</v>
      </c>
      <c r="AU529" s="19" t="s">
        <v>81</v>
      </c>
    </row>
    <row r="530" s="2" customFormat="1">
      <c r="A530" s="40"/>
      <c r="B530" s="41"/>
      <c r="C530" s="42"/>
      <c r="D530" s="233" t="s">
        <v>161</v>
      </c>
      <c r="E530" s="42"/>
      <c r="F530" s="234" t="s">
        <v>1435</v>
      </c>
      <c r="G530" s="42"/>
      <c r="H530" s="42"/>
      <c r="I530" s="230"/>
      <c r="J530" s="42"/>
      <c r="K530" s="42"/>
      <c r="L530" s="46"/>
      <c r="M530" s="231"/>
      <c r="N530" s="232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161</v>
      </c>
      <c r="AU530" s="19" t="s">
        <v>81</v>
      </c>
    </row>
    <row r="531" s="13" customFormat="1">
      <c r="A531" s="13"/>
      <c r="B531" s="235"/>
      <c r="C531" s="236"/>
      <c r="D531" s="228" t="s">
        <v>163</v>
      </c>
      <c r="E531" s="237" t="s">
        <v>19</v>
      </c>
      <c r="F531" s="238" t="s">
        <v>1118</v>
      </c>
      <c r="G531" s="236"/>
      <c r="H531" s="237" t="s">
        <v>19</v>
      </c>
      <c r="I531" s="239"/>
      <c r="J531" s="236"/>
      <c r="K531" s="236"/>
      <c r="L531" s="240"/>
      <c r="M531" s="241"/>
      <c r="N531" s="242"/>
      <c r="O531" s="242"/>
      <c r="P531" s="242"/>
      <c r="Q531" s="242"/>
      <c r="R531" s="242"/>
      <c r="S531" s="242"/>
      <c r="T531" s="24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4" t="s">
        <v>163</v>
      </c>
      <c r="AU531" s="244" t="s">
        <v>81</v>
      </c>
      <c r="AV531" s="13" t="s">
        <v>79</v>
      </c>
      <c r="AW531" s="13" t="s">
        <v>34</v>
      </c>
      <c r="AX531" s="13" t="s">
        <v>72</v>
      </c>
      <c r="AY531" s="244" t="s">
        <v>150</v>
      </c>
    </row>
    <row r="532" s="13" customFormat="1">
      <c r="A532" s="13"/>
      <c r="B532" s="235"/>
      <c r="C532" s="236"/>
      <c r="D532" s="228" t="s">
        <v>163</v>
      </c>
      <c r="E532" s="237" t="s">
        <v>19</v>
      </c>
      <c r="F532" s="238" t="s">
        <v>1119</v>
      </c>
      <c r="G532" s="236"/>
      <c r="H532" s="237" t="s">
        <v>19</v>
      </c>
      <c r="I532" s="239"/>
      <c r="J532" s="236"/>
      <c r="K532" s="236"/>
      <c r="L532" s="240"/>
      <c r="M532" s="241"/>
      <c r="N532" s="242"/>
      <c r="O532" s="242"/>
      <c r="P532" s="242"/>
      <c r="Q532" s="242"/>
      <c r="R532" s="242"/>
      <c r="S532" s="242"/>
      <c r="T532" s="24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4" t="s">
        <v>163</v>
      </c>
      <c r="AU532" s="244" t="s">
        <v>81</v>
      </c>
      <c r="AV532" s="13" t="s">
        <v>79</v>
      </c>
      <c r="AW532" s="13" t="s">
        <v>34</v>
      </c>
      <c r="AX532" s="13" t="s">
        <v>72</v>
      </c>
      <c r="AY532" s="244" t="s">
        <v>150</v>
      </c>
    </row>
    <row r="533" s="14" customFormat="1">
      <c r="A533" s="14"/>
      <c r="B533" s="245"/>
      <c r="C533" s="246"/>
      <c r="D533" s="228" t="s">
        <v>163</v>
      </c>
      <c r="E533" s="247" t="s">
        <v>19</v>
      </c>
      <c r="F533" s="248" t="s">
        <v>1436</v>
      </c>
      <c r="G533" s="246"/>
      <c r="H533" s="249">
        <v>8.9600000000000009</v>
      </c>
      <c r="I533" s="250"/>
      <c r="J533" s="246"/>
      <c r="K533" s="246"/>
      <c r="L533" s="251"/>
      <c r="M533" s="252"/>
      <c r="N533" s="253"/>
      <c r="O533" s="253"/>
      <c r="P533" s="253"/>
      <c r="Q533" s="253"/>
      <c r="R533" s="253"/>
      <c r="S533" s="253"/>
      <c r="T533" s="25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5" t="s">
        <v>163</v>
      </c>
      <c r="AU533" s="255" t="s">
        <v>81</v>
      </c>
      <c r="AV533" s="14" t="s">
        <v>81</v>
      </c>
      <c r="AW533" s="14" t="s">
        <v>34</v>
      </c>
      <c r="AX533" s="14" t="s">
        <v>72</v>
      </c>
      <c r="AY533" s="255" t="s">
        <v>150</v>
      </c>
    </row>
    <row r="534" s="13" customFormat="1">
      <c r="A534" s="13"/>
      <c r="B534" s="235"/>
      <c r="C534" s="236"/>
      <c r="D534" s="228" t="s">
        <v>163</v>
      </c>
      <c r="E534" s="237" t="s">
        <v>19</v>
      </c>
      <c r="F534" s="238" t="s">
        <v>1131</v>
      </c>
      <c r="G534" s="236"/>
      <c r="H534" s="237" t="s">
        <v>19</v>
      </c>
      <c r="I534" s="239"/>
      <c r="J534" s="236"/>
      <c r="K534" s="236"/>
      <c r="L534" s="240"/>
      <c r="M534" s="241"/>
      <c r="N534" s="242"/>
      <c r="O534" s="242"/>
      <c r="P534" s="242"/>
      <c r="Q534" s="242"/>
      <c r="R534" s="242"/>
      <c r="S534" s="242"/>
      <c r="T534" s="24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4" t="s">
        <v>163</v>
      </c>
      <c r="AU534" s="244" t="s">
        <v>81</v>
      </c>
      <c r="AV534" s="13" t="s">
        <v>79</v>
      </c>
      <c r="AW534" s="13" t="s">
        <v>34</v>
      </c>
      <c r="AX534" s="13" t="s">
        <v>72</v>
      </c>
      <c r="AY534" s="244" t="s">
        <v>150</v>
      </c>
    </row>
    <row r="535" s="14" customFormat="1">
      <c r="A535" s="14"/>
      <c r="B535" s="245"/>
      <c r="C535" s="246"/>
      <c r="D535" s="228" t="s">
        <v>163</v>
      </c>
      <c r="E535" s="247" t="s">
        <v>19</v>
      </c>
      <c r="F535" s="248" t="s">
        <v>1437</v>
      </c>
      <c r="G535" s="246"/>
      <c r="H535" s="249">
        <v>7.7999999999999998</v>
      </c>
      <c r="I535" s="250"/>
      <c r="J535" s="246"/>
      <c r="K535" s="246"/>
      <c r="L535" s="251"/>
      <c r="M535" s="252"/>
      <c r="N535" s="253"/>
      <c r="O535" s="253"/>
      <c r="P535" s="253"/>
      <c r="Q535" s="253"/>
      <c r="R535" s="253"/>
      <c r="S535" s="253"/>
      <c r="T535" s="25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5" t="s">
        <v>163</v>
      </c>
      <c r="AU535" s="255" t="s">
        <v>81</v>
      </c>
      <c r="AV535" s="14" t="s">
        <v>81</v>
      </c>
      <c r="AW535" s="14" t="s">
        <v>34</v>
      </c>
      <c r="AX535" s="14" t="s">
        <v>72</v>
      </c>
      <c r="AY535" s="255" t="s">
        <v>150</v>
      </c>
    </row>
    <row r="536" s="15" customFormat="1">
      <c r="A536" s="15"/>
      <c r="B536" s="256"/>
      <c r="C536" s="257"/>
      <c r="D536" s="228" t="s">
        <v>163</v>
      </c>
      <c r="E536" s="258" t="s">
        <v>19</v>
      </c>
      <c r="F536" s="259" t="s">
        <v>167</v>
      </c>
      <c r="G536" s="257"/>
      <c r="H536" s="260">
        <v>16.760000000000002</v>
      </c>
      <c r="I536" s="261"/>
      <c r="J536" s="257"/>
      <c r="K536" s="257"/>
      <c r="L536" s="262"/>
      <c r="M536" s="263"/>
      <c r="N536" s="264"/>
      <c r="O536" s="264"/>
      <c r="P536" s="264"/>
      <c r="Q536" s="264"/>
      <c r="R536" s="264"/>
      <c r="S536" s="264"/>
      <c r="T536" s="26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6" t="s">
        <v>163</v>
      </c>
      <c r="AU536" s="266" t="s">
        <v>81</v>
      </c>
      <c r="AV536" s="15" t="s">
        <v>157</v>
      </c>
      <c r="AW536" s="15" t="s">
        <v>34</v>
      </c>
      <c r="AX536" s="15" t="s">
        <v>79</v>
      </c>
      <c r="AY536" s="266" t="s">
        <v>150</v>
      </c>
    </row>
    <row r="537" s="2" customFormat="1" ht="16.5" customHeight="1">
      <c r="A537" s="40"/>
      <c r="B537" s="41"/>
      <c r="C537" s="267" t="s">
        <v>510</v>
      </c>
      <c r="D537" s="267" t="s">
        <v>412</v>
      </c>
      <c r="E537" s="268" t="s">
        <v>1438</v>
      </c>
      <c r="F537" s="269" t="s">
        <v>1439</v>
      </c>
      <c r="G537" s="270" t="s">
        <v>476</v>
      </c>
      <c r="H537" s="271">
        <v>16.760000000000002</v>
      </c>
      <c r="I537" s="272"/>
      <c r="J537" s="273">
        <f>ROUND(I537*H537,2)</f>
        <v>0</v>
      </c>
      <c r="K537" s="269" t="s">
        <v>156</v>
      </c>
      <c r="L537" s="274"/>
      <c r="M537" s="275" t="s">
        <v>19</v>
      </c>
      <c r="N537" s="276" t="s">
        <v>43</v>
      </c>
      <c r="O537" s="86"/>
      <c r="P537" s="224">
        <f>O537*H537</f>
        <v>0</v>
      </c>
      <c r="Q537" s="224">
        <v>0.59999999999999998</v>
      </c>
      <c r="R537" s="224">
        <f>Q537*H537</f>
        <v>10.056000000000001</v>
      </c>
      <c r="S537" s="224">
        <v>0</v>
      </c>
      <c r="T537" s="225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26" t="s">
        <v>208</v>
      </c>
      <c r="AT537" s="226" t="s">
        <v>412</v>
      </c>
      <c r="AU537" s="226" t="s">
        <v>81</v>
      </c>
      <c r="AY537" s="19" t="s">
        <v>150</v>
      </c>
      <c r="BE537" s="227">
        <f>IF(N537="základní",J537,0)</f>
        <v>0</v>
      </c>
      <c r="BF537" s="227">
        <f>IF(N537="snížená",J537,0)</f>
        <v>0</v>
      </c>
      <c r="BG537" s="227">
        <f>IF(N537="zákl. přenesená",J537,0)</f>
        <v>0</v>
      </c>
      <c r="BH537" s="227">
        <f>IF(N537="sníž. přenesená",J537,0)</f>
        <v>0</v>
      </c>
      <c r="BI537" s="227">
        <f>IF(N537="nulová",J537,0)</f>
        <v>0</v>
      </c>
      <c r="BJ537" s="19" t="s">
        <v>79</v>
      </c>
      <c r="BK537" s="227">
        <f>ROUND(I537*H537,2)</f>
        <v>0</v>
      </c>
      <c r="BL537" s="19" t="s">
        <v>157</v>
      </c>
      <c r="BM537" s="226" t="s">
        <v>1440</v>
      </c>
    </row>
    <row r="538" s="2" customFormat="1">
      <c r="A538" s="40"/>
      <c r="B538" s="41"/>
      <c r="C538" s="42"/>
      <c r="D538" s="228" t="s">
        <v>159</v>
      </c>
      <c r="E538" s="42"/>
      <c r="F538" s="229" t="s">
        <v>1439</v>
      </c>
      <c r="G538" s="42"/>
      <c r="H538" s="42"/>
      <c r="I538" s="230"/>
      <c r="J538" s="42"/>
      <c r="K538" s="42"/>
      <c r="L538" s="46"/>
      <c r="M538" s="231"/>
      <c r="N538" s="232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159</v>
      </c>
      <c r="AU538" s="19" t="s">
        <v>81</v>
      </c>
    </row>
    <row r="539" s="13" customFormat="1">
      <c r="A539" s="13"/>
      <c r="B539" s="235"/>
      <c r="C539" s="236"/>
      <c r="D539" s="228" t="s">
        <v>163</v>
      </c>
      <c r="E539" s="237" t="s">
        <v>19</v>
      </c>
      <c r="F539" s="238" t="s">
        <v>1441</v>
      </c>
      <c r="G539" s="236"/>
      <c r="H539" s="237" t="s">
        <v>19</v>
      </c>
      <c r="I539" s="239"/>
      <c r="J539" s="236"/>
      <c r="K539" s="236"/>
      <c r="L539" s="240"/>
      <c r="M539" s="241"/>
      <c r="N539" s="242"/>
      <c r="O539" s="242"/>
      <c r="P539" s="242"/>
      <c r="Q539" s="242"/>
      <c r="R539" s="242"/>
      <c r="S539" s="242"/>
      <c r="T539" s="24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4" t="s">
        <v>163</v>
      </c>
      <c r="AU539" s="244" t="s">
        <v>81</v>
      </c>
      <c r="AV539" s="13" t="s">
        <v>79</v>
      </c>
      <c r="AW539" s="13" t="s">
        <v>34</v>
      </c>
      <c r="AX539" s="13" t="s">
        <v>72</v>
      </c>
      <c r="AY539" s="244" t="s">
        <v>150</v>
      </c>
    </row>
    <row r="540" s="13" customFormat="1">
      <c r="A540" s="13"/>
      <c r="B540" s="235"/>
      <c r="C540" s="236"/>
      <c r="D540" s="228" t="s">
        <v>163</v>
      </c>
      <c r="E540" s="237" t="s">
        <v>19</v>
      </c>
      <c r="F540" s="238" t="s">
        <v>1119</v>
      </c>
      <c r="G540" s="236"/>
      <c r="H540" s="237" t="s">
        <v>19</v>
      </c>
      <c r="I540" s="239"/>
      <c r="J540" s="236"/>
      <c r="K540" s="236"/>
      <c r="L540" s="240"/>
      <c r="M540" s="241"/>
      <c r="N540" s="242"/>
      <c r="O540" s="242"/>
      <c r="P540" s="242"/>
      <c r="Q540" s="242"/>
      <c r="R540" s="242"/>
      <c r="S540" s="242"/>
      <c r="T540" s="24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4" t="s">
        <v>163</v>
      </c>
      <c r="AU540" s="244" t="s">
        <v>81</v>
      </c>
      <c r="AV540" s="13" t="s">
        <v>79</v>
      </c>
      <c r="AW540" s="13" t="s">
        <v>34</v>
      </c>
      <c r="AX540" s="13" t="s">
        <v>72</v>
      </c>
      <c r="AY540" s="244" t="s">
        <v>150</v>
      </c>
    </row>
    <row r="541" s="14" customFormat="1">
      <c r="A541" s="14"/>
      <c r="B541" s="245"/>
      <c r="C541" s="246"/>
      <c r="D541" s="228" t="s">
        <v>163</v>
      </c>
      <c r="E541" s="247" t="s">
        <v>19</v>
      </c>
      <c r="F541" s="248" t="s">
        <v>1436</v>
      </c>
      <c r="G541" s="246"/>
      <c r="H541" s="249">
        <v>8.9600000000000009</v>
      </c>
      <c r="I541" s="250"/>
      <c r="J541" s="246"/>
      <c r="K541" s="246"/>
      <c r="L541" s="251"/>
      <c r="M541" s="252"/>
      <c r="N541" s="253"/>
      <c r="O541" s="253"/>
      <c r="P541" s="253"/>
      <c r="Q541" s="253"/>
      <c r="R541" s="253"/>
      <c r="S541" s="253"/>
      <c r="T541" s="25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5" t="s">
        <v>163</v>
      </c>
      <c r="AU541" s="255" t="s">
        <v>81</v>
      </c>
      <c r="AV541" s="14" t="s">
        <v>81</v>
      </c>
      <c r="AW541" s="14" t="s">
        <v>34</v>
      </c>
      <c r="AX541" s="14" t="s">
        <v>72</v>
      </c>
      <c r="AY541" s="255" t="s">
        <v>150</v>
      </c>
    </row>
    <row r="542" s="13" customFormat="1">
      <c r="A542" s="13"/>
      <c r="B542" s="235"/>
      <c r="C542" s="236"/>
      <c r="D542" s="228" t="s">
        <v>163</v>
      </c>
      <c r="E542" s="237" t="s">
        <v>19</v>
      </c>
      <c r="F542" s="238" t="s">
        <v>1131</v>
      </c>
      <c r="G542" s="236"/>
      <c r="H542" s="237" t="s">
        <v>19</v>
      </c>
      <c r="I542" s="239"/>
      <c r="J542" s="236"/>
      <c r="K542" s="236"/>
      <c r="L542" s="240"/>
      <c r="M542" s="241"/>
      <c r="N542" s="242"/>
      <c r="O542" s="242"/>
      <c r="P542" s="242"/>
      <c r="Q542" s="242"/>
      <c r="R542" s="242"/>
      <c r="S542" s="242"/>
      <c r="T542" s="24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4" t="s">
        <v>163</v>
      </c>
      <c r="AU542" s="244" t="s">
        <v>81</v>
      </c>
      <c r="AV542" s="13" t="s">
        <v>79</v>
      </c>
      <c r="AW542" s="13" t="s">
        <v>34</v>
      </c>
      <c r="AX542" s="13" t="s">
        <v>72</v>
      </c>
      <c r="AY542" s="244" t="s">
        <v>150</v>
      </c>
    </row>
    <row r="543" s="14" customFormat="1">
      <c r="A543" s="14"/>
      <c r="B543" s="245"/>
      <c r="C543" s="246"/>
      <c r="D543" s="228" t="s">
        <v>163</v>
      </c>
      <c r="E543" s="247" t="s">
        <v>19</v>
      </c>
      <c r="F543" s="248" t="s">
        <v>1437</v>
      </c>
      <c r="G543" s="246"/>
      <c r="H543" s="249">
        <v>7.7999999999999998</v>
      </c>
      <c r="I543" s="250"/>
      <c r="J543" s="246"/>
      <c r="K543" s="246"/>
      <c r="L543" s="251"/>
      <c r="M543" s="252"/>
      <c r="N543" s="253"/>
      <c r="O543" s="253"/>
      <c r="P543" s="253"/>
      <c r="Q543" s="253"/>
      <c r="R543" s="253"/>
      <c r="S543" s="253"/>
      <c r="T543" s="25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5" t="s">
        <v>163</v>
      </c>
      <c r="AU543" s="255" t="s">
        <v>81</v>
      </c>
      <c r="AV543" s="14" t="s">
        <v>81</v>
      </c>
      <c r="AW543" s="14" t="s">
        <v>34</v>
      </c>
      <c r="AX543" s="14" t="s">
        <v>72</v>
      </c>
      <c r="AY543" s="255" t="s">
        <v>150</v>
      </c>
    </row>
    <row r="544" s="15" customFormat="1">
      <c r="A544" s="15"/>
      <c r="B544" s="256"/>
      <c r="C544" s="257"/>
      <c r="D544" s="228" t="s">
        <v>163</v>
      </c>
      <c r="E544" s="258" t="s">
        <v>19</v>
      </c>
      <c r="F544" s="259" t="s">
        <v>167</v>
      </c>
      <c r="G544" s="257"/>
      <c r="H544" s="260">
        <v>16.760000000000002</v>
      </c>
      <c r="I544" s="261"/>
      <c r="J544" s="257"/>
      <c r="K544" s="257"/>
      <c r="L544" s="262"/>
      <c r="M544" s="263"/>
      <c r="N544" s="264"/>
      <c r="O544" s="264"/>
      <c r="P544" s="264"/>
      <c r="Q544" s="264"/>
      <c r="R544" s="264"/>
      <c r="S544" s="264"/>
      <c r="T544" s="265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66" t="s">
        <v>163</v>
      </c>
      <c r="AU544" s="266" t="s">
        <v>81</v>
      </c>
      <c r="AV544" s="15" t="s">
        <v>157</v>
      </c>
      <c r="AW544" s="15" t="s">
        <v>34</v>
      </c>
      <c r="AX544" s="15" t="s">
        <v>79</v>
      </c>
      <c r="AY544" s="266" t="s">
        <v>150</v>
      </c>
    </row>
    <row r="545" s="2" customFormat="1" ht="24.15" customHeight="1">
      <c r="A545" s="40"/>
      <c r="B545" s="41"/>
      <c r="C545" s="215" t="s">
        <v>521</v>
      </c>
      <c r="D545" s="215" t="s">
        <v>152</v>
      </c>
      <c r="E545" s="216" t="s">
        <v>1442</v>
      </c>
      <c r="F545" s="217" t="s">
        <v>1443</v>
      </c>
      <c r="G545" s="218" t="s">
        <v>476</v>
      </c>
      <c r="H545" s="219">
        <v>8.5</v>
      </c>
      <c r="I545" s="220"/>
      <c r="J545" s="221">
        <f>ROUND(I545*H545,2)</f>
        <v>0</v>
      </c>
      <c r="K545" s="217" t="s">
        <v>156</v>
      </c>
      <c r="L545" s="46"/>
      <c r="M545" s="222" t="s">
        <v>19</v>
      </c>
      <c r="N545" s="223" t="s">
        <v>43</v>
      </c>
      <c r="O545" s="86"/>
      <c r="P545" s="224">
        <f>O545*H545</f>
        <v>0</v>
      </c>
      <c r="Q545" s="224">
        <v>1.3682799999999999</v>
      </c>
      <c r="R545" s="224">
        <f>Q545*H545</f>
        <v>11.630379999999999</v>
      </c>
      <c r="S545" s="224">
        <v>0</v>
      </c>
      <c r="T545" s="225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26" t="s">
        <v>157</v>
      </c>
      <c r="AT545" s="226" t="s">
        <v>152</v>
      </c>
      <c r="AU545" s="226" t="s">
        <v>81</v>
      </c>
      <c r="AY545" s="19" t="s">
        <v>150</v>
      </c>
      <c r="BE545" s="227">
        <f>IF(N545="základní",J545,0)</f>
        <v>0</v>
      </c>
      <c r="BF545" s="227">
        <f>IF(N545="snížená",J545,0)</f>
        <v>0</v>
      </c>
      <c r="BG545" s="227">
        <f>IF(N545="zákl. přenesená",J545,0)</f>
        <v>0</v>
      </c>
      <c r="BH545" s="227">
        <f>IF(N545="sníž. přenesená",J545,0)</f>
        <v>0</v>
      </c>
      <c r="BI545" s="227">
        <f>IF(N545="nulová",J545,0)</f>
        <v>0</v>
      </c>
      <c r="BJ545" s="19" t="s">
        <v>79</v>
      </c>
      <c r="BK545" s="227">
        <f>ROUND(I545*H545,2)</f>
        <v>0</v>
      </c>
      <c r="BL545" s="19" t="s">
        <v>157</v>
      </c>
      <c r="BM545" s="226" t="s">
        <v>1444</v>
      </c>
    </row>
    <row r="546" s="2" customFormat="1">
      <c r="A546" s="40"/>
      <c r="B546" s="41"/>
      <c r="C546" s="42"/>
      <c r="D546" s="228" t="s">
        <v>159</v>
      </c>
      <c r="E546" s="42"/>
      <c r="F546" s="229" t="s">
        <v>1445</v>
      </c>
      <c r="G546" s="42"/>
      <c r="H546" s="42"/>
      <c r="I546" s="230"/>
      <c r="J546" s="42"/>
      <c r="K546" s="42"/>
      <c r="L546" s="46"/>
      <c r="M546" s="231"/>
      <c r="N546" s="232"/>
      <c r="O546" s="86"/>
      <c r="P546" s="86"/>
      <c r="Q546" s="86"/>
      <c r="R546" s="86"/>
      <c r="S546" s="86"/>
      <c r="T546" s="87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9" t="s">
        <v>159</v>
      </c>
      <c r="AU546" s="19" t="s">
        <v>81</v>
      </c>
    </row>
    <row r="547" s="2" customFormat="1">
      <c r="A547" s="40"/>
      <c r="B547" s="41"/>
      <c r="C547" s="42"/>
      <c r="D547" s="233" t="s">
        <v>161</v>
      </c>
      <c r="E547" s="42"/>
      <c r="F547" s="234" t="s">
        <v>1446</v>
      </c>
      <c r="G547" s="42"/>
      <c r="H547" s="42"/>
      <c r="I547" s="230"/>
      <c r="J547" s="42"/>
      <c r="K547" s="42"/>
      <c r="L547" s="46"/>
      <c r="M547" s="231"/>
      <c r="N547" s="232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161</v>
      </c>
      <c r="AU547" s="19" t="s">
        <v>81</v>
      </c>
    </row>
    <row r="548" s="13" customFormat="1">
      <c r="A548" s="13"/>
      <c r="B548" s="235"/>
      <c r="C548" s="236"/>
      <c r="D548" s="228" t="s">
        <v>163</v>
      </c>
      <c r="E548" s="237" t="s">
        <v>19</v>
      </c>
      <c r="F548" s="238" t="s">
        <v>1118</v>
      </c>
      <c r="G548" s="236"/>
      <c r="H548" s="237" t="s">
        <v>19</v>
      </c>
      <c r="I548" s="239"/>
      <c r="J548" s="236"/>
      <c r="K548" s="236"/>
      <c r="L548" s="240"/>
      <c r="M548" s="241"/>
      <c r="N548" s="242"/>
      <c r="O548" s="242"/>
      <c r="P548" s="242"/>
      <c r="Q548" s="242"/>
      <c r="R548" s="242"/>
      <c r="S548" s="242"/>
      <c r="T548" s="24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4" t="s">
        <v>163</v>
      </c>
      <c r="AU548" s="244" t="s">
        <v>81</v>
      </c>
      <c r="AV548" s="13" t="s">
        <v>79</v>
      </c>
      <c r="AW548" s="13" t="s">
        <v>34</v>
      </c>
      <c r="AX548" s="13" t="s">
        <v>72</v>
      </c>
      <c r="AY548" s="244" t="s">
        <v>150</v>
      </c>
    </row>
    <row r="549" s="13" customFormat="1">
      <c r="A549" s="13"/>
      <c r="B549" s="235"/>
      <c r="C549" s="236"/>
      <c r="D549" s="228" t="s">
        <v>163</v>
      </c>
      <c r="E549" s="237" t="s">
        <v>19</v>
      </c>
      <c r="F549" s="238" t="s">
        <v>1126</v>
      </c>
      <c r="G549" s="236"/>
      <c r="H549" s="237" t="s">
        <v>19</v>
      </c>
      <c r="I549" s="239"/>
      <c r="J549" s="236"/>
      <c r="K549" s="236"/>
      <c r="L549" s="240"/>
      <c r="M549" s="241"/>
      <c r="N549" s="242"/>
      <c r="O549" s="242"/>
      <c r="P549" s="242"/>
      <c r="Q549" s="242"/>
      <c r="R549" s="242"/>
      <c r="S549" s="242"/>
      <c r="T549" s="24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4" t="s">
        <v>163</v>
      </c>
      <c r="AU549" s="244" t="s">
        <v>81</v>
      </c>
      <c r="AV549" s="13" t="s">
        <v>79</v>
      </c>
      <c r="AW549" s="13" t="s">
        <v>34</v>
      </c>
      <c r="AX549" s="13" t="s">
        <v>72</v>
      </c>
      <c r="AY549" s="244" t="s">
        <v>150</v>
      </c>
    </row>
    <row r="550" s="14" customFormat="1">
      <c r="A550" s="14"/>
      <c r="B550" s="245"/>
      <c r="C550" s="246"/>
      <c r="D550" s="228" t="s">
        <v>163</v>
      </c>
      <c r="E550" s="247" t="s">
        <v>19</v>
      </c>
      <c r="F550" s="248" t="s">
        <v>1447</v>
      </c>
      <c r="G550" s="246"/>
      <c r="H550" s="249">
        <v>8.5</v>
      </c>
      <c r="I550" s="250"/>
      <c r="J550" s="246"/>
      <c r="K550" s="246"/>
      <c r="L550" s="251"/>
      <c r="M550" s="252"/>
      <c r="N550" s="253"/>
      <c r="O550" s="253"/>
      <c r="P550" s="253"/>
      <c r="Q550" s="253"/>
      <c r="R550" s="253"/>
      <c r="S550" s="253"/>
      <c r="T550" s="25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5" t="s">
        <v>163</v>
      </c>
      <c r="AU550" s="255" t="s">
        <v>81</v>
      </c>
      <c r="AV550" s="14" t="s">
        <v>81</v>
      </c>
      <c r="AW550" s="14" t="s">
        <v>34</v>
      </c>
      <c r="AX550" s="14" t="s">
        <v>72</v>
      </c>
      <c r="AY550" s="255" t="s">
        <v>150</v>
      </c>
    </row>
    <row r="551" s="15" customFormat="1">
      <c r="A551" s="15"/>
      <c r="B551" s="256"/>
      <c r="C551" s="257"/>
      <c r="D551" s="228" t="s">
        <v>163</v>
      </c>
      <c r="E551" s="258" t="s">
        <v>19</v>
      </c>
      <c r="F551" s="259" t="s">
        <v>167</v>
      </c>
      <c r="G551" s="257"/>
      <c r="H551" s="260">
        <v>8.5</v>
      </c>
      <c r="I551" s="261"/>
      <c r="J551" s="257"/>
      <c r="K551" s="257"/>
      <c r="L551" s="262"/>
      <c r="M551" s="263"/>
      <c r="N551" s="264"/>
      <c r="O551" s="264"/>
      <c r="P551" s="264"/>
      <c r="Q551" s="264"/>
      <c r="R551" s="264"/>
      <c r="S551" s="264"/>
      <c r="T551" s="26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6" t="s">
        <v>163</v>
      </c>
      <c r="AU551" s="266" t="s">
        <v>81</v>
      </c>
      <c r="AV551" s="15" t="s">
        <v>157</v>
      </c>
      <c r="AW551" s="15" t="s">
        <v>34</v>
      </c>
      <c r="AX551" s="15" t="s">
        <v>79</v>
      </c>
      <c r="AY551" s="266" t="s">
        <v>150</v>
      </c>
    </row>
    <row r="552" s="2" customFormat="1" ht="16.5" customHeight="1">
      <c r="A552" s="40"/>
      <c r="B552" s="41"/>
      <c r="C552" s="267" t="s">
        <v>528</v>
      </c>
      <c r="D552" s="267" t="s">
        <v>412</v>
      </c>
      <c r="E552" s="268" t="s">
        <v>1448</v>
      </c>
      <c r="F552" s="269" t="s">
        <v>1449</v>
      </c>
      <c r="G552" s="270" t="s">
        <v>476</v>
      </c>
      <c r="H552" s="271">
        <v>8.5</v>
      </c>
      <c r="I552" s="272"/>
      <c r="J552" s="273">
        <f>ROUND(I552*H552,2)</f>
        <v>0</v>
      </c>
      <c r="K552" s="269" t="s">
        <v>156</v>
      </c>
      <c r="L552" s="274"/>
      <c r="M552" s="275" t="s">
        <v>19</v>
      </c>
      <c r="N552" s="276" t="s">
        <v>43</v>
      </c>
      <c r="O552" s="86"/>
      <c r="P552" s="224">
        <f>O552*H552</f>
        <v>0</v>
      </c>
      <c r="Q552" s="224">
        <v>0.97999999999999998</v>
      </c>
      <c r="R552" s="224">
        <f>Q552*H552</f>
        <v>8.3300000000000001</v>
      </c>
      <c r="S552" s="224">
        <v>0</v>
      </c>
      <c r="T552" s="225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26" t="s">
        <v>208</v>
      </c>
      <c r="AT552" s="226" t="s">
        <v>412</v>
      </c>
      <c r="AU552" s="226" t="s">
        <v>81</v>
      </c>
      <c r="AY552" s="19" t="s">
        <v>150</v>
      </c>
      <c r="BE552" s="227">
        <f>IF(N552="základní",J552,0)</f>
        <v>0</v>
      </c>
      <c r="BF552" s="227">
        <f>IF(N552="snížená",J552,0)</f>
        <v>0</v>
      </c>
      <c r="BG552" s="227">
        <f>IF(N552="zákl. přenesená",J552,0)</f>
        <v>0</v>
      </c>
      <c r="BH552" s="227">
        <f>IF(N552="sníž. přenesená",J552,0)</f>
        <v>0</v>
      </c>
      <c r="BI552" s="227">
        <f>IF(N552="nulová",J552,0)</f>
        <v>0</v>
      </c>
      <c r="BJ552" s="19" t="s">
        <v>79</v>
      </c>
      <c r="BK552" s="227">
        <f>ROUND(I552*H552,2)</f>
        <v>0</v>
      </c>
      <c r="BL552" s="19" t="s">
        <v>157</v>
      </c>
      <c r="BM552" s="226" t="s">
        <v>1450</v>
      </c>
    </row>
    <row r="553" s="2" customFormat="1">
      <c r="A553" s="40"/>
      <c r="B553" s="41"/>
      <c r="C553" s="42"/>
      <c r="D553" s="228" t="s">
        <v>159</v>
      </c>
      <c r="E553" s="42"/>
      <c r="F553" s="229" t="s">
        <v>1449</v>
      </c>
      <c r="G553" s="42"/>
      <c r="H553" s="42"/>
      <c r="I553" s="230"/>
      <c r="J553" s="42"/>
      <c r="K553" s="42"/>
      <c r="L553" s="46"/>
      <c r="M553" s="231"/>
      <c r="N553" s="232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159</v>
      </c>
      <c r="AU553" s="19" t="s">
        <v>81</v>
      </c>
    </row>
    <row r="554" s="13" customFormat="1">
      <c r="A554" s="13"/>
      <c r="B554" s="235"/>
      <c r="C554" s="236"/>
      <c r="D554" s="228" t="s">
        <v>163</v>
      </c>
      <c r="E554" s="237" t="s">
        <v>19</v>
      </c>
      <c r="F554" s="238" t="s">
        <v>1451</v>
      </c>
      <c r="G554" s="236"/>
      <c r="H554" s="237" t="s">
        <v>19</v>
      </c>
      <c r="I554" s="239"/>
      <c r="J554" s="236"/>
      <c r="K554" s="236"/>
      <c r="L554" s="240"/>
      <c r="M554" s="241"/>
      <c r="N554" s="242"/>
      <c r="O554" s="242"/>
      <c r="P554" s="242"/>
      <c r="Q554" s="242"/>
      <c r="R554" s="242"/>
      <c r="S554" s="242"/>
      <c r="T554" s="24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4" t="s">
        <v>163</v>
      </c>
      <c r="AU554" s="244" t="s">
        <v>81</v>
      </c>
      <c r="AV554" s="13" t="s">
        <v>79</v>
      </c>
      <c r="AW554" s="13" t="s">
        <v>34</v>
      </c>
      <c r="AX554" s="13" t="s">
        <v>72</v>
      </c>
      <c r="AY554" s="244" t="s">
        <v>150</v>
      </c>
    </row>
    <row r="555" s="14" customFormat="1">
      <c r="A555" s="14"/>
      <c r="B555" s="245"/>
      <c r="C555" s="246"/>
      <c r="D555" s="228" t="s">
        <v>163</v>
      </c>
      <c r="E555" s="247" t="s">
        <v>19</v>
      </c>
      <c r="F555" s="248" t="s">
        <v>1447</v>
      </c>
      <c r="G555" s="246"/>
      <c r="H555" s="249">
        <v>8.5</v>
      </c>
      <c r="I555" s="250"/>
      <c r="J555" s="246"/>
      <c r="K555" s="246"/>
      <c r="L555" s="251"/>
      <c r="M555" s="252"/>
      <c r="N555" s="253"/>
      <c r="O555" s="253"/>
      <c r="P555" s="253"/>
      <c r="Q555" s="253"/>
      <c r="R555" s="253"/>
      <c r="S555" s="253"/>
      <c r="T555" s="25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5" t="s">
        <v>163</v>
      </c>
      <c r="AU555" s="255" t="s">
        <v>81</v>
      </c>
      <c r="AV555" s="14" t="s">
        <v>81</v>
      </c>
      <c r="AW555" s="14" t="s">
        <v>34</v>
      </c>
      <c r="AX555" s="14" t="s">
        <v>72</v>
      </c>
      <c r="AY555" s="255" t="s">
        <v>150</v>
      </c>
    </row>
    <row r="556" s="15" customFormat="1">
      <c r="A556" s="15"/>
      <c r="B556" s="256"/>
      <c r="C556" s="257"/>
      <c r="D556" s="228" t="s">
        <v>163</v>
      </c>
      <c r="E556" s="258" t="s">
        <v>19</v>
      </c>
      <c r="F556" s="259" t="s">
        <v>167</v>
      </c>
      <c r="G556" s="257"/>
      <c r="H556" s="260">
        <v>8.5</v>
      </c>
      <c r="I556" s="261"/>
      <c r="J556" s="257"/>
      <c r="K556" s="257"/>
      <c r="L556" s="262"/>
      <c r="M556" s="263"/>
      <c r="N556" s="264"/>
      <c r="O556" s="264"/>
      <c r="P556" s="264"/>
      <c r="Q556" s="264"/>
      <c r="R556" s="264"/>
      <c r="S556" s="264"/>
      <c r="T556" s="26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66" t="s">
        <v>163</v>
      </c>
      <c r="AU556" s="266" t="s">
        <v>81</v>
      </c>
      <c r="AV556" s="15" t="s">
        <v>157</v>
      </c>
      <c r="AW556" s="15" t="s">
        <v>34</v>
      </c>
      <c r="AX556" s="15" t="s">
        <v>79</v>
      </c>
      <c r="AY556" s="266" t="s">
        <v>150</v>
      </c>
    </row>
    <row r="557" s="2" customFormat="1" ht="24.15" customHeight="1">
      <c r="A557" s="40"/>
      <c r="B557" s="41"/>
      <c r="C557" s="215" t="s">
        <v>535</v>
      </c>
      <c r="D557" s="215" t="s">
        <v>152</v>
      </c>
      <c r="E557" s="216" t="s">
        <v>1452</v>
      </c>
      <c r="F557" s="217" t="s">
        <v>1453</v>
      </c>
      <c r="G557" s="218" t="s">
        <v>218</v>
      </c>
      <c r="H557" s="219">
        <v>19.562000000000001</v>
      </c>
      <c r="I557" s="220"/>
      <c r="J557" s="221">
        <f>ROUND(I557*H557,2)</f>
        <v>0</v>
      </c>
      <c r="K557" s="217" t="s">
        <v>156</v>
      </c>
      <c r="L557" s="46"/>
      <c r="M557" s="222" t="s">
        <v>19</v>
      </c>
      <c r="N557" s="223" t="s">
        <v>43</v>
      </c>
      <c r="O557" s="86"/>
      <c r="P557" s="224">
        <f>O557*H557</f>
        <v>0</v>
      </c>
      <c r="Q557" s="224">
        <v>2.5122499999999999</v>
      </c>
      <c r="R557" s="224">
        <f>Q557*H557</f>
        <v>49.144634500000002</v>
      </c>
      <c r="S557" s="224">
        <v>0</v>
      </c>
      <c r="T557" s="225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26" t="s">
        <v>157</v>
      </c>
      <c r="AT557" s="226" t="s">
        <v>152</v>
      </c>
      <c r="AU557" s="226" t="s">
        <v>81</v>
      </c>
      <c r="AY557" s="19" t="s">
        <v>150</v>
      </c>
      <c r="BE557" s="227">
        <f>IF(N557="základní",J557,0)</f>
        <v>0</v>
      </c>
      <c r="BF557" s="227">
        <f>IF(N557="snížená",J557,0)</f>
        <v>0</v>
      </c>
      <c r="BG557" s="227">
        <f>IF(N557="zákl. přenesená",J557,0)</f>
        <v>0</v>
      </c>
      <c r="BH557" s="227">
        <f>IF(N557="sníž. přenesená",J557,0)</f>
        <v>0</v>
      </c>
      <c r="BI557" s="227">
        <f>IF(N557="nulová",J557,0)</f>
        <v>0</v>
      </c>
      <c r="BJ557" s="19" t="s">
        <v>79</v>
      </c>
      <c r="BK557" s="227">
        <f>ROUND(I557*H557,2)</f>
        <v>0</v>
      </c>
      <c r="BL557" s="19" t="s">
        <v>157</v>
      </c>
      <c r="BM557" s="226" t="s">
        <v>1454</v>
      </c>
    </row>
    <row r="558" s="2" customFormat="1">
      <c r="A558" s="40"/>
      <c r="B558" s="41"/>
      <c r="C558" s="42"/>
      <c r="D558" s="228" t="s">
        <v>159</v>
      </c>
      <c r="E558" s="42"/>
      <c r="F558" s="229" t="s">
        <v>1455</v>
      </c>
      <c r="G558" s="42"/>
      <c r="H558" s="42"/>
      <c r="I558" s="230"/>
      <c r="J558" s="42"/>
      <c r="K558" s="42"/>
      <c r="L558" s="46"/>
      <c r="M558" s="231"/>
      <c r="N558" s="232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159</v>
      </c>
      <c r="AU558" s="19" t="s">
        <v>81</v>
      </c>
    </row>
    <row r="559" s="2" customFormat="1">
      <c r="A559" s="40"/>
      <c r="B559" s="41"/>
      <c r="C559" s="42"/>
      <c r="D559" s="233" t="s">
        <v>161</v>
      </c>
      <c r="E559" s="42"/>
      <c r="F559" s="234" t="s">
        <v>1456</v>
      </c>
      <c r="G559" s="42"/>
      <c r="H559" s="42"/>
      <c r="I559" s="230"/>
      <c r="J559" s="42"/>
      <c r="K559" s="42"/>
      <c r="L559" s="46"/>
      <c r="M559" s="231"/>
      <c r="N559" s="232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161</v>
      </c>
      <c r="AU559" s="19" t="s">
        <v>81</v>
      </c>
    </row>
    <row r="560" s="13" customFormat="1">
      <c r="A560" s="13"/>
      <c r="B560" s="235"/>
      <c r="C560" s="236"/>
      <c r="D560" s="228" t="s">
        <v>163</v>
      </c>
      <c r="E560" s="237" t="s">
        <v>19</v>
      </c>
      <c r="F560" s="238" t="s">
        <v>1118</v>
      </c>
      <c r="G560" s="236"/>
      <c r="H560" s="237" t="s">
        <v>19</v>
      </c>
      <c r="I560" s="239"/>
      <c r="J560" s="236"/>
      <c r="K560" s="236"/>
      <c r="L560" s="240"/>
      <c r="M560" s="241"/>
      <c r="N560" s="242"/>
      <c r="O560" s="242"/>
      <c r="P560" s="242"/>
      <c r="Q560" s="242"/>
      <c r="R560" s="242"/>
      <c r="S560" s="242"/>
      <c r="T560" s="24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4" t="s">
        <v>163</v>
      </c>
      <c r="AU560" s="244" t="s">
        <v>81</v>
      </c>
      <c r="AV560" s="13" t="s">
        <v>79</v>
      </c>
      <c r="AW560" s="13" t="s">
        <v>34</v>
      </c>
      <c r="AX560" s="13" t="s">
        <v>72</v>
      </c>
      <c r="AY560" s="244" t="s">
        <v>150</v>
      </c>
    </row>
    <row r="561" s="13" customFormat="1">
      <c r="A561" s="13"/>
      <c r="B561" s="235"/>
      <c r="C561" s="236"/>
      <c r="D561" s="228" t="s">
        <v>163</v>
      </c>
      <c r="E561" s="237" t="s">
        <v>19</v>
      </c>
      <c r="F561" s="238" t="s">
        <v>1457</v>
      </c>
      <c r="G561" s="236"/>
      <c r="H561" s="237" t="s">
        <v>19</v>
      </c>
      <c r="I561" s="239"/>
      <c r="J561" s="236"/>
      <c r="K561" s="236"/>
      <c r="L561" s="240"/>
      <c r="M561" s="241"/>
      <c r="N561" s="242"/>
      <c r="O561" s="242"/>
      <c r="P561" s="242"/>
      <c r="Q561" s="242"/>
      <c r="R561" s="242"/>
      <c r="S561" s="242"/>
      <c r="T561" s="24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4" t="s">
        <v>163</v>
      </c>
      <c r="AU561" s="244" t="s">
        <v>81</v>
      </c>
      <c r="AV561" s="13" t="s">
        <v>79</v>
      </c>
      <c r="AW561" s="13" t="s">
        <v>34</v>
      </c>
      <c r="AX561" s="13" t="s">
        <v>72</v>
      </c>
      <c r="AY561" s="244" t="s">
        <v>150</v>
      </c>
    </row>
    <row r="562" s="13" customFormat="1">
      <c r="A562" s="13"/>
      <c r="B562" s="235"/>
      <c r="C562" s="236"/>
      <c r="D562" s="228" t="s">
        <v>163</v>
      </c>
      <c r="E562" s="237" t="s">
        <v>19</v>
      </c>
      <c r="F562" s="238" t="s">
        <v>1119</v>
      </c>
      <c r="G562" s="236"/>
      <c r="H562" s="237" t="s">
        <v>19</v>
      </c>
      <c r="I562" s="239"/>
      <c r="J562" s="236"/>
      <c r="K562" s="236"/>
      <c r="L562" s="240"/>
      <c r="M562" s="241"/>
      <c r="N562" s="242"/>
      <c r="O562" s="242"/>
      <c r="P562" s="242"/>
      <c r="Q562" s="242"/>
      <c r="R562" s="242"/>
      <c r="S562" s="242"/>
      <c r="T562" s="24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4" t="s">
        <v>163</v>
      </c>
      <c r="AU562" s="244" t="s">
        <v>81</v>
      </c>
      <c r="AV562" s="13" t="s">
        <v>79</v>
      </c>
      <c r="AW562" s="13" t="s">
        <v>34</v>
      </c>
      <c r="AX562" s="13" t="s">
        <v>72</v>
      </c>
      <c r="AY562" s="244" t="s">
        <v>150</v>
      </c>
    </row>
    <row r="563" s="14" customFormat="1">
      <c r="A563" s="14"/>
      <c r="B563" s="245"/>
      <c r="C563" s="246"/>
      <c r="D563" s="228" t="s">
        <v>163</v>
      </c>
      <c r="E563" s="247" t="s">
        <v>19</v>
      </c>
      <c r="F563" s="248" t="s">
        <v>1458</v>
      </c>
      <c r="G563" s="246"/>
      <c r="H563" s="249">
        <v>5.9139999999999997</v>
      </c>
      <c r="I563" s="250"/>
      <c r="J563" s="246"/>
      <c r="K563" s="246"/>
      <c r="L563" s="251"/>
      <c r="M563" s="252"/>
      <c r="N563" s="253"/>
      <c r="O563" s="253"/>
      <c r="P563" s="253"/>
      <c r="Q563" s="253"/>
      <c r="R563" s="253"/>
      <c r="S563" s="253"/>
      <c r="T563" s="25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5" t="s">
        <v>163</v>
      </c>
      <c r="AU563" s="255" t="s">
        <v>81</v>
      </c>
      <c r="AV563" s="14" t="s">
        <v>81</v>
      </c>
      <c r="AW563" s="14" t="s">
        <v>34</v>
      </c>
      <c r="AX563" s="14" t="s">
        <v>72</v>
      </c>
      <c r="AY563" s="255" t="s">
        <v>150</v>
      </c>
    </row>
    <row r="564" s="13" customFormat="1">
      <c r="A564" s="13"/>
      <c r="B564" s="235"/>
      <c r="C564" s="236"/>
      <c r="D564" s="228" t="s">
        <v>163</v>
      </c>
      <c r="E564" s="237" t="s">
        <v>19</v>
      </c>
      <c r="F564" s="238" t="s">
        <v>1126</v>
      </c>
      <c r="G564" s="236"/>
      <c r="H564" s="237" t="s">
        <v>19</v>
      </c>
      <c r="I564" s="239"/>
      <c r="J564" s="236"/>
      <c r="K564" s="236"/>
      <c r="L564" s="240"/>
      <c r="M564" s="241"/>
      <c r="N564" s="242"/>
      <c r="O564" s="242"/>
      <c r="P564" s="242"/>
      <c r="Q564" s="242"/>
      <c r="R564" s="242"/>
      <c r="S564" s="242"/>
      <c r="T564" s="24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4" t="s">
        <v>163</v>
      </c>
      <c r="AU564" s="244" t="s">
        <v>81</v>
      </c>
      <c r="AV564" s="13" t="s">
        <v>79</v>
      </c>
      <c r="AW564" s="13" t="s">
        <v>34</v>
      </c>
      <c r="AX564" s="13" t="s">
        <v>72</v>
      </c>
      <c r="AY564" s="244" t="s">
        <v>150</v>
      </c>
    </row>
    <row r="565" s="14" customFormat="1">
      <c r="A565" s="14"/>
      <c r="B565" s="245"/>
      <c r="C565" s="246"/>
      <c r="D565" s="228" t="s">
        <v>163</v>
      </c>
      <c r="E565" s="247" t="s">
        <v>19</v>
      </c>
      <c r="F565" s="248" t="s">
        <v>1459</v>
      </c>
      <c r="G565" s="246"/>
      <c r="H565" s="249">
        <v>8.5</v>
      </c>
      <c r="I565" s="250"/>
      <c r="J565" s="246"/>
      <c r="K565" s="246"/>
      <c r="L565" s="251"/>
      <c r="M565" s="252"/>
      <c r="N565" s="253"/>
      <c r="O565" s="253"/>
      <c r="P565" s="253"/>
      <c r="Q565" s="253"/>
      <c r="R565" s="253"/>
      <c r="S565" s="253"/>
      <c r="T565" s="25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5" t="s">
        <v>163</v>
      </c>
      <c r="AU565" s="255" t="s">
        <v>81</v>
      </c>
      <c r="AV565" s="14" t="s">
        <v>81</v>
      </c>
      <c r="AW565" s="14" t="s">
        <v>34</v>
      </c>
      <c r="AX565" s="14" t="s">
        <v>72</v>
      </c>
      <c r="AY565" s="255" t="s">
        <v>150</v>
      </c>
    </row>
    <row r="566" s="13" customFormat="1">
      <c r="A566" s="13"/>
      <c r="B566" s="235"/>
      <c r="C566" s="236"/>
      <c r="D566" s="228" t="s">
        <v>163</v>
      </c>
      <c r="E566" s="237" t="s">
        <v>19</v>
      </c>
      <c r="F566" s="238" t="s">
        <v>1131</v>
      </c>
      <c r="G566" s="236"/>
      <c r="H566" s="237" t="s">
        <v>19</v>
      </c>
      <c r="I566" s="239"/>
      <c r="J566" s="236"/>
      <c r="K566" s="236"/>
      <c r="L566" s="240"/>
      <c r="M566" s="241"/>
      <c r="N566" s="242"/>
      <c r="O566" s="242"/>
      <c r="P566" s="242"/>
      <c r="Q566" s="242"/>
      <c r="R566" s="242"/>
      <c r="S566" s="242"/>
      <c r="T566" s="24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4" t="s">
        <v>163</v>
      </c>
      <c r="AU566" s="244" t="s">
        <v>81</v>
      </c>
      <c r="AV566" s="13" t="s">
        <v>79</v>
      </c>
      <c r="AW566" s="13" t="s">
        <v>34</v>
      </c>
      <c r="AX566" s="13" t="s">
        <v>72</v>
      </c>
      <c r="AY566" s="244" t="s">
        <v>150</v>
      </c>
    </row>
    <row r="567" s="14" customFormat="1">
      <c r="A567" s="14"/>
      <c r="B567" s="245"/>
      <c r="C567" s="246"/>
      <c r="D567" s="228" t="s">
        <v>163</v>
      </c>
      <c r="E567" s="247" t="s">
        <v>19</v>
      </c>
      <c r="F567" s="248" t="s">
        <v>1460</v>
      </c>
      <c r="G567" s="246"/>
      <c r="H567" s="249">
        <v>5.1479999999999997</v>
      </c>
      <c r="I567" s="250"/>
      <c r="J567" s="246"/>
      <c r="K567" s="246"/>
      <c r="L567" s="251"/>
      <c r="M567" s="252"/>
      <c r="N567" s="253"/>
      <c r="O567" s="253"/>
      <c r="P567" s="253"/>
      <c r="Q567" s="253"/>
      <c r="R567" s="253"/>
      <c r="S567" s="253"/>
      <c r="T567" s="25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5" t="s">
        <v>163</v>
      </c>
      <c r="AU567" s="255" t="s">
        <v>81</v>
      </c>
      <c r="AV567" s="14" t="s">
        <v>81</v>
      </c>
      <c r="AW567" s="14" t="s">
        <v>34</v>
      </c>
      <c r="AX567" s="14" t="s">
        <v>72</v>
      </c>
      <c r="AY567" s="255" t="s">
        <v>150</v>
      </c>
    </row>
    <row r="568" s="15" customFormat="1">
      <c r="A568" s="15"/>
      <c r="B568" s="256"/>
      <c r="C568" s="257"/>
      <c r="D568" s="228" t="s">
        <v>163</v>
      </c>
      <c r="E568" s="258" t="s">
        <v>19</v>
      </c>
      <c r="F568" s="259" t="s">
        <v>167</v>
      </c>
      <c r="G568" s="257"/>
      <c r="H568" s="260">
        <v>19.562000000000001</v>
      </c>
      <c r="I568" s="261"/>
      <c r="J568" s="257"/>
      <c r="K568" s="257"/>
      <c r="L568" s="262"/>
      <c r="M568" s="263"/>
      <c r="N568" s="264"/>
      <c r="O568" s="264"/>
      <c r="P568" s="264"/>
      <c r="Q568" s="264"/>
      <c r="R568" s="264"/>
      <c r="S568" s="264"/>
      <c r="T568" s="26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6" t="s">
        <v>163</v>
      </c>
      <c r="AU568" s="266" t="s">
        <v>81</v>
      </c>
      <c r="AV568" s="15" t="s">
        <v>157</v>
      </c>
      <c r="AW568" s="15" t="s">
        <v>34</v>
      </c>
      <c r="AX568" s="15" t="s">
        <v>79</v>
      </c>
      <c r="AY568" s="266" t="s">
        <v>150</v>
      </c>
    </row>
    <row r="569" s="2" customFormat="1" ht="16.5" customHeight="1">
      <c r="A569" s="40"/>
      <c r="B569" s="41"/>
      <c r="C569" s="215" t="s">
        <v>543</v>
      </c>
      <c r="D569" s="215" t="s">
        <v>152</v>
      </c>
      <c r="E569" s="216" t="s">
        <v>1461</v>
      </c>
      <c r="F569" s="217" t="s">
        <v>1462</v>
      </c>
      <c r="G569" s="218" t="s">
        <v>170</v>
      </c>
      <c r="H569" s="219">
        <v>4</v>
      </c>
      <c r="I569" s="220"/>
      <c r="J569" s="221">
        <f>ROUND(I569*H569,2)</f>
        <v>0</v>
      </c>
      <c r="K569" s="217" t="s">
        <v>156</v>
      </c>
      <c r="L569" s="46"/>
      <c r="M569" s="222" t="s">
        <v>19</v>
      </c>
      <c r="N569" s="223" t="s">
        <v>43</v>
      </c>
      <c r="O569" s="86"/>
      <c r="P569" s="224">
        <f>O569*H569</f>
        <v>0</v>
      </c>
      <c r="Q569" s="224">
        <v>8.0000000000000007E-05</v>
      </c>
      <c r="R569" s="224">
        <f>Q569*H569</f>
        <v>0.00032000000000000003</v>
      </c>
      <c r="S569" s="224">
        <v>0</v>
      </c>
      <c r="T569" s="225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26" t="s">
        <v>157</v>
      </c>
      <c r="AT569" s="226" t="s">
        <v>152</v>
      </c>
      <c r="AU569" s="226" t="s">
        <v>81</v>
      </c>
      <c r="AY569" s="19" t="s">
        <v>150</v>
      </c>
      <c r="BE569" s="227">
        <f>IF(N569="základní",J569,0)</f>
        <v>0</v>
      </c>
      <c r="BF569" s="227">
        <f>IF(N569="snížená",J569,0)</f>
        <v>0</v>
      </c>
      <c r="BG569" s="227">
        <f>IF(N569="zákl. přenesená",J569,0)</f>
        <v>0</v>
      </c>
      <c r="BH569" s="227">
        <f>IF(N569="sníž. přenesená",J569,0)</f>
        <v>0</v>
      </c>
      <c r="BI569" s="227">
        <f>IF(N569="nulová",J569,0)</f>
        <v>0</v>
      </c>
      <c r="BJ569" s="19" t="s">
        <v>79</v>
      </c>
      <c r="BK569" s="227">
        <f>ROUND(I569*H569,2)</f>
        <v>0</v>
      </c>
      <c r="BL569" s="19" t="s">
        <v>157</v>
      </c>
      <c r="BM569" s="226" t="s">
        <v>1463</v>
      </c>
    </row>
    <row r="570" s="2" customFormat="1">
      <c r="A570" s="40"/>
      <c r="B570" s="41"/>
      <c r="C570" s="42"/>
      <c r="D570" s="228" t="s">
        <v>159</v>
      </c>
      <c r="E570" s="42"/>
      <c r="F570" s="229" t="s">
        <v>1464</v>
      </c>
      <c r="G570" s="42"/>
      <c r="H570" s="42"/>
      <c r="I570" s="230"/>
      <c r="J570" s="42"/>
      <c r="K570" s="42"/>
      <c r="L570" s="46"/>
      <c r="M570" s="231"/>
      <c r="N570" s="232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159</v>
      </c>
      <c r="AU570" s="19" t="s">
        <v>81</v>
      </c>
    </row>
    <row r="571" s="2" customFormat="1">
      <c r="A571" s="40"/>
      <c r="B571" s="41"/>
      <c r="C571" s="42"/>
      <c r="D571" s="233" t="s">
        <v>161</v>
      </c>
      <c r="E571" s="42"/>
      <c r="F571" s="234" t="s">
        <v>1465</v>
      </c>
      <c r="G571" s="42"/>
      <c r="H571" s="42"/>
      <c r="I571" s="230"/>
      <c r="J571" s="42"/>
      <c r="K571" s="42"/>
      <c r="L571" s="46"/>
      <c r="M571" s="231"/>
      <c r="N571" s="232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161</v>
      </c>
      <c r="AU571" s="19" t="s">
        <v>81</v>
      </c>
    </row>
    <row r="572" s="13" customFormat="1">
      <c r="A572" s="13"/>
      <c r="B572" s="235"/>
      <c r="C572" s="236"/>
      <c r="D572" s="228" t="s">
        <v>163</v>
      </c>
      <c r="E572" s="237" t="s">
        <v>19</v>
      </c>
      <c r="F572" s="238" t="s">
        <v>1250</v>
      </c>
      <c r="G572" s="236"/>
      <c r="H572" s="237" t="s">
        <v>19</v>
      </c>
      <c r="I572" s="239"/>
      <c r="J572" s="236"/>
      <c r="K572" s="236"/>
      <c r="L572" s="240"/>
      <c r="M572" s="241"/>
      <c r="N572" s="242"/>
      <c r="O572" s="242"/>
      <c r="P572" s="242"/>
      <c r="Q572" s="242"/>
      <c r="R572" s="242"/>
      <c r="S572" s="242"/>
      <c r="T572" s="24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4" t="s">
        <v>163</v>
      </c>
      <c r="AU572" s="244" t="s">
        <v>81</v>
      </c>
      <c r="AV572" s="13" t="s">
        <v>79</v>
      </c>
      <c r="AW572" s="13" t="s">
        <v>34</v>
      </c>
      <c r="AX572" s="13" t="s">
        <v>72</v>
      </c>
      <c r="AY572" s="244" t="s">
        <v>150</v>
      </c>
    </row>
    <row r="573" s="13" customFormat="1">
      <c r="A573" s="13"/>
      <c r="B573" s="235"/>
      <c r="C573" s="236"/>
      <c r="D573" s="228" t="s">
        <v>163</v>
      </c>
      <c r="E573" s="237" t="s">
        <v>19</v>
      </c>
      <c r="F573" s="238" t="s">
        <v>1131</v>
      </c>
      <c r="G573" s="236"/>
      <c r="H573" s="237" t="s">
        <v>19</v>
      </c>
      <c r="I573" s="239"/>
      <c r="J573" s="236"/>
      <c r="K573" s="236"/>
      <c r="L573" s="240"/>
      <c r="M573" s="241"/>
      <c r="N573" s="242"/>
      <c r="O573" s="242"/>
      <c r="P573" s="242"/>
      <c r="Q573" s="242"/>
      <c r="R573" s="242"/>
      <c r="S573" s="242"/>
      <c r="T573" s="24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4" t="s">
        <v>163</v>
      </c>
      <c r="AU573" s="244" t="s">
        <v>81</v>
      </c>
      <c r="AV573" s="13" t="s">
        <v>79</v>
      </c>
      <c r="AW573" s="13" t="s">
        <v>34</v>
      </c>
      <c r="AX573" s="13" t="s">
        <v>72</v>
      </c>
      <c r="AY573" s="244" t="s">
        <v>150</v>
      </c>
    </row>
    <row r="574" s="13" customFormat="1">
      <c r="A574" s="13"/>
      <c r="B574" s="235"/>
      <c r="C574" s="236"/>
      <c r="D574" s="228" t="s">
        <v>163</v>
      </c>
      <c r="E574" s="237" t="s">
        <v>19</v>
      </c>
      <c r="F574" s="238" t="s">
        <v>1466</v>
      </c>
      <c r="G574" s="236"/>
      <c r="H574" s="237" t="s">
        <v>19</v>
      </c>
      <c r="I574" s="239"/>
      <c r="J574" s="236"/>
      <c r="K574" s="236"/>
      <c r="L574" s="240"/>
      <c r="M574" s="241"/>
      <c r="N574" s="242"/>
      <c r="O574" s="242"/>
      <c r="P574" s="242"/>
      <c r="Q574" s="242"/>
      <c r="R574" s="242"/>
      <c r="S574" s="242"/>
      <c r="T574" s="24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4" t="s">
        <v>163</v>
      </c>
      <c r="AU574" s="244" t="s">
        <v>81</v>
      </c>
      <c r="AV574" s="13" t="s">
        <v>79</v>
      </c>
      <c r="AW574" s="13" t="s">
        <v>34</v>
      </c>
      <c r="AX574" s="13" t="s">
        <v>72</v>
      </c>
      <c r="AY574" s="244" t="s">
        <v>150</v>
      </c>
    </row>
    <row r="575" s="14" customFormat="1">
      <c r="A575" s="14"/>
      <c r="B575" s="245"/>
      <c r="C575" s="246"/>
      <c r="D575" s="228" t="s">
        <v>163</v>
      </c>
      <c r="E575" s="247" t="s">
        <v>19</v>
      </c>
      <c r="F575" s="248" t="s">
        <v>1467</v>
      </c>
      <c r="G575" s="246"/>
      <c r="H575" s="249">
        <v>4</v>
      </c>
      <c r="I575" s="250"/>
      <c r="J575" s="246"/>
      <c r="K575" s="246"/>
      <c r="L575" s="251"/>
      <c r="M575" s="252"/>
      <c r="N575" s="253"/>
      <c r="O575" s="253"/>
      <c r="P575" s="253"/>
      <c r="Q575" s="253"/>
      <c r="R575" s="253"/>
      <c r="S575" s="253"/>
      <c r="T575" s="25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5" t="s">
        <v>163</v>
      </c>
      <c r="AU575" s="255" t="s">
        <v>81</v>
      </c>
      <c r="AV575" s="14" t="s">
        <v>81</v>
      </c>
      <c r="AW575" s="14" t="s">
        <v>34</v>
      </c>
      <c r="AX575" s="14" t="s">
        <v>72</v>
      </c>
      <c r="AY575" s="255" t="s">
        <v>150</v>
      </c>
    </row>
    <row r="576" s="15" customFormat="1">
      <c r="A576" s="15"/>
      <c r="B576" s="256"/>
      <c r="C576" s="257"/>
      <c r="D576" s="228" t="s">
        <v>163</v>
      </c>
      <c r="E576" s="258" t="s">
        <v>19</v>
      </c>
      <c r="F576" s="259" t="s">
        <v>167</v>
      </c>
      <c r="G576" s="257"/>
      <c r="H576" s="260">
        <v>4</v>
      </c>
      <c r="I576" s="261"/>
      <c r="J576" s="257"/>
      <c r="K576" s="257"/>
      <c r="L576" s="262"/>
      <c r="M576" s="263"/>
      <c r="N576" s="264"/>
      <c r="O576" s="264"/>
      <c r="P576" s="264"/>
      <c r="Q576" s="264"/>
      <c r="R576" s="264"/>
      <c r="S576" s="264"/>
      <c r="T576" s="265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66" t="s">
        <v>163</v>
      </c>
      <c r="AU576" s="266" t="s">
        <v>81</v>
      </c>
      <c r="AV576" s="15" t="s">
        <v>157</v>
      </c>
      <c r="AW576" s="15" t="s">
        <v>34</v>
      </c>
      <c r="AX576" s="15" t="s">
        <v>79</v>
      </c>
      <c r="AY576" s="266" t="s">
        <v>150</v>
      </c>
    </row>
    <row r="577" s="2" customFormat="1" ht="16.5" customHeight="1">
      <c r="A577" s="40"/>
      <c r="B577" s="41"/>
      <c r="C577" s="267" t="s">
        <v>549</v>
      </c>
      <c r="D577" s="267" t="s">
        <v>412</v>
      </c>
      <c r="E577" s="268" t="s">
        <v>1468</v>
      </c>
      <c r="F577" s="269" t="s">
        <v>1469</v>
      </c>
      <c r="G577" s="270" t="s">
        <v>170</v>
      </c>
      <c r="H577" s="271">
        <v>4</v>
      </c>
      <c r="I577" s="272"/>
      <c r="J577" s="273">
        <f>ROUND(I577*H577,2)</f>
        <v>0</v>
      </c>
      <c r="K577" s="269" t="s">
        <v>19</v>
      </c>
      <c r="L577" s="274"/>
      <c r="M577" s="275" t="s">
        <v>19</v>
      </c>
      <c r="N577" s="276" t="s">
        <v>43</v>
      </c>
      <c r="O577" s="86"/>
      <c r="P577" s="224">
        <f>O577*H577</f>
        <v>0</v>
      </c>
      <c r="Q577" s="224">
        <v>0</v>
      </c>
      <c r="R577" s="224">
        <f>Q577*H577</f>
        <v>0</v>
      </c>
      <c r="S577" s="224">
        <v>0</v>
      </c>
      <c r="T577" s="225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26" t="s">
        <v>208</v>
      </c>
      <c r="AT577" s="226" t="s">
        <v>412</v>
      </c>
      <c r="AU577" s="226" t="s">
        <v>81</v>
      </c>
      <c r="AY577" s="19" t="s">
        <v>150</v>
      </c>
      <c r="BE577" s="227">
        <f>IF(N577="základní",J577,0)</f>
        <v>0</v>
      </c>
      <c r="BF577" s="227">
        <f>IF(N577="snížená",J577,0)</f>
        <v>0</v>
      </c>
      <c r="BG577" s="227">
        <f>IF(N577="zákl. přenesená",J577,0)</f>
        <v>0</v>
      </c>
      <c r="BH577" s="227">
        <f>IF(N577="sníž. přenesená",J577,0)</f>
        <v>0</v>
      </c>
      <c r="BI577" s="227">
        <f>IF(N577="nulová",J577,0)</f>
        <v>0</v>
      </c>
      <c r="BJ577" s="19" t="s">
        <v>79</v>
      </c>
      <c r="BK577" s="227">
        <f>ROUND(I577*H577,2)</f>
        <v>0</v>
      </c>
      <c r="BL577" s="19" t="s">
        <v>157</v>
      </c>
      <c r="BM577" s="226" t="s">
        <v>1470</v>
      </c>
    </row>
    <row r="578" s="2" customFormat="1">
      <c r="A578" s="40"/>
      <c r="B578" s="41"/>
      <c r="C578" s="42"/>
      <c r="D578" s="228" t="s">
        <v>159</v>
      </c>
      <c r="E578" s="42"/>
      <c r="F578" s="229" t="s">
        <v>1471</v>
      </c>
      <c r="G578" s="42"/>
      <c r="H578" s="42"/>
      <c r="I578" s="230"/>
      <c r="J578" s="42"/>
      <c r="K578" s="42"/>
      <c r="L578" s="46"/>
      <c r="M578" s="231"/>
      <c r="N578" s="232"/>
      <c r="O578" s="86"/>
      <c r="P578" s="86"/>
      <c r="Q578" s="86"/>
      <c r="R578" s="86"/>
      <c r="S578" s="86"/>
      <c r="T578" s="87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9" t="s">
        <v>159</v>
      </c>
      <c r="AU578" s="19" t="s">
        <v>81</v>
      </c>
    </row>
    <row r="579" s="13" customFormat="1">
      <c r="A579" s="13"/>
      <c r="B579" s="235"/>
      <c r="C579" s="236"/>
      <c r="D579" s="228" t="s">
        <v>163</v>
      </c>
      <c r="E579" s="237" t="s">
        <v>19</v>
      </c>
      <c r="F579" s="238" t="s">
        <v>1472</v>
      </c>
      <c r="G579" s="236"/>
      <c r="H579" s="237" t="s">
        <v>19</v>
      </c>
      <c r="I579" s="239"/>
      <c r="J579" s="236"/>
      <c r="K579" s="236"/>
      <c r="L579" s="240"/>
      <c r="M579" s="241"/>
      <c r="N579" s="242"/>
      <c r="O579" s="242"/>
      <c r="P579" s="242"/>
      <c r="Q579" s="242"/>
      <c r="R579" s="242"/>
      <c r="S579" s="242"/>
      <c r="T579" s="24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4" t="s">
        <v>163</v>
      </c>
      <c r="AU579" s="244" t="s">
        <v>81</v>
      </c>
      <c r="AV579" s="13" t="s">
        <v>79</v>
      </c>
      <c r="AW579" s="13" t="s">
        <v>34</v>
      </c>
      <c r="AX579" s="13" t="s">
        <v>72</v>
      </c>
      <c r="AY579" s="244" t="s">
        <v>150</v>
      </c>
    </row>
    <row r="580" s="14" customFormat="1">
      <c r="A580" s="14"/>
      <c r="B580" s="245"/>
      <c r="C580" s="246"/>
      <c r="D580" s="228" t="s">
        <v>163</v>
      </c>
      <c r="E580" s="247" t="s">
        <v>19</v>
      </c>
      <c r="F580" s="248" t="s">
        <v>310</v>
      </c>
      <c r="G580" s="246"/>
      <c r="H580" s="249">
        <v>4</v>
      </c>
      <c r="I580" s="250"/>
      <c r="J580" s="246"/>
      <c r="K580" s="246"/>
      <c r="L580" s="251"/>
      <c r="M580" s="252"/>
      <c r="N580" s="253"/>
      <c r="O580" s="253"/>
      <c r="P580" s="253"/>
      <c r="Q580" s="253"/>
      <c r="R580" s="253"/>
      <c r="S580" s="253"/>
      <c r="T580" s="25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5" t="s">
        <v>163</v>
      </c>
      <c r="AU580" s="255" t="s">
        <v>81</v>
      </c>
      <c r="AV580" s="14" t="s">
        <v>81</v>
      </c>
      <c r="AW580" s="14" t="s">
        <v>34</v>
      </c>
      <c r="AX580" s="14" t="s">
        <v>72</v>
      </c>
      <c r="AY580" s="255" t="s">
        <v>150</v>
      </c>
    </row>
    <row r="581" s="15" customFormat="1">
      <c r="A581" s="15"/>
      <c r="B581" s="256"/>
      <c r="C581" s="257"/>
      <c r="D581" s="228" t="s">
        <v>163</v>
      </c>
      <c r="E581" s="258" t="s">
        <v>19</v>
      </c>
      <c r="F581" s="259" t="s">
        <v>167</v>
      </c>
      <c r="G581" s="257"/>
      <c r="H581" s="260">
        <v>4</v>
      </c>
      <c r="I581" s="261"/>
      <c r="J581" s="257"/>
      <c r="K581" s="257"/>
      <c r="L581" s="262"/>
      <c r="M581" s="263"/>
      <c r="N581" s="264"/>
      <c r="O581" s="264"/>
      <c r="P581" s="264"/>
      <c r="Q581" s="264"/>
      <c r="R581" s="264"/>
      <c r="S581" s="264"/>
      <c r="T581" s="26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66" t="s">
        <v>163</v>
      </c>
      <c r="AU581" s="266" t="s">
        <v>81</v>
      </c>
      <c r="AV581" s="15" t="s">
        <v>157</v>
      </c>
      <c r="AW581" s="15" t="s">
        <v>34</v>
      </c>
      <c r="AX581" s="15" t="s">
        <v>79</v>
      </c>
      <c r="AY581" s="266" t="s">
        <v>150</v>
      </c>
    </row>
    <row r="582" s="2" customFormat="1" ht="16.5" customHeight="1">
      <c r="A582" s="40"/>
      <c r="B582" s="41"/>
      <c r="C582" s="215" t="s">
        <v>556</v>
      </c>
      <c r="D582" s="215" t="s">
        <v>152</v>
      </c>
      <c r="E582" s="216" t="s">
        <v>1473</v>
      </c>
      <c r="F582" s="217" t="s">
        <v>1474</v>
      </c>
      <c r="G582" s="218" t="s">
        <v>218</v>
      </c>
      <c r="H582" s="219">
        <v>6.8049999999999997</v>
      </c>
      <c r="I582" s="220"/>
      <c r="J582" s="221">
        <f>ROUND(I582*H582,2)</f>
        <v>0</v>
      </c>
      <c r="K582" s="217" t="s">
        <v>156</v>
      </c>
      <c r="L582" s="46"/>
      <c r="M582" s="222" t="s">
        <v>19</v>
      </c>
      <c r="N582" s="223" t="s">
        <v>43</v>
      </c>
      <c r="O582" s="86"/>
      <c r="P582" s="224">
        <f>O582*H582</f>
        <v>0</v>
      </c>
      <c r="Q582" s="224">
        <v>0.12171</v>
      </c>
      <c r="R582" s="224">
        <f>Q582*H582</f>
        <v>0.82823654999999996</v>
      </c>
      <c r="S582" s="224">
        <v>2.3999999999999999</v>
      </c>
      <c r="T582" s="225">
        <f>S582*H582</f>
        <v>16.331999999999997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26" t="s">
        <v>157</v>
      </c>
      <c r="AT582" s="226" t="s">
        <v>152</v>
      </c>
      <c r="AU582" s="226" t="s">
        <v>81</v>
      </c>
      <c r="AY582" s="19" t="s">
        <v>150</v>
      </c>
      <c r="BE582" s="227">
        <f>IF(N582="základní",J582,0)</f>
        <v>0</v>
      </c>
      <c r="BF582" s="227">
        <f>IF(N582="snížená",J582,0)</f>
        <v>0</v>
      </c>
      <c r="BG582" s="227">
        <f>IF(N582="zákl. přenesená",J582,0)</f>
        <v>0</v>
      </c>
      <c r="BH582" s="227">
        <f>IF(N582="sníž. přenesená",J582,0)</f>
        <v>0</v>
      </c>
      <c r="BI582" s="227">
        <f>IF(N582="nulová",J582,0)</f>
        <v>0</v>
      </c>
      <c r="BJ582" s="19" t="s">
        <v>79</v>
      </c>
      <c r="BK582" s="227">
        <f>ROUND(I582*H582,2)</f>
        <v>0</v>
      </c>
      <c r="BL582" s="19" t="s">
        <v>157</v>
      </c>
      <c r="BM582" s="226" t="s">
        <v>1475</v>
      </c>
    </row>
    <row r="583" s="2" customFormat="1">
      <c r="A583" s="40"/>
      <c r="B583" s="41"/>
      <c r="C583" s="42"/>
      <c r="D583" s="228" t="s">
        <v>159</v>
      </c>
      <c r="E583" s="42"/>
      <c r="F583" s="229" t="s">
        <v>1476</v>
      </c>
      <c r="G583" s="42"/>
      <c r="H583" s="42"/>
      <c r="I583" s="230"/>
      <c r="J583" s="42"/>
      <c r="K583" s="42"/>
      <c r="L583" s="46"/>
      <c r="M583" s="231"/>
      <c r="N583" s="232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159</v>
      </c>
      <c r="AU583" s="19" t="s">
        <v>81</v>
      </c>
    </row>
    <row r="584" s="2" customFormat="1">
      <c r="A584" s="40"/>
      <c r="B584" s="41"/>
      <c r="C584" s="42"/>
      <c r="D584" s="233" t="s">
        <v>161</v>
      </c>
      <c r="E584" s="42"/>
      <c r="F584" s="234" t="s">
        <v>1477</v>
      </c>
      <c r="G584" s="42"/>
      <c r="H584" s="42"/>
      <c r="I584" s="230"/>
      <c r="J584" s="42"/>
      <c r="K584" s="42"/>
      <c r="L584" s="46"/>
      <c r="M584" s="231"/>
      <c r="N584" s="232"/>
      <c r="O584" s="86"/>
      <c r="P584" s="86"/>
      <c r="Q584" s="86"/>
      <c r="R584" s="86"/>
      <c r="S584" s="86"/>
      <c r="T584" s="87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9" t="s">
        <v>161</v>
      </c>
      <c r="AU584" s="19" t="s">
        <v>81</v>
      </c>
    </row>
    <row r="585" s="13" customFormat="1">
      <c r="A585" s="13"/>
      <c r="B585" s="235"/>
      <c r="C585" s="236"/>
      <c r="D585" s="228" t="s">
        <v>163</v>
      </c>
      <c r="E585" s="237" t="s">
        <v>19</v>
      </c>
      <c r="F585" s="238" t="s">
        <v>1118</v>
      </c>
      <c r="G585" s="236"/>
      <c r="H585" s="237" t="s">
        <v>19</v>
      </c>
      <c r="I585" s="239"/>
      <c r="J585" s="236"/>
      <c r="K585" s="236"/>
      <c r="L585" s="240"/>
      <c r="M585" s="241"/>
      <c r="N585" s="242"/>
      <c r="O585" s="242"/>
      <c r="P585" s="242"/>
      <c r="Q585" s="242"/>
      <c r="R585" s="242"/>
      <c r="S585" s="242"/>
      <c r="T585" s="24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4" t="s">
        <v>163</v>
      </c>
      <c r="AU585" s="244" t="s">
        <v>81</v>
      </c>
      <c r="AV585" s="13" t="s">
        <v>79</v>
      </c>
      <c r="AW585" s="13" t="s">
        <v>34</v>
      </c>
      <c r="AX585" s="13" t="s">
        <v>72</v>
      </c>
      <c r="AY585" s="244" t="s">
        <v>150</v>
      </c>
    </row>
    <row r="586" s="13" customFormat="1">
      <c r="A586" s="13"/>
      <c r="B586" s="235"/>
      <c r="C586" s="236"/>
      <c r="D586" s="228" t="s">
        <v>163</v>
      </c>
      <c r="E586" s="237" t="s">
        <v>19</v>
      </c>
      <c r="F586" s="238" t="s">
        <v>1478</v>
      </c>
      <c r="G586" s="236"/>
      <c r="H586" s="237" t="s">
        <v>19</v>
      </c>
      <c r="I586" s="239"/>
      <c r="J586" s="236"/>
      <c r="K586" s="236"/>
      <c r="L586" s="240"/>
      <c r="M586" s="241"/>
      <c r="N586" s="242"/>
      <c r="O586" s="242"/>
      <c r="P586" s="242"/>
      <c r="Q586" s="242"/>
      <c r="R586" s="242"/>
      <c r="S586" s="242"/>
      <c r="T586" s="24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4" t="s">
        <v>163</v>
      </c>
      <c r="AU586" s="244" t="s">
        <v>81</v>
      </c>
      <c r="AV586" s="13" t="s">
        <v>79</v>
      </c>
      <c r="AW586" s="13" t="s">
        <v>34</v>
      </c>
      <c r="AX586" s="13" t="s">
        <v>72</v>
      </c>
      <c r="AY586" s="244" t="s">
        <v>150</v>
      </c>
    </row>
    <row r="587" s="14" customFormat="1">
      <c r="A587" s="14"/>
      <c r="B587" s="245"/>
      <c r="C587" s="246"/>
      <c r="D587" s="228" t="s">
        <v>163</v>
      </c>
      <c r="E587" s="247" t="s">
        <v>19</v>
      </c>
      <c r="F587" s="248" t="s">
        <v>1479</v>
      </c>
      <c r="G587" s="246"/>
      <c r="H587" s="249">
        <v>3.1499999999999999</v>
      </c>
      <c r="I587" s="250"/>
      <c r="J587" s="246"/>
      <c r="K587" s="246"/>
      <c r="L587" s="251"/>
      <c r="M587" s="252"/>
      <c r="N587" s="253"/>
      <c r="O587" s="253"/>
      <c r="P587" s="253"/>
      <c r="Q587" s="253"/>
      <c r="R587" s="253"/>
      <c r="S587" s="253"/>
      <c r="T587" s="25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5" t="s">
        <v>163</v>
      </c>
      <c r="AU587" s="255" t="s">
        <v>81</v>
      </c>
      <c r="AV587" s="14" t="s">
        <v>81</v>
      </c>
      <c r="AW587" s="14" t="s">
        <v>34</v>
      </c>
      <c r="AX587" s="14" t="s">
        <v>72</v>
      </c>
      <c r="AY587" s="255" t="s">
        <v>150</v>
      </c>
    </row>
    <row r="588" s="14" customFormat="1">
      <c r="A588" s="14"/>
      <c r="B588" s="245"/>
      <c r="C588" s="246"/>
      <c r="D588" s="228" t="s">
        <v>163</v>
      </c>
      <c r="E588" s="247" t="s">
        <v>19</v>
      </c>
      <c r="F588" s="248" t="s">
        <v>1480</v>
      </c>
      <c r="G588" s="246"/>
      <c r="H588" s="249">
        <v>3.6549999999999998</v>
      </c>
      <c r="I588" s="250"/>
      <c r="J588" s="246"/>
      <c r="K588" s="246"/>
      <c r="L588" s="251"/>
      <c r="M588" s="252"/>
      <c r="N588" s="253"/>
      <c r="O588" s="253"/>
      <c r="P588" s="253"/>
      <c r="Q588" s="253"/>
      <c r="R588" s="253"/>
      <c r="S588" s="253"/>
      <c r="T588" s="25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5" t="s">
        <v>163</v>
      </c>
      <c r="AU588" s="255" t="s">
        <v>81</v>
      </c>
      <c r="AV588" s="14" t="s">
        <v>81</v>
      </c>
      <c r="AW588" s="14" t="s">
        <v>34</v>
      </c>
      <c r="AX588" s="14" t="s">
        <v>72</v>
      </c>
      <c r="AY588" s="255" t="s">
        <v>150</v>
      </c>
    </row>
    <row r="589" s="15" customFormat="1">
      <c r="A589" s="15"/>
      <c r="B589" s="256"/>
      <c r="C589" s="257"/>
      <c r="D589" s="228" t="s">
        <v>163</v>
      </c>
      <c r="E589" s="258" t="s">
        <v>19</v>
      </c>
      <c r="F589" s="259" t="s">
        <v>167</v>
      </c>
      <c r="G589" s="257"/>
      <c r="H589" s="260">
        <v>6.8049999999999997</v>
      </c>
      <c r="I589" s="261"/>
      <c r="J589" s="257"/>
      <c r="K589" s="257"/>
      <c r="L589" s="262"/>
      <c r="M589" s="263"/>
      <c r="N589" s="264"/>
      <c r="O589" s="264"/>
      <c r="P589" s="264"/>
      <c r="Q589" s="264"/>
      <c r="R589" s="264"/>
      <c r="S589" s="264"/>
      <c r="T589" s="265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66" t="s">
        <v>163</v>
      </c>
      <c r="AU589" s="266" t="s">
        <v>81</v>
      </c>
      <c r="AV589" s="15" t="s">
        <v>157</v>
      </c>
      <c r="AW589" s="15" t="s">
        <v>34</v>
      </c>
      <c r="AX589" s="15" t="s">
        <v>79</v>
      </c>
      <c r="AY589" s="266" t="s">
        <v>150</v>
      </c>
    </row>
    <row r="590" s="2" customFormat="1" ht="21.75" customHeight="1">
      <c r="A590" s="40"/>
      <c r="B590" s="41"/>
      <c r="C590" s="215" t="s">
        <v>566</v>
      </c>
      <c r="D590" s="215" t="s">
        <v>152</v>
      </c>
      <c r="E590" s="216" t="s">
        <v>1481</v>
      </c>
      <c r="F590" s="217" t="s">
        <v>1482</v>
      </c>
      <c r="G590" s="218" t="s">
        <v>476</v>
      </c>
      <c r="H590" s="219">
        <v>6.9000000000000004</v>
      </c>
      <c r="I590" s="220"/>
      <c r="J590" s="221">
        <f>ROUND(I590*H590,2)</f>
        <v>0</v>
      </c>
      <c r="K590" s="217" t="s">
        <v>156</v>
      </c>
      <c r="L590" s="46"/>
      <c r="M590" s="222" t="s">
        <v>19</v>
      </c>
      <c r="N590" s="223" t="s">
        <v>43</v>
      </c>
      <c r="O590" s="86"/>
      <c r="P590" s="224">
        <f>O590*H590</f>
        <v>0</v>
      </c>
      <c r="Q590" s="224">
        <v>0</v>
      </c>
      <c r="R590" s="224">
        <f>Q590*H590</f>
        <v>0</v>
      </c>
      <c r="S590" s="224">
        <v>2.0550000000000002</v>
      </c>
      <c r="T590" s="225">
        <f>S590*H590</f>
        <v>14.179500000000003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26" t="s">
        <v>157</v>
      </c>
      <c r="AT590" s="226" t="s">
        <v>152</v>
      </c>
      <c r="AU590" s="226" t="s">
        <v>81</v>
      </c>
      <c r="AY590" s="19" t="s">
        <v>150</v>
      </c>
      <c r="BE590" s="227">
        <f>IF(N590="základní",J590,0)</f>
        <v>0</v>
      </c>
      <c r="BF590" s="227">
        <f>IF(N590="snížená",J590,0)</f>
        <v>0</v>
      </c>
      <c r="BG590" s="227">
        <f>IF(N590="zákl. přenesená",J590,0)</f>
        <v>0</v>
      </c>
      <c r="BH590" s="227">
        <f>IF(N590="sníž. přenesená",J590,0)</f>
        <v>0</v>
      </c>
      <c r="BI590" s="227">
        <f>IF(N590="nulová",J590,0)</f>
        <v>0</v>
      </c>
      <c r="BJ590" s="19" t="s">
        <v>79</v>
      </c>
      <c r="BK590" s="227">
        <f>ROUND(I590*H590,2)</f>
        <v>0</v>
      </c>
      <c r="BL590" s="19" t="s">
        <v>157</v>
      </c>
      <c r="BM590" s="226" t="s">
        <v>1483</v>
      </c>
    </row>
    <row r="591" s="2" customFormat="1">
      <c r="A591" s="40"/>
      <c r="B591" s="41"/>
      <c r="C591" s="42"/>
      <c r="D591" s="228" t="s">
        <v>159</v>
      </c>
      <c r="E591" s="42"/>
      <c r="F591" s="229" t="s">
        <v>1484</v>
      </c>
      <c r="G591" s="42"/>
      <c r="H591" s="42"/>
      <c r="I591" s="230"/>
      <c r="J591" s="42"/>
      <c r="K591" s="42"/>
      <c r="L591" s="46"/>
      <c r="M591" s="231"/>
      <c r="N591" s="232"/>
      <c r="O591" s="86"/>
      <c r="P591" s="86"/>
      <c r="Q591" s="86"/>
      <c r="R591" s="86"/>
      <c r="S591" s="86"/>
      <c r="T591" s="87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159</v>
      </c>
      <c r="AU591" s="19" t="s">
        <v>81</v>
      </c>
    </row>
    <row r="592" s="2" customFormat="1">
      <c r="A592" s="40"/>
      <c r="B592" s="41"/>
      <c r="C592" s="42"/>
      <c r="D592" s="233" t="s">
        <v>161</v>
      </c>
      <c r="E592" s="42"/>
      <c r="F592" s="234" t="s">
        <v>1485</v>
      </c>
      <c r="G592" s="42"/>
      <c r="H592" s="42"/>
      <c r="I592" s="230"/>
      <c r="J592" s="42"/>
      <c r="K592" s="42"/>
      <c r="L592" s="46"/>
      <c r="M592" s="231"/>
      <c r="N592" s="232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161</v>
      </c>
      <c r="AU592" s="19" t="s">
        <v>81</v>
      </c>
    </row>
    <row r="593" s="13" customFormat="1">
      <c r="A593" s="13"/>
      <c r="B593" s="235"/>
      <c r="C593" s="236"/>
      <c r="D593" s="228" t="s">
        <v>163</v>
      </c>
      <c r="E593" s="237" t="s">
        <v>19</v>
      </c>
      <c r="F593" s="238" t="s">
        <v>1118</v>
      </c>
      <c r="G593" s="236"/>
      <c r="H593" s="237" t="s">
        <v>19</v>
      </c>
      <c r="I593" s="239"/>
      <c r="J593" s="236"/>
      <c r="K593" s="236"/>
      <c r="L593" s="240"/>
      <c r="M593" s="241"/>
      <c r="N593" s="242"/>
      <c r="O593" s="242"/>
      <c r="P593" s="242"/>
      <c r="Q593" s="242"/>
      <c r="R593" s="242"/>
      <c r="S593" s="242"/>
      <c r="T593" s="24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4" t="s">
        <v>163</v>
      </c>
      <c r="AU593" s="244" t="s">
        <v>81</v>
      </c>
      <c r="AV593" s="13" t="s">
        <v>79</v>
      </c>
      <c r="AW593" s="13" t="s">
        <v>34</v>
      </c>
      <c r="AX593" s="13" t="s">
        <v>72</v>
      </c>
      <c r="AY593" s="244" t="s">
        <v>150</v>
      </c>
    </row>
    <row r="594" s="13" customFormat="1">
      <c r="A594" s="13"/>
      <c r="B594" s="235"/>
      <c r="C594" s="236"/>
      <c r="D594" s="228" t="s">
        <v>163</v>
      </c>
      <c r="E594" s="237" t="s">
        <v>19</v>
      </c>
      <c r="F594" s="238" t="s">
        <v>1126</v>
      </c>
      <c r="G594" s="236"/>
      <c r="H594" s="237" t="s">
        <v>19</v>
      </c>
      <c r="I594" s="239"/>
      <c r="J594" s="236"/>
      <c r="K594" s="236"/>
      <c r="L594" s="240"/>
      <c r="M594" s="241"/>
      <c r="N594" s="242"/>
      <c r="O594" s="242"/>
      <c r="P594" s="242"/>
      <c r="Q594" s="242"/>
      <c r="R594" s="242"/>
      <c r="S594" s="242"/>
      <c r="T594" s="24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4" t="s">
        <v>163</v>
      </c>
      <c r="AU594" s="244" t="s">
        <v>81</v>
      </c>
      <c r="AV594" s="13" t="s">
        <v>79</v>
      </c>
      <c r="AW594" s="13" t="s">
        <v>34</v>
      </c>
      <c r="AX594" s="13" t="s">
        <v>72</v>
      </c>
      <c r="AY594" s="244" t="s">
        <v>150</v>
      </c>
    </row>
    <row r="595" s="14" customFormat="1">
      <c r="A595" s="14"/>
      <c r="B595" s="245"/>
      <c r="C595" s="246"/>
      <c r="D595" s="228" t="s">
        <v>163</v>
      </c>
      <c r="E595" s="247" t="s">
        <v>19</v>
      </c>
      <c r="F595" s="248" t="s">
        <v>1486</v>
      </c>
      <c r="G595" s="246"/>
      <c r="H595" s="249">
        <v>6.9000000000000004</v>
      </c>
      <c r="I595" s="250"/>
      <c r="J595" s="246"/>
      <c r="K595" s="246"/>
      <c r="L595" s="251"/>
      <c r="M595" s="252"/>
      <c r="N595" s="253"/>
      <c r="O595" s="253"/>
      <c r="P595" s="253"/>
      <c r="Q595" s="253"/>
      <c r="R595" s="253"/>
      <c r="S595" s="253"/>
      <c r="T595" s="25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5" t="s">
        <v>163</v>
      </c>
      <c r="AU595" s="255" t="s">
        <v>81</v>
      </c>
      <c r="AV595" s="14" t="s">
        <v>81</v>
      </c>
      <c r="AW595" s="14" t="s">
        <v>34</v>
      </c>
      <c r="AX595" s="14" t="s">
        <v>72</v>
      </c>
      <c r="AY595" s="255" t="s">
        <v>150</v>
      </c>
    </row>
    <row r="596" s="15" customFormat="1">
      <c r="A596" s="15"/>
      <c r="B596" s="256"/>
      <c r="C596" s="257"/>
      <c r="D596" s="228" t="s">
        <v>163</v>
      </c>
      <c r="E596" s="258" t="s">
        <v>19</v>
      </c>
      <c r="F596" s="259" t="s">
        <v>167</v>
      </c>
      <c r="G596" s="257"/>
      <c r="H596" s="260">
        <v>6.9000000000000004</v>
      </c>
      <c r="I596" s="261"/>
      <c r="J596" s="257"/>
      <c r="K596" s="257"/>
      <c r="L596" s="262"/>
      <c r="M596" s="263"/>
      <c r="N596" s="264"/>
      <c r="O596" s="264"/>
      <c r="P596" s="264"/>
      <c r="Q596" s="264"/>
      <c r="R596" s="264"/>
      <c r="S596" s="264"/>
      <c r="T596" s="26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66" t="s">
        <v>163</v>
      </c>
      <c r="AU596" s="266" t="s">
        <v>81</v>
      </c>
      <c r="AV596" s="15" t="s">
        <v>157</v>
      </c>
      <c r="AW596" s="15" t="s">
        <v>34</v>
      </c>
      <c r="AX596" s="15" t="s">
        <v>79</v>
      </c>
      <c r="AY596" s="266" t="s">
        <v>150</v>
      </c>
    </row>
    <row r="597" s="12" customFormat="1" ht="22.8" customHeight="1">
      <c r="A597" s="12"/>
      <c r="B597" s="199"/>
      <c r="C597" s="200"/>
      <c r="D597" s="201" t="s">
        <v>71</v>
      </c>
      <c r="E597" s="213" t="s">
        <v>564</v>
      </c>
      <c r="F597" s="213" t="s">
        <v>565</v>
      </c>
      <c r="G597" s="200"/>
      <c r="H597" s="200"/>
      <c r="I597" s="203"/>
      <c r="J597" s="214">
        <f>BK597</f>
        <v>0</v>
      </c>
      <c r="K597" s="200"/>
      <c r="L597" s="205"/>
      <c r="M597" s="206"/>
      <c r="N597" s="207"/>
      <c r="O597" s="207"/>
      <c r="P597" s="208">
        <f>SUM(P598:P619)</f>
        <v>0</v>
      </c>
      <c r="Q597" s="207"/>
      <c r="R597" s="208">
        <f>SUM(R598:R619)</f>
        <v>0</v>
      </c>
      <c r="S597" s="207"/>
      <c r="T597" s="209">
        <f>SUM(T598:T619)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10" t="s">
        <v>79</v>
      </c>
      <c r="AT597" s="211" t="s">
        <v>71</v>
      </c>
      <c r="AU597" s="211" t="s">
        <v>79</v>
      </c>
      <c r="AY597" s="210" t="s">
        <v>150</v>
      </c>
      <c r="BK597" s="212">
        <f>SUM(BK598:BK619)</f>
        <v>0</v>
      </c>
    </row>
    <row r="598" s="2" customFormat="1" ht="16.5" customHeight="1">
      <c r="A598" s="40"/>
      <c r="B598" s="41"/>
      <c r="C598" s="215" t="s">
        <v>578</v>
      </c>
      <c r="D598" s="215" t="s">
        <v>152</v>
      </c>
      <c r="E598" s="216" t="s">
        <v>1487</v>
      </c>
      <c r="F598" s="217" t="s">
        <v>1488</v>
      </c>
      <c r="G598" s="218" t="s">
        <v>382</v>
      </c>
      <c r="H598" s="219">
        <v>30.512</v>
      </c>
      <c r="I598" s="220"/>
      <c r="J598" s="221">
        <f>ROUND(I598*H598,2)</f>
        <v>0</v>
      </c>
      <c r="K598" s="217" t="s">
        <v>156</v>
      </c>
      <c r="L598" s="46"/>
      <c r="M598" s="222" t="s">
        <v>19</v>
      </c>
      <c r="N598" s="223" t="s">
        <v>43</v>
      </c>
      <c r="O598" s="86"/>
      <c r="P598" s="224">
        <f>O598*H598</f>
        <v>0</v>
      </c>
      <c r="Q598" s="224">
        <v>0</v>
      </c>
      <c r="R598" s="224">
        <f>Q598*H598</f>
        <v>0</v>
      </c>
      <c r="S598" s="224">
        <v>0</v>
      </c>
      <c r="T598" s="225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26" t="s">
        <v>157</v>
      </c>
      <c r="AT598" s="226" t="s">
        <v>152</v>
      </c>
      <c r="AU598" s="226" t="s">
        <v>81</v>
      </c>
      <c r="AY598" s="19" t="s">
        <v>150</v>
      </c>
      <c r="BE598" s="227">
        <f>IF(N598="základní",J598,0)</f>
        <v>0</v>
      </c>
      <c r="BF598" s="227">
        <f>IF(N598="snížená",J598,0)</f>
        <v>0</v>
      </c>
      <c r="BG598" s="227">
        <f>IF(N598="zákl. přenesená",J598,0)</f>
        <v>0</v>
      </c>
      <c r="BH598" s="227">
        <f>IF(N598="sníž. přenesená",J598,0)</f>
        <v>0</v>
      </c>
      <c r="BI598" s="227">
        <f>IF(N598="nulová",J598,0)</f>
        <v>0</v>
      </c>
      <c r="BJ598" s="19" t="s">
        <v>79</v>
      </c>
      <c r="BK598" s="227">
        <f>ROUND(I598*H598,2)</f>
        <v>0</v>
      </c>
      <c r="BL598" s="19" t="s">
        <v>157</v>
      </c>
      <c r="BM598" s="226" t="s">
        <v>1489</v>
      </c>
    </row>
    <row r="599" s="2" customFormat="1">
      <c r="A599" s="40"/>
      <c r="B599" s="41"/>
      <c r="C599" s="42"/>
      <c r="D599" s="228" t="s">
        <v>159</v>
      </c>
      <c r="E599" s="42"/>
      <c r="F599" s="229" t="s">
        <v>1490</v>
      </c>
      <c r="G599" s="42"/>
      <c r="H599" s="42"/>
      <c r="I599" s="230"/>
      <c r="J599" s="42"/>
      <c r="K599" s="42"/>
      <c r="L599" s="46"/>
      <c r="M599" s="231"/>
      <c r="N599" s="232"/>
      <c r="O599" s="86"/>
      <c r="P599" s="86"/>
      <c r="Q599" s="86"/>
      <c r="R599" s="86"/>
      <c r="S599" s="86"/>
      <c r="T599" s="87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9" t="s">
        <v>159</v>
      </c>
      <c r="AU599" s="19" t="s">
        <v>81</v>
      </c>
    </row>
    <row r="600" s="2" customFormat="1">
      <c r="A600" s="40"/>
      <c r="B600" s="41"/>
      <c r="C600" s="42"/>
      <c r="D600" s="233" t="s">
        <v>161</v>
      </c>
      <c r="E600" s="42"/>
      <c r="F600" s="234" t="s">
        <v>1491</v>
      </c>
      <c r="G600" s="42"/>
      <c r="H600" s="42"/>
      <c r="I600" s="230"/>
      <c r="J600" s="42"/>
      <c r="K600" s="42"/>
      <c r="L600" s="46"/>
      <c r="M600" s="231"/>
      <c r="N600" s="232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161</v>
      </c>
      <c r="AU600" s="19" t="s">
        <v>81</v>
      </c>
    </row>
    <row r="601" s="13" customFormat="1">
      <c r="A601" s="13"/>
      <c r="B601" s="235"/>
      <c r="C601" s="236"/>
      <c r="D601" s="228" t="s">
        <v>163</v>
      </c>
      <c r="E601" s="237" t="s">
        <v>19</v>
      </c>
      <c r="F601" s="238" t="s">
        <v>1118</v>
      </c>
      <c r="G601" s="236"/>
      <c r="H601" s="237" t="s">
        <v>19</v>
      </c>
      <c r="I601" s="239"/>
      <c r="J601" s="236"/>
      <c r="K601" s="236"/>
      <c r="L601" s="240"/>
      <c r="M601" s="241"/>
      <c r="N601" s="242"/>
      <c r="O601" s="242"/>
      <c r="P601" s="242"/>
      <c r="Q601" s="242"/>
      <c r="R601" s="242"/>
      <c r="S601" s="242"/>
      <c r="T601" s="24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4" t="s">
        <v>163</v>
      </c>
      <c r="AU601" s="244" t="s">
        <v>81</v>
      </c>
      <c r="AV601" s="13" t="s">
        <v>79</v>
      </c>
      <c r="AW601" s="13" t="s">
        <v>34</v>
      </c>
      <c r="AX601" s="13" t="s">
        <v>72</v>
      </c>
      <c r="AY601" s="244" t="s">
        <v>150</v>
      </c>
    </row>
    <row r="602" s="13" customFormat="1">
      <c r="A602" s="13"/>
      <c r="B602" s="235"/>
      <c r="C602" s="236"/>
      <c r="D602" s="228" t="s">
        <v>163</v>
      </c>
      <c r="E602" s="237" t="s">
        <v>19</v>
      </c>
      <c r="F602" s="238" t="s">
        <v>1492</v>
      </c>
      <c r="G602" s="236"/>
      <c r="H602" s="237" t="s">
        <v>19</v>
      </c>
      <c r="I602" s="239"/>
      <c r="J602" s="236"/>
      <c r="K602" s="236"/>
      <c r="L602" s="240"/>
      <c r="M602" s="241"/>
      <c r="N602" s="242"/>
      <c r="O602" s="242"/>
      <c r="P602" s="242"/>
      <c r="Q602" s="242"/>
      <c r="R602" s="242"/>
      <c r="S602" s="242"/>
      <c r="T602" s="24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4" t="s">
        <v>163</v>
      </c>
      <c r="AU602" s="244" t="s">
        <v>81</v>
      </c>
      <c r="AV602" s="13" t="s">
        <v>79</v>
      </c>
      <c r="AW602" s="13" t="s">
        <v>34</v>
      </c>
      <c r="AX602" s="13" t="s">
        <v>72</v>
      </c>
      <c r="AY602" s="244" t="s">
        <v>150</v>
      </c>
    </row>
    <row r="603" s="13" customFormat="1">
      <c r="A603" s="13"/>
      <c r="B603" s="235"/>
      <c r="C603" s="236"/>
      <c r="D603" s="228" t="s">
        <v>163</v>
      </c>
      <c r="E603" s="237" t="s">
        <v>19</v>
      </c>
      <c r="F603" s="238" t="s">
        <v>1126</v>
      </c>
      <c r="G603" s="236"/>
      <c r="H603" s="237" t="s">
        <v>19</v>
      </c>
      <c r="I603" s="239"/>
      <c r="J603" s="236"/>
      <c r="K603" s="236"/>
      <c r="L603" s="240"/>
      <c r="M603" s="241"/>
      <c r="N603" s="242"/>
      <c r="O603" s="242"/>
      <c r="P603" s="242"/>
      <c r="Q603" s="242"/>
      <c r="R603" s="242"/>
      <c r="S603" s="242"/>
      <c r="T603" s="24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4" t="s">
        <v>163</v>
      </c>
      <c r="AU603" s="244" t="s">
        <v>81</v>
      </c>
      <c r="AV603" s="13" t="s">
        <v>79</v>
      </c>
      <c r="AW603" s="13" t="s">
        <v>34</v>
      </c>
      <c r="AX603" s="13" t="s">
        <v>72</v>
      </c>
      <c r="AY603" s="244" t="s">
        <v>150</v>
      </c>
    </row>
    <row r="604" s="14" customFormat="1">
      <c r="A604" s="14"/>
      <c r="B604" s="245"/>
      <c r="C604" s="246"/>
      <c r="D604" s="228" t="s">
        <v>163</v>
      </c>
      <c r="E604" s="247" t="s">
        <v>19</v>
      </c>
      <c r="F604" s="248" t="s">
        <v>1493</v>
      </c>
      <c r="G604" s="246"/>
      <c r="H604" s="249">
        <v>30.512</v>
      </c>
      <c r="I604" s="250"/>
      <c r="J604" s="246"/>
      <c r="K604" s="246"/>
      <c r="L604" s="251"/>
      <c r="M604" s="252"/>
      <c r="N604" s="253"/>
      <c r="O604" s="253"/>
      <c r="P604" s="253"/>
      <c r="Q604" s="253"/>
      <c r="R604" s="253"/>
      <c r="S604" s="253"/>
      <c r="T604" s="25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5" t="s">
        <v>163</v>
      </c>
      <c r="AU604" s="255" t="s">
        <v>81</v>
      </c>
      <c r="AV604" s="14" t="s">
        <v>81</v>
      </c>
      <c r="AW604" s="14" t="s">
        <v>34</v>
      </c>
      <c r="AX604" s="14" t="s">
        <v>72</v>
      </c>
      <c r="AY604" s="255" t="s">
        <v>150</v>
      </c>
    </row>
    <row r="605" s="15" customFormat="1">
      <c r="A605" s="15"/>
      <c r="B605" s="256"/>
      <c r="C605" s="257"/>
      <c r="D605" s="228" t="s">
        <v>163</v>
      </c>
      <c r="E605" s="258" t="s">
        <v>19</v>
      </c>
      <c r="F605" s="259" t="s">
        <v>167</v>
      </c>
      <c r="G605" s="257"/>
      <c r="H605" s="260">
        <v>30.512</v>
      </c>
      <c r="I605" s="261"/>
      <c r="J605" s="257"/>
      <c r="K605" s="257"/>
      <c r="L605" s="262"/>
      <c r="M605" s="263"/>
      <c r="N605" s="264"/>
      <c r="O605" s="264"/>
      <c r="P605" s="264"/>
      <c r="Q605" s="264"/>
      <c r="R605" s="264"/>
      <c r="S605" s="264"/>
      <c r="T605" s="265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66" t="s">
        <v>163</v>
      </c>
      <c r="AU605" s="266" t="s">
        <v>81</v>
      </c>
      <c r="AV605" s="15" t="s">
        <v>157</v>
      </c>
      <c r="AW605" s="15" t="s">
        <v>34</v>
      </c>
      <c r="AX605" s="15" t="s">
        <v>79</v>
      </c>
      <c r="AY605" s="266" t="s">
        <v>150</v>
      </c>
    </row>
    <row r="606" s="2" customFormat="1" ht="24.15" customHeight="1">
      <c r="A606" s="40"/>
      <c r="B606" s="41"/>
      <c r="C606" s="215" t="s">
        <v>586</v>
      </c>
      <c r="D606" s="215" t="s">
        <v>152</v>
      </c>
      <c r="E606" s="216" t="s">
        <v>1494</v>
      </c>
      <c r="F606" s="217" t="s">
        <v>1495</v>
      </c>
      <c r="G606" s="218" t="s">
        <v>382</v>
      </c>
      <c r="H606" s="219">
        <v>274.608</v>
      </c>
      <c r="I606" s="220"/>
      <c r="J606" s="221">
        <f>ROUND(I606*H606,2)</f>
        <v>0</v>
      </c>
      <c r="K606" s="217" t="s">
        <v>156</v>
      </c>
      <c r="L606" s="46"/>
      <c r="M606" s="222" t="s">
        <v>19</v>
      </c>
      <c r="N606" s="223" t="s">
        <v>43</v>
      </c>
      <c r="O606" s="86"/>
      <c r="P606" s="224">
        <f>O606*H606</f>
        <v>0</v>
      </c>
      <c r="Q606" s="224">
        <v>0</v>
      </c>
      <c r="R606" s="224">
        <f>Q606*H606</f>
        <v>0</v>
      </c>
      <c r="S606" s="224">
        <v>0</v>
      </c>
      <c r="T606" s="225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26" t="s">
        <v>157</v>
      </c>
      <c r="AT606" s="226" t="s">
        <v>152</v>
      </c>
      <c r="AU606" s="226" t="s">
        <v>81</v>
      </c>
      <c r="AY606" s="19" t="s">
        <v>150</v>
      </c>
      <c r="BE606" s="227">
        <f>IF(N606="základní",J606,0)</f>
        <v>0</v>
      </c>
      <c r="BF606" s="227">
        <f>IF(N606="snížená",J606,0)</f>
        <v>0</v>
      </c>
      <c r="BG606" s="227">
        <f>IF(N606="zákl. přenesená",J606,0)</f>
        <v>0</v>
      </c>
      <c r="BH606" s="227">
        <f>IF(N606="sníž. přenesená",J606,0)</f>
        <v>0</v>
      </c>
      <c r="BI606" s="227">
        <f>IF(N606="nulová",J606,0)</f>
        <v>0</v>
      </c>
      <c r="BJ606" s="19" t="s">
        <v>79</v>
      </c>
      <c r="BK606" s="227">
        <f>ROUND(I606*H606,2)</f>
        <v>0</v>
      </c>
      <c r="BL606" s="19" t="s">
        <v>157</v>
      </c>
      <c r="BM606" s="226" t="s">
        <v>1496</v>
      </c>
    </row>
    <row r="607" s="2" customFormat="1">
      <c r="A607" s="40"/>
      <c r="B607" s="41"/>
      <c r="C607" s="42"/>
      <c r="D607" s="228" t="s">
        <v>159</v>
      </c>
      <c r="E607" s="42"/>
      <c r="F607" s="229" t="s">
        <v>1497</v>
      </c>
      <c r="G607" s="42"/>
      <c r="H607" s="42"/>
      <c r="I607" s="230"/>
      <c r="J607" s="42"/>
      <c r="K607" s="42"/>
      <c r="L607" s="46"/>
      <c r="M607" s="231"/>
      <c r="N607" s="232"/>
      <c r="O607" s="86"/>
      <c r="P607" s="86"/>
      <c r="Q607" s="86"/>
      <c r="R607" s="86"/>
      <c r="S607" s="86"/>
      <c r="T607" s="87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T607" s="19" t="s">
        <v>159</v>
      </c>
      <c r="AU607" s="19" t="s">
        <v>81</v>
      </c>
    </row>
    <row r="608" s="2" customFormat="1">
      <c r="A608" s="40"/>
      <c r="B608" s="41"/>
      <c r="C608" s="42"/>
      <c r="D608" s="233" t="s">
        <v>161</v>
      </c>
      <c r="E608" s="42"/>
      <c r="F608" s="234" t="s">
        <v>1498</v>
      </c>
      <c r="G608" s="42"/>
      <c r="H608" s="42"/>
      <c r="I608" s="230"/>
      <c r="J608" s="42"/>
      <c r="K608" s="42"/>
      <c r="L608" s="46"/>
      <c r="M608" s="231"/>
      <c r="N608" s="232"/>
      <c r="O608" s="86"/>
      <c r="P608" s="86"/>
      <c r="Q608" s="86"/>
      <c r="R608" s="86"/>
      <c r="S608" s="86"/>
      <c r="T608" s="87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9" t="s">
        <v>161</v>
      </c>
      <c r="AU608" s="19" t="s">
        <v>81</v>
      </c>
    </row>
    <row r="609" s="13" customFormat="1">
      <c r="A609" s="13"/>
      <c r="B609" s="235"/>
      <c r="C609" s="236"/>
      <c r="D609" s="228" t="s">
        <v>163</v>
      </c>
      <c r="E609" s="237" t="s">
        <v>19</v>
      </c>
      <c r="F609" s="238" t="s">
        <v>1118</v>
      </c>
      <c r="G609" s="236"/>
      <c r="H609" s="237" t="s">
        <v>19</v>
      </c>
      <c r="I609" s="239"/>
      <c r="J609" s="236"/>
      <c r="K609" s="236"/>
      <c r="L609" s="240"/>
      <c r="M609" s="241"/>
      <c r="N609" s="242"/>
      <c r="O609" s="242"/>
      <c r="P609" s="242"/>
      <c r="Q609" s="242"/>
      <c r="R609" s="242"/>
      <c r="S609" s="242"/>
      <c r="T609" s="24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4" t="s">
        <v>163</v>
      </c>
      <c r="AU609" s="244" t="s">
        <v>81</v>
      </c>
      <c r="AV609" s="13" t="s">
        <v>79</v>
      </c>
      <c r="AW609" s="13" t="s">
        <v>34</v>
      </c>
      <c r="AX609" s="13" t="s">
        <v>72</v>
      </c>
      <c r="AY609" s="244" t="s">
        <v>150</v>
      </c>
    </row>
    <row r="610" s="13" customFormat="1">
      <c r="A610" s="13"/>
      <c r="B610" s="235"/>
      <c r="C610" s="236"/>
      <c r="D610" s="228" t="s">
        <v>163</v>
      </c>
      <c r="E610" s="237" t="s">
        <v>19</v>
      </c>
      <c r="F610" s="238" t="s">
        <v>316</v>
      </c>
      <c r="G610" s="236"/>
      <c r="H610" s="237" t="s">
        <v>19</v>
      </c>
      <c r="I610" s="239"/>
      <c r="J610" s="236"/>
      <c r="K610" s="236"/>
      <c r="L610" s="240"/>
      <c r="M610" s="241"/>
      <c r="N610" s="242"/>
      <c r="O610" s="242"/>
      <c r="P610" s="242"/>
      <c r="Q610" s="242"/>
      <c r="R610" s="242"/>
      <c r="S610" s="242"/>
      <c r="T610" s="24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4" t="s">
        <v>163</v>
      </c>
      <c r="AU610" s="244" t="s">
        <v>81</v>
      </c>
      <c r="AV610" s="13" t="s">
        <v>79</v>
      </c>
      <c r="AW610" s="13" t="s">
        <v>34</v>
      </c>
      <c r="AX610" s="13" t="s">
        <v>72</v>
      </c>
      <c r="AY610" s="244" t="s">
        <v>150</v>
      </c>
    </row>
    <row r="611" s="14" customFormat="1">
      <c r="A611" s="14"/>
      <c r="B611" s="245"/>
      <c r="C611" s="246"/>
      <c r="D611" s="228" t="s">
        <v>163</v>
      </c>
      <c r="E611" s="247" t="s">
        <v>19</v>
      </c>
      <c r="F611" s="248" t="s">
        <v>1499</v>
      </c>
      <c r="G611" s="246"/>
      <c r="H611" s="249">
        <v>274.608</v>
      </c>
      <c r="I611" s="250"/>
      <c r="J611" s="246"/>
      <c r="K611" s="246"/>
      <c r="L611" s="251"/>
      <c r="M611" s="252"/>
      <c r="N611" s="253"/>
      <c r="O611" s="253"/>
      <c r="P611" s="253"/>
      <c r="Q611" s="253"/>
      <c r="R611" s="253"/>
      <c r="S611" s="253"/>
      <c r="T611" s="25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5" t="s">
        <v>163</v>
      </c>
      <c r="AU611" s="255" t="s">
        <v>81</v>
      </c>
      <c r="AV611" s="14" t="s">
        <v>81</v>
      </c>
      <c r="AW611" s="14" t="s">
        <v>34</v>
      </c>
      <c r="AX611" s="14" t="s">
        <v>72</v>
      </c>
      <c r="AY611" s="255" t="s">
        <v>150</v>
      </c>
    </row>
    <row r="612" s="15" customFormat="1">
      <c r="A612" s="15"/>
      <c r="B612" s="256"/>
      <c r="C612" s="257"/>
      <c r="D612" s="228" t="s">
        <v>163</v>
      </c>
      <c r="E612" s="258" t="s">
        <v>19</v>
      </c>
      <c r="F612" s="259" t="s">
        <v>167</v>
      </c>
      <c r="G612" s="257"/>
      <c r="H612" s="260">
        <v>274.608</v>
      </c>
      <c r="I612" s="261"/>
      <c r="J612" s="257"/>
      <c r="K612" s="257"/>
      <c r="L612" s="262"/>
      <c r="M612" s="263"/>
      <c r="N612" s="264"/>
      <c r="O612" s="264"/>
      <c r="P612" s="264"/>
      <c r="Q612" s="264"/>
      <c r="R612" s="264"/>
      <c r="S612" s="264"/>
      <c r="T612" s="265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66" t="s">
        <v>163</v>
      </c>
      <c r="AU612" s="266" t="s">
        <v>81</v>
      </c>
      <c r="AV612" s="15" t="s">
        <v>157</v>
      </c>
      <c r="AW612" s="15" t="s">
        <v>34</v>
      </c>
      <c r="AX612" s="15" t="s">
        <v>79</v>
      </c>
      <c r="AY612" s="266" t="s">
        <v>150</v>
      </c>
    </row>
    <row r="613" s="2" customFormat="1" ht="37.8" customHeight="1">
      <c r="A613" s="40"/>
      <c r="B613" s="41"/>
      <c r="C613" s="215" t="s">
        <v>593</v>
      </c>
      <c r="D613" s="215" t="s">
        <v>152</v>
      </c>
      <c r="E613" s="216" t="s">
        <v>1500</v>
      </c>
      <c r="F613" s="217" t="s">
        <v>1501</v>
      </c>
      <c r="G613" s="218" t="s">
        <v>382</v>
      </c>
      <c r="H613" s="219">
        <v>30.512</v>
      </c>
      <c r="I613" s="220"/>
      <c r="J613" s="221">
        <f>ROUND(I613*H613,2)</f>
        <v>0</v>
      </c>
      <c r="K613" s="217" t="s">
        <v>156</v>
      </c>
      <c r="L613" s="46"/>
      <c r="M613" s="222" t="s">
        <v>19</v>
      </c>
      <c r="N613" s="223" t="s">
        <v>43</v>
      </c>
      <c r="O613" s="86"/>
      <c r="P613" s="224">
        <f>O613*H613</f>
        <v>0</v>
      </c>
      <c r="Q613" s="224">
        <v>0</v>
      </c>
      <c r="R613" s="224">
        <f>Q613*H613</f>
        <v>0</v>
      </c>
      <c r="S613" s="224">
        <v>0</v>
      </c>
      <c r="T613" s="225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26" t="s">
        <v>157</v>
      </c>
      <c r="AT613" s="226" t="s">
        <v>152</v>
      </c>
      <c r="AU613" s="226" t="s">
        <v>81</v>
      </c>
      <c r="AY613" s="19" t="s">
        <v>150</v>
      </c>
      <c r="BE613" s="227">
        <f>IF(N613="základní",J613,0)</f>
        <v>0</v>
      </c>
      <c r="BF613" s="227">
        <f>IF(N613="snížená",J613,0)</f>
        <v>0</v>
      </c>
      <c r="BG613" s="227">
        <f>IF(N613="zákl. přenesená",J613,0)</f>
        <v>0</v>
      </c>
      <c r="BH613" s="227">
        <f>IF(N613="sníž. přenesená",J613,0)</f>
        <v>0</v>
      </c>
      <c r="BI613" s="227">
        <f>IF(N613="nulová",J613,0)</f>
        <v>0</v>
      </c>
      <c r="BJ613" s="19" t="s">
        <v>79</v>
      </c>
      <c r="BK613" s="227">
        <f>ROUND(I613*H613,2)</f>
        <v>0</v>
      </c>
      <c r="BL613" s="19" t="s">
        <v>157</v>
      </c>
      <c r="BM613" s="226" t="s">
        <v>1502</v>
      </c>
    </row>
    <row r="614" s="2" customFormat="1">
      <c r="A614" s="40"/>
      <c r="B614" s="41"/>
      <c r="C614" s="42"/>
      <c r="D614" s="228" t="s">
        <v>159</v>
      </c>
      <c r="E614" s="42"/>
      <c r="F614" s="229" t="s">
        <v>1503</v>
      </c>
      <c r="G614" s="42"/>
      <c r="H614" s="42"/>
      <c r="I614" s="230"/>
      <c r="J614" s="42"/>
      <c r="K614" s="42"/>
      <c r="L614" s="46"/>
      <c r="M614" s="231"/>
      <c r="N614" s="232"/>
      <c r="O614" s="86"/>
      <c r="P614" s="86"/>
      <c r="Q614" s="86"/>
      <c r="R614" s="86"/>
      <c r="S614" s="86"/>
      <c r="T614" s="87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9" t="s">
        <v>159</v>
      </c>
      <c r="AU614" s="19" t="s">
        <v>81</v>
      </c>
    </row>
    <row r="615" s="2" customFormat="1">
      <c r="A615" s="40"/>
      <c r="B615" s="41"/>
      <c r="C615" s="42"/>
      <c r="D615" s="233" t="s">
        <v>161</v>
      </c>
      <c r="E615" s="42"/>
      <c r="F615" s="234" t="s">
        <v>1504</v>
      </c>
      <c r="G615" s="42"/>
      <c r="H615" s="42"/>
      <c r="I615" s="230"/>
      <c r="J615" s="42"/>
      <c r="K615" s="42"/>
      <c r="L615" s="46"/>
      <c r="M615" s="231"/>
      <c r="N615" s="232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161</v>
      </c>
      <c r="AU615" s="19" t="s">
        <v>81</v>
      </c>
    </row>
    <row r="616" s="13" customFormat="1">
      <c r="A616" s="13"/>
      <c r="B616" s="235"/>
      <c r="C616" s="236"/>
      <c r="D616" s="228" t="s">
        <v>163</v>
      </c>
      <c r="E616" s="237" t="s">
        <v>19</v>
      </c>
      <c r="F616" s="238" t="s">
        <v>1118</v>
      </c>
      <c r="G616" s="236"/>
      <c r="H616" s="237" t="s">
        <v>19</v>
      </c>
      <c r="I616" s="239"/>
      <c r="J616" s="236"/>
      <c r="K616" s="236"/>
      <c r="L616" s="240"/>
      <c r="M616" s="241"/>
      <c r="N616" s="242"/>
      <c r="O616" s="242"/>
      <c r="P616" s="242"/>
      <c r="Q616" s="242"/>
      <c r="R616" s="242"/>
      <c r="S616" s="242"/>
      <c r="T616" s="24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4" t="s">
        <v>163</v>
      </c>
      <c r="AU616" s="244" t="s">
        <v>81</v>
      </c>
      <c r="AV616" s="13" t="s">
        <v>79</v>
      </c>
      <c r="AW616" s="13" t="s">
        <v>34</v>
      </c>
      <c r="AX616" s="13" t="s">
        <v>72</v>
      </c>
      <c r="AY616" s="244" t="s">
        <v>150</v>
      </c>
    </row>
    <row r="617" s="13" customFormat="1">
      <c r="A617" s="13"/>
      <c r="B617" s="235"/>
      <c r="C617" s="236"/>
      <c r="D617" s="228" t="s">
        <v>163</v>
      </c>
      <c r="E617" s="237" t="s">
        <v>19</v>
      </c>
      <c r="F617" s="238" t="s">
        <v>1505</v>
      </c>
      <c r="G617" s="236"/>
      <c r="H617" s="237" t="s">
        <v>19</v>
      </c>
      <c r="I617" s="239"/>
      <c r="J617" s="236"/>
      <c r="K617" s="236"/>
      <c r="L617" s="240"/>
      <c r="M617" s="241"/>
      <c r="N617" s="242"/>
      <c r="O617" s="242"/>
      <c r="P617" s="242"/>
      <c r="Q617" s="242"/>
      <c r="R617" s="242"/>
      <c r="S617" s="242"/>
      <c r="T617" s="24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4" t="s">
        <v>163</v>
      </c>
      <c r="AU617" s="244" t="s">
        <v>81</v>
      </c>
      <c r="AV617" s="13" t="s">
        <v>79</v>
      </c>
      <c r="AW617" s="13" t="s">
        <v>34</v>
      </c>
      <c r="AX617" s="13" t="s">
        <v>72</v>
      </c>
      <c r="AY617" s="244" t="s">
        <v>150</v>
      </c>
    </row>
    <row r="618" s="14" customFormat="1">
      <c r="A618" s="14"/>
      <c r="B618" s="245"/>
      <c r="C618" s="246"/>
      <c r="D618" s="228" t="s">
        <v>163</v>
      </c>
      <c r="E618" s="247" t="s">
        <v>19</v>
      </c>
      <c r="F618" s="248" t="s">
        <v>1506</v>
      </c>
      <c r="G618" s="246"/>
      <c r="H618" s="249">
        <v>30.512</v>
      </c>
      <c r="I618" s="250"/>
      <c r="J618" s="246"/>
      <c r="K618" s="246"/>
      <c r="L618" s="251"/>
      <c r="M618" s="252"/>
      <c r="N618" s="253"/>
      <c r="O618" s="253"/>
      <c r="P618" s="253"/>
      <c r="Q618" s="253"/>
      <c r="R618" s="253"/>
      <c r="S618" s="253"/>
      <c r="T618" s="25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5" t="s">
        <v>163</v>
      </c>
      <c r="AU618" s="255" t="s">
        <v>81</v>
      </c>
      <c r="AV618" s="14" t="s">
        <v>81</v>
      </c>
      <c r="AW618" s="14" t="s">
        <v>34</v>
      </c>
      <c r="AX618" s="14" t="s">
        <v>72</v>
      </c>
      <c r="AY618" s="255" t="s">
        <v>150</v>
      </c>
    </row>
    <row r="619" s="15" customFormat="1">
      <c r="A619" s="15"/>
      <c r="B619" s="256"/>
      <c r="C619" s="257"/>
      <c r="D619" s="228" t="s">
        <v>163</v>
      </c>
      <c r="E619" s="258" t="s">
        <v>19</v>
      </c>
      <c r="F619" s="259" t="s">
        <v>167</v>
      </c>
      <c r="G619" s="257"/>
      <c r="H619" s="260">
        <v>30.512</v>
      </c>
      <c r="I619" s="261"/>
      <c r="J619" s="257"/>
      <c r="K619" s="257"/>
      <c r="L619" s="262"/>
      <c r="M619" s="263"/>
      <c r="N619" s="264"/>
      <c r="O619" s="264"/>
      <c r="P619" s="264"/>
      <c r="Q619" s="264"/>
      <c r="R619" s="264"/>
      <c r="S619" s="264"/>
      <c r="T619" s="26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6" t="s">
        <v>163</v>
      </c>
      <c r="AU619" s="266" t="s">
        <v>81</v>
      </c>
      <c r="AV619" s="15" t="s">
        <v>157</v>
      </c>
      <c r="AW619" s="15" t="s">
        <v>34</v>
      </c>
      <c r="AX619" s="15" t="s">
        <v>79</v>
      </c>
      <c r="AY619" s="266" t="s">
        <v>150</v>
      </c>
    </row>
    <row r="620" s="12" customFormat="1" ht="22.8" customHeight="1">
      <c r="A620" s="12"/>
      <c r="B620" s="199"/>
      <c r="C620" s="200"/>
      <c r="D620" s="201" t="s">
        <v>71</v>
      </c>
      <c r="E620" s="213" t="s">
        <v>599</v>
      </c>
      <c r="F620" s="213" t="s">
        <v>600</v>
      </c>
      <c r="G620" s="200"/>
      <c r="H620" s="200"/>
      <c r="I620" s="203"/>
      <c r="J620" s="214">
        <f>BK620</f>
        <v>0</v>
      </c>
      <c r="K620" s="200"/>
      <c r="L620" s="205"/>
      <c r="M620" s="206"/>
      <c r="N620" s="207"/>
      <c r="O620" s="207"/>
      <c r="P620" s="208">
        <f>SUM(P621:P623)</f>
        <v>0</v>
      </c>
      <c r="Q620" s="207"/>
      <c r="R620" s="208">
        <f>SUM(R621:R623)</f>
        <v>0</v>
      </c>
      <c r="S620" s="207"/>
      <c r="T620" s="209">
        <f>SUM(T621:T623)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10" t="s">
        <v>79</v>
      </c>
      <c r="AT620" s="211" t="s">
        <v>71</v>
      </c>
      <c r="AU620" s="211" t="s">
        <v>79</v>
      </c>
      <c r="AY620" s="210" t="s">
        <v>150</v>
      </c>
      <c r="BK620" s="212">
        <f>SUM(BK621:BK623)</f>
        <v>0</v>
      </c>
    </row>
    <row r="621" s="2" customFormat="1" ht="33" customHeight="1">
      <c r="A621" s="40"/>
      <c r="B621" s="41"/>
      <c r="C621" s="215" t="s">
        <v>601</v>
      </c>
      <c r="D621" s="215" t="s">
        <v>152</v>
      </c>
      <c r="E621" s="216" t="s">
        <v>602</v>
      </c>
      <c r="F621" s="217" t="s">
        <v>603</v>
      </c>
      <c r="G621" s="218" t="s">
        <v>382</v>
      </c>
      <c r="H621" s="219">
        <v>132.63900000000001</v>
      </c>
      <c r="I621" s="220"/>
      <c r="J621" s="221">
        <f>ROUND(I621*H621,2)</f>
        <v>0</v>
      </c>
      <c r="K621" s="217" t="s">
        <v>156</v>
      </c>
      <c r="L621" s="46"/>
      <c r="M621" s="222" t="s">
        <v>19</v>
      </c>
      <c r="N621" s="223" t="s">
        <v>43</v>
      </c>
      <c r="O621" s="86"/>
      <c r="P621" s="224">
        <f>O621*H621</f>
        <v>0</v>
      </c>
      <c r="Q621" s="224">
        <v>0</v>
      </c>
      <c r="R621" s="224">
        <f>Q621*H621</f>
        <v>0</v>
      </c>
      <c r="S621" s="224">
        <v>0</v>
      </c>
      <c r="T621" s="225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26" t="s">
        <v>157</v>
      </c>
      <c r="AT621" s="226" t="s">
        <v>152</v>
      </c>
      <c r="AU621" s="226" t="s">
        <v>81</v>
      </c>
      <c r="AY621" s="19" t="s">
        <v>150</v>
      </c>
      <c r="BE621" s="227">
        <f>IF(N621="základní",J621,0)</f>
        <v>0</v>
      </c>
      <c r="BF621" s="227">
        <f>IF(N621="snížená",J621,0)</f>
        <v>0</v>
      </c>
      <c r="BG621" s="227">
        <f>IF(N621="zákl. přenesená",J621,0)</f>
        <v>0</v>
      </c>
      <c r="BH621" s="227">
        <f>IF(N621="sníž. přenesená",J621,0)</f>
        <v>0</v>
      </c>
      <c r="BI621" s="227">
        <f>IF(N621="nulová",J621,0)</f>
        <v>0</v>
      </c>
      <c r="BJ621" s="19" t="s">
        <v>79</v>
      </c>
      <c r="BK621" s="227">
        <f>ROUND(I621*H621,2)</f>
        <v>0</v>
      </c>
      <c r="BL621" s="19" t="s">
        <v>157</v>
      </c>
      <c r="BM621" s="226" t="s">
        <v>1507</v>
      </c>
    </row>
    <row r="622" s="2" customFormat="1">
      <c r="A622" s="40"/>
      <c r="B622" s="41"/>
      <c r="C622" s="42"/>
      <c r="D622" s="228" t="s">
        <v>159</v>
      </c>
      <c r="E622" s="42"/>
      <c r="F622" s="229" t="s">
        <v>605</v>
      </c>
      <c r="G622" s="42"/>
      <c r="H622" s="42"/>
      <c r="I622" s="230"/>
      <c r="J622" s="42"/>
      <c r="K622" s="42"/>
      <c r="L622" s="46"/>
      <c r="M622" s="231"/>
      <c r="N622" s="232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159</v>
      </c>
      <c r="AU622" s="19" t="s">
        <v>81</v>
      </c>
    </row>
    <row r="623" s="2" customFormat="1">
      <c r="A623" s="40"/>
      <c r="B623" s="41"/>
      <c r="C623" s="42"/>
      <c r="D623" s="233" t="s">
        <v>161</v>
      </c>
      <c r="E623" s="42"/>
      <c r="F623" s="234" t="s">
        <v>606</v>
      </c>
      <c r="G623" s="42"/>
      <c r="H623" s="42"/>
      <c r="I623" s="230"/>
      <c r="J623" s="42"/>
      <c r="K623" s="42"/>
      <c r="L623" s="46"/>
      <c r="M623" s="231"/>
      <c r="N623" s="232"/>
      <c r="O623" s="86"/>
      <c r="P623" s="86"/>
      <c r="Q623" s="86"/>
      <c r="R623" s="86"/>
      <c r="S623" s="86"/>
      <c r="T623" s="87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161</v>
      </c>
      <c r="AU623" s="19" t="s">
        <v>81</v>
      </c>
    </row>
    <row r="624" s="12" customFormat="1" ht="25.92" customHeight="1">
      <c r="A624" s="12"/>
      <c r="B624" s="199"/>
      <c r="C624" s="200"/>
      <c r="D624" s="201" t="s">
        <v>71</v>
      </c>
      <c r="E624" s="202" t="s">
        <v>898</v>
      </c>
      <c r="F624" s="202" t="s">
        <v>1508</v>
      </c>
      <c r="G624" s="200"/>
      <c r="H624" s="200"/>
      <c r="I624" s="203"/>
      <c r="J624" s="204">
        <f>BK624</f>
        <v>0</v>
      </c>
      <c r="K624" s="200"/>
      <c r="L624" s="205"/>
      <c r="M624" s="206"/>
      <c r="N624" s="207"/>
      <c r="O624" s="207"/>
      <c r="P624" s="208">
        <f>P625+P642</f>
        <v>0</v>
      </c>
      <c r="Q624" s="207"/>
      <c r="R624" s="208">
        <f>R625+R642</f>
        <v>0.17995144000000002</v>
      </c>
      <c r="S624" s="207"/>
      <c r="T624" s="209">
        <f>T625+T642</f>
        <v>0</v>
      </c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R624" s="210" t="s">
        <v>81</v>
      </c>
      <c r="AT624" s="211" t="s">
        <v>71</v>
      </c>
      <c r="AU624" s="211" t="s">
        <v>72</v>
      </c>
      <c r="AY624" s="210" t="s">
        <v>150</v>
      </c>
      <c r="BK624" s="212">
        <f>BK625+BK642</f>
        <v>0</v>
      </c>
    </row>
    <row r="625" s="12" customFormat="1" ht="22.8" customHeight="1">
      <c r="A625" s="12"/>
      <c r="B625" s="199"/>
      <c r="C625" s="200"/>
      <c r="D625" s="201" t="s">
        <v>71</v>
      </c>
      <c r="E625" s="213" t="s">
        <v>1509</v>
      </c>
      <c r="F625" s="213" t="s">
        <v>1510</v>
      </c>
      <c r="G625" s="200"/>
      <c r="H625" s="200"/>
      <c r="I625" s="203"/>
      <c r="J625" s="214">
        <f>BK625</f>
        <v>0</v>
      </c>
      <c r="K625" s="200"/>
      <c r="L625" s="205"/>
      <c r="M625" s="206"/>
      <c r="N625" s="207"/>
      <c r="O625" s="207"/>
      <c r="P625" s="208">
        <f>SUM(P626:P641)</f>
        <v>0</v>
      </c>
      <c r="Q625" s="207"/>
      <c r="R625" s="208">
        <f>SUM(R626:R641)</f>
        <v>0.17791200000000002</v>
      </c>
      <c r="S625" s="207"/>
      <c r="T625" s="209">
        <f>SUM(T626:T641)</f>
        <v>0</v>
      </c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R625" s="210" t="s">
        <v>81</v>
      </c>
      <c r="AT625" s="211" t="s">
        <v>71</v>
      </c>
      <c r="AU625" s="211" t="s">
        <v>79</v>
      </c>
      <c r="AY625" s="210" t="s">
        <v>150</v>
      </c>
      <c r="BK625" s="212">
        <f>SUM(BK626:BK641)</f>
        <v>0</v>
      </c>
    </row>
    <row r="626" s="2" customFormat="1" ht="24.15" customHeight="1">
      <c r="A626" s="40"/>
      <c r="B626" s="41"/>
      <c r="C626" s="215" t="s">
        <v>1511</v>
      </c>
      <c r="D626" s="215" t="s">
        <v>152</v>
      </c>
      <c r="E626" s="216" t="s">
        <v>1512</v>
      </c>
      <c r="F626" s="217" t="s">
        <v>1513</v>
      </c>
      <c r="G626" s="218" t="s">
        <v>415</v>
      </c>
      <c r="H626" s="219">
        <v>169.44</v>
      </c>
      <c r="I626" s="220"/>
      <c r="J626" s="221">
        <f>ROUND(I626*H626,2)</f>
        <v>0</v>
      </c>
      <c r="K626" s="217" t="s">
        <v>156</v>
      </c>
      <c r="L626" s="46"/>
      <c r="M626" s="222" t="s">
        <v>19</v>
      </c>
      <c r="N626" s="223" t="s">
        <v>43</v>
      </c>
      <c r="O626" s="86"/>
      <c r="P626" s="224">
        <f>O626*H626</f>
        <v>0</v>
      </c>
      <c r="Q626" s="224">
        <v>5.0000000000000002E-05</v>
      </c>
      <c r="R626" s="224">
        <f>Q626*H626</f>
        <v>0.0084720000000000004</v>
      </c>
      <c r="S626" s="224">
        <v>0</v>
      </c>
      <c r="T626" s="225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26" t="s">
        <v>276</v>
      </c>
      <c r="AT626" s="226" t="s">
        <v>152</v>
      </c>
      <c r="AU626" s="226" t="s">
        <v>81</v>
      </c>
      <c r="AY626" s="19" t="s">
        <v>150</v>
      </c>
      <c r="BE626" s="227">
        <f>IF(N626="základní",J626,0)</f>
        <v>0</v>
      </c>
      <c r="BF626" s="227">
        <f>IF(N626="snížená",J626,0)</f>
        <v>0</v>
      </c>
      <c r="BG626" s="227">
        <f>IF(N626="zákl. přenesená",J626,0)</f>
        <v>0</v>
      </c>
      <c r="BH626" s="227">
        <f>IF(N626="sníž. přenesená",J626,0)</f>
        <v>0</v>
      </c>
      <c r="BI626" s="227">
        <f>IF(N626="nulová",J626,0)</f>
        <v>0</v>
      </c>
      <c r="BJ626" s="19" t="s">
        <v>79</v>
      </c>
      <c r="BK626" s="227">
        <f>ROUND(I626*H626,2)</f>
        <v>0</v>
      </c>
      <c r="BL626" s="19" t="s">
        <v>276</v>
      </c>
      <c r="BM626" s="226" t="s">
        <v>1514</v>
      </c>
    </row>
    <row r="627" s="2" customFormat="1">
      <c r="A627" s="40"/>
      <c r="B627" s="41"/>
      <c r="C627" s="42"/>
      <c r="D627" s="228" t="s">
        <v>159</v>
      </c>
      <c r="E627" s="42"/>
      <c r="F627" s="229" t="s">
        <v>1515</v>
      </c>
      <c r="G627" s="42"/>
      <c r="H627" s="42"/>
      <c r="I627" s="230"/>
      <c r="J627" s="42"/>
      <c r="K627" s="42"/>
      <c r="L627" s="46"/>
      <c r="M627" s="231"/>
      <c r="N627" s="232"/>
      <c r="O627" s="86"/>
      <c r="P627" s="86"/>
      <c r="Q627" s="86"/>
      <c r="R627" s="86"/>
      <c r="S627" s="86"/>
      <c r="T627" s="87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9" t="s">
        <v>159</v>
      </c>
      <c r="AU627" s="19" t="s">
        <v>81</v>
      </c>
    </row>
    <row r="628" s="2" customFormat="1">
      <c r="A628" s="40"/>
      <c r="B628" s="41"/>
      <c r="C628" s="42"/>
      <c r="D628" s="233" t="s">
        <v>161</v>
      </c>
      <c r="E628" s="42"/>
      <c r="F628" s="234" t="s">
        <v>1516</v>
      </c>
      <c r="G628" s="42"/>
      <c r="H628" s="42"/>
      <c r="I628" s="230"/>
      <c r="J628" s="42"/>
      <c r="K628" s="42"/>
      <c r="L628" s="46"/>
      <c r="M628" s="231"/>
      <c r="N628" s="232"/>
      <c r="O628" s="86"/>
      <c r="P628" s="86"/>
      <c r="Q628" s="86"/>
      <c r="R628" s="86"/>
      <c r="S628" s="86"/>
      <c r="T628" s="87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9" t="s">
        <v>161</v>
      </c>
      <c r="AU628" s="19" t="s">
        <v>81</v>
      </c>
    </row>
    <row r="629" s="13" customFormat="1">
      <c r="A629" s="13"/>
      <c r="B629" s="235"/>
      <c r="C629" s="236"/>
      <c r="D629" s="228" t="s">
        <v>163</v>
      </c>
      <c r="E629" s="237" t="s">
        <v>19</v>
      </c>
      <c r="F629" s="238" t="s">
        <v>1250</v>
      </c>
      <c r="G629" s="236"/>
      <c r="H629" s="237" t="s">
        <v>19</v>
      </c>
      <c r="I629" s="239"/>
      <c r="J629" s="236"/>
      <c r="K629" s="236"/>
      <c r="L629" s="240"/>
      <c r="M629" s="241"/>
      <c r="N629" s="242"/>
      <c r="O629" s="242"/>
      <c r="P629" s="242"/>
      <c r="Q629" s="242"/>
      <c r="R629" s="242"/>
      <c r="S629" s="242"/>
      <c r="T629" s="24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4" t="s">
        <v>163</v>
      </c>
      <c r="AU629" s="244" t="s">
        <v>81</v>
      </c>
      <c r="AV629" s="13" t="s">
        <v>79</v>
      </c>
      <c r="AW629" s="13" t="s">
        <v>34</v>
      </c>
      <c r="AX629" s="13" t="s">
        <v>72</v>
      </c>
      <c r="AY629" s="244" t="s">
        <v>150</v>
      </c>
    </row>
    <row r="630" s="13" customFormat="1">
      <c r="A630" s="13"/>
      <c r="B630" s="235"/>
      <c r="C630" s="236"/>
      <c r="D630" s="228" t="s">
        <v>163</v>
      </c>
      <c r="E630" s="237" t="s">
        <v>19</v>
      </c>
      <c r="F630" s="238" t="s">
        <v>1517</v>
      </c>
      <c r="G630" s="236"/>
      <c r="H630" s="237" t="s">
        <v>19</v>
      </c>
      <c r="I630" s="239"/>
      <c r="J630" s="236"/>
      <c r="K630" s="236"/>
      <c r="L630" s="240"/>
      <c r="M630" s="241"/>
      <c r="N630" s="242"/>
      <c r="O630" s="242"/>
      <c r="P630" s="242"/>
      <c r="Q630" s="242"/>
      <c r="R630" s="242"/>
      <c r="S630" s="242"/>
      <c r="T630" s="24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4" t="s">
        <v>163</v>
      </c>
      <c r="AU630" s="244" t="s">
        <v>81</v>
      </c>
      <c r="AV630" s="13" t="s">
        <v>79</v>
      </c>
      <c r="AW630" s="13" t="s">
        <v>34</v>
      </c>
      <c r="AX630" s="13" t="s">
        <v>72</v>
      </c>
      <c r="AY630" s="244" t="s">
        <v>150</v>
      </c>
    </row>
    <row r="631" s="14" customFormat="1">
      <c r="A631" s="14"/>
      <c r="B631" s="245"/>
      <c r="C631" s="246"/>
      <c r="D631" s="228" t="s">
        <v>163</v>
      </c>
      <c r="E631" s="247" t="s">
        <v>19</v>
      </c>
      <c r="F631" s="248" t="s">
        <v>1518</v>
      </c>
      <c r="G631" s="246"/>
      <c r="H631" s="249">
        <v>169.44</v>
      </c>
      <c r="I631" s="250"/>
      <c r="J631" s="246"/>
      <c r="K631" s="246"/>
      <c r="L631" s="251"/>
      <c r="M631" s="252"/>
      <c r="N631" s="253"/>
      <c r="O631" s="253"/>
      <c r="P631" s="253"/>
      <c r="Q631" s="253"/>
      <c r="R631" s="253"/>
      <c r="S631" s="253"/>
      <c r="T631" s="25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5" t="s">
        <v>163</v>
      </c>
      <c r="AU631" s="255" t="s">
        <v>81</v>
      </c>
      <c r="AV631" s="14" t="s">
        <v>81</v>
      </c>
      <c r="AW631" s="14" t="s">
        <v>34</v>
      </c>
      <c r="AX631" s="14" t="s">
        <v>72</v>
      </c>
      <c r="AY631" s="255" t="s">
        <v>150</v>
      </c>
    </row>
    <row r="632" s="15" customFormat="1">
      <c r="A632" s="15"/>
      <c r="B632" s="256"/>
      <c r="C632" s="257"/>
      <c r="D632" s="228" t="s">
        <v>163</v>
      </c>
      <c r="E632" s="258" t="s">
        <v>19</v>
      </c>
      <c r="F632" s="259" t="s">
        <v>167</v>
      </c>
      <c r="G632" s="257"/>
      <c r="H632" s="260">
        <v>169.44</v>
      </c>
      <c r="I632" s="261"/>
      <c r="J632" s="257"/>
      <c r="K632" s="257"/>
      <c r="L632" s="262"/>
      <c r="M632" s="263"/>
      <c r="N632" s="264"/>
      <c r="O632" s="264"/>
      <c r="P632" s="264"/>
      <c r="Q632" s="264"/>
      <c r="R632" s="264"/>
      <c r="S632" s="264"/>
      <c r="T632" s="265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66" t="s">
        <v>163</v>
      </c>
      <c r="AU632" s="266" t="s">
        <v>81</v>
      </c>
      <c r="AV632" s="15" t="s">
        <v>157</v>
      </c>
      <c r="AW632" s="15" t="s">
        <v>34</v>
      </c>
      <c r="AX632" s="15" t="s">
        <v>79</v>
      </c>
      <c r="AY632" s="266" t="s">
        <v>150</v>
      </c>
    </row>
    <row r="633" s="2" customFormat="1" ht="16.5" customHeight="1">
      <c r="A633" s="40"/>
      <c r="B633" s="41"/>
      <c r="C633" s="267" t="s">
        <v>1519</v>
      </c>
      <c r="D633" s="267" t="s">
        <v>412</v>
      </c>
      <c r="E633" s="268" t="s">
        <v>1520</v>
      </c>
      <c r="F633" s="269" t="s">
        <v>1521</v>
      </c>
      <c r="G633" s="270" t="s">
        <v>415</v>
      </c>
      <c r="H633" s="271">
        <v>169.44</v>
      </c>
      <c r="I633" s="272"/>
      <c r="J633" s="273">
        <f>ROUND(I633*H633,2)</f>
        <v>0</v>
      </c>
      <c r="K633" s="269" t="s">
        <v>19</v>
      </c>
      <c r="L633" s="274"/>
      <c r="M633" s="275" t="s">
        <v>19</v>
      </c>
      <c r="N633" s="276" t="s">
        <v>43</v>
      </c>
      <c r="O633" s="86"/>
      <c r="P633" s="224">
        <f>O633*H633</f>
        <v>0</v>
      </c>
      <c r="Q633" s="224">
        <v>0.001</v>
      </c>
      <c r="R633" s="224">
        <f>Q633*H633</f>
        <v>0.16944000000000001</v>
      </c>
      <c r="S633" s="224">
        <v>0</v>
      </c>
      <c r="T633" s="225">
        <f>S633*H633</f>
        <v>0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26" t="s">
        <v>404</v>
      </c>
      <c r="AT633" s="226" t="s">
        <v>412</v>
      </c>
      <c r="AU633" s="226" t="s">
        <v>81</v>
      </c>
      <c r="AY633" s="19" t="s">
        <v>150</v>
      </c>
      <c r="BE633" s="227">
        <f>IF(N633="základní",J633,0)</f>
        <v>0</v>
      </c>
      <c r="BF633" s="227">
        <f>IF(N633="snížená",J633,0)</f>
        <v>0</v>
      </c>
      <c r="BG633" s="227">
        <f>IF(N633="zákl. přenesená",J633,0)</f>
        <v>0</v>
      </c>
      <c r="BH633" s="227">
        <f>IF(N633="sníž. přenesená",J633,0)</f>
        <v>0</v>
      </c>
      <c r="BI633" s="227">
        <f>IF(N633="nulová",J633,0)</f>
        <v>0</v>
      </c>
      <c r="BJ633" s="19" t="s">
        <v>79</v>
      </c>
      <c r="BK633" s="227">
        <f>ROUND(I633*H633,2)</f>
        <v>0</v>
      </c>
      <c r="BL633" s="19" t="s">
        <v>276</v>
      </c>
      <c r="BM633" s="226" t="s">
        <v>1522</v>
      </c>
    </row>
    <row r="634" s="2" customFormat="1">
      <c r="A634" s="40"/>
      <c r="B634" s="41"/>
      <c r="C634" s="42"/>
      <c r="D634" s="228" t="s">
        <v>159</v>
      </c>
      <c r="E634" s="42"/>
      <c r="F634" s="229" t="s">
        <v>1521</v>
      </c>
      <c r="G634" s="42"/>
      <c r="H634" s="42"/>
      <c r="I634" s="230"/>
      <c r="J634" s="42"/>
      <c r="K634" s="42"/>
      <c r="L634" s="46"/>
      <c r="M634" s="231"/>
      <c r="N634" s="232"/>
      <c r="O634" s="86"/>
      <c r="P634" s="86"/>
      <c r="Q634" s="86"/>
      <c r="R634" s="86"/>
      <c r="S634" s="86"/>
      <c r="T634" s="87"/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T634" s="19" t="s">
        <v>159</v>
      </c>
      <c r="AU634" s="19" t="s">
        <v>81</v>
      </c>
    </row>
    <row r="635" s="2" customFormat="1">
      <c r="A635" s="40"/>
      <c r="B635" s="41"/>
      <c r="C635" s="42"/>
      <c r="D635" s="228" t="s">
        <v>495</v>
      </c>
      <c r="E635" s="42"/>
      <c r="F635" s="277" t="s">
        <v>1523</v>
      </c>
      <c r="G635" s="42"/>
      <c r="H635" s="42"/>
      <c r="I635" s="230"/>
      <c r="J635" s="42"/>
      <c r="K635" s="42"/>
      <c r="L635" s="46"/>
      <c r="M635" s="231"/>
      <c r="N635" s="232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495</v>
      </c>
      <c r="AU635" s="19" t="s">
        <v>81</v>
      </c>
    </row>
    <row r="636" s="13" customFormat="1">
      <c r="A636" s="13"/>
      <c r="B636" s="235"/>
      <c r="C636" s="236"/>
      <c r="D636" s="228" t="s">
        <v>163</v>
      </c>
      <c r="E636" s="237" t="s">
        <v>19</v>
      </c>
      <c r="F636" s="238" t="s">
        <v>1524</v>
      </c>
      <c r="G636" s="236"/>
      <c r="H636" s="237" t="s">
        <v>19</v>
      </c>
      <c r="I636" s="239"/>
      <c r="J636" s="236"/>
      <c r="K636" s="236"/>
      <c r="L636" s="240"/>
      <c r="M636" s="241"/>
      <c r="N636" s="242"/>
      <c r="O636" s="242"/>
      <c r="P636" s="242"/>
      <c r="Q636" s="242"/>
      <c r="R636" s="242"/>
      <c r="S636" s="242"/>
      <c r="T636" s="24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4" t="s">
        <v>163</v>
      </c>
      <c r="AU636" s="244" t="s">
        <v>81</v>
      </c>
      <c r="AV636" s="13" t="s">
        <v>79</v>
      </c>
      <c r="AW636" s="13" t="s">
        <v>34</v>
      </c>
      <c r="AX636" s="13" t="s">
        <v>72</v>
      </c>
      <c r="AY636" s="244" t="s">
        <v>150</v>
      </c>
    </row>
    <row r="637" s="14" customFormat="1">
      <c r="A637" s="14"/>
      <c r="B637" s="245"/>
      <c r="C637" s="246"/>
      <c r="D637" s="228" t="s">
        <v>163</v>
      </c>
      <c r="E637" s="247" t="s">
        <v>19</v>
      </c>
      <c r="F637" s="248" t="s">
        <v>1518</v>
      </c>
      <c r="G637" s="246"/>
      <c r="H637" s="249">
        <v>169.44</v>
      </c>
      <c r="I637" s="250"/>
      <c r="J637" s="246"/>
      <c r="K637" s="246"/>
      <c r="L637" s="251"/>
      <c r="M637" s="252"/>
      <c r="N637" s="253"/>
      <c r="O637" s="253"/>
      <c r="P637" s="253"/>
      <c r="Q637" s="253"/>
      <c r="R637" s="253"/>
      <c r="S637" s="253"/>
      <c r="T637" s="25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5" t="s">
        <v>163</v>
      </c>
      <c r="AU637" s="255" t="s">
        <v>81</v>
      </c>
      <c r="AV637" s="14" t="s">
        <v>81</v>
      </c>
      <c r="AW637" s="14" t="s">
        <v>34</v>
      </c>
      <c r="AX637" s="14" t="s">
        <v>72</v>
      </c>
      <c r="AY637" s="255" t="s">
        <v>150</v>
      </c>
    </row>
    <row r="638" s="15" customFormat="1">
      <c r="A638" s="15"/>
      <c r="B638" s="256"/>
      <c r="C638" s="257"/>
      <c r="D638" s="228" t="s">
        <v>163</v>
      </c>
      <c r="E638" s="258" t="s">
        <v>19</v>
      </c>
      <c r="F638" s="259" t="s">
        <v>167</v>
      </c>
      <c r="G638" s="257"/>
      <c r="H638" s="260">
        <v>169.44</v>
      </c>
      <c r="I638" s="261"/>
      <c r="J638" s="257"/>
      <c r="K638" s="257"/>
      <c r="L638" s="262"/>
      <c r="M638" s="263"/>
      <c r="N638" s="264"/>
      <c r="O638" s="264"/>
      <c r="P638" s="264"/>
      <c r="Q638" s="264"/>
      <c r="R638" s="264"/>
      <c r="S638" s="264"/>
      <c r="T638" s="265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6" t="s">
        <v>163</v>
      </c>
      <c r="AU638" s="266" t="s">
        <v>81</v>
      </c>
      <c r="AV638" s="15" t="s">
        <v>157</v>
      </c>
      <c r="AW638" s="15" t="s">
        <v>34</v>
      </c>
      <c r="AX638" s="15" t="s">
        <v>79</v>
      </c>
      <c r="AY638" s="266" t="s">
        <v>150</v>
      </c>
    </row>
    <row r="639" s="2" customFormat="1" ht="24.15" customHeight="1">
      <c r="A639" s="40"/>
      <c r="B639" s="41"/>
      <c r="C639" s="215" t="s">
        <v>1525</v>
      </c>
      <c r="D639" s="215" t="s">
        <v>152</v>
      </c>
      <c r="E639" s="216" t="s">
        <v>1526</v>
      </c>
      <c r="F639" s="217" t="s">
        <v>1527</v>
      </c>
      <c r="G639" s="218" t="s">
        <v>382</v>
      </c>
      <c r="H639" s="219">
        <v>0.17799999999999999</v>
      </c>
      <c r="I639" s="220"/>
      <c r="J639" s="221">
        <f>ROUND(I639*H639,2)</f>
        <v>0</v>
      </c>
      <c r="K639" s="217" t="s">
        <v>156</v>
      </c>
      <c r="L639" s="46"/>
      <c r="M639" s="222" t="s">
        <v>19</v>
      </c>
      <c r="N639" s="223" t="s">
        <v>43</v>
      </c>
      <c r="O639" s="86"/>
      <c r="P639" s="224">
        <f>O639*H639</f>
        <v>0</v>
      </c>
      <c r="Q639" s="224">
        <v>0</v>
      </c>
      <c r="R639" s="224">
        <f>Q639*H639</f>
        <v>0</v>
      </c>
      <c r="S639" s="224">
        <v>0</v>
      </c>
      <c r="T639" s="225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26" t="s">
        <v>276</v>
      </c>
      <c r="AT639" s="226" t="s">
        <v>152</v>
      </c>
      <c r="AU639" s="226" t="s">
        <v>81</v>
      </c>
      <c r="AY639" s="19" t="s">
        <v>150</v>
      </c>
      <c r="BE639" s="227">
        <f>IF(N639="základní",J639,0)</f>
        <v>0</v>
      </c>
      <c r="BF639" s="227">
        <f>IF(N639="snížená",J639,0)</f>
        <v>0</v>
      </c>
      <c r="BG639" s="227">
        <f>IF(N639="zákl. přenesená",J639,0)</f>
        <v>0</v>
      </c>
      <c r="BH639" s="227">
        <f>IF(N639="sníž. přenesená",J639,0)</f>
        <v>0</v>
      </c>
      <c r="BI639" s="227">
        <f>IF(N639="nulová",J639,0)</f>
        <v>0</v>
      </c>
      <c r="BJ639" s="19" t="s">
        <v>79</v>
      </c>
      <c r="BK639" s="227">
        <f>ROUND(I639*H639,2)</f>
        <v>0</v>
      </c>
      <c r="BL639" s="19" t="s">
        <v>276</v>
      </c>
      <c r="BM639" s="226" t="s">
        <v>1528</v>
      </c>
    </row>
    <row r="640" s="2" customFormat="1">
      <c r="A640" s="40"/>
      <c r="B640" s="41"/>
      <c r="C640" s="42"/>
      <c r="D640" s="228" t="s">
        <v>159</v>
      </c>
      <c r="E640" s="42"/>
      <c r="F640" s="229" t="s">
        <v>1529</v>
      </c>
      <c r="G640" s="42"/>
      <c r="H640" s="42"/>
      <c r="I640" s="230"/>
      <c r="J640" s="42"/>
      <c r="K640" s="42"/>
      <c r="L640" s="46"/>
      <c r="M640" s="231"/>
      <c r="N640" s="232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9" t="s">
        <v>159</v>
      </c>
      <c r="AU640" s="19" t="s">
        <v>81</v>
      </c>
    </row>
    <row r="641" s="2" customFormat="1">
      <c r="A641" s="40"/>
      <c r="B641" s="41"/>
      <c r="C641" s="42"/>
      <c r="D641" s="233" t="s">
        <v>161</v>
      </c>
      <c r="E641" s="42"/>
      <c r="F641" s="234" t="s">
        <v>1530</v>
      </c>
      <c r="G641" s="42"/>
      <c r="H641" s="42"/>
      <c r="I641" s="230"/>
      <c r="J641" s="42"/>
      <c r="K641" s="42"/>
      <c r="L641" s="46"/>
      <c r="M641" s="231"/>
      <c r="N641" s="232"/>
      <c r="O641" s="86"/>
      <c r="P641" s="86"/>
      <c r="Q641" s="86"/>
      <c r="R641" s="86"/>
      <c r="S641" s="86"/>
      <c r="T641" s="87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9" t="s">
        <v>161</v>
      </c>
      <c r="AU641" s="19" t="s">
        <v>81</v>
      </c>
    </row>
    <row r="642" s="12" customFormat="1" ht="22.8" customHeight="1">
      <c r="A642" s="12"/>
      <c r="B642" s="199"/>
      <c r="C642" s="200"/>
      <c r="D642" s="201" t="s">
        <v>71</v>
      </c>
      <c r="E642" s="213" t="s">
        <v>1531</v>
      </c>
      <c r="F642" s="213" t="s">
        <v>1532</v>
      </c>
      <c r="G642" s="200"/>
      <c r="H642" s="200"/>
      <c r="I642" s="203"/>
      <c r="J642" s="214">
        <f>BK642</f>
        <v>0</v>
      </c>
      <c r="K642" s="200"/>
      <c r="L642" s="205"/>
      <c r="M642" s="206"/>
      <c r="N642" s="207"/>
      <c r="O642" s="207"/>
      <c r="P642" s="208">
        <f>SUM(P643:P649)</f>
        <v>0</v>
      </c>
      <c r="Q642" s="207"/>
      <c r="R642" s="208">
        <f>SUM(R643:R649)</f>
        <v>0.00203944</v>
      </c>
      <c r="S642" s="207"/>
      <c r="T642" s="209">
        <f>SUM(T643:T649)</f>
        <v>0</v>
      </c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R642" s="210" t="s">
        <v>81</v>
      </c>
      <c r="AT642" s="211" t="s">
        <v>71</v>
      </c>
      <c r="AU642" s="211" t="s">
        <v>79</v>
      </c>
      <c r="AY642" s="210" t="s">
        <v>150</v>
      </c>
      <c r="BK642" s="212">
        <f>SUM(BK643:BK649)</f>
        <v>0</v>
      </c>
    </row>
    <row r="643" s="2" customFormat="1" ht="21.75" customHeight="1">
      <c r="A643" s="40"/>
      <c r="B643" s="41"/>
      <c r="C643" s="215" t="s">
        <v>1533</v>
      </c>
      <c r="D643" s="215" t="s">
        <v>152</v>
      </c>
      <c r="E643" s="216" t="s">
        <v>1534</v>
      </c>
      <c r="F643" s="217" t="s">
        <v>1535</v>
      </c>
      <c r="G643" s="218" t="s">
        <v>155</v>
      </c>
      <c r="H643" s="219">
        <v>1.3779999999999999</v>
      </c>
      <c r="I643" s="220"/>
      <c r="J643" s="221">
        <f>ROUND(I643*H643,2)</f>
        <v>0</v>
      </c>
      <c r="K643" s="217" t="s">
        <v>156</v>
      </c>
      <c r="L643" s="46"/>
      <c r="M643" s="222" t="s">
        <v>19</v>
      </c>
      <c r="N643" s="223" t="s">
        <v>43</v>
      </c>
      <c r="O643" s="86"/>
      <c r="P643" s="224">
        <f>O643*H643</f>
        <v>0</v>
      </c>
      <c r="Q643" s="224">
        <v>0.00148</v>
      </c>
      <c r="R643" s="224">
        <f>Q643*H643</f>
        <v>0.00203944</v>
      </c>
      <c r="S643" s="224">
        <v>0</v>
      </c>
      <c r="T643" s="225">
        <f>S643*H643</f>
        <v>0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26" t="s">
        <v>276</v>
      </c>
      <c r="AT643" s="226" t="s">
        <v>152</v>
      </c>
      <c r="AU643" s="226" t="s">
        <v>81</v>
      </c>
      <c r="AY643" s="19" t="s">
        <v>150</v>
      </c>
      <c r="BE643" s="227">
        <f>IF(N643="základní",J643,0)</f>
        <v>0</v>
      </c>
      <c r="BF643" s="227">
        <f>IF(N643="snížená",J643,0)</f>
        <v>0</v>
      </c>
      <c r="BG643" s="227">
        <f>IF(N643="zákl. přenesená",J643,0)</f>
        <v>0</v>
      </c>
      <c r="BH643" s="227">
        <f>IF(N643="sníž. přenesená",J643,0)</f>
        <v>0</v>
      </c>
      <c r="BI643" s="227">
        <f>IF(N643="nulová",J643,0)</f>
        <v>0</v>
      </c>
      <c r="BJ643" s="19" t="s">
        <v>79</v>
      </c>
      <c r="BK643" s="227">
        <f>ROUND(I643*H643,2)</f>
        <v>0</v>
      </c>
      <c r="BL643" s="19" t="s">
        <v>276</v>
      </c>
      <c r="BM643" s="226" t="s">
        <v>1536</v>
      </c>
    </row>
    <row r="644" s="2" customFormat="1">
      <c r="A644" s="40"/>
      <c r="B644" s="41"/>
      <c r="C644" s="42"/>
      <c r="D644" s="228" t="s">
        <v>159</v>
      </c>
      <c r="E644" s="42"/>
      <c r="F644" s="229" t="s">
        <v>1537</v>
      </c>
      <c r="G644" s="42"/>
      <c r="H644" s="42"/>
      <c r="I644" s="230"/>
      <c r="J644" s="42"/>
      <c r="K644" s="42"/>
      <c r="L644" s="46"/>
      <c r="M644" s="231"/>
      <c r="N644" s="232"/>
      <c r="O644" s="86"/>
      <c r="P644" s="86"/>
      <c r="Q644" s="86"/>
      <c r="R644" s="86"/>
      <c r="S644" s="86"/>
      <c r="T644" s="87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T644" s="19" t="s">
        <v>159</v>
      </c>
      <c r="AU644" s="19" t="s">
        <v>81</v>
      </c>
    </row>
    <row r="645" s="2" customFormat="1">
      <c r="A645" s="40"/>
      <c r="B645" s="41"/>
      <c r="C645" s="42"/>
      <c r="D645" s="233" t="s">
        <v>161</v>
      </c>
      <c r="E645" s="42"/>
      <c r="F645" s="234" t="s">
        <v>1538</v>
      </c>
      <c r="G645" s="42"/>
      <c r="H645" s="42"/>
      <c r="I645" s="230"/>
      <c r="J645" s="42"/>
      <c r="K645" s="42"/>
      <c r="L645" s="46"/>
      <c r="M645" s="231"/>
      <c r="N645" s="232"/>
      <c r="O645" s="86"/>
      <c r="P645" s="86"/>
      <c r="Q645" s="86"/>
      <c r="R645" s="86"/>
      <c r="S645" s="86"/>
      <c r="T645" s="87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T645" s="19" t="s">
        <v>161</v>
      </c>
      <c r="AU645" s="19" t="s">
        <v>81</v>
      </c>
    </row>
    <row r="646" s="13" customFormat="1">
      <c r="A646" s="13"/>
      <c r="B646" s="235"/>
      <c r="C646" s="236"/>
      <c r="D646" s="228" t="s">
        <v>163</v>
      </c>
      <c r="E646" s="237" t="s">
        <v>19</v>
      </c>
      <c r="F646" s="238" t="s">
        <v>1250</v>
      </c>
      <c r="G646" s="236"/>
      <c r="H646" s="237" t="s">
        <v>19</v>
      </c>
      <c r="I646" s="239"/>
      <c r="J646" s="236"/>
      <c r="K646" s="236"/>
      <c r="L646" s="240"/>
      <c r="M646" s="241"/>
      <c r="N646" s="242"/>
      <c r="O646" s="242"/>
      <c r="P646" s="242"/>
      <c r="Q646" s="242"/>
      <c r="R646" s="242"/>
      <c r="S646" s="242"/>
      <c r="T646" s="24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4" t="s">
        <v>163</v>
      </c>
      <c r="AU646" s="244" t="s">
        <v>81</v>
      </c>
      <c r="AV646" s="13" t="s">
        <v>79</v>
      </c>
      <c r="AW646" s="13" t="s">
        <v>34</v>
      </c>
      <c r="AX646" s="13" t="s">
        <v>72</v>
      </c>
      <c r="AY646" s="244" t="s">
        <v>150</v>
      </c>
    </row>
    <row r="647" s="13" customFormat="1">
      <c r="A647" s="13"/>
      <c r="B647" s="235"/>
      <c r="C647" s="236"/>
      <c r="D647" s="228" t="s">
        <v>163</v>
      </c>
      <c r="E647" s="237" t="s">
        <v>19</v>
      </c>
      <c r="F647" s="238" t="s">
        <v>1539</v>
      </c>
      <c r="G647" s="236"/>
      <c r="H647" s="237" t="s">
        <v>19</v>
      </c>
      <c r="I647" s="239"/>
      <c r="J647" s="236"/>
      <c r="K647" s="236"/>
      <c r="L647" s="240"/>
      <c r="M647" s="241"/>
      <c r="N647" s="242"/>
      <c r="O647" s="242"/>
      <c r="P647" s="242"/>
      <c r="Q647" s="242"/>
      <c r="R647" s="242"/>
      <c r="S647" s="242"/>
      <c r="T647" s="24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4" t="s">
        <v>163</v>
      </c>
      <c r="AU647" s="244" t="s">
        <v>81</v>
      </c>
      <c r="AV647" s="13" t="s">
        <v>79</v>
      </c>
      <c r="AW647" s="13" t="s">
        <v>34</v>
      </c>
      <c r="AX647" s="13" t="s">
        <v>72</v>
      </c>
      <c r="AY647" s="244" t="s">
        <v>150</v>
      </c>
    </row>
    <row r="648" s="14" customFormat="1">
      <c r="A648" s="14"/>
      <c r="B648" s="245"/>
      <c r="C648" s="246"/>
      <c r="D648" s="228" t="s">
        <v>163</v>
      </c>
      <c r="E648" s="247" t="s">
        <v>19</v>
      </c>
      <c r="F648" s="248" t="s">
        <v>1540</v>
      </c>
      <c r="G648" s="246"/>
      <c r="H648" s="249">
        <v>1.3779999999999999</v>
      </c>
      <c r="I648" s="250"/>
      <c r="J648" s="246"/>
      <c r="K648" s="246"/>
      <c r="L648" s="251"/>
      <c r="M648" s="252"/>
      <c r="N648" s="253"/>
      <c r="O648" s="253"/>
      <c r="P648" s="253"/>
      <c r="Q648" s="253"/>
      <c r="R648" s="253"/>
      <c r="S648" s="253"/>
      <c r="T648" s="25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5" t="s">
        <v>163</v>
      </c>
      <c r="AU648" s="255" t="s">
        <v>81</v>
      </c>
      <c r="AV648" s="14" t="s">
        <v>81</v>
      </c>
      <c r="AW648" s="14" t="s">
        <v>34</v>
      </c>
      <c r="AX648" s="14" t="s">
        <v>72</v>
      </c>
      <c r="AY648" s="255" t="s">
        <v>150</v>
      </c>
    </row>
    <row r="649" s="15" customFormat="1">
      <c r="A649" s="15"/>
      <c r="B649" s="256"/>
      <c r="C649" s="257"/>
      <c r="D649" s="228" t="s">
        <v>163</v>
      </c>
      <c r="E649" s="258" t="s">
        <v>19</v>
      </c>
      <c r="F649" s="259" t="s">
        <v>167</v>
      </c>
      <c r="G649" s="257"/>
      <c r="H649" s="260">
        <v>1.3779999999999999</v>
      </c>
      <c r="I649" s="261"/>
      <c r="J649" s="257"/>
      <c r="K649" s="257"/>
      <c r="L649" s="262"/>
      <c r="M649" s="294"/>
      <c r="N649" s="295"/>
      <c r="O649" s="295"/>
      <c r="P649" s="295"/>
      <c r="Q649" s="295"/>
      <c r="R649" s="295"/>
      <c r="S649" s="295"/>
      <c r="T649" s="296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66" t="s">
        <v>163</v>
      </c>
      <c r="AU649" s="266" t="s">
        <v>81</v>
      </c>
      <c r="AV649" s="15" t="s">
        <v>157</v>
      </c>
      <c r="AW649" s="15" t="s">
        <v>34</v>
      </c>
      <c r="AX649" s="15" t="s">
        <v>79</v>
      </c>
      <c r="AY649" s="266" t="s">
        <v>150</v>
      </c>
    </row>
    <row r="650" s="2" customFormat="1" ht="6.96" customHeight="1">
      <c r="A650" s="40"/>
      <c r="B650" s="61"/>
      <c r="C650" s="62"/>
      <c r="D650" s="62"/>
      <c r="E650" s="62"/>
      <c r="F650" s="62"/>
      <c r="G650" s="62"/>
      <c r="H650" s="62"/>
      <c r="I650" s="62"/>
      <c r="J650" s="62"/>
      <c r="K650" s="62"/>
      <c r="L650" s="46"/>
      <c r="M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</row>
  </sheetData>
  <sheetProtection sheet="1" autoFilter="0" formatColumns="0" formatRows="0" objects="1" scenarios="1" spinCount="100000" saltValue="c38dihvDnfkyNFEBwWoWse1FgVoYqJgIniMWIcmjQGn6oGNlKDslpWs0KU7BLC8pCOXPNl+0Hej/8qD1ywx8Vw==" hashValue="J3GVwPQFS9meUxf1t0rO9oaixNZLtWkFYTQTNhRYu/esuvhdvqyu1EXT7qaIcV71ai1C1I61E13UiJLt/o4xeA==" algorithmName="SHA-512" password="CC35"/>
  <autoFilter ref="C96:K6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2" r:id="rId1" display="https://podminky.urs.cz/item/CS_URS_2023_01/131251103"/>
    <hyperlink ref="F127" r:id="rId2" display="https://podminky.urs.cz/item/CS_URS_2023_01/131351103"/>
    <hyperlink ref="F134" r:id="rId3" display="https://podminky.urs.cz/item/CS_URS_2023_01/132251102"/>
    <hyperlink ref="F145" r:id="rId4" display="https://podminky.urs.cz/item/CS_URS_2023_01/162751117"/>
    <hyperlink ref="F158" r:id="rId5" display="https://podminky.urs.cz/item/CS_URS_2023_01/167151111"/>
    <hyperlink ref="F171" r:id="rId6" display="https://podminky.urs.cz/item/CS_URS_2023_01/171201231"/>
    <hyperlink ref="F184" r:id="rId7" display="https://podminky.urs.cz/item/CS_URS_2023_01/174151101"/>
    <hyperlink ref="F197" r:id="rId8" display="https://podminky.urs.cz/item/CS_URS_2023_01/181451122"/>
    <hyperlink ref="F209" r:id="rId9" display="https://podminky.urs.cz/item/CS_URS_2023_01/181951112"/>
    <hyperlink ref="F227" r:id="rId10" display="https://podminky.urs.cz/item/CS_URS_2023_01/182151111"/>
    <hyperlink ref="F239" r:id="rId11" display="https://podminky.urs.cz/item/CS_URS_2023_01/182351123"/>
    <hyperlink ref="F248" r:id="rId12" display="https://podminky.urs.cz/item/CS_URS_2023_01/317321118"/>
    <hyperlink ref="F256" r:id="rId13" display="https://podminky.urs.cz/item/CS_URS_2023_01/317353121"/>
    <hyperlink ref="F264" r:id="rId14" display="https://podminky.urs.cz/item/CS_URS_2023_01/317353221"/>
    <hyperlink ref="F270" r:id="rId15" display="https://podminky.urs.cz/item/CS_URS_2023_01/317361116"/>
    <hyperlink ref="F278" r:id="rId16" display="https://podminky.urs.cz/item/CS_URS_2023_01/317361411"/>
    <hyperlink ref="F286" r:id="rId17" display="https://podminky.urs.cz/item/CS_URS_2023_01/317661131"/>
    <hyperlink ref="F293" r:id="rId18" display="https://podminky.urs.cz/item/CS_URS_2023_01/317941121"/>
    <hyperlink ref="F317" r:id="rId19" display="https://podminky.urs.cz/item/CS_URS_2023_01/321321116"/>
    <hyperlink ref="F328" r:id="rId20" display="https://podminky.urs.cz/item/CS_URS_2023_01/321351010"/>
    <hyperlink ref="F339" r:id="rId21" display="https://podminky.urs.cz/item/CS_URS_2023_01/321352010"/>
    <hyperlink ref="F345" r:id="rId22" display="https://podminky.urs.cz/item/CS_URS_2023_01/321368211"/>
    <hyperlink ref="F354" r:id="rId23" display="https://podminky.urs.cz/item/CS_URS_2023_01/334323218"/>
    <hyperlink ref="F363" r:id="rId24" display="https://podminky.urs.cz/item/CS_URS_2023_01/334352111"/>
    <hyperlink ref="F373" r:id="rId25" display="https://podminky.urs.cz/item/CS_URS_2023_01/334352211"/>
    <hyperlink ref="F379" r:id="rId26" display="https://podminky.urs.cz/item/CS_URS_2023_01/334361412"/>
    <hyperlink ref="F387" r:id="rId27" display="https://podminky.urs.cz/item/CS_URS_2023_01/451317777"/>
    <hyperlink ref="F399" r:id="rId28" display="https://podminky.urs.cz/item/CS_URS_2023_01/451319779"/>
    <hyperlink ref="F406" r:id="rId29" display="https://podminky.urs.cz/item/CS_URS_2023_01/452311131"/>
    <hyperlink ref="F419" r:id="rId30" display="https://podminky.urs.cz/item/CS_URS_2023_01/452318510"/>
    <hyperlink ref="F430" r:id="rId31" display="https://podminky.urs.cz/item/CS_URS_2023_01/452351101"/>
    <hyperlink ref="F445" r:id="rId32" display="https://podminky.urs.cz/item/CS_URS_2023_01/452368211"/>
    <hyperlink ref="F457" r:id="rId33" display="https://podminky.urs.cz/item/CS_URS_2023_01/452384111"/>
    <hyperlink ref="F468" r:id="rId34" display="https://podminky.urs.cz/item/CS_URS_2023_01/462512270"/>
    <hyperlink ref="F483" r:id="rId35" display="https://podminky.urs.cz/item/CS_URS_2023_01/465512127"/>
    <hyperlink ref="F504" r:id="rId36" display="https://podminky.urs.cz/item/CS_URS_2023_01/820441113"/>
    <hyperlink ref="F514" r:id="rId37" display="https://podminky.urs.cz/item/CS_URS_2023_01/820471113"/>
    <hyperlink ref="F521" r:id="rId38" display="https://podminky.urs.cz/item/CS_URS_2023_01/871265231"/>
    <hyperlink ref="F530" r:id="rId39" display="https://podminky.urs.cz/item/CS_URS_2023_01/919521140"/>
    <hyperlink ref="F547" r:id="rId40" display="https://podminky.urs.cz/item/CS_URS_2023_01/919521160"/>
    <hyperlink ref="F559" r:id="rId41" display="https://podminky.urs.cz/item/CS_URS_2023_01/919535556"/>
    <hyperlink ref="F571" r:id="rId42" display="https://podminky.urs.cz/item/CS_URS_2023_01/953943121"/>
    <hyperlink ref="F584" r:id="rId43" display="https://podminky.urs.cz/item/CS_URS_2023_01/963051111"/>
    <hyperlink ref="F592" r:id="rId44" display="https://podminky.urs.cz/item/CS_URS_2023_01/966008113"/>
    <hyperlink ref="F600" r:id="rId45" display="https://podminky.urs.cz/item/CS_URS_2023_01/997221571"/>
    <hyperlink ref="F608" r:id="rId46" display="https://podminky.urs.cz/item/CS_URS_2023_01/997221579"/>
    <hyperlink ref="F615" r:id="rId47" display="https://podminky.urs.cz/item/CS_URS_2023_01/997221625"/>
    <hyperlink ref="F623" r:id="rId48" display="https://podminky.urs.cz/item/CS_URS_2023_01/998225111"/>
    <hyperlink ref="F628" r:id="rId49" display="https://podminky.urs.cz/item/CS_URS_2023_01/767995115"/>
    <hyperlink ref="F641" r:id="rId50" display="https://podminky.urs.cz/item/CS_URS_2023_01/998767101"/>
    <hyperlink ref="F645" r:id="rId51" display="https://podminky.urs.cz/item/CS_URS_2023_01/7894215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121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Realizace souboru staveb společných zařízení v k. ú. Vetřkovice u Vítkova II.etapa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122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1541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8. 3. 2023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tr">
        <f>IF('Rekapitulace stavby'!AN10="","",'Rekapitulace stavby'!AN10)</f>
        <v/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5" t="s">
        <v>28</v>
      </c>
      <c r="J15" s="135" t="str">
        <f>IF('Rekapitulace stavby'!AN11="","",'Rekapitulace stavby'!AN11)</f>
        <v/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19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35</v>
      </c>
      <c r="E23" s="40"/>
      <c r="F23" s="40"/>
      <c r="G23" s="40"/>
      <c r="H23" s="40"/>
      <c r="I23" s="145" t="s">
        <v>26</v>
      </c>
      <c r="J23" s="135" t="s">
        <v>32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33</v>
      </c>
      <c r="F24" s="40"/>
      <c r="G24" s="40"/>
      <c r="H24" s="40"/>
      <c r="I24" s="145" t="s">
        <v>28</v>
      </c>
      <c r="J24" s="135" t="s">
        <v>19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36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38</v>
      </c>
      <c r="E30" s="40"/>
      <c r="F30" s="40"/>
      <c r="G30" s="40"/>
      <c r="H30" s="40"/>
      <c r="I30" s="40"/>
      <c r="J30" s="156">
        <f>ROUND(J87,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40</v>
      </c>
      <c r="G32" s="40"/>
      <c r="H32" s="40"/>
      <c r="I32" s="157" t="s">
        <v>39</v>
      </c>
      <c r="J32" s="157" t="s">
        <v>41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42</v>
      </c>
      <c r="E33" s="145" t="s">
        <v>43</v>
      </c>
      <c r="F33" s="159">
        <f>ROUND((SUM(BE87:BE484)),  2)</f>
        <v>0</v>
      </c>
      <c r="G33" s="40"/>
      <c r="H33" s="40"/>
      <c r="I33" s="160">
        <v>0.20999999999999999</v>
      </c>
      <c r="J33" s="159">
        <f>ROUND(((SUM(BE87:BE484))*I33),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44</v>
      </c>
      <c r="F34" s="159">
        <f>ROUND((SUM(BF87:BF484)),  2)</f>
        <v>0</v>
      </c>
      <c r="G34" s="40"/>
      <c r="H34" s="40"/>
      <c r="I34" s="160">
        <v>0.14999999999999999</v>
      </c>
      <c r="J34" s="159">
        <f>ROUND(((SUM(BF87:BF484))*I34),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45</v>
      </c>
      <c r="F35" s="159">
        <f>ROUND((SUM(BG87:BG484)),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46</v>
      </c>
      <c r="F36" s="159">
        <f>ROUND((SUM(BH87:BH484)),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47</v>
      </c>
      <c r="F37" s="159">
        <f>ROUND((SUM(BI87:BI484)),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124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72" t="str">
        <f>E7</f>
        <v>Realizace souboru staveb společných zařízení v k. ú. Vetřkovice u Vítkova II.etapa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122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03 - Vedlejší polní cesta VPC8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k.ú. Vetřkovice u Vítkova</v>
      </c>
      <c r="G52" s="42"/>
      <c r="H52" s="42"/>
      <c r="I52" s="34" t="s">
        <v>23</v>
      </c>
      <c r="J52" s="74" t="str">
        <f>IF(J12="","",J12)</f>
        <v>8. 3. 2023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AGPOL s.r.o., Jungmannova 153/12, 77900 Olomouc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40.0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AGPOL s.r.o., Jungmannova 153/12, 77900 Olomouc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125</v>
      </c>
      <c r="D57" s="174"/>
      <c r="E57" s="174"/>
      <c r="F57" s="174"/>
      <c r="G57" s="174"/>
      <c r="H57" s="174"/>
      <c r="I57" s="174"/>
      <c r="J57" s="175" t="s">
        <v>126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70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127</v>
      </c>
    </row>
    <row r="60" s="9" customFormat="1" ht="24.96" customHeight="1">
      <c r="A60" s="9"/>
      <c r="B60" s="177"/>
      <c r="C60" s="178"/>
      <c r="D60" s="179" t="s">
        <v>128</v>
      </c>
      <c r="E60" s="180"/>
      <c r="F60" s="180"/>
      <c r="G60" s="180"/>
      <c r="H60" s="180"/>
      <c r="I60" s="180"/>
      <c r="J60" s="181">
        <f>J88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129</v>
      </c>
      <c r="E61" s="185"/>
      <c r="F61" s="185"/>
      <c r="G61" s="185"/>
      <c r="H61" s="185"/>
      <c r="I61" s="185"/>
      <c r="J61" s="186">
        <f>J89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130</v>
      </c>
      <c r="E62" s="185"/>
      <c r="F62" s="185"/>
      <c r="G62" s="185"/>
      <c r="H62" s="185"/>
      <c r="I62" s="185"/>
      <c r="J62" s="186">
        <f>J229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647</v>
      </c>
      <c r="E63" s="185"/>
      <c r="F63" s="185"/>
      <c r="G63" s="185"/>
      <c r="H63" s="185"/>
      <c r="I63" s="185"/>
      <c r="J63" s="186">
        <f>J236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131</v>
      </c>
      <c r="E64" s="185"/>
      <c r="F64" s="185"/>
      <c r="G64" s="185"/>
      <c r="H64" s="185"/>
      <c r="I64" s="185"/>
      <c r="J64" s="186">
        <f>J245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7"/>
      <c r="D65" s="184" t="s">
        <v>1109</v>
      </c>
      <c r="E65" s="185"/>
      <c r="F65" s="185"/>
      <c r="G65" s="185"/>
      <c r="H65" s="185"/>
      <c r="I65" s="185"/>
      <c r="J65" s="186">
        <f>J327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132</v>
      </c>
      <c r="E66" s="185"/>
      <c r="F66" s="185"/>
      <c r="G66" s="185"/>
      <c r="H66" s="185"/>
      <c r="I66" s="185"/>
      <c r="J66" s="186">
        <f>J387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134</v>
      </c>
      <c r="E67" s="185"/>
      <c r="F67" s="185"/>
      <c r="G67" s="185"/>
      <c r="H67" s="185"/>
      <c r="I67" s="185"/>
      <c r="J67" s="186">
        <f>J481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135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6.25" customHeight="1">
      <c r="A77" s="40"/>
      <c r="B77" s="41"/>
      <c r="C77" s="42"/>
      <c r="D77" s="42"/>
      <c r="E77" s="172" t="str">
        <f>E7</f>
        <v>Realizace souboru staveb společných zařízení v k. ú. Vetřkovice u Vítkova II.etapa</v>
      </c>
      <c r="F77" s="34"/>
      <c r="G77" s="34"/>
      <c r="H77" s="34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122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03 - Vedlejší polní cesta VPC8</v>
      </c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k.ú. Vetřkovice u Vítkova</v>
      </c>
      <c r="G81" s="42"/>
      <c r="H81" s="42"/>
      <c r="I81" s="34" t="s">
        <v>23</v>
      </c>
      <c r="J81" s="74" t="str">
        <f>IF(J12="","",J12)</f>
        <v>8. 3. 2023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40.05" customHeight="1">
      <c r="A83" s="40"/>
      <c r="B83" s="41"/>
      <c r="C83" s="34" t="s">
        <v>25</v>
      </c>
      <c r="D83" s="42"/>
      <c r="E83" s="42"/>
      <c r="F83" s="29" t="str">
        <f>E15</f>
        <v xml:space="preserve"> </v>
      </c>
      <c r="G83" s="42"/>
      <c r="H83" s="42"/>
      <c r="I83" s="34" t="s">
        <v>31</v>
      </c>
      <c r="J83" s="38" t="str">
        <f>E21</f>
        <v>AGPOL s.r.o., Jungmannova 153/12, 77900 Olomouc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40.0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35</v>
      </c>
      <c r="J84" s="38" t="str">
        <f>E24</f>
        <v>AGPOL s.r.o., Jungmannova 153/12, 77900 Olomouc</v>
      </c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8"/>
      <c r="B86" s="189"/>
      <c r="C86" s="190" t="s">
        <v>136</v>
      </c>
      <c r="D86" s="191" t="s">
        <v>57</v>
      </c>
      <c r="E86" s="191" t="s">
        <v>53</v>
      </c>
      <c r="F86" s="191" t="s">
        <v>54</v>
      </c>
      <c r="G86" s="191" t="s">
        <v>137</v>
      </c>
      <c r="H86" s="191" t="s">
        <v>138</v>
      </c>
      <c r="I86" s="191" t="s">
        <v>139</v>
      </c>
      <c r="J86" s="191" t="s">
        <v>126</v>
      </c>
      <c r="K86" s="192" t="s">
        <v>140</v>
      </c>
      <c r="L86" s="193"/>
      <c r="M86" s="94" t="s">
        <v>19</v>
      </c>
      <c r="N86" s="95" t="s">
        <v>42</v>
      </c>
      <c r="O86" s="95" t="s">
        <v>141</v>
      </c>
      <c r="P86" s="95" t="s">
        <v>142</v>
      </c>
      <c r="Q86" s="95" t="s">
        <v>143</v>
      </c>
      <c r="R86" s="95" t="s">
        <v>144</v>
      </c>
      <c r="S86" s="95" t="s">
        <v>145</v>
      </c>
      <c r="T86" s="96" t="s">
        <v>146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0"/>
      <c r="B87" s="41"/>
      <c r="C87" s="101" t="s">
        <v>147</v>
      </c>
      <c r="D87" s="42"/>
      <c r="E87" s="42"/>
      <c r="F87" s="42"/>
      <c r="G87" s="42"/>
      <c r="H87" s="42"/>
      <c r="I87" s="42"/>
      <c r="J87" s="194">
        <f>BK87</f>
        <v>0</v>
      </c>
      <c r="K87" s="42"/>
      <c r="L87" s="46"/>
      <c r="M87" s="97"/>
      <c r="N87" s="195"/>
      <c r="O87" s="98"/>
      <c r="P87" s="196">
        <f>P88</f>
        <v>0</v>
      </c>
      <c r="Q87" s="98"/>
      <c r="R87" s="196">
        <f>R88</f>
        <v>256.77037020000006</v>
      </c>
      <c r="S87" s="98"/>
      <c r="T87" s="197">
        <f>T88</f>
        <v>0.19087999999999999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127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71</v>
      </c>
      <c r="E88" s="202" t="s">
        <v>148</v>
      </c>
      <c r="F88" s="202" t="s">
        <v>149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P89+P229+P236+P245+P327+P387+P481</f>
        <v>0</v>
      </c>
      <c r="Q88" s="207"/>
      <c r="R88" s="208">
        <f>R89+R229+R236+R245+R327+R387+R481</f>
        <v>256.77037020000006</v>
      </c>
      <c r="S88" s="207"/>
      <c r="T88" s="209">
        <f>T89+T229+T236+T245+T327+T387+T481</f>
        <v>0.19087999999999999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79</v>
      </c>
      <c r="AT88" s="211" t="s">
        <v>71</v>
      </c>
      <c r="AU88" s="211" t="s">
        <v>72</v>
      </c>
      <c r="AY88" s="210" t="s">
        <v>150</v>
      </c>
      <c r="BK88" s="212">
        <f>BK89+BK229+BK236+BK245+BK327+BK387+BK481</f>
        <v>0</v>
      </c>
    </row>
    <row r="89" s="12" customFormat="1" ht="22.8" customHeight="1">
      <c r="A89" s="12"/>
      <c r="B89" s="199"/>
      <c r="C89" s="200"/>
      <c r="D89" s="201" t="s">
        <v>71</v>
      </c>
      <c r="E89" s="213" t="s">
        <v>79</v>
      </c>
      <c r="F89" s="213" t="s">
        <v>151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SUM(P90:P228)</f>
        <v>0</v>
      </c>
      <c r="Q89" s="207"/>
      <c r="R89" s="208">
        <f>SUM(R90:R228)</f>
        <v>0.013256</v>
      </c>
      <c r="S89" s="207"/>
      <c r="T89" s="209">
        <f>SUM(T90:T228)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79</v>
      </c>
      <c r="AT89" s="211" t="s">
        <v>71</v>
      </c>
      <c r="AU89" s="211" t="s">
        <v>79</v>
      </c>
      <c r="AY89" s="210" t="s">
        <v>150</v>
      </c>
      <c r="BK89" s="212">
        <f>SUM(BK90:BK228)</f>
        <v>0</v>
      </c>
    </row>
    <row r="90" s="2" customFormat="1" ht="33" customHeight="1">
      <c r="A90" s="40"/>
      <c r="B90" s="41"/>
      <c r="C90" s="215" t="s">
        <v>79</v>
      </c>
      <c r="D90" s="215" t="s">
        <v>152</v>
      </c>
      <c r="E90" s="216" t="s">
        <v>216</v>
      </c>
      <c r="F90" s="217" t="s">
        <v>217</v>
      </c>
      <c r="G90" s="218" t="s">
        <v>218</v>
      </c>
      <c r="H90" s="219">
        <v>42.899999999999999</v>
      </c>
      <c r="I90" s="220"/>
      <c r="J90" s="221">
        <f>ROUND(I90*H90,2)</f>
        <v>0</v>
      </c>
      <c r="K90" s="217" t="s">
        <v>156</v>
      </c>
      <c r="L90" s="46"/>
      <c r="M90" s="222" t="s">
        <v>19</v>
      </c>
      <c r="N90" s="223" t="s">
        <v>43</v>
      </c>
      <c r="O90" s="86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157</v>
      </c>
      <c r="AT90" s="226" t="s">
        <v>152</v>
      </c>
      <c r="AU90" s="226" t="s">
        <v>81</v>
      </c>
      <c r="AY90" s="19" t="s">
        <v>150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9" t="s">
        <v>79</v>
      </c>
      <c r="BK90" s="227">
        <f>ROUND(I90*H90,2)</f>
        <v>0</v>
      </c>
      <c r="BL90" s="19" t="s">
        <v>157</v>
      </c>
      <c r="BM90" s="226" t="s">
        <v>1542</v>
      </c>
    </row>
    <row r="91" s="2" customFormat="1">
      <c r="A91" s="40"/>
      <c r="B91" s="41"/>
      <c r="C91" s="42"/>
      <c r="D91" s="228" t="s">
        <v>159</v>
      </c>
      <c r="E91" s="42"/>
      <c r="F91" s="229" t="s">
        <v>220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159</v>
      </c>
      <c r="AU91" s="19" t="s">
        <v>81</v>
      </c>
    </row>
    <row r="92" s="2" customFormat="1">
      <c r="A92" s="40"/>
      <c r="B92" s="41"/>
      <c r="C92" s="42"/>
      <c r="D92" s="233" t="s">
        <v>161</v>
      </c>
      <c r="E92" s="42"/>
      <c r="F92" s="234" t="s">
        <v>221</v>
      </c>
      <c r="G92" s="42"/>
      <c r="H92" s="42"/>
      <c r="I92" s="230"/>
      <c r="J92" s="42"/>
      <c r="K92" s="42"/>
      <c r="L92" s="46"/>
      <c r="M92" s="231"/>
      <c r="N92" s="232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161</v>
      </c>
      <c r="AU92" s="19" t="s">
        <v>81</v>
      </c>
    </row>
    <row r="93" s="13" customFormat="1">
      <c r="A93" s="13"/>
      <c r="B93" s="235"/>
      <c r="C93" s="236"/>
      <c r="D93" s="228" t="s">
        <v>163</v>
      </c>
      <c r="E93" s="237" t="s">
        <v>19</v>
      </c>
      <c r="F93" s="238" t="s">
        <v>1543</v>
      </c>
      <c r="G93" s="236"/>
      <c r="H93" s="237" t="s">
        <v>19</v>
      </c>
      <c r="I93" s="239"/>
      <c r="J93" s="236"/>
      <c r="K93" s="236"/>
      <c r="L93" s="240"/>
      <c r="M93" s="241"/>
      <c r="N93" s="242"/>
      <c r="O93" s="242"/>
      <c r="P93" s="242"/>
      <c r="Q93" s="242"/>
      <c r="R93" s="242"/>
      <c r="S93" s="242"/>
      <c r="T93" s="24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4" t="s">
        <v>163</v>
      </c>
      <c r="AU93" s="244" t="s">
        <v>81</v>
      </c>
      <c r="AV93" s="13" t="s">
        <v>79</v>
      </c>
      <c r="AW93" s="13" t="s">
        <v>34</v>
      </c>
      <c r="AX93" s="13" t="s">
        <v>72</v>
      </c>
      <c r="AY93" s="244" t="s">
        <v>150</v>
      </c>
    </row>
    <row r="94" s="13" customFormat="1">
      <c r="A94" s="13"/>
      <c r="B94" s="235"/>
      <c r="C94" s="236"/>
      <c r="D94" s="228" t="s">
        <v>163</v>
      </c>
      <c r="E94" s="237" t="s">
        <v>19</v>
      </c>
      <c r="F94" s="238" t="s">
        <v>352</v>
      </c>
      <c r="G94" s="236"/>
      <c r="H94" s="237" t="s">
        <v>19</v>
      </c>
      <c r="I94" s="239"/>
      <c r="J94" s="236"/>
      <c r="K94" s="236"/>
      <c r="L94" s="240"/>
      <c r="M94" s="241"/>
      <c r="N94" s="242"/>
      <c r="O94" s="242"/>
      <c r="P94" s="242"/>
      <c r="Q94" s="242"/>
      <c r="R94" s="242"/>
      <c r="S94" s="242"/>
      <c r="T94" s="24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4" t="s">
        <v>163</v>
      </c>
      <c r="AU94" s="244" t="s">
        <v>81</v>
      </c>
      <c r="AV94" s="13" t="s">
        <v>79</v>
      </c>
      <c r="AW94" s="13" t="s">
        <v>34</v>
      </c>
      <c r="AX94" s="13" t="s">
        <v>72</v>
      </c>
      <c r="AY94" s="244" t="s">
        <v>150</v>
      </c>
    </row>
    <row r="95" s="14" customFormat="1">
      <c r="A95" s="14"/>
      <c r="B95" s="245"/>
      <c r="C95" s="246"/>
      <c r="D95" s="228" t="s">
        <v>163</v>
      </c>
      <c r="E95" s="247" t="s">
        <v>19</v>
      </c>
      <c r="F95" s="248" t="s">
        <v>1544</v>
      </c>
      <c r="G95" s="246"/>
      <c r="H95" s="249">
        <v>42.899999999999999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5" t="s">
        <v>163</v>
      </c>
      <c r="AU95" s="255" t="s">
        <v>81</v>
      </c>
      <c r="AV95" s="14" t="s">
        <v>81</v>
      </c>
      <c r="AW95" s="14" t="s">
        <v>34</v>
      </c>
      <c r="AX95" s="14" t="s">
        <v>72</v>
      </c>
      <c r="AY95" s="255" t="s">
        <v>150</v>
      </c>
    </row>
    <row r="96" s="15" customFormat="1">
      <c r="A96" s="15"/>
      <c r="B96" s="256"/>
      <c r="C96" s="257"/>
      <c r="D96" s="228" t="s">
        <v>163</v>
      </c>
      <c r="E96" s="258" t="s">
        <v>19</v>
      </c>
      <c r="F96" s="259" t="s">
        <v>167</v>
      </c>
      <c r="G96" s="257"/>
      <c r="H96" s="260">
        <v>42.899999999999999</v>
      </c>
      <c r="I96" s="261"/>
      <c r="J96" s="257"/>
      <c r="K96" s="257"/>
      <c r="L96" s="262"/>
      <c r="M96" s="263"/>
      <c r="N96" s="264"/>
      <c r="O96" s="264"/>
      <c r="P96" s="264"/>
      <c r="Q96" s="264"/>
      <c r="R96" s="264"/>
      <c r="S96" s="264"/>
      <c r="T96" s="26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6" t="s">
        <v>163</v>
      </c>
      <c r="AU96" s="266" t="s">
        <v>81</v>
      </c>
      <c r="AV96" s="15" t="s">
        <v>157</v>
      </c>
      <c r="AW96" s="15" t="s">
        <v>34</v>
      </c>
      <c r="AX96" s="15" t="s">
        <v>79</v>
      </c>
      <c r="AY96" s="266" t="s">
        <v>150</v>
      </c>
    </row>
    <row r="97" s="2" customFormat="1" ht="37.8" customHeight="1">
      <c r="A97" s="40"/>
      <c r="B97" s="41"/>
      <c r="C97" s="215" t="s">
        <v>81</v>
      </c>
      <c r="D97" s="215" t="s">
        <v>152</v>
      </c>
      <c r="E97" s="216" t="s">
        <v>226</v>
      </c>
      <c r="F97" s="217" t="s">
        <v>227</v>
      </c>
      <c r="G97" s="218" t="s">
        <v>218</v>
      </c>
      <c r="H97" s="219">
        <v>1109.97</v>
      </c>
      <c r="I97" s="220"/>
      <c r="J97" s="221">
        <f>ROUND(I97*H97,2)</f>
        <v>0</v>
      </c>
      <c r="K97" s="217" t="s">
        <v>156</v>
      </c>
      <c r="L97" s="46"/>
      <c r="M97" s="222" t="s">
        <v>19</v>
      </c>
      <c r="N97" s="223" t="s">
        <v>43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157</v>
      </c>
      <c r="AT97" s="226" t="s">
        <v>152</v>
      </c>
      <c r="AU97" s="226" t="s">
        <v>81</v>
      </c>
      <c r="AY97" s="19" t="s">
        <v>150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79</v>
      </c>
      <c r="BK97" s="227">
        <f>ROUND(I97*H97,2)</f>
        <v>0</v>
      </c>
      <c r="BL97" s="19" t="s">
        <v>157</v>
      </c>
      <c r="BM97" s="226" t="s">
        <v>1545</v>
      </c>
    </row>
    <row r="98" s="2" customFormat="1">
      <c r="A98" s="40"/>
      <c r="B98" s="41"/>
      <c r="C98" s="42"/>
      <c r="D98" s="228" t="s">
        <v>159</v>
      </c>
      <c r="E98" s="42"/>
      <c r="F98" s="229" t="s">
        <v>229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159</v>
      </c>
      <c r="AU98" s="19" t="s">
        <v>81</v>
      </c>
    </row>
    <row r="99" s="2" customFormat="1">
      <c r="A99" s="40"/>
      <c r="B99" s="41"/>
      <c r="C99" s="42"/>
      <c r="D99" s="233" t="s">
        <v>161</v>
      </c>
      <c r="E99" s="42"/>
      <c r="F99" s="234" t="s">
        <v>230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161</v>
      </c>
      <c r="AU99" s="19" t="s">
        <v>81</v>
      </c>
    </row>
    <row r="100" s="13" customFormat="1">
      <c r="A100" s="13"/>
      <c r="B100" s="235"/>
      <c r="C100" s="236"/>
      <c r="D100" s="228" t="s">
        <v>163</v>
      </c>
      <c r="E100" s="237" t="s">
        <v>19</v>
      </c>
      <c r="F100" s="238" t="s">
        <v>1543</v>
      </c>
      <c r="G100" s="236"/>
      <c r="H100" s="237" t="s">
        <v>19</v>
      </c>
      <c r="I100" s="239"/>
      <c r="J100" s="236"/>
      <c r="K100" s="236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163</v>
      </c>
      <c r="AU100" s="244" t="s">
        <v>81</v>
      </c>
      <c r="AV100" s="13" t="s">
        <v>79</v>
      </c>
      <c r="AW100" s="13" t="s">
        <v>34</v>
      </c>
      <c r="AX100" s="13" t="s">
        <v>72</v>
      </c>
      <c r="AY100" s="244" t="s">
        <v>150</v>
      </c>
    </row>
    <row r="101" s="13" customFormat="1">
      <c r="A101" s="13"/>
      <c r="B101" s="235"/>
      <c r="C101" s="236"/>
      <c r="D101" s="228" t="s">
        <v>163</v>
      </c>
      <c r="E101" s="237" t="s">
        <v>19</v>
      </c>
      <c r="F101" s="238" t="s">
        <v>231</v>
      </c>
      <c r="G101" s="236"/>
      <c r="H101" s="237" t="s">
        <v>19</v>
      </c>
      <c r="I101" s="239"/>
      <c r="J101" s="236"/>
      <c r="K101" s="236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163</v>
      </c>
      <c r="AU101" s="244" t="s">
        <v>81</v>
      </c>
      <c r="AV101" s="13" t="s">
        <v>79</v>
      </c>
      <c r="AW101" s="13" t="s">
        <v>34</v>
      </c>
      <c r="AX101" s="13" t="s">
        <v>72</v>
      </c>
      <c r="AY101" s="244" t="s">
        <v>150</v>
      </c>
    </row>
    <row r="102" s="14" customFormat="1">
      <c r="A102" s="14"/>
      <c r="B102" s="245"/>
      <c r="C102" s="246"/>
      <c r="D102" s="228" t="s">
        <v>163</v>
      </c>
      <c r="E102" s="247" t="s">
        <v>19</v>
      </c>
      <c r="F102" s="248" t="s">
        <v>1546</v>
      </c>
      <c r="G102" s="246"/>
      <c r="H102" s="249">
        <v>993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163</v>
      </c>
      <c r="AU102" s="255" t="s">
        <v>81</v>
      </c>
      <c r="AV102" s="14" t="s">
        <v>81</v>
      </c>
      <c r="AW102" s="14" t="s">
        <v>34</v>
      </c>
      <c r="AX102" s="14" t="s">
        <v>72</v>
      </c>
      <c r="AY102" s="255" t="s">
        <v>150</v>
      </c>
    </row>
    <row r="103" s="13" customFormat="1">
      <c r="A103" s="13"/>
      <c r="B103" s="235"/>
      <c r="C103" s="236"/>
      <c r="D103" s="228" t="s">
        <v>163</v>
      </c>
      <c r="E103" s="237" t="s">
        <v>19</v>
      </c>
      <c r="F103" s="238" t="s">
        <v>233</v>
      </c>
      <c r="G103" s="236"/>
      <c r="H103" s="237" t="s">
        <v>19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163</v>
      </c>
      <c r="AU103" s="244" t="s">
        <v>81</v>
      </c>
      <c r="AV103" s="13" t="s">
        <v>79</v>
      </c>
      <c r="AW103" s="13" t="s">
        <v>34</v>
      </c>
      <c r="AX103" s="13" t="s">
        <v>72</v>
      </c>
      <c r="AY103" s="244" t="s">
        <v>150</v>
      </c>
    </row>
    <row r="104" s="14" customFormat="1">
      <c r="A104" s="14"/>
      <c r="B104" s="245"/>
      <c r="C104" s="246"/>
      <c r="D104" s="228" t="s">
        <v>163</v>
      </c>
      <c r="E104" s="247" t="s">
        <v>19</v>
      </c>
      <c r="F104" s="248" t="s">
        <v>1547</v>
      </c>
      <c r="G104" s="246"/>
      <c r="H104" s="249">
        <v>203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163</v>
      </c>
      <c r="AU104" s="255" t="s">
        <v>81</v>
      </c>
      <c r="AV104" s="14" t="s">
        <v>81</v>
      </c>
      <c r="AW104" s="14" t="s">
        <v>34</v>
      </c>
      <c r="AX104" s="14" t="s">
        <v>72</v>
      </c>
      <c r="AY104" s="255" t="s">
        <v>150</v>
      </c>
    </row>
    <row r="105" s="13" customFormat="1">
      <c r="A105" s="13"/>
      <c r="B105" s="235"/>
      <c r="C105" s="236"/>
      <c r="D105" s="228" t="s">
        <v>163</v>
      </c>
      <c r="E105" s="237" t="s">
        <v>19</v>
      </c>
      <c r="F105" s="238" t="s">
        <v>1548</v>
      </c>
      <c r="G105" s="236"/>
      <c r="H105" s="237" t="s">
        <v>19</v>
      </c>
      <c r="I105" s="239"/>
      <c r="J105" s="236"/>
      <c r="K105" s="236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163</v>
      </c>
      <c r="AU105" s="244" t="s">
        <v>81</v>
      </c>
      <c r="AV105" s="13" t="s">
        <v>79</v>
      </c>
      <c r="AW105" s="13" t="s">
        <v>34</v>
      </c>
      <c r="AX105" s="13" t="s">
        <v>72</v>
      </c>
      <c r="AY105" s="244" t="s">
        <v>150</v>
      </c>
    </row>
    <row r="106" s="14" customFormat="1">
      <c r="A106" s="14"/>
      <c r="B106" s="245"/>
      <c r="C106" s="246"/>
      <c r="D106" s="228" t="s">
        <v>163</v>
      </c>
      <c r="E106" s="247" t="s">
        <v>19</v>
      </c>
      <c r="F106" s="248" t="s">
        <v>1549</v>
      </c>
      <c r="G106" s="246"/>
      <c r="H106" s="249">
        <v>29.699999999999999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163</v>
      </c>
      <c r="AU106" s="255" t="s">
        <v>81</v>
      </c>
      <c r="AV106" s="14" t="s">
        <v>81</v>
      </c>
      <c r="AW106" s="14" t="s">
        <v>34</v>
      </c>
      <c r="AX106" s="14" t="s">
        <v>72</v>
      </c>
      <c r="AY106" s="255" t="s">
        <v>150</v>
      </c>
    </row>
    <row r="107" s="13" customFormat="1">
      <c r="A107" s="13"/>
      <c r="B107" s="235"/>
      <c r="C107" s="236"/>
      <c r="D107" s="228" t="s">
        <v>163</v>
      </c>
      <c r="E107" s="237" t="s">
        <v>19</v>
      </c>
      <c r="F107" s="238" t="s">
        <v>235</v>
      </c>
      <c r="G107" s="236"/>
      <c r="H107" s="237" t="s">
        <v>19</v>
      </c>
      <c r="I107" s="239"/>
      <c r="J107" s="236"/>
      <c r="K107" s="236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163</v>
      </c>
      <c r="AU107" s="244" t="s">
        <v>81</v>
      </c>
      <c r="AV107" s="13" t="s">
        <v>79</v>
      </c>
      <c r="AW107" s="13" t="s">
        <v>34</v>
      </c>
      <c r="AX107" s="13" t="s">
        <v>72</v>
      </c>
      <c r="AY107" s="244" t="s">
        <v>150</v>
      </c>
    </row>
    <row r="108" s="14" customFormat="1">
      <c r="A108" s="14"/>
      <c r="B108" s="245"/>
      <c r="C108" s="246"/>
      <c r="D108" s="228" t="s">
        <v>163</v>
      </c>
      <c r="E108" s="247" t="s">
        <v>19</v>
      </c>
      <c r="F108" s="248" t="s">
        <v>1550</v>
      </c>
      <c r="G108" s="246"/>
      <c r="H108" s="249">
        <v>7.5999999999999996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163</v>
      </c>
      <c r="AU108" s="255" t="s">
        <v>81</v>
      </c>
      <c r="AV108" s="14" t="s">
        <v>81</v>
      </c>
      <c r="AW108" s="14" t="s">
        <v>34</v>
      </c>
      <c r="AX108" s="14" t="s">
        <v>72</v>
      </c>
      <c r="AY108" s="255" t="s">
        <v>150</v>
      </c>
    </row>
    <row r="109" s="13" customFormat="1">
      <c r="A109" s="13"/>
      <c r="B109" s="235"/>
      <c r="C109" s="236"/>
      <c r="D109" s="228" t="s">
        <v>163</v>
      </c>
      <c r="E109" s="237" t="s">
        <v>19</v>
      </c>
      <c r="F109" s="238" t="s">
        <v>237</v>
      </c>
      <c r="G109" s="236"/>
      <c r="H109" s="237" t="s">
        <v>19</v>
      </c>
      <c r="I109" s="239"/>
      <c r="J109" s="236"/>
      <c r="K109" s="236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163</v>
      </c>
      <c r="AU109" s="244" t="s">
        <v>81</v>
      </c>
      <c r="AV109" s="13" t="s">
        <v>79</v>
      </c>
      <c r="AW109" s="13" t="s">
        <v>34</v>
      </c>
      <c r="AX109" s="13" t="s">
        <v>72</v>
      </c>
      <c r="AY109" s="244" t="s">
        <v>150</v>
      </c>
    </row>
    <row r="110" s="14" customFormat="1">
      <c r="A110" s="14"/>
      <c r="B110" s="245"/>
      <c r="C110" s="246"/>
      <c r="D110" s="228" t="s">
        <v>163</v>
      </c>
      <c r="E110" s="247" t="s">
        <v>19</v>
      </c>
      <c r="F110" s="248" t="s">
        <v>1551</v>
      </c>
      <c r="G110" s="246"/>
      <c r="H110" s="249">
        <v>-123.33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163</v>
      </c>
      <c r="AU110" s="255" t="s">
        <v>81</v>
      </c>
      <c r="AV110" s="14" t="s">
        <v>81</v>
      </c>
      <c r="AW110" s="14" t="s">
        <v>34</v>
      </c>
      <c r="AX110" s="14" t="s">
        <v>72</v>
      </c>
      <c r="AY110" s="255" t="s">
        <v>150</v>
      </c>
    </row>
    <row r="111" s="15" customFormat="1">
      <c r="A111" s="15"/>
      <c r="B111" s="256"/>
      <c r="C111" s="257"/>
      <c r="D111" s="228" t="s">
        <v>163</v>
      </c>
      <c r="E111" s="258" t="s">
        <v>19</v>
      </c>
      <c r="F111" s="259" t="s">
        <v>167</v>
      </c>
      <c r="G111" s="257"/>
      <c r="H111" s="260">
        <v>1109.97</v>
      </c>
      <c r="I111" s="261"/>
      <c r="J111" s="257"/>
      <c r="K111" s="257"/>
      <c r="L111" s="262"/>
      <c r="M111" s="263"/>
      <c r="N111" s="264"/>
      <c r="O111" s="264"/>
      <c r="P111" s="264"/>
      <c r="Q111" s="264"/>
      <c r="R111" s="264"/>
      <c r="S111" s="264"/>
      <c r="T111" s="26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6" t="s">
        <v>163</v>
      </c>
      <c r="AU111" s="266" t="s">
        <v>81</v>
      </c>
      <c r="AV111" s="15" t="s">
        <v>157</v>
      </c>
      <c r="AW111" s="15" t="s">
        <v>34</v>
      </c>
      <c r="AX111" s="15" t="s">
        <v>79</v>
      </c>
      <c r="AY111" s="266" t="s">
        <v>150</v>
      </c>
    </row>
    <row r="112" s="2" customFormat="1" ht="37.8" customHeight="1">
      <c r="A112" s="40"/>
      <c r="B112" s="41"/>
      <c r="C112" s="215" t="s">
        <v>91</v>
      </c>
      <c r="D112" s="215" t="s">
        <v>152</v>
      </c>
      <c r="E112" s="216" t="s">
        <v>240</v>
      </c>
      <c r="F112" s="217" t="s">
        <v>241</v>
      </c>
      <c r="G112" s="218" t="s">
        <v>218</v>
      </c>
      <c r="H112" s="219">
        <v>123.33</v>
      </c>
      <c r="I112" s="220"/>
      <c r="J112" s="221">
        <f>ROUND(I112*H112,2)</f>
        <v>0</v>
      </c>
      <c r="K112" s="217" t="s">
        <v>156</v>
      </c>
      <c r="L112" s="46"/>
      <c r="M112" s="222" t="s">
        <v>19</v>
      </c>
      <c r="N112" s="223" t="s">
        <v>43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157</v>
      </c>
      <c r="AT112" s="226" t="s">
        <v>152</v>
      </c>
      <c r="AU112" s="226" t="s">
        <v>81</v>
      </c>
      <c r="AY112" s="19" t="s">
        <v>150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79</v>
      </c>
      <c r="BK112" s="227">
        <f>ROUND(I112*H112,2)</f>
        <v>0</v>
      </c>
      <c r="BL112" s="19" t="s">
        <v>157</v>
      </c>
      <c r="BM112" s="226" t="s">
        <v>1552</v>
      </c>
    </row>
    <row r="113" s="2" customFormat="1">
      <c r="A113" s="40"/>
      <c r="B113" s="41"/>
      <c r="C113" s="42"/>
      <c r="D113" s="228" t="s">
        <v>159</v>
      </c>
      <c r="E113" s="42"/>
      <c r="F113" s="229" t="s">
        <v>243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159</v>
      </c>
      <c r="AU113" s="19" t="s">
        <v>81</v>
      </c>
    </row>
    <row r="114" s="2" customFormat="1">
      <c r="A114" s="40"/>
      <c r="B114" s="41"/>
      <c r="C114" s="42"/>
      <c r="D114" s="233" t="s">
        <v>161</v>
      </c>
      <c r="E114" s="42"/>
      <c r="F114" s="234" t="s">
        <v>244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161</v>
      </c>
      <c r="AU114" s="19" t="s">
        <v>81</v>
      </c>
    </row>
    <row r="115" s="13" customFormat="1">
      <c r="A115" s="13"/>
      <c r="B115" s="235"/>
      <c r="C115" s="236"/>
      <c r="D115" s="228" t="s">
        <v>163</v>
      </c>
      <c r="E115" s="237" t="s">
        <v>19</v>
      </c>
      <c r="F115" s="238" t="s">
        <v>1543</v>
      </c>
      <c r="G115" s="236"/>
      <c r="H115" s="237" t="s">
        <v>19</v>
      </c>
      <c r="I115" s="239"/>
      <c r="J115" s="236"/>
      <c r="K115" s="236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163</v>
      </c>
      <c r="AU115" s="244" t="s">
        <v>81</v>
      </c>
      <c r="AV115" s="13" t="s">
        <v>79</v>
      </c>
      <c r="AW115" s="13" t="s">
        <v>34</v>
      </c>
      <c r="AX115" s="13" t="s">
        <v>72</v>
      </c>
      <c r="AY115" s="244" t="s">
        <v>150</v>
      </c>
    </row>
    <row r="116" s="13" customFormat="1">
      <c r="A116" s="13"/>
      <c r="B116" s="235"/>
      <c r="C116" s="236"/>
      <c r="D116" s="228" t="s">
        <v>163</v>
      </c>
      <c r="E116" s="237" t="s">
        <v>19</v>
      </c>
      <c r="F116" s="238" t="s">
        <v>245</v>
      </c>
      <c r="G116" s="236"/>
      <c r="H116" s="237" t="s">
        <v>19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163</v>
      </c>
      <c r="AU116" s="244" t="s">
        <v>81</v>
      </c>
      <c r="AV116" s="13" t="s">
        <v>79</v>
      </c>
      <c r="AW116" s="13" t="s">
        <v>34</v>
      </c>
      <c r="AX116" s="13" t="s">
        <v>72</v>
      </c>
      <c r="AY116" s="244" t="s">
        <v>150</v>
      </c>
    </row>
    <row r="117" s="14" customFormat="1">
      <c r="A117" s="14"/>
      <c r="B117" s="245"/>
      <c r="C117" s="246"/>
      <c r="D117" s="228" t="s">
        <v>163</v>
      </c>
      <c r="E117" s="247" t="s">
        <v>19</v>
      </c>
      <c r="F117" s="248" t="s">
        <v>1553</v>
      </c>
      <c r="G117" s="246"/>
      <c r="H117" s="249">
        <v>123.33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163</v>
      </c>
      <c r="AU117" s="255" t="s">
        <v>81</v>
      </c>
      <c r="AV117" s="14" t="s">
        <v>81</v>
      </c>
      <c r="AW117" s="14" t="s">
        <v>34</v>
      </c>
      <c r="AX117" s="14" t="s">
        <v>72</v>
      </c>
      <c r="AY117" s="255" t="s">
        <v>150</v>
      </c>
    </row>
    <row r="118" s="15" customFormat="1">
      <c r="A118" s="15"/>
      <c r="B118" s="256"/>
      <c r="C118" s="257"/>
      <c r="D118" s="228" t="s">
        <v>163</v>
      </c>
      <c r="E118" s="258" t="s">
        <v>19</v>
      </c>
      <c r="F118" s="259" t="s">
        <v>167</v>
      </c>
      <c r="G118" s="257"/>
      <c r="H118" s="260">
        <v>123.33</v>
      </c>
      <c r="I118" s="261"/>
      <c r="J118" s="257"/>
      <c r="K118" s="257"/>
      <c r="L118" s="262"/>
      <c r="M118" s="263"/>
      <c r="N118" s="264"/>
      <c r="O118" s="264"/>
      <c r="P118" s="264"/>
      <c r="Q118" s="264"/>
      <c r="R118" s="264"/>
      <c r="S118" s="264"/>
      <c r="T118" s="26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6" t="s">
        <v>163</v>
      </c>
      <c r="AU118" s="266" t="s">
        <v>81</v>
      </c>
      <c r="AV118" s="15" t="s">
        <v>157</v>
      </c>
      <c r="AW118" s="15" t="s">
        <v>34</v>
      </c>
      <c r="AX118" s="15" t="s">
        <v>79</v>
      </c>
      <c r="AY118" s="266" t="s">
        <v>150</v>
      </c>
    </row>
    <row r="119" s="2" customFormat="1" ht="24.15" customHeight="1">
      <c r="A119" s="40"/>
      <c r="B119" s="41"/>
      <c r="C119" s="215" t="s">
        <v>157</v>
      </c>
      <c r="D119" s="215" t="s">
        <v>152</v>
      </c>
      <c r="E119" s="216" t="s">
        <v>1554</v>
      </c>
      <c r="F119" s="217" t="s">
        <v>1555</v>
      </c>
      <c r="G119" s="218" t="s">
        <v>218</v>
      </c>
      <c r="H119" s="219">
        <v>27</v>
      </c>
      <c r="I119" s="220"/>
      <c r="J119" s="221">
        <f>ROUND(I119*H119,2)</f>
        <v>0</v>
      </c>
      <c r="K119" s="217" t="s">
        <v>156</v>
      </c>
      <c r="L119" s="46"/>
      <c r="M119" s="222" t="s">
        <v>19</v>
      </c>
      <c r="N119" s="223" t="s">
        <v>43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157</v>
      </c>
      <c r="AT119" s="226" t="s">
        <v>152</v>
      </c>
      <c r="AU119" s="226" t="s">
        <v>81</v>
      </c>
      <c r="AY119" s="19" t="s">
        <v>150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79</v>
      </c>
      <c r="BK119" s="227">
        <f>ROUND(I119*H119,2)</f>
        <v>0</v>
      </c>
      <c r="BL119" s="19" t="s">
        <v>157</v>
      </c>
      <c r="BM119" s="226" t="s">
        <v>1556</v>
      </c>
    </row>
    <row r="120" s="2" customFormat="1">
      <c r="A120" s="40"/>
      <c r="B120" s="41"/>
      <c r="C120" s="42"/>
      <c r="D120" s="228" t="s">
        <v>159</v>
      </c>
      <c r="E120" s="42"/>
      <c r="F120" s="229" t="s">
        <v>1557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159</v>
      </c>
      <c r="AU120" s="19" t="s">
        <v>81</v>
      </c>
    </row>
    <row r="121" s="2" customFormat="1">
      <c r="A121" s="40"/>
      <c r="B121" s="41"/>
      <c r="C121" s="42"/>
      <c r="D121" s="233" t="s">
        <v>161</v>
      </c>
      <c r="E121" s="42"/>
      <c r="F121" s="234" t="s">
        <v>1558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161</v>
      </c>
      <c r="AU121" s="19" t="s">
        <v>81</v>
      </c>
    </row>
    <row r="122" s="13" customFormat="1">
      <c r="A122" s="13"/>
      <c r="B122" s="235"/>
      <c r="C122" s="236"/>
      <c r="D122" s="228" t="s">
        <v>163</v>
      </c>
      <c r="E122" s="237" t="s">
        <v>19</v>
      </c>
      <c r="F122" s="238" t="s">
        <v>1559</v>
      </c>
      <c r="G122" s="236"/>
      <c r="H122" s="237" t="s">
        <v>19</v>
      </c>
      <c r="I122" s="239"/>
      <c r="J122" s="236"/>
      <c r="K122" s="236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163</v>
      </c>
      <c r="AU122" s="244" t="s">
        <v>81</v>
      </c>
      <c r="AV122" s="13" t="s">
        <v>79</v>
      </c>
      <c r="AW122" s="13" t="s">
        <v>34</v>
      </c>
      <c r="AX122" s="13" t="s">
        <v>72</v>
      </c>
      <c r="AY122" s="244" t="s">
        <v>150</v>
      </c>
    </row>
    <row r="123" s="13" customFormat="1">
      <c r="A123" s="13"/>
      <c r="B123" s="235"/>
      <c r="C123" s="236"/>
      <c r="D123" s="228" t="s">
        <v>163</v>
      </c>
      <c r="E123" s="237" t="s">
        <v>19</v>
      </c>
      <c r="F123" s="238" t="s">
        <v>1560</v>
      </c>
      <c r="G123" s="236"/>
      <c r="H123" s="237" t="s">
        <v>19</v>
      </c>
      <c r="I123" s="239"/>
      <c r="J123" s="236"/>
      <c r="K123" s="236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163</v>
      </c>
      <c r="AU123" s="244" t="s">
        <v>81</v>
      </c>
      <c r="AV123" s="13" t="s">
        <v>79</v>
      </c>
      <c r="AW123" s="13" t="s">
        <v>34</v>
      </c>
      <c r="AX123" s="13" t="s">
        <v>72</v>
      </c>
      <c r="AY123" s="244" t="s">
        <v>150</v>
      </c>
    </row>
    <row r="124" s="14" customFormat="1">
      <c r="A124" s="14"/>
      <c r="B124" s="245"/>
      <c r="C124" s="246"/>
      <c r="D124" s="228" t="s">
        <v>163</v>
      </c>
      <c r="E124" s="247" t="s">
        <v>19</v>
      </c>
      <c r="F124" s="248" t="s">
        <v>1561</v>
      </c>
      <c r="G124" s="246"/>
      <c r="H124" s="249">
        <v>27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163</v>
      </c>
      <c r="AU124" s="255" t="s">
        <v>81</v>
      </c>
      <c r="AV124" s="14" t="s">
        <v>81</v>
      </c>
      <c r="AW124" s="14" t="s">
        <v>34</v>
      </c>
      <c r="AX124" s="14" t="s">
        <v>72</v>
      </c>
      <c r="AY124" s="255" t="s">
        <v>150</v>
      </c>
    </row>
    <row r="125" s="15" customFormat="1">
      <c r="A125" s="15"/>
      <c r="B125" s="256"/>
      <c r="C125" s="257"/>
      <c r="D125" s="228" t="s">
        <v>163</v>
      </c>
      <c r="E125" s="258" t="s">
        <v>19</v>
      </c>
      <c r="F125" s="259" t="s">
        <v>167</v>
      </c>
      <c r="G125" s="257"/>
      <c r="H125" s="260">
        <v>27</v>
      </c>
      <c r="I125" s="261"/>
      <c r="J125" s="257"/>
      <c r="K125" s="257"/>
      <c r="L125" s="262"/>
      <c r="M125" s="263"/>
      <c r="N125" s="264"/>
      <c r="O125" s="264"/>
      <c r="P125" s="264"/>
      <c r="Q125" s="264"/>
      <c r="R125" s="264"/>
      <c r="S125" s="264"/>
      <c r="T125" s="26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6" t="s">
        <v>163</v>
      </c>
      <c r="AU125" s="266" t="s">
        <v>81</v>
      </c>
      <c r="AV125" s="15" t="s">
        <v>157</v>
      </c>
      <c r="AW125" s="15" t="s">
        <v>34</v>
      </c>
      <c r="AX125" s="15" t="s">
        <v>79</v>
      </c>
      <c r="AY125" s="266" t="s">
        <v>150</v>
      </c>
    </row>
    <row r="126" s="2" customFormat="1" ht="33" customHeight="1">
      <c r="A126" s="40"/>
      <c r="B126" s="41"/>
      <c r="C126" s="215" t="s">
        <v>184</v>
      </c>
      <c r="D126" s="215" t="s">
        <v>152</v>
      </c>
      <c r="E126" s="216" t="s">
        <v>248</v>
      </c>
      <c r="F126" s="217" t="s">
        <v>249</v>
      </c>
      <c r="G126" s="218" t="s">
        <v>218</v>
      </c>
      <c r="H126" s="219">
        <v>99.900000000000006</v>
      </c>
      <c r="I126" s="220"/>
      <c r="J126" s="221">
        <f>ROUND(I126*H126,2)</f>
        <v>0</v>
      </c>
      <c r="K126" s="217" t="s">
        <v>156</v>
      </c>
      <c r="L126" s="46"/>
      <c r="M126" s="222" t="s">
        <v>19</v>
      </c>
      <c r="N126" s="223" t="s">
        <v>43</v>
      </c>
      <c r="O126" s="86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157</v>
      </c>
      <c r="AT126" s="226" t="s">
        <v>152</v>
      </c>
      <c r="AU126" s="226" t="s">
        <v>81</v>
      </c>
      <c r="AY126" s="19" t="s">
        <v>150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79</v>
      </c>
      <c r="BK126" s="227">
        <f>ROUND(I126*H126,2)</f>
        <v>0</v>
      </c>
      <c r="BL126" s="19" t="s">
        <v>157</v>
      </c>
      <c r="BM126" s="226" t="s">
        <v>1562</v>
      </c>
    </row>
    <row r="127" s="2" customFormat="1">
      <c r="A127" s="40"/>
      <c r="B127" s="41"/>
      <c r="C127" s="42"/>
      <c r="D127" s="228" t="s">
        <v>159</v>
      </c>
      <c r="E127" s="42"/>
      <c r="F127" s="229" t="s">
        <v>251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159</v>
      </c>
      <c r="AU127" s="19" t="s">
        <v>81</v>
      </c>
    </row>
    <row r="128" s="2" customFormat="1">
      <c r="A128" s="40"/>
      <c r="B128" s="41"/>
      <c r="C128" s="42"/>
      <c r="D128" s="233" t="s">
        <v>161</v>
      </c>
      <c r="E128" s="42"/>
      <c r="F128" s="234" t="s">
        <v>252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161</v>
      </c>
      <c r="AU128" s="19" t="s">
        <v>81</v>
      </c>
    </row>
    <row r="129" s="13" customFormat="1">
      <c r="A129" s="13"/>
      <c r="B129" s="235"/>
      <c r="C129" s="236"/>
      <c r="D129" s="228" t="s">
        <v>163</v>
      </c>
      <c r="E129" s="237" t="s">
        <v>19</v>
      </c>
      <c r="F129" s="238" t="s">
        <v>1543</v>
      </c>
      <c r="G129" s="236"/>
      <c r="H129" s="237" t="s">
        <v>19</v>
      </c>
      <c r="I129" s="239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163</v>
      </c>
      <c r="AU129" s="244" t="s">
        <v>81</v>
      </c>
      <c r="AV129" s="13" t="s">
        <v>79</v>
      </c>
      <c r="AW129" s="13" t="s">
        <v>34</v>
      </c>
      <c r="AX129" s="13" t="s">
        <v>72</v>
      </c>
      <c r="AY129" s="244" t="s">
        <v>150</v>
      </c>
    </row>
    <row r="130" s="13" customFormat="1">
      <c r="A130" s="13"/>
      <c r="B130" s="235"/>
      <c r="C130" s="236"/>
      <c r="D130" s="228" t="s">
        <v>163</v>
      </c>
      <c r="E130" s="237" t="s">
        <v>19</v>
      </c>
      <c r="F130" s="238" t="s">
        <v>253</v>
      </c>
      <c r="G130" s="236"/>
      <c r="H130" s="237" t="s">
        <v>19</v>
      </c>
      <c r="I130" s="239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163</v>
      </c>
      <c r="AU130" s="244" t="s">
        <v>81</v>
      </c>
      <c r="AV130" s="13" t="s">
        <v>79</v>
      </c>
      <c r="AW130" s="13" t="s">
        <v>34</v>
      </c>
      <c r="AX130" s="13" t="s">
        <v>72</v>
      </c>
      <c r="AY130" s="244" t="s">
        <v>150</v>
      </c>
    </row>
    <row r="131" s="14" customFormat="1">
      <c r="A131" s="14"/>
      <c r="B131" s="245"/>
      <c r="C131" s="246"/>
      <c r="D131" s="228" t="s">
        <v>163</v>
      </c>
      <c r="E131" s="247" t="s">
        <v>19</v>
      </c>
      <c r="F131" s="248" t="s">
        <v>1563</v>
      </c>
      <c r="G131" s="246"/>
      <c r="H131" s="249">
        <v>111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163</v>
      </c>
      <c r="AU131" s="255" t="s">
        <v>81</v>
      </c>
      <c r="AV131" s="14" t="s">
        <v>81</v>
      </c>
      <c r="AW131" s="14" t="s">
        <v>34</v>
      </c>
      <c r="AX131" s="14" t="s">
        <v>72</v>
      </c>
      <c r="AY131" s="255" t="s">
        <v>150</v>
      </c>
    </row>
    <row r="132" s="13" customFormat="1">
      <c r="A132" s="13"/>
      <c r="B132" s="235"/>
      <c r="C132" s="236"/>
      <c r="D132" s="228" t="s">
        <v>163</v>
      </c>
      <c r="E132" s="237" t="s">
        <v>19</v>
      </c>
      <c r="F132" s="238" t="s">
        <v>237</v>
      </c>
      <c r="G132" s="236"/>
      <c r="H132" s="237" t="s">
        <v>19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163</v>
      </c>
      <c r="AU132" s="244" t="s">
        <v>81</v>
      </c>
      <c r="AV132" s="13" t="s">
        <v>79</v>
      </c>
      <c r="AW132" s="13" t="s">
        <v>34</v>
      </c>
      <c r="AX132" s="13" t="s">
        <v>72</v>
      </c>
      <c r="AY132" s="244" t="s">
        <v>150</v>
      </c>
    </row>
    <row r="133" s="14" customFormat="1">
      <c r="A133" s="14"/>
      <c r="B133" s="245"/>
      <c r="C133" s="246"/>
      <c r="D133" s="228" t="s">
        <v>163</v>
      </c>
      <c r="E133" s="247" t="s">
        <v>19</v>
      </c>
      <c r="F133" s="248" t="s">
        <v>1564</v>
      </c>
      <c r="G133" s="246"/>
      <c r="H133" s="249">
        <v>-11.1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163</v>
      </c>
      <c r="AU133" s="255" t="s">
        <v>81</v>
      </c>
      <c r="AV133" s="14" t="s">
        <v>81</v>
      </c>
      <c r="AW133" s="14" t="s">
        <v>34</v>
      </c>
      <c r="AX133" s="14" t="s">
        <v>72</v>
      </c>
      <c r="AY133" s="255" t="s">
        <v>150</v>
      </c>
    </row>
    <row r="134" s="15" customFormat="1">
      <c r="A134" s="15"/>
      <c r="B134" s="256"/>
      <c r="C134" s="257"/>
      <c r="D134" s="228" t="s">
        <v>163</v>
      </c>
      <c r="E134" s="258" t="s">
        <v>19</v>
      </c>
      <c r="F134" s="259" t="s">
        <v>167</v>
      </c>
      <c r="G134" s="257"/>
      <c r="H134" s="260">
        <v>99.900000000000006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6" t="s">
        <v>163</v>
      </c>
      <c r="AU134" s="266" t="s">
        <v>81</v>
      </c>
      <c r="AV134" s="15" t="s">
        <v>157</v>
      </c>
      <c r="AW134" s="15" t="s">
        <v>34</v>
      </c>
      <c r="AX134" s="15" t="s">
        <v>79</v>
      </c>
      <c r="AY134" s="266" t="s">
        <v>150</v>
      </c>
    </row>
    <row r="135" s="2" customFormat="1" ht="33" customHeight="1">
      <c r="A135" s="40"/>
      <c r="B135" s="41"/>
      <c r="C135" s="215" t="s">
        <v>190</v>
      </c>
      <c r="D135" s="215" t="s">
        <v>152</v>
      </c>
      <c r="E135" s="216" t="s">
        <v>257</v>
      </c>
      <c r="F135" s="217" t="s">
        <v>258</v>
      </c>
      <c r="G135" s="218" t="s">
        <v>218</v>
      </c>
      <c r="H135" s="219">
        <v>11.1</v>
      </c>
      <c r="I135" s="220"/>
      <c r="J135" s="221">
        <f>ROUND(I135*H135,2)</f>
        <v>0</v>
      </c>
      <c r="K135" s="217" t="s">
        <v>156</v>
      </c>
      <c r="L135" s="46"/>
      <c r="M135" s="222" t="s">
        <v>19</v>
      </c>
      <c r="N135" s="223" t="s">
        <v>43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157</v>
      </c>
      <c r="AT135" s="226" t="s">
        <v>152</v>
      </c>
      <c r="AU135" s="226" t="s">
        <v>81</v>
      </c>
      <c r="AY135" s="19" t="s">
        <v>150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79</v>
      </c>
      <c r="BK135" s="227">
        <f>ROUND(I135*H135,2)</f>
        <v>0</v>
      </c>
      <c r="BL135" s="19" t="s">
        <v>157</v>
      </c>
      <c r="BM135" s="226" t="s">
        <v>1565</v>
      </c>
    </row>
    <row r="136" s="2" customFormat="1">
      <c r="A136" s="40"/>
      <c r="B136" s="41"/>
      <c r="C136" s="42"/>
      <c r="D136" s="228" t="s">
        <v>159</v>
      </c>
      <c r="E136" s="42"/>
      <c r="F136" s="229" t="s">
        <v>260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159</v>
      </c>
      <c r="AU136" s="19" t="s">
        <v>81</v>
      </c>
    </row>
    <row r="137" s="2" customFormat="1">
      <c r="A137" s="40"/>
      <c r="B137" s="41"/>
      <c r="C137" s="42"/>
      <c r="D137" s="233" t="s">
        <v>161</v>
      </c>
      <c r="E137" s="42"/>
      <c r="F137" s="234" t="s">
        <v>261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161</v>
      </c>
      <c r="AU137" s="19" t="s">
        <v>81</v>
      </c>
    </row>
    <row r="138" s="13" customFormat="1">
      <c r="A138" s="13"/>
      <c r="B138" s="235"/>
      <c r="C138" s="236"/>
      <c r="D138" s="228" t="s">
        <v>163</v>
      </c>
      <c r="E138" s="237" t="s">
        <v>19</v>
      </c>
      <c r="F138" s="238" t="s">
        <v>1543</v>
      </c>
      <c r="G138" s="236"/>
      <c r="H138" s="237" t="s">
        <v>19</v>
      </c>
      <c r="I138" s="239"/>
      <c r="J138" s="236"/>
      <c r="K138" s="236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163</v>
      </c>
      <c r="AU138" s="244" t="s">
        <v>81</v>
      </c>
      <c r="AV138" s="13" t="s">
        <v>79</v>
      </c>
      <c r="AW138" s="13" t="s">
        <v>34</v>
      </c>
      <c r="AX138" s="13" t="s">
        <v>72</v>
      </c>
      <c r="AY138" s="244" t="s">
        <v>150</v>
      </c>
    </row>
    <row r="139" s="13" customFormat="1">
      <c r="A139" s="13"/>
      <c r="B139" s="235"/>
      <c r="C139" s="236"/>
      <c r="D139" s="228" t="s">
        <v>163</v>
      </c>
      <c r="E139" s="237" t="s">
        <v>19</v>
      </c>
      <c r="F139" s="238" t="s">
        <v>262</v>
      </c>
      <c r="G139" s="236"/>
      <c r="H139" s="237" t="s">
        <v>19</v>
      </c>
      <c r="I139" s="239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163</v>
      </c>
      <c r="AU139" s="244" t="s">
        <v>81</v>
      </c>
      <c r="AV139" s="13" t="s">
        <v>79</v>
      </c>
      <c r="AW139" s="13" t="s">
        <v>34</v>
      </c>
      <c r="AX139" s="13" t="s">
        <v>72</v>
      </c>
      <c r="AY139" s="244" t="s">
        <v>150</v>
      </c>
    </row>
    <row r="140" s="13" customFormat="1">
      <c r="A140" s="13"/>
      <c r="B140" s="235"/>
      <c r="C140" s="236"/>
      <c r="D140" s="228" t="s">
        <v>163</v>
      </c>
      <c r="E140" s="237" t="s">
        <v>19</v>
      </c>
      <c r="F140" s="238" t="s">
        <v>245</v>
      </c>
      <c r="G140" s="236"/>
      <c r="H140" s="237" t="s">
        <v>19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163</v>
      </c>
      <c r="AU140" s="244" t="s">
        <v>81</v>
      </c>
      <c r="AV140" s="13" t="s">
        <v>79</v>
      </c>
      <c r="AW140" s="13" t="s">
        <v>34</v>
      </c>
      <c r="AX140" s="13" t="s">
        <v>72</v>
      </c>
      <c r="AY140" s="244" t="s">
        <v>150</v>
      </c>
    </row>
    <row r="141" s="14" customFormat="1">
      <c r="A141" s="14"/>
      <c r="B141" s="245"/>
      <c r="C141" s="246"/>
      <c r="D141" s="228" t="s">
        <v>163</v>
      </c>
      <c r="E141" s="247" t="s">
        <v>19</v>
      </c>
      <c r="F141" s="248" t="s">
        <v>1566</v>
      </c>
      <c r="G141" s="246"/>
      <c r="H141" s="249">
        <v>11.1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163</v>
      </c>
      <c r="AU141" s="255" t="s">
        <v>81</v>
      </c>
      <c r="AV141" s="14" t="s">
        <v>81</v>
      </c>
      <c r="AW141" s="14" t="s">
        <v>34</v>
      </c>
      <c r="AX141" s="14" t="s">
        <v>72</v>
      </c>
      <c r="AY141" s="255" t="s">
        <v>150</v>
      </c>
    </row>
    <row r="142" s="15" customFormat="1">
      <c r="A142" s="15"/>
      <c r="B142" s="256"/>
      <c r="C142" s="257"/>
      <c r="D142" s="228" t="s">
        <v>163</v>
      </c>
      <c r="E142" s="258" t="s">
        <v>19</v>
      </c>
      <c r="F142" s="259" t="s">
        <v>167</v>
      </c>
      <c r="G142" s="257"/>
      <c r="H142" s="260">
        <v>11.1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6" t="s">
        <v>163</v>
      </c>
      <c r="AU142" s="266" t="s">
        <v>81</v>
      </c>
      <c r="AV142" s="15" t="s">
        <v>157</v>
      </c>
      <c r="AW142" s="15" t="s">
        <v>34</v>
      </c>
      <c r="AX142" s="15" t="s">
        <v>79</v>
      </c>
      <c r="AY142" s="266" t="s">
        <v>150</v>
      </c>
    </row>
    <row r="143" s="2" customFormat="1" ht="37.8" customHeight="1">
      <c r="A143" s="40"/>
      <c r="B143" s="41"/>
      <c r="C143" s="215" t="s">
        <v>199</v>
      </c>
      <c r="D143" s="215" t="s">
        <v>152</v>
      </c>
      <c r="E143" s="216" t="s">
        <v>338</v>
      </c>
      <c r="F143" s="217" t="s">
        <v>339</v>
      </c>
      <c r="G143" s="218" t="s">
        <v>218</v>
      </c>
      <c r="H143" s="219">
        <v>1395.3</v>
      </c>
      <c r="I143" s="220"/>
      <c r="J143" s="221">
        <f>ROUND(I143*H143,2)</f>
        <v>0</v>
      </c>
      <c r="K143" s="217" t="s">
        <v>156</v>
      </c>
      <c r="L143" s="46"/>
      <c r="M143" s="222" t="s">
        <v>19</v>
      </c>
      <c r="N143" s="223" t="s">
        <v>43</v>
      </c>
      <c r="O143" s="86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157</v>
      </c>
      <c r="AT143" s="226" t="s">
        <v>152</v>
      </c>
      <c r="AU143" s="226" t="s">
        <v>81</v>
      </c>
      <c r="AY143" s="19" t="s">
        <v>150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79</v>
      </c>
      <c r="BK143" s="227">
        <f>ROUND(I143*H143,2)</f>
        <v>0</v>
      </c>
      <c r="BL143" s="19" t="s">
        <v>157</v>
      </c>
      <c r="BM143" s="226" t="s">
        <v>1567</v>
      </c>
    </row>
    <row r="144" s="2" customFormat="1">
      <c r="A144" s="40"/>
      <c r="B144" s="41"/>
      <c r="C144" s="42"/>
      <c r="D144" s="228" t="s">
        <v>159</v>
      </c>
      <c r="E144" s="42"/>
      <c r="F144" s="229" t="s">
        <v>341</v>
      </c>
      <c r="G144" s="42"/>
      <c r="H144" s="42"/>
      <c r="I144" s="230"/>
      <c r="J144" s="42"/>
      <c r="K144" s="42"/>
      <c r="L144" s="46"/>
      <c r="M144" s="231"/>
      <c r="N144" s="23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159</v>
      </c>
      <c r="AU144" s="19" t="s">
        <v>81</v>
      </c>
    </row>
    <row r="145" s="2" customFormat="1">
      <c r="A145" s="40"/>
      <c r="B145" s="41"/>
      <c r="C145" s="42"/>
      <c r="D145" s="233" t="s">
        <v>161</v>
      </c>
      <c r="E145" s="42"/>
      <c r="F145" s="234" t="s">
        <v>342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161</v>
      </c>
      <c r="AU145" s="19" t="s">
        <v>81</v>
      </c>
    </row>
    <row r="146" s="13" customFormat="1">
      <c r="A146" s="13"/>
      <c r="B146" s="235"/>
      <c r="C146" s="236"/>
      <c r="D146" s="228" t="s">
        <v>163</v>
      </c>
      <c r="E146" s="237" t="s">
        <v>19</v>
      </c>
      <c r="F146" s="238" t="s">
        <v>1568</v>
      </c>
      <c r="G146" s="236"/>
      <c r="H146" s="237" t="s">
        <v>19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163</v>
      </c>
      <c r="AU146" s="244" t="s">
        <v>81</v>
      </c>
      <c r="AV146" s="13" t="s">
        <v>79</v>
      </c>
      <c r="AW146" s="13" t="s">
        <v>34</v>
      </c>
      <c r="AX146" s="13" t="s">
        <v>72</v>
      </c>
      <c r="AY146" s="244" t="s">
        <v>150</v>
      </c>
    </row>
    <row r="147" s="13" customFormat="1">
      <c r="A147" s="13"/>
      <c r="B147" s="235"/>
      <c r="C147" s="236"/>
      <c r="D147" s="228" t="s">
        <v>163</v>
      </c>
      <c r="E147" s="237" t="s">
        <v>19</v>
      </c>
      <c r="F147" s="238" t="s">
        <v>344</v>
      </c>
      <c r="G147" s="236"/>
      <c r="H147" s="237" t="s">
        <v>19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163</v>
      </c>
      <c r="AU147" s="244" t="s">
        <v>81</v>
      </c>
      <c r="AV147" s="13" t="s">
        <v>79</v>
      </c>
      <c r="AW147" s="13" t="s">
        <v>34</v>
      </c>
      <c r="AX147" s="13" t="s">
        <v>72</v>
      </c>
      <c r="AY147" s="244" t="s">
        <v>150</v>
      </c>
    </row>
    <row r="148" s="14" customFormat="1">
      <c r="A148" s="14"/>
      <c r="B148" s="245"/>
      <c r="C148" s="246"/>
      <c r="D148" s="228" t="s">
        <v>163</v>
      </c>
      <c r="E148" s="247" t="s">
        <v>19</v>
      </c>
      <c r="F148" s="248" t="s">
        <v>1569</v>
      </c>
      <c r="G148" s="246"/>
      <c r="H148" s="249">
        <v>1344.3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163</v>
      </c>
      <c r="AU148" s="255" t="s">
        <v>81</v>
      </c>
      <c r="AV148" s="14" t="s">
        <v>81</v>
      </c>
      <c r="AW148" s="14" t="s">
        <v>34</v>
      </c>
      <c r="AX148" s="14" t="s">
        <v>72</v>
      </c>
      <c r="AY148" s="255" t="s">
        <v>150</v>
      </c>
    </row>
    <row r="149" s="13" customFormat="1">
      <c r="A149" s="13"/>
      <c r="B149" s="235"/>
      <c r="C149" s="236"/>
      <c r="D149" s="228" t="s">
        <v>163</v>
      </c>
      <c r="E149" s="237" t="s">
        <v>19</v>
      </c>
      <c r="F149" s="238" t="s">
        <v>348</v>
      </c>
      <c r="G149" s="236"/>
      <c r="H149" s="237" t="s">
        <v>19</v>
      </c>
      <c r="I149" s="239"/>
      <c r="J149" s="236"/>
      <c r="K149" s="236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163</v>
      </c>
      <c r="AU149" s="244" t="s">
        <v>81</v>
      </c>
      <c r="AV149" s="13" t="s">
        <v>79</v>
      </c>
      <c r="AW149" s="13" t="s">
        <v>34</v>
      </c>
      <c r="AX149" s="13" t="s">
        <v>72</v>
      </c>
      <c r="AY149" s="244" t="s">
        <v>150</v>
      </c>
    </row>
    <row r="150" s="14" customFormat="1">
      <c r="A150" s="14"/>
      <c r="B150" s="245"/>
      <c r="C150" s="246"/>
      <c r="D150" s="228" t="s">
        <v>163</v>
      </c>
      <c r="E150" s="247" t="s">
        <v>19</v>
      </c>
      <c r="F150" s="248" t="s">
        <v>510</v>
      </c>
      <c r="G150" s="246"/>
      <c r="H150" s="249">
        <v>45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163</v>
      </c>
      <c r="AU150" s="255" t="s">
        <v>81</v>
      </c>
      <c r="AV150" s="14" t="s">
        <v>81</v>
      </c>
      <c r="AW150" s="14" t="s">
        <v>34</v>
      </c>
      <c r="AX150" s="14" t="s">
        <v>72</v>
      </c>
      <c r="AY150" s="255" t="s">
        <v>150</v>
      </c>
    </row>
    <row r="151" s="13" customFormat="1">
      <c r="A151" s="13"/>
      <c r="B151" s="235"/>
      <c r="C151" s="236"/>
      <c r="D151" s="228" t="s">
        <v>163</v>
      </c>
      <c r="E151" s="237" t="s">
        <v>19</v>
      </c>
      <c r="F151" s="238" t="s">
        <v>350</v>
      </c>
      <c r="G151" s="236"/>
      <c r="H151" s="237" t="s">
        <v>19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163</v>
      </c>
      <c r="AU151" s="244" t="s">
        <v>81</v>
      </c>
      <c r="AV151" s="13" t="s">
        <v>79</v>
      </c>
      <c r="AW151" s="13" t="s">
        <v>34</v>
      </c>
      <c r="AX151" s="13" t="s">
        <v>72</v>
      </c>
      <c r="AY151" s="244" t="s">
        <v>150</v>
      </c>
    </row>
    <row r="152" s="14" customFormat="1">
      <c r="A152" s="14"/>
      <c r="B152" s="245"/>
      <c r="C152" s="246"/>
      <c r="D152" s="228" t="s">
        <v>163</v>
      </c>
      <c r="E152" s="247" t="s">
        <v>19</v>
      </c>
      <c r="F152" s="248" t="s">
        <v>190</v>
      </c>
      <c r="G152" s="246"/>
      <c r="H152" s="249">
        <v>6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163</v>
      </c>
      <c r="AU152" s="255" t="s">
        <v>81</v>
      </c>
      <c r="AV152" s="14" t="s">
        <v>81</v>
      </c>
      <c r="AW152" s="14" t="s">
        <v>34</v>
      </c>
      <c r="AX152" s="14" t="s">
        <v>72</v>
      </c>
      <c r="AY152" s="255" t="s">
        <v>150</v>
      </c>
    </row>
    <row r="153" s="15" customFormat="1">
      <c r="A153" s="15"/>
      <c r="B153" s="256"/>
      <c r="C153" s="257"/>
      <c r="D153" s="228" t="s">
        <v>163</v>
      </c>
      <c r="E153" s="258" t="s">
        <v>19</v>
      </c>
      <c r="F153" s="259" t="s">
        <v>167</v>
      </c>
      <c r="G153" s="257"/>
      <c r="H153" s="260">
        <v>1395.3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6" t="s">
        <v>163</v>
      </c>
      <c r="AU153" s="266" t="s">
        <v>81</v>
      </c>
      <c r="AV153" s="15" t="s">
        <v>157</v>
      </c>
      <c r="AW153" s="15" t="s">
        <v>34</v>
      </c>
      <c r="AX153" s="15" t="s">
        <v>79</v>
      </c>
      <c r="AY153" s="266" t="s">
        <v>150</v>
      </c>
    </row>
    <row r="154" s="2" customFormat="1" ht="37.8" customHeight="1">
      <c r="A154" s="40"/>
      <c r="B154" s="41"/>
      <c r="C154" s="215" t="s">
        <v>208</v>
      </c>
      <c r="D154" s="215" t="s">
        <v>152</v>
      </c>
      <c r="E154" s="216" t="s">
        <v>355</v>
      </c>
      <c r="F154" s="217" t="s">
        <v>356</v>
      </c>
      <c r="G154" s="218" t="s">
        <v>218</v>
      </c>
      <c r="H154" s="219">
        <v>1293.3</v>
      </c>
      <c r="I154" s="220"/>
      <c r="J154" s="221">
        <f>ROUND(I154*H154,2)</f>
        <v>0</v>
      </c>
      <c r="K154" s="217" t="s">
        <v>156</v>
      </c>
      <c r="L154" s="46"/>
      <c r="M154" s="222" t="s">
        <v>19</v>
      </c>
      <c r="N154" s="223" t="s">
        <v>43</v>
      </c>
      <c r="O154" s="86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157</v>
      </c>
      <c r="AT154" s="226" t="s">
        <v>152</v>
      </c>
      <c r="AU154" s="226" t="s">
        <v>81</v>
      </c>
      <c r="AY154" s="19" t="s">
        <v>150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79</v>
      </c>
      <c r="BK154" s="227">
        <f>ROUND(I154*H154,2)</f>
        <v>0</v>
      </c>
      <c r="BL154" s="19" t="s">
        <v>157</v>
      </c>
      <c r="BM154" s="226" t="s">
        <v>1570</v>
      </c>
    </row>
    <row r="155" s="2" customFormat="1">
      <c r="A155" s="40"/>
      <c r="B155" s="41"/>
      <c r="C155" s="42"/>
      <c r="D155" s="228" t="s">
        <v>159</v>
      </c>
      <c r="E155" s="42"/>
      <c r="F155" s="229" t="s">
        <v>358</v>
      </c>
      <c r="G155" s="42"/>
      <c r="H155" s="42"/>
      <c r="I155" s="230"/>
      <c r="J155" s="42"/>
      <c r="K155" s="42"/>
      <c r="L155" s="46"/>
      <c r="M155" s="231"/>
      <c r="N155" s="23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159</v>
      </c>
      <c r="AU155" s="19" t="s">
        <v>81</v>
      </c>
    </row>
    <row r="156" s="2" customFormat="1">
      <c r="A156" s="40"/>
      <c r="B156" s="41"/>
      <c r="C156" s="42"/>
      <c r="D156" s="233" t="s">
        <v>161</v>
      </c>
      <c r="E156" s="42"/>
      <c r="F156" s="234" t="s">
        <v>359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161</v>
      </c>
      <c r="AU156" s="19" t="s">
        <v>81</v>
      </c>
    </row>
    <row r="157" s="13" customFormat="1">
      <c r="A157" s="13"/>
      <c r="B157" s="235"/>
      <c r="C157" s="236"/>
      <c r="D157" s="228" t="s">
        <v>163</v>
      </c>
      <c r="E157" s="237" t="s">
        <v>19</v>
      </c>
      <c r="F157" s="238" t="s">
        <v>1543</v>
      </c>
      <c r="G157" s="236"/>
      <c r="H157" s="237" t="s">
        <v>19</v>
      </c>
      <c r="I157" s="239"/>
      <c r="J157" s="236"/>
      <c r="K157" s="236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163</v>
      </c>
      <c r="AU157" s="244" t="s">
        <v>81</v>
      </c>
      <c r="AV157" s="13" t="s">
        <v>79</v>
      </c>
      <c r="AW157" s="13" t="s">
        <v>34</v>
      </c>
      <c r="AX157" s="13" t="s">
        <v>72</v>
      </c>
      <c r="AY157" s="244" t="s">
        <v>150</v>
      </c>
    </row>
    <row r="158" s="13" customFormat="1">
      <c r="A158" s="13"/>
      <c r="B158" s="235"/>
      <c r="C158" s="236"/>
      <c r="D158" s="228" t="s">
        <v>163</v>
      </c>
      <c r="E158" s="237" t="s">
        <v>19</v>
      </c>
      <c r="F158" s="238" t="s">
        <v>360</v>
      </c>
      <c r="G158" s="236"/>
      <c r="H158" s="237" t="s">
        <v>19</v>
      </c>
      <c r="I158" s="239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163</v>
      </c>
      <c r="AU158" s="244" t="s">
        <v>81</v>
      </c>
      <c r="AV158" s="13" t="s">
        <v>79</v>
      </c>
      <c r="AW158" s="13" t="s">
        <v>34</v>
      </c>
      <c r="AX158" s="13" t="s">
        <v>72</v>
      </c>
      <c r="AY158" s="244" t="s">
        <v>150</v>
      </c>
    </row>
    <row r="159" s="13" customFormat="1">
      <c r="A159" s="13"/>
      <c r="B159" s="235"/>
      <c r="C159" s="236"/>
      <c r="D159" s="228" t="s">
        <v>163</v>
      </c>
      <c r="E159" s="237" t="s">
        <v>19</v>
      </c>
      <c r="F159" s="238" t="s">
        <v>361</v>
      </c>
      <c r="G159" s="236"/>
      <c r="H159" s="237" t="s">
        <v>19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163</v>
      </c>
      <c r="AU159" s="244" t="s">
        <v>81</v>
      </c>
      <c r="AV159" s="13" t="s">
        <v>79</v>
      </c>
      <c r="AW159" s="13" t="s">
        <v>34</v>
      </c>
      <c r="AX159" s="13" t="s">
        <v>72</v>
      </c>
      <c r="AY159" s="244" t="s">
        <v>150</v>
      </c>
    </row>
    <row r="160" s="14" customFormat="1">
      <c r="A160" s="14"/>
      <c r="B160" s="245"/>
      <c r="C160" s="246"/>
      <c r="D160" s="228" t="s">
        <v>163</v>
      </c>
      <c r="E160" s="247" t="s">
        <v>19</v>
      </c>
      <c r="F160" s="248" t="s">
        <v>1571</v>
      </c>
      <c r="G160" s="246"/>
      <c r="H160" s="249">
        <v>1293.3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163</v>
      </c>
      <c r="AU160" s="255" t="s">
        <v>81</v>
      </c>
      <c r="AV160" s="14" t="s">
        <v>81</v>
      </c>
      <c r="AW160" s="14" t="s">
        <v>34</v>
      </c>
      <c r="AX160" s="14" t="s">
        <v>72</v>
      </c>
      <c r="AY160" s="255" t="s">
        <v>150</v>
      </c>
    </row>
    <row r="161" s="15" customFormat="1">
      <c r="A161" s="15"/>
      <c r="B161" s="256"/>
      <c r="C161" s="257"/>
      <c r="D161" s="228" t="s">
        <v>163</v>
      </c>
      <c r="E161" s="258" t="s">
        <v>19</v>
      </c>
      <c r="F161" s="259" t="s">
        <v>167</v>
      </c>
      <c r="G161" s="257"/>
      <c r="H161" s="260">
        <v>1293.3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6" t="s">
        <v>163</v>
      </c>
      <c r="AU161" s="266" t="s">
        <v>81</v>
      </c>
      <c r="AV161" s="15" t="s">
        <v>157</v>
      </c>
      <c r="AW161" s="15" t="s">
        <v>34</v>
      </c>
      <c r="AX161" s="15" t="s">
        <v>79</v>
      </c>
      <c r="AY161" s="266" t="s">
        <v>150</v>
      </c>
    </row>
    <row r="162" s="2" customFormat="1" ht="24.15" customHeight="1">
      <c r="A162" s="40"/>
      <c r="B162" s="41"/>
      <c r="C162" s="215" t="s">
        <v>215</v>
      </c>
      <c r="D162" s="215" t="s">
        <v>152</v>
      </c>
      <c r="E162" s="216" t="s">
        <v>364</v>
      </c>
      <c r="F162" s="217" t="s">
        <v>365</v>
      </c>
      <c r="G162" s="218" t="s">
        <v>218</v>
      </c>
      <c r="H162" s="219">
        <v>1344.3</v>
      </c>
      <c r="I162" s="220"/>
      <c r="J162" s="221">
        <f>ROUND(I162*H162,2)</f>
        <v>0</v>
      </c>
      <c r="K162" s="217" t="s">
        <v>156</v>
      </c>
      <c r="L162" s="46"/>
      <c r="M162" s="222" t="s">
        <v>19</v>
      </c>
      <c r="N162" s="223" t="s">
        <v>43</v>
      </c>
      <c r="O162" s="86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157</v>
      </c>
      <c r="AT162" s="226" t="s">
        <v>152</v>
      </c>
      <c r="AU162" s="226" t="s">
        <v>81</v>
      </c>
      <c r="AY162" s="19" t="s">
        <v>150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79</v>
      </c>
      <c r="BK162" s="227">
        <f>ROUND(I162*H162,2)</f>
        <v>0</v>
      </c>
      <c r="BL162" s="19" t="s">
        <v>157</v>
      </c>
      <c r="BM162" s="226" t="s">
        <v>1572</v>
      </c>
    </row>
    <row r="163" s="2" customFormat="1">
      <c r="A163" s="40"/>
      <c r="B163" s="41"/>
      <c r="C163" s="42"/>
      <c r="D163" s="228" t="s">
        <v>159</v>
      </c>
      <c r="E163" s="42"/>
      <c r="F163" s="229" t="s">
        <v>367</v>
      </c>
      <c r="G163" s="42"/>
      <c r="H163" s="42"/>
      <c r="I163" s="230"/>
      <c r="J163" s="42"/>
      <c r="K163" s="42"/>
      <c r="L163" s="46"/>
      <c r="M163" s="231"/>
      <c r="N163" s="23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159</v>
      </c>
      <c r="AU163" s="19" t="s">
        <v>81</v>
      </c>
    </row>
    <row r="164" s="2" customFormat="1">
      <c r="A164" s="40"/>
      <c r="B164" s="41"/>
      <c r="C164" s="42"/>
      <c r="D164" s="233" t="s">
        <v>161</v>
      </c>
      <c r="E164" s="42"/>
      <c r="F164" s="234" t="s">
        <v>368</v>
      </c>
      <c r="G164" s="42"/>
      <c r="H164" s="42"/>
      <c r="I164" s="230"/>
      <c r="J164" s="42"/>
      <c r="K164" s="42"/>
      <c r="L164" s="46"/>
      <c r="M164" s="231"/>
      <c r="N164" s="232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161</v>
      </c>
      <c r="AU164" s="19" t="s">
        <v>81</v>
      </c>
    </row>
    <row r="165" s="13" customFormat="1">
      <c r="A165" s="13"/>
      <c r="B165" s="235"/>
      <c r="C165" s="236"/>
      <c r="D165" s="228" t="s">
        <v>163</v>
      </c>
      <c r="E165" s="237" t="s">
        <v>19</v>
      </c>
      <c r="F165" s="238" t="s">
        <v>1543</v>
      </c>
      <c r="G165" s="236"/>
      <c r="H165" s="237" t="s">
        <v>19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163</v>
      </c>
      <c r="AU165" s="244" t="s">
        <v>81</v>
      </c>
      <c r="AV165" s="13" t="s">
        <v>79</v>
      </c>
      <c r="AW165" s="13" t="s">
        <v>34</v>
      </c>
      <c r="AX165" s="13" t="s">
        <v>72</v>
      </c>
      <c r="AY165" s="244" t="s">
        <v>150</v>
      </c>
    </row>
    <row r="166" s="13" customFormat="1">
      <c r="A166" s="13"/>
      <c r="B166" s="235"/>
      <c r="C166" s="236"/>
      <c r="D166" s="228" t="s">
        <v>163</v>
      </c>
      <c r="E166" s="237" t="s">
        <v>19</v>
      </c>
      <c r="F166" s="238" t="s">
        <v>369</v>
      </c>
      <c r="G166" s="236"/>
      <c r="H166" s="237" t="s">
        <v>19</v>
      </c>
      <c r="I166" s="239"/>
      <c r="J166" s="236"/>
      <c r="K166" s="236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163</v>
      </c>
      <c r="AU166" s="244" t="s">
        <v>81</v>
      </c>
      <c r="AV166" s="13" t="s">
        <v>79</v>
      </c>
      <c r="AW166" s="13" t="s">
        <v>34</v>
      </c>
      <c r="AX166" s="13" t="s">
        <v>72</v>
      </c>
      <c r="AY166" s="244" t="s">
        <v>150</v>
      </c>
    </row>
    <row r="167" s="14" customFormat="1">
      <c r="A167" s="14"/>
      <c r="B167" s="245"/>
      <c r="C167" s="246"/>
      <c r="D167" s="228" t="s">
        <v>163</v>
      </c>
      <c r="E167" s="247" t="s">
        <v>19</v>
      </c>
      <c r="F167" s="248" t="s">
        <v>1573</v>
      </c>
      <c r="G167" s="246"/>
      <c r="H167" s="249">
        <v>51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163</v>
      </c>
      <c r="AU167" s="255" t="s">
        <v>81</v>
      </c>
      <c r="AV167" s="14" t="s">
        <v>81</v>
      </c>
      <c r="AW167" s="14" t="s">
        <v>34</v>
      </c>
      <c r="AX167" s="14" t="s">
        <v>72</v>
      </c>
      <c r="AY167" s="255" t="s">
        <v>150</v>
      </c>
    </row>
    <row r="168" s="13" customFormat="1">
      <c r="A168" s="13"/>
      <c r="B168" s="235"/>
      <c r="C168" s="236"/>
      <c r="D168" s="228" t="s">
        <v>163</v>
      </c>
      <c r="E168" s="237" t="s">
        <v>19</v>
      </c>
      <c r="F168" s="238" t="s">
        <v>370</v>
      </c>
      <c r="G168" s="236"/>
      <c r="H168" s="237" t="s">
        <v>19</v>
      </c>
      <c r="I168" s="239"/>
      <c r="J168" s="236"/>
      <c r="K168" s="236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163</v>
      </c>
      <c r="AU168" s="244" t="s">
        <v>81</v>
      </c>
      <c r="AV168" s="13" t="s">
        <v>79</v>
      </c>
      <c r="AW168" s="13" t="s">
        <v>34</v>
      </c>
      <c r="AX168" s="13" t="s">
        <v>72</v>
      </c>
      <c r="AY168" s="244" t="s">
        <v>150</v>
      </c>
    </row>
    <row r="169" s="14" customFormat="1">
      <c r="A169" s="14"/>
      <c r="B169" s="245"/>
      <c r="C169" s="246"/>
      <c r="D169" s="228" t="s">
        <v>163</v>
      </c>
      <c r="E169" s="247" t="s">
        <v>19</v>
      </c>
      <c r="F169" s="248" t="s">
        <v>1571</v>
      </c>
      <c r="G169" s="246"/>
      <c r="H169" s="249">
        <v>1293.3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163</v>
      </c>
      <c r="AU169" s="255" t="s">
        <v>81</v>
      </c>
      <c r="AV169" s="14" t="s">
        <v>81</v>
      </c>
      <c r="AW169" s="14" t="s">
        <v>34</v>
      </c>
      <c r="AX169" s="14" t="s">
        <v>72</v>
      </c>
      <c r="AY169" s="255" t="s">
        <v>150</v>
      </c>
    </row>
    <row r="170" s="15" customFormat="1">
      <c r="A170" s="15"/>
      <c r="B170" s="256"/>
      <c r="C170" s="257"/>
      <c r="D170" s="228" t="s">
        <v>163</v>
      </c>
      <c r="E170" s="258" t="s">
        <v>19</v>
      </c>
      <c r="F170" s="259" t="s">
        <v>167</v>
      </c>
      <c r="G170" s="257"/>
      <c r="H170" s="260">
        <v>1344.3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6" t="s">
        <v>163</v>
      </c>
      <c r="AU170" s="266" t="s">
        <v>81</v>
      </c>
      <c r="AV170" s="15" t="s">
        <v>157</v>
      </c>
      <c r="AW170" s="15" t="s">
        <v>34</v>
      </c>
      <c r="AX170" s="15" t="s">
        <v>79</v>
      </c>
      <c r="AY170" s="266" t="s">
        <v>150</v>
      </c>
    </row>
    <row r="171" s="2" customFormat="1" ht="24.15" customHeight="1">
      <c r="A171" s="40"/>
      <c r="B171" s="41"/>
      <c r="C171" s="215" t="s">
        <v>225</v>
      </c>
      <c r="D171" s="215" t="s">
        <v>152</v>
      </c>
      <c r="E171" s="216" t="s">
        <v>374</v>
      </c>
      <c r="F171" s="217" t="s">
        <v>375</v>
      </c>
      <c r="G171" s="218" t="s">
        <v>218</v>
      </c>
      <c r="H171" s="219">
        <v>6</v>
      </c>
      <c r="I171" s="220"/>
      <c r="J171" s="221">
        <f>ROUND(I171*H171,2)</f>
        <v>0</v>
      </c>
      <c r="K171" s="217" t="s">
        <v>156</v>
      </c>
      <c r="L171" s="46"/>
      <c r="M171" s="222" t="s">
        <v>19</v>
      </c>
      <c r="N171" s="223" t="s">
        <v>43</v>
      </c>
      <c r="O171" s="86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157</v>
      </c>
      <c r="AT171" s="226" t="s">
        <v>152</v>
      </c>
      <c r="AU171" s="226" t="s">
        <v>81</v>
      </c>
      <c r="AY171" s="19" t="s">
        <v>150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79</v>
      </c>
      <c r="BK171" s="227">
        <f>ROUND(I171*H171,2)</f>
        <v>0</v>
      </c>
      <c r="BL171" s="19" t="s">
        <v>157</v>
      </c>
      <c r="BM171" s="226" t="s">
        <v>1574</v>
      </c>
    </row>
    <row r="172" s="2" customFormat="1">
      <c r="A172" s="40"/>
      <c r="B172" s="41"/>
      <c r="C172" s="42"/>
      <c r="D172" s="228" t="s">
        <v>159</v>
      </c>
      <c r="E172" s="42"/>
      <c r="F172" s="229" t="s">
        <v>377</v>
      </c>
      <c r="G172" s="42"/>
      <c r="H172" s="42"/>
      <c r="I172" s="230"/>
      <c r="J172" s="42"/>
      <c r="K172" s="42"/>
      <c r="L172" s="46"/>
      <c r="M172" s="231"/>
      <c r="N172" s="23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159</v>
      </c>
      <c r="AU172" s="19" t="s">
        <v>81</v>
      </c>
    </row>
    <row r="173" s="2" customFormat="1">
      <c r="A173" s="40"/>
      <c r="B173" s="41"/>
      <c r="C173" s="42"/>
      <c r="D173" s="233" t="s">
        <v>161</v>
      </c>
      <c r="E173" s="42"/>
      <c r="F173" s="234" t="s">
        <v>378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161</v>
      </c>
      <c r="AU173" s="19" t="s">
        <v>81</v>
      </c>
    </row>
    <row r="174" s="13" customFormat="1">
      <c r="A174" s="13"/>
      <c r="B174" s="235"/>
      <c r="C174" s="236"/>
      <c r="D174" s="228" t="s">
        <v>163</v>
      </c>
      <c r="E174" s="237" t="s">
        <v>19</v>
      </c>
      <c r="F174" s="238" t="s">
        <v>205</v>
      </c>
      <c r="G174" s="236"/>
      <c r="H174" s="237" t="s">
        <v>19</v>
      </c>
      <c r="I174" s="239"/>
      <c r="J174" s="236"/>
      <c r="K174" s="236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163</v>
      </c>
      <c r="AU174" s="244" t="s">
        <v>81</v>
      </c>
      <c r="AV174" s="13" t="s">
        <v>79</v>
      </c>
      <c r="AW174" s="13" t="s">
        <v>34</v>
      </c>
      <c r="AX174" s="13" t="s">
        <v>72</v>
      </c>
      <c r="AY174" s="244" t="s">
        <v>150</v>
      </c>
    </row>
    <row r="175" s="14" customFormat="1">
      <c r="A175" s="14"/>
      <c r="B175" s="245"/>
      <c r="C175" s="246"/>
      <c r="D175" s="228" t="s">
        <v>163</v>
      </c>
      <c r="E175" s="247" t="s">
        <v>19</v>
      </c>
      <c r="F175" s="248" t="s">
        <v>190</v>
      </c>
      <c r="G175" s="246"/>
      <c r="H175" s="249">
        <v>6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163</v>
      </c>
      <c r="AU175" s="255" t="s">
        <v>81</v>
      </c>
      <c r="AV175" s="14" t="s">
        <v>81</v>
      </c>
      <c r="AW175" s="14" t="s">
        <v>34</v>
      </c>
      <c r="AX175" s="14" t="s">
        <v>72</v>
      </c>
      <c r="AY175" s="255" t="s">
        <v>150</v>
      </c>
    </row>
    <row r="176" s="15" customFormat="1">
      <c r="A176" s="15"/>
      <c r="B176" s="256"/>
      <c r="C176" s="257"/>
      <c r="D176" s="228" t="s">
        <v>163</v>
      </c>
      <c r="E176" s="258" t="s">
        <v>19</v>
      </c>
      <c r="F176" s="259" t="s">
        <v>167</v>
      </c>
      <c r="G176" s="257"/>
      <c r="H176" s="260">
        <v>6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6" t="s">
        <v>163</v>
      </c>
      <c r="AU176" s="266" t="s">
        <v>81</v>
      </c>
      <c r="AV176" s="15" t="s">
        <v>157</v>
      </c>
      <c r="AW176" s="15" t="s">
        <v>34</v>
      </c>
      <c r="AX176" s="15" t="s">
        <v>79</v>
      </c>
      <c r="AY176" s="266" t="s">
        <v>150</v>
      </c>
    </row>
    <row r="177" s="2" customFormat="1" ht="33" customHeight="1">
      <c r="A177" s="40"/>
      <c r="B177" s="41"/>
      <c r="C177" s="215" t="s">
        <v>239</v>
      </c>
      <c r="D177" s="215" t="s">
        <v>152</v>
      </c>
      <c r="E177" s="216" t="s">
        <v>380</v>
      </c>
      <c r="F177" s="217" t="s">
        <v>381</v>
      </c>
      <c r="G177" s="218" t="s">
        <v>382</v>
      </c>
      <c r="H177" s="219">
        <v>2327.9400000000001</v>
      </c>
      <c r="I177" s="220"/>
      <c r="J177" s="221">
        <f>ROUND(I177*H177,2)</f>
        <v>0</v>
      </c>
      <c r="K177" s="217" t="s">
        <v>156</v>
      </c>
      <c r="L177" s="46"/>
      <c r="M177" s="222" t="s">
        <v>19</v>
      </c>
      <c r="N177" s="223" t="s">
        <v>43</v>
      </c>
      <c r="O177" s="86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157</v>
      </c>
      <c r="AT177" s="226" t="s">
        <v>152</v>
      </c>
      <c r="AU177" s="226" t="s">
        <v>81</v>
      </c>
      <c r="AY177" s="19" t="s">
        <v>150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9" t="s">
        <v>79</v>
      </c>
      <c r="BK177" s="227">
        <f>ROUND(I177*H177,2)</f>
        <v>0</v>
      </c>
      <c r="BL177" s="19" t="s">
        <v>157</v>
      </c>
      <c r="BM177" s="226" t="s">
        <v>1575</v>
      </c>
    </row>
    <row r="178" s="2" customFormat="1">
      <c r="A178" s="40"/>
      <c r="B178" s="41"/>
      <c r="C178" s="42"/>
      <c r="D178" s="228" t="s">
        <v>159</v>
      </c>
      <c r="E178" s="42"/>
      <c r="F178" s="229" t="s">
        <v>384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159</v>
      </c>
      <c r="AU178" s="19" t="s">
        <v>81</v>
      </c>
    </row>
    <row r="179" s="2" customFormat="1">
      <c r="A179" s="40"/>
      <c r="B179" s="41"/>
      <c r="C179" s="42"/>
      <c r="D179" s="233" t="s">
        <v>161</v>
      </c>
      <c r="E179" s="42"/>
      <c r="F179" s="234" t="s">
        <v>385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161</v>
      </c>
      <c r="AU179" s="19" t="s">
        <v>81</v>
      </c>
    </row>
    <row r="180" s="13" customFormat="1">
      <c r="A180" s="13"/>
      <c r="B180" s="235"/>
      <c r="C180" s="236"/>
      <c r="D180" s="228" t="s">
        <v>163</v>
      </c>
      <c r="E180" s="237" t="s">
        <v>19</v>
      </c>
      <c r="F180" s="238" t="s">
        <v>1543</v>
      </c>
      <c r="G180" s="236"/>
      <c r="H180" s="237" t="s">
        <v>19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163</v>
      </c>
      <c r="AU180" s="244" t="s">
        <v>81</v>
      </c>
      <c r="AV180" s="13" t="s">
        <v>79</v>
      </c>
      <c r="AW180" s="13" t="s">
        <v>34</v>
      </c>
      <c r="AX180" s="13" t="s">
        <v>72</v>
      </c>
      <c r="AY180" s="244" t="s">
        <v>150</v>
      </c>
    </row>
    <row r="181" s="13" customFormat="1">
      <c r="A181" s="13"/>
      <c r="B181" s="235"/>
      <c r="C181" s="236"/>
      <c r="D181" s="228" t="s">
        <v>163</v>
      </c>
      <c r="E181" s="237" t="s">
        <v>19</v>
      </c>
      <c r="F181" s="238" t="s">
        <v>386</v>
      </c>
      <c r="G181" s="236"/>
      <c r="H181" s="237" t="s">
        <v>19</v>
      </c>
      <c r="I181" s="239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163</v>
      </c>
      <c r="AU181" s="244" t="s">
        <v>81</v>
      </c>
      <c r="AV181" s="13" t="s">
        <v>79</v>
      </c>
      <c r="AW181" s="13" t="s">
        <v>34</v>
      </c>
      <c r="AX181" s="13" t="s">
        <v>72</v>
      </c>
      <c r="AY181" s="244" t="s">
        <v>150</v>
      </c>
    </row>
    <row r="182" s="14" customFormat="1">
      <c r="A182" s="14"/>
      <c r="B182" s="245"/>
      <c r="C182" s="246"/>
      <c r="D182" s="228" t="s">
        <v>163</v>
      </c>
      <c r="E182" s="247" t="s">
        <v>19</v>
      </c>
      <c r="F182" s="248" t="s">
        <v>1576</v>
      </c>
      <c r="G182" s="246"/>
      <c r="H182" s="249">
        <v>2327.9400000000001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163</v>
      </c>
      <c r="AU182" s="255" t="s">
        <v>81</v>
      </c>
      <c r="AV182" s="14" t="s">
        <v>81</v>
      </c>
      <c r="AW182" s="14" t="s">
        <v>34</v>
      </c>
      <c r="AX182" s="14" t="s">
        <v>72</v>
      </c>
      <c r="AY182" s="255" t="s">
        <v>150</v>
      </c>
    </row>
    <row r="183" s="15" customFormat="1">
      <c r="A183" s="15"/>
      <c r="B183" s="256"/>
      <c r="C183" s="257"/>
      <c r="D183" s="228" t="s">
        <v>163</v>
      </c>
      <c r="E183" s="258" t="s">
        <v>19</v>
      </c>
      <c r="F183" s="259" t="s">
        <v>167</v>
      </c>
      <c r="G183" s="257"/>
      <c r="H183" s="260">
        <v>2327.9400000000001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6" t="s">
        <v>163</v>
      </c>
      <c r="AU183" s="266" t="s">
        <v>81</v>
      </c>
      <c r="AV183" s="15" t="s">
        <v>157</v>
      </c>
      <c r="AW183" s="15" t="s">
        <v>34</v>
      </c>
      <c r="AX183" s="15" t="s">
        <v>79</v>
      </c>
      <c r="AY183" s="266" t="s">
        <v>150</v>
      </c>
    </row>
    <row r="184" s="2" customFormat="1" ht="16.5" customHeight="1">
      <c r="A184" s="40"/>
      <c r="B184" s="41"/>
      <c r="C184" s="215" t="s">
        <v>247</v>
      </c>
      <c r="D184" s="215" t="s">
        <v>152</v>
      </c>
      <c r="E184" s="216" t="s">
        <v>389</v>
      </c>
      <c r="F184" s="217" t="s">
        <v>390</v>
      </c>
      <c r="G184" s="218" t="s">
        <v>218</v>
      </c>
      <c r="H184" s="219">
        <v>1344.3</v>
      </c>
      <c r="I184" s="220"/>
      <c r="J184" s="221">
        <f>ROUND(I184*H184,2)</f>
        <v>0</v>
      </c>
      <c r="K184" s="217" t="s">
        <v>156</v>
      </c>
      <c r="L184" s="46"/>
      <c r="M184" s="222" t="s">
        <v>19</v>
      </c>
      <c r="N184" s="223" t="s">
        <v>43</v>
      </c>
      <c r="O184" s="86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157</v>
      </c>
      <c r="AT184" s="226" t="s">
        <v>152</v>
      </c>
      <c r="AU184" s="226" t="s">
        <v>81</v>
      </c>
      <c r="AY184" s="19" t="s">
        <v>150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79</v>
      </c>
      <c r="BK184" s="227">
        <f>ROUND(I184*H184,2)</f>
        <v>0</v>
      </c>
      <c r="BL184" s="19" t="s">
        <v>157</v>
      </c>
      <c r="BM184" s="226" t="s">
        <v>1577</v>
      </c>
    </row>
    <row r="185" s="2" customFormat="1">
      <c r="A185" s="40"/>
      <c r="B185" s="41"/>
      <c r="C185" s="42"/>
      <c r="D185" s="228" t="s">
        <v>159</v>
      </c>
      <c r="E185" s="42"/>
      <c r="F185" s="229" t="s">
        <v>392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159</v>
      </c>
      <c r="AU185" s="19" t="s">
        <v>81</v>
      </c>
    </row>
    <row r="186" s="2" customFormat="1">
      <c r="A186" s="40"/>
      <c r="B186" s="41"/>
      <c r="C186" s="42"/>
      <c r="D186" s="233" t="s">
        <v>161</v>
      </c>
      <c r="E186" s="42"/>
      <c r="F186" s="234" t="s">
        <v>393</v>
      </c>
      <c r="G186" s="42"/>
      <c r="H186" s="42"/>
      <c r="I186" s="230"/>
      <c r="J186" s="42"/>
      <c r="K186" s="42"/>
      <c r="L186" s="46"/>
      <c r="M186" s="231"/>
      <c r="N186" s="23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161</v>
      </c>
      <c r="AU186" s="19" t="s">
        <v>81</v>
      </c>
    </row>
    <row r="187" s="13" customFormat="1">
      <c r="A187" s="13"/>
      <c r="B187" s="235"/>
      <c r="C187" s="236"/>
      <c r="D187" s="228" t="s">
        <v>163</v>
      </c>
      <c r="E187" s="237" t="s">
        <v>19</v>
      </c>
      <c r="F187" s="238" t="s">
        <v>1568</v>
      </c>
      <c r="G187" s="236"/>
      <c r="H187" s="237" t="s">
        <v>19</v>
      </c>
      <c r="I187" s="239"/>
      <c r="J187" s="236"/>
      <c r="K187" s="236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163</v>
      </c>
      <c r="AU187" s="244" t="s">
        <v>81</v>
      </c>
      <c r="AV187" s="13" t="s">
        <v>79</v>
      </c>
      <c r="AW187" s="13" t="s">
        <v>34</v>
      </c>
      <c r="AX187" s="13" t="s">
        <v>72</v>
      </c>
      <c r="AY187" s="244" t="s">
        <v>150</v>
      </c>
    </row>
    <row r="188" s="13" customFormat="1">
      <c r="A188" s="13"/>
      <c r="B188" s="235"/>
      <c r="C188" s="236"/>
      <c r="D188" s="228" t="s">
        <v>163</v>
      </c>
      <c r="E188" s="237" t="s">
        <v>19</v>
      </c>
      <c r="F188" s="238" t="s">
        <v>394</v>
      </c>
      <c r="G188" s="236"/>
      <c r="H188" s="237" t="s">
        <v>19</v>
      </c>
      <c r="I188" s="239"/>
      <c r="J188" s="236"/>
      <c r="K188" s="236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163</v>
      </c>
      <c r="AU188" s="244" t="s">
        <v>81</v>
      </c>
      <c r="AV188" s="13" t="s">
        <v>79</v>
      </c>
      <c r="AW188" s="13" t="s">
        <v>34</v>
      </c>
      <c r="AX188" s="13" t="s">
        <v>72</v>
      </c>
      <c r="AY188" s="244" t="s">
        <v>150</v>
      </c>
    </row>
    <row r="189" s="14" customFormat="1">
      <c r="A189" s="14"/>
      <c r="B189" s="245"/>
      <c r="C189" s="246"/>
      <c r="D189" s="228" t="s">
        <v>163</v>
      </c>
      <c r="E189" s="247" t="s">
        <v>19</v>
      </c>
      <c r="F189" s="248" t="s">
        <v>1578</v>
      </c>
      <c r="G189" s="246"/>
      <c r="H189" s="249">
        <v>1344.3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163</v>
      </c>
      <c r="AU189" s="255" t="s">
        <v>81</v>
      </c>
      <c r="AV189" s="14" t="s">
        <v>81</v>
      </c>
      <c r="AW189" s="14" t="s">
        <v>34</v>
      </c>
      <c r="AX189" s="14" t="s">
        <v>72</v>
      </c>
      <c r="AY189" s="255" t="s">
        <v>150</v>
      </c>
    </row>
    <row r="190" s="15" customFormat="1">
      <c r="A190" s="15"/>
      <c r="B190" s="256"/>
      <c r="C190" s="257"/>
      <c r="D190" s="228" t="s">
        <v>163</v>
      </c>
      <c r="E190" s="258" t="s">
        <v>19</v>
      </c>
      <c r="F190" s="259" t="s">
        <v>167</v>
      </c>
      <c r="G190" s="257"/>
      <c r="H190" s="260">
        <v>1344.3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6" t="s">
        <v>163</v>
      </c>
      <c r="AU190" s="266" t="s">
        <v>81</v>
      </c>
      <c r="AV190" s="15" t="s">
        <v>157</v>
      </c>
      <c r="AW190" s="15" t="s">
        <v>34</v>
      </c>
      <c r="AX190" s="15" t="s">
        <v>79</v>
      </c>
      <c r="AY190" s="266" t="s">
        <v>150</v>
      </c>
    </row>
    <row r="191" s="2" customFormat="1" ht="16.5" customHeight="1">
      <c r="A191" s="40"/>
      <c r="B191" s="41"/>
      <c r="C191" s="215" t="s">
        <v>256</v>
      </c>
      <c r="D191" s="215" t="s">
        <v>152</v>
      </c>
      <c r="E191" s="216" t="s">
        <v>1157</v>
      </c>
      <c r="F191" s="217" t="s">
        <v>1158</v>
      </c>
      <c r="G191" s="218" t="s">
        <v>382</v>
      </c>
      <c r="H191" s="219">
        <v>77.219999999999999</v>
      </c>
      <c r="I191" s="220"/>
      <c r="J191" s="221">
        <f>ROUND(I191*H191,2)</f>
        <v>0</v>
      </c>
      <c r="K191" s="217" t="s">
        <v>19</v>
      </c>
      <c r="L191" s="46"/>
      <c r="M191" s="222" t="s">
        <v>19</v>
      </c>
      <c r="N191" s="223" t="s">
        <v>43</v>
      </c>
      <c r="O191" s="86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6" t="s">
        <v>157</v>
      </c>
      <c r="AT191" s="226" t="s">
        <v>152</v>
      </c>
      <c r="AU191" s="226" t="s">
        <v>81</v>
      </c>
      <c r="AY191" s="19" t="s">
        <v>150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9" t="s">
        <v>79</v>
      </c>
      <c r="BK191" s="227">
        <f>ROUND(I191*H191,2)</f>
        <v>0</v>
      </c>
      <c r="BL191" s="19" t="s">
        <v>157</v>
      </c>
      <c r="BM191" s="226" t="s">
        <v>1579</v>
      </c>
    </row>
    <row r="192" s="2" customFormat="1">
      <c r="A192" s="40"/>
      <c r="B192" s="41"/>
      <c r="C192" s="42"/>
      <c r="D192" s="228" t="s">
        <v>159</v>
      </c>
      <c r="E192" s="42"/>
      <c r="F192" s="229" t="s">
        <v>1158</v>
      </c>
      <c r="G192" s="42"/>
      <c r="H192" s="42"/>
      <c r="I192" s="230"/>
      <c r="J192" s="42"/>
      <c r="K192" s="42"/>
      <c r="L192" s="46"/>
      <c r="M192" s="231"/>
      <c r="N192" s="23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159</v>
      </c>
      <c r="AU192" s="19" t="s">
        <v>81</v>
      </c>
    </row>
    <row r="193" s="2" customFormat="1">
      <c r="A193" s="40"/>
      <c r="B193" s="41"/>
      <c r="C193" s="42"/>
      <c r="D193" s="228" t="s">
        <v>495</v>
      </c>
      <c r="E193" s="42"/>
      <c r="F193" s="277" t="s">
        <v>1160</v>
      </c>
      <c r="G193" s="42"/>
      <c r="H193" s="42"/>
      <c r="I193" s="230"/>
      <c r="J193" s="42"/>
      <c r="K193" s="42"/>
      <c r="L193" s="46"/>
      <c r="M193" s="231"/>
      <c r="N193" s="232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495</v>
      </c>
      <c r="AU193" s="19" t="s">
        <v>81</v>
      </c>
    </row>
    <row r="194" s="13" customFormat="1">
      <c r="A194" s="13"/>
      <c r="B194" s="235"/>
      <c r="C194" s="236"/>
      <c r="D194" s="228" t="s">
        <v>163</v>
      </c>
      <c r="E194" s="237" t="s">
        <v>19</v>
      </c>
      <c r="F194" s="238" t="s">
        <v>1543</v>
      </c>
      <c r="G194" s="236"/>
      <c r="H194" s="237" t="s">
        <v>19</v>
      </c>
      <c r="I194" s="239"/>
      <c r="J194" s="236"/>
      <c r="K194" s="236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163</v>
      </c>
      <c r="AU194" s="244" t="s">
        <v>81</v>
      </c>
      <c r="AV194" s="13" t="s">
        <v>79</v>
      </c>
      <c r="AW194" s="13" t="s">
        <v>34</v>
      </c>
      <c r="AX194" s="13" t="s">
        <v>72</v>
      </c>
      <c r="AY194" s="244" t="s">
        <v>150</v>
      </c>
    </row>
    <row r="195" s="14" customFormat="1">
      <c r="A195" s="14"/>
      <c r="B195" s="245"/>
      <c r="C195" s="246"/>
      <c r="D195" s="228" t="s">
        <v>163</v>
      </c>
      <c r="E195" s="247" t="s">
        <v>19</v>
      </c>
      <c r="F195" s="248" t="s">
        <v>1580</v>
      </c>
      <c r="G195" s="246"/>
      <c r="H195" s="249">
        <v>77.219999999999999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163</v>
      </c>
      <c r="AU195" s="255" t="s">
        <v>81</v>
      </c>
      <c r="AV195" s="14" t="s">
        <v>81</v>
      </c>
      <c r="AW195" s="14" t="s">
        <v>34</v>
      </c>
      <c r="AX195" s="14" t="s">
        <v>72</v>
      </c>
      <c r="AY195" s="255" t="s">
        <v>150</v>
      </c>
    </row>
    <row r="196" s="15" customFormat="1">
      <c r="A196" s="15"/>
      <c r="B196" s="256"/>
      <c r="C196" s="257"/>
      <c r="D196" s="228" t="s">
        <v>163</v>
      </c>
      <c r="E196" s="258" t="s">
        <v>19</v>
      </c>
      <c r="F196" s="259" t="s">
        <v>167</v>
      </c>
      <c r="G196" s="257"/>
      <c r="H196" s="260">
        <v>77.219999999999999</v>
      </c>
      <c r="I196" s="261"/>
      <c r="J196" s="257"/>
      <c r="K196" s="257"/>
      <c r="L196" s="262"/>
      <c r="M196" s="263"/>
      <c r="N196" s="264"/>
      <c r="O196" s="264"/>
      <c r="P196" s="264"/>
      <c r="Q196" s="264"/>
      <c r="R196" s="264"/>
      <c r="S196" s="264"/>
      <c r="T196" s="26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6" t="s">
        <v>163</v>
      </c>
      <c r="AU196" s="266" t="s">
        <v>81</v>
      </c>
      <c r="AV196" s="15" t="s">
        <v>157</v>
      </c>
      <c r="AW196" s="15" t="s">
        <v>34</v>
      </c>
      <c r="AX196" s="15" t="s">
        <v>79</v>
      </c>
      <c r="AY196" s="266" t="s">
        <v>150</v>
      </c>
    </row>
    <row r="197" s="2" customFormat="1" ht="24.15" customHeight="1">
      <c r="A197" s="40"/>
      <c r="B197" s="41"/>
      <c r="C197" s="215" t="s">
        <v>264</v>
      </c>
      <c r="D197" s="215" t="s">
        <v>152</v>
      </c>
      <c r="E197" s="216" t="s">
        <v>398</v>
      </c>
      <c r="F197" s="217" t="s">
        <v>399</v>
      </c>
      <c r="G197" s="218" t="s">
        <v>218</v>
      </c>
      <c r="H197" s="219">
        <v>45</v>
      </c>
      <c r="I197" s="220"/>
      <c r="J197" s="221">
        <f>ROUND(I197*H197,2)</f>
        <v>0</v>
      </c>
      <c r="K197" s="217" t="s">
        <v>156</v>
      </c>
      <c r="L197" s="46"/>
      <c r="M197" s="222" t="s">
        <v>19</v>
      </c>
      <c r="N197" s="223" t="s">
        <v>43</v>
      </c>
      <c r="O197" s="86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6" t="s">
        <v>157</v>
      </c>
      <c r="AT197" s="226" t="s">
        <v>152</v>
      </c>
      <c r="AU197" s="226" t="s">
        <v>81</v>
      </c>
      <c r="AY197" s="19" t="s">
        <v>150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9" t="s">
        <v>79</v>
      </c>
      <c r="BK197" s="227">
        <f>ROUND(I197*H197,2)</f>
        <v>0</v>
      </c>
      <c r="BL197" s="19" t="s">
        <v>157</v>
      </c>
      <c r="BM197" s="226" t="s">
        <v>1581</v>
      </c>
    </row>
    <row r="198" s="2" customFormat="1">
      <c r="A198" s="40"/>
      <c r="B198" s="41"/>
      <c r="C198" s="42"/>
      <c r="D198" s="228" t="s">
        <v>159</v>
      </c>
      <c r="E198" s="42"/>
      <c r="F198" s="229" t="s">
        <v>401</v>
      </c>
      <c r="G198" s="42"/>
      <c r="H198" s="42"/>
      <c r="I198" s="230"/>
      <c r="J198" s="42"/>
      <c r="K198" s="42"/>
      <c r="L198" s="46"/>
      <c r="M198" s="231"/>
      <c r="N198" s="232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159</v>
      </c>
      <c r="AU198" s="19" t="s">
        <v>81</v>
      </c>
    </row>
    <row r="199" s="2" customFormat="1">
      <c r="A199" s="40"/>
      <c r="B199" s="41"/>
      <c r="C199" s="42"/>
      <c r="D199" s="233" t="s">
        <v>161</v>
      </c>
      <c r="E199" s="42"/>
      <c r="F199" s="234" t="s">
        <v>402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161</v>
      </c>
      <c r="AU199" s="19" t="s">
        <v>81</v>
      </c>
    </row>
    <row r="200" s="13" customFormat="1">
      <c r="A200" s="13"/>
      <c r="B200" s="235"/>
      <c r="C200" s="236"/>
      <c r="D200" s="228" t="s">
        <v>163</v>
      </c>
      <c r="E200" s="237" t="s">
        <v>19</v>
      </c>
      <c r="F200" s="238" t="s">
        <v>1543</v>
      </c>
      <c r="G200" s="236"/>
      <c r="H200" s="237" t="s">
        <v>19</v>
      </c>
      <c r="I200" s="239"/>
      <c r="J200" s="236"/>
      <c r="K200" s="236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163</v>
      </c>
      <c r="AU200" s="244" t="s">
        <v>81</v>
      </c>
      <c r="AV200" s="13" t="s">
        <v>79</v>
      </c>
      <c r="AW200" s="13" t="s">
        <v>34</v>
      </c>
      <c r="AX200" s="13" t="s">
        <v>72</v>
      </c>
      <c r="AY200" s="244" t="s">
        <v>150</v>
      </c>
    </row>
    <row r="201" s="13" customFormat="1">
      <c r="A201" s="13"/>
      <c r="B201" s="235"/>
      <c r="C201" s="236"/>
      <c r="D201" s="228" t="s">
        <v>163</v>
      </c>
      <c r="E201" s="237" t="s">
        <v>19</v>
      </c>
      <c r="F201" s="238" t="s">
        <v>403</v>
      </c>
      <c r="G201" s="236"/>
      <c r="H201" s="237" t="s">
        <v>19</v>
      </c>
      <c r="I201" s="239"/>
      <c r="J201" s="236"/>
      <c r="K201" s="236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163</v>
      </c>
      <c r="AU201" s="244" t="s">
        <v>81</v>
      </c>
      <c r="AV201" s="13" t="s">
        <v>79</v>
      </c>
      <c r="AW201" s="13" t="s">
        <v>34</v>
      </c>
      <c r="AX201" s="13" t="s">
        <v>72</v>
      </c>
      <c r="AY201" s="244" t="s">
        <v>150</v>
      </c>
    </row>
    <row r="202" s="14" customFormat="1">
      <c r="A202" s="14"/>
      <c r="B202" s="245"/>
      <c r="C202" s="246"/>
      <c r="D202" s="228" t="s">
        <v>163</v>
      </c>
      <c r="E202" s="247" t="s">
        <v>19</v>
      </c>
      <c r="F202" s="248" t="s">
        <v>510</v>
      </c>
      <c r="G202" s="246"/>
      <c r="H202" s="249">
        <v>45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163</v>
      </c>
      <c r="AU202" s="255" t="s">
        <v>81</v>
      </c>
      <c r="AV202" s="14" t="s">
        <v>81</v>
      </c>
      <c r="AW202" s="14" t="s">
        <v>34</v>
      </c>
      <c r="AX202" s="14" t="s">
        <v>72</v>
      </c>
      <c r="AY202" s="255" t="s">
        <v>150</v>
      </c>
    </row>
    <row r="203" s="15" customFormat="1">
      <c r="A203" s="15"/>
      <c r="B203" s="256"/>
      <c r="C203" s="257"/>
      <c r="D203" s="228" t="s">
        <v>163</v>
      </c>
      <c r="E203" s="258" t="s">
        <v>19</v>
      </c>
      <c r="F203" s="259" t="s">
        <v>167</v>
      </c>
      <c r="G203" s="257"/>
      <c r="H203" s="260">
        <v>45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6" t="s">
        <v>163</v>
      </c>
      <c r="AU203" s="266" t="s">
        <v>81</v>
      </c>
      <c r="AV203" s="15" t="s">
        <v>157</v>
      </c>
      <c r="AW203" s="15" t="s">
        <v>34</v>
      </c>
      <c r="AX203" s="15" t="s">
        <v>79</v>
      </c>
      <c r="AY203" s="266" t="s">
        <v>150</v>
      </c>
    </row>
    <row r="204" s="2" customFormat="1" ht="24.15" customHeight="1">
      <c r="A204" s="40"/>
      <c r="B204" s="41"/>
      <c r="C204" s="215" t="s">
        <v>8</v>
      </c>
      <c r="D204" s="215" t="s">
        <v>152</v>
      </c>
      <c r="E204" s="216" t="s">
        <v>405</v>
      </c>
      <c r="F204" s="217" t="s">
        <v>406</v>
      </c>
      <c r="G204" s="218" t="s">
        <v>155</v>
      </c>
      <c r="H204" s="219">
        <v>429</v>
      </c>
      <c r="I204" s="220"/>
      <c r="J204" s="221">
        <f>ROUND(I204*H204,2)</f>
        <v>0</v>
      </c>
      <c r="K204" s="217" t="s">
        <v>156</v>
      </c>
      <c r="L204" s="46"/>
      <c r="M204" s="222" t="s">
        <v>19</v>
      </c>
      <c r="N204" s="223" t="s">
        <v>43</v>
      </c>
      <c r="O204" s="86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6" t="s">
        <v>157</v>
      </c>
      <c r="AT204" s="226" t="s">
        <v>152</v>
      </c>
      <c r="AU204" s="226" t="s">
        <v>81</v>
      </c>
      <c r="AY204" s="19" t="s">
        <v>150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9" t="s">
        <v>79</v>
      </c>
      <c r="BK204" s="227">
        <f>ROUND(I204*H204,2)</f>
        <v>0</v>
      </c>
      <c r="BL204" s="19" t="s">
        <v>157</v>
      </c>
      <c r="BM204" s="226" t="s">
        <v>1582</v>
      </c>
    </row>
    <row r="205" s="2" customFormat="1">
      <c r="A205" s="40"/>
      <c r="B205" s="41"/>
      <c r="C205" s="42"/>
      <c r="D205" s="228" t="s">
        <v>159</v>
      </c>
      <c r="E205" s="42"/>
      <c r="F205" s="229" t="s">
        <v>408</v>
      </c>
      <c r="G205" s="42"/>
      <c r="H205" s="42"/>
      <c r="I205" s="230"/>
      <c r="J205" s="42"/>
      <c r="K205" s="42"/>
      <c r="L205" s="46"/>
      <c r="M205" s="231"/>
      <c r="N205" s="232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159</v>
      </c>
      <c r="AU205" s="19" t="s">
        <v>81</v>
      </c>
    </row>
    <row r="206" s="2" customFormat="1">
      <c r="A206" s="40"/>
      <c r="B206" s="41"/>
      <c r="C206" s="42"/>
      <c r="D206" s="233" t="s">
        <v>161</v>
      </c>
      <c r="E206" s="42"/>
      <c r="F206" s="234" t="s">
        <v>409</v>
      </c>
      <c r="G206" s="42"/>
      <c r="H206" s="42"/>
      <c r="I206" s="230"/>
      <c r="J206" s="42"/>
      <c r="K206" s="42"/>
      <c r="L206" s="46"/>
      <c r="M206" s="231"/>
      <c r="N206" s="232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161</v>
      </c>
      <c r="AU206" s="19" t="s">
        <v>81</v>
      </c>
    </row>
    <row r="207" s="13" customFormat="1">
      <c r="A207" s="13"/>
      <c r="B207" s="235"/>
      <c r="C207" s="236"/>
      <c r="D207" s="228" t="s">
        <v>163</v>
      </c>
      <c r="E207" s="237" t="s">
        <v>19</v>
      </c>
      <c r="F207" s="238" t="s">
        <v>1543</v>
      </c>
      <c r="G207" s="236"/>
      <c r="H207" s="237" t="s">
        <v>19</v>
      </c>
      <c r="I207" s="239"/>
      <c r="J207" s="236"/>
      <c r="K207" s="236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163</v>
      </c>
      <c r="AU207" s="244" t="s">
        <v>81</v>
      </c>
      <c r="AV207" s="13" t="s">
        <v>79</v>
      </c>
      <c r="AW207" s="13" t="s">
        <v>34</v>
      </c>
      <c r="AX207" s="13" t="s">
        <v>72</v>
      </c>
      <c r="AY207" s="244" t="s">
        <v>150</v>
      </c>
    </row>
    <row r="208" s="14" customFormat="1">
      <c r="A208" s="14"/>
      <c r="B208" s="245"/>
      <c r="C208" s="246"/>
      <c r="D208" s="228" t="s">
        <v>163</v>
      </c>
      <c r="E208" s="247" t="s">
        <v>19</v>
      </c>
      <c r="F208" s="248" t="s">
        <v>1583</v>
      </c>
      <c r="G208" s="246"/>
      <c r="H208" s="249">
        <v>429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163</v>
      </c>
      <c r="AU208" s="255" t="s">
        <v>81</v>
      </c>
      <c r="AV208" s="14" t="s">
        <v>81</v>
      </c>
      <c r="AW208" s="14" t="s">
        <v>34</v>
      </c>
      <c r="AX208" s="14" t="s">
        <v>72</v>
      </c>
      <c r="AY208" s="255" t="s">
        <v>150</v>
      </c>
    </row>
    <row r="209" s="15" customFormat="1">
      <c r="A209" s="15"/>
      <c r="B209" s="256"/>
      <c r="C209" s="257"/>
      <c r="D209" s="228" t="s">
        <v>163</v>
      </c>
      <c r="E209" s="258" t="s">
        <v>19</v>
      </c>
      <c r="F209" s="259" t="s">
        <v>167</v>
      </c>
      <c r="G209" s="257"/>
      <c r="H209" s="260">
        <v>429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6" t="s">
        <v>163</v>
      </c>
      <c r="AU209" s="266" t="s">
        <v>81</v>
      </c>
      <c r="AV209" s="15" t="s">
        <v>157</v>
      </c>
      <c r="AW209" s="15" t="s">
        <v>34</v>
      </c>
      <c r="AX209" s="15" t="s">
        <v>79</v>
      </c>
      <c r="AY209" s="266" t="s">
        <v>150</v>
      </c>
    </row>
    <row r="210" s="2" customFormat="1" ht="16.5" customHeight="1">
      <c r="A210" s="40"/>
      <c r="B210" s="41"/>
      <c r="C210" s="267" t="s">
        <v>276</v>
      </c>
      <c r="D210" s="267" t="s">
        <v>412</v>
      </c>
      <c r="E210" s="268" t="s">
        <v>413</v>
      </c>
      <c r="F210" s="269" t="s">
        <v>414</v>
      </c>
      <c r="G210" s="270" t="s">
        <v>415</v>
      </c>
      <c r="H210" s="271">
        <v>13.256</v>
      </c>
      <c r="I210" s="272"/>
      <c r="J210" s="273">
        <f>ROUND(I210*H210,2)</f>
        <v>0</v>
      </c>
      <c r="K210" s="269" t="s">
        <v>156</v>
      </c>
      <c r="L210" s="274"/>
      <c r="M210" s="275" t="s">
        <v>19</v>
      </c>
      <c r="N210" s="276" t="s">
        <v>43</v>
      </c>
      <c r="O210" s="86"/>
      <c r="P210" s="224">
        <f>O210*H210</f>
        <v>0</v>
      </c>
      <c r="Q210" s="224">
        <v>0.001</v>
      </c>
      <c r="R210" s="224">
        <f>Q210*H210</f>
        <v>0.013256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208</v>
      </c>
      <c r="AT210" s="226" t="s">
        <v>412</v>
      </c>
      <c r="AU210" s="226" t="s">
        <v>81</v>
      </c>
      <c r="AY210" s="19" t="s">
        <v>150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79</v>
      </c>
      <c r="BK210" s="227">
        <f>ROUND(I210*H210,2)</f>
        <v>0</v>
      </c>
      <c r="BL210" s="19" t="s">
        <v>157</v>
      </c>
      <c r="BM210" s="226" t="s">
        <v>1584</v>
      </c>
    </row>
    <row r="211" s="2" customFormat="1">
      <c r="A211" s="40"/>
      <c r="B211" s="41"/>
      <c r="C211" s="42"/>
      <c r="D211" s="228" t="s">
        <v>159</v>
      </c>
      <c r="E211" s="42"/>
      <c r="F211" s="229" t="s">
        <v>414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159</v>
      </c>
      <c r="AU211" s="19" t="s">
        <v>81</v>
      </c>
    </row>
    <row r="212" s="13" customFormat="1">
      <c r="A212" s="13"/>
      <c r="B212" s="235"/>
      <c r="C212" s="236"/>
      <c r="D212" s="228" t="s">
        <v>163</v>
      </c>
      <c r="E212" s="237" t="s">
        <v>19</v>
      </c>
      <c r="F212" s="238" t="s">
        <v>417</v>
      </c>
      <c r="G212" s="236"/>
      <c r="H212" s="237" t="s">
        <v>19</v>
      </c>
      <c r="I212" s="239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163</v>
      </c>
      <c r="AU212" s="244" t="s">
        <v>81</v>
      </c>
      <c r="AV212" s="13" t="s">
        <v>79</v>
      </c>
      <c r="AW212" s="13" t="s">
        <v>34</v>
      </c>
      <c r="AX212" s="13" t="s">
        <v>72</v>
      </c>
      <c r="AY212" s="244" t="s">
        <v>150</v>
      </c>
    </row>
    <row r="213" s="14" customFormat="1">
      <c r="A213" s="14"/>
      <c r="B213" s="245"/>
      <c r="C213" s="246"/>
      <c r="D213" s="228" t="s">
        <v>163</v>
      </c>
      <c r="E213" s="247" t="s">
        <v>19</v>
      </c>
      <c r="F213" s="248" t="s">
        <v>1585</v>
      </c>
      <c r="G213" s="246"/>
      <c r="H213" s="249">
        <v>13.256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163</v>
      </c>
      <c r="AU213" s="255" t="s">
        <v>81</v>
      </c>
      <c r="AV213" s="14" t="s">
        <v>81</v>
      </c>
      <c r="AW213" s="14" t="s">
        <v>34</v>
      </c>
      <c r="AX213" s="14" t="s">
        <v>72</v>
      </c>
      <c r="AY213" s="255" t="s">
        <v>150</v>
      </c>
    </row>
    <row r="214" s="15" customFormat="1">
      <c r="A214" s="15"/>
      <c r="B214" s="256"/>
      <c r="C214" s="257"/>
      <c r="D214" s="228" t="s">
        <v>163</v>
      </c>
      <c r="E214" s="258" t="s">
        <v>19</v>
      </c>
      <c r="F214" s="259" t="s">
        <v>167</v>
      </c>
      <c r="G214" s="257"/>
      <c r="H214" s="260">
        <v>13.256</v>
      </c>
      <c r="I214" s="261"/>
      <c r="J214" s="257"/>
      <c r="K214" s="257"/>
      <c r="L214" s="262"/>
      <c r="M214" s="263"/>
      <c r="N214" s="264"/>
      <c r="O214" s="264"/>
      <c r="P214" s="264"/>
      <c r="Q214" s="264"/>
      <c r="R214" s="264"/>
      <c r="S214" s="264"/>
      <c r="T214" s="26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6" t="s">
        <v>163</v>
      </c>
      <c r="AU214" s="266" t="s">
        <v>81</v>
      </c>
      <c r="AV214" s="15" t="s">
        <v>157</v>
      </c>
      <c r="AW214" s="15" t="s">
        <v>34</v>
      </c>
      <c r="AX214" s="15" t="s">
        <v>79</v>
      </c>
      <c r="AY214" s="266" t="s">
        <v>150</v>
      </c>
    </row>
    <row r="215" s="2" customFormat="1" ht="24.15" customHeight="1">
      <c r="A215" s="40"/>
      <c r="B215" s="41"/>
      <c r="C215" s="215" t="s">
        <v>283</v>
      </c>
      <c r="D215" s="215" t="s">
        <v>152</v>
      </c>
      <c r="E215" s="216" t="s">
        <v>434</v>
      </c>
      <c r="F215" s="217" t="s">
        <v>435</v>
      </c>
      <c r="G215" s="218" t="s">
        <v>155</v>
      </c>
      <c r="H215" s="219">
        <v>2771</v>
      </c>
      <c r="I215" s="220"/>
      <c r="J215" s="221">
        <f>ROUND(I215*H215,2)</f>
        <v>0</v>
      </c>
      <c r="K215" s="217" t="s">
        <v>156</v>
      </c>
      <c r="L215" s="46"/>
      <c r="M215" s="222" t="s">
        <v>19</v>
      </c>
      <c r="N215" s="223" t="s">
        <v>43</v>
      </c>
      <c r="O215" s="86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6" t="s">
        <v>157</v>
      </c>
      <c r="AT215" s="226" t="s">
        <v>152</v>
      </c>
      <c r="AU215" s="226" t="s">
        <v>81</v>
      </c>
      <c r="AY215" s="19" t="s">
        <v>150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79</v>
      </c>
      <c r="BK215" s="227">
        <f>ROUND(I215*H215,2)</f>
        <v>0</v>
      </c>
      <c r="BL215" s="19" t="s">
        <v>157</v>
      </c>
      <c r="BM215" s="226" t="s">
        <v>1586</v>
      </c>
    </row>
    <row r="216" s="2" customFormat="1">
      <c r="A216" s="40"/>
      <c r="B216" s="41"/>
      <c r="C216" s="42"/>
      <c r="D216" s="228" t="s">
        <v>159</v>
      </c>
      <c r="E216" s="42"/>
      <c r="F216" s="229" t="s">
        <v>437</v>
      </c>
      <c r="G216" s="42"/>
      <c r="H216" s="42"/>
      <c r="I216" s="230"/>
      <c r="J216" s="42"/>
      <c r="K216" s="42"/>
      <c r="L216" s="46"/>
      <c r="M216" s="231"/>
      <c r="N216" s="232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159</v>
      </c>
      <c r="AU216" s="19" t="s">
        <v>81</v>
      </c>
    </row>
    <row r="217" s="2" customFormat="1">
      <c r="A217" s="40"/>
      <c r="B217" s="41"/>
      <c r="C217" s="42"/>
      <c r="D217" s="233" t="s">
        <v>161</v>
      </c>
      <c r="E217" s="42"/>
      <c r="F217" s="234" t="s">
        <v>438</v>
      </c>
      <c r="G217" s="42"/>
      <c r="H217" s="42"/>
      <c r="I217" s="230"/>
      <c r="J217" s="42"/>
      <c r="K217" s="42"/>
      <c r="L217" s="46"/>
      <c r="M217" s="231"/>
      <c r="N217" s="23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161</v>
      </c>
      <c r="AU217" s="19" t="s">
        <v>81</v>
      </c>
    </row>
    <row r="218" s="13" customFormat="1">
      <c r="A218" s="13"/>
      <c r="B218" s="235"/>
      <c r="C218" s="236"/>
      <c r="D218" s="228" t="s">
        <v>163</v>
      </c>
      <c r="E218" s="237" t="s">
        <v>19</v>
      </c>
      <c r="F218" s="238" t="s">
        <v>1543</v>
      </c>
      <c r="G218" s="236"/>
      <c r="H218" s="237" t="s">
        <v>19</v>
      </c>
      <c r="I218" s="239"/>
      <c r="J218" s="236"/>
      <c r="K218" s="236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163</v>
      </c>
      <c r="AU218" s="244" t="s">
        <v>81</v>
      </c>
      <c r="AV218" s="13" t="s">
        <v>79</v>
      </c>
      <c r="AW218" s="13" t="s">
        <v>34</v>
      </c>
      <c r="AX218" s="13" t="s">
        <v>72</v>
      </c>
      <c r="AY218" s="244" t="s">
        <v>150</v>
      </c>
    </row>
    <row r="219" s="13" customFormat="1">
      <c r="A219" s="13"/>
      <c r="B219" s="235"/>
      <c r="C219" s="236"/>
      <c r="D219" s="228" t="s">
        <v>163</v>
      </c>
      <c r="E219" s="237" t="s">
        <v>19</v>
      </c>
      <c r="F219" s="238" t="s">
        <v>447</v>
      </c>
      <c r="G219" s="236"/>
      <c r="H219" s="237" t="s">
        <v>19</v>
      </c>
      <c r="I219" s="239"/>
      <c r="J219" s="236"/>
      <c r="K219" s="236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163</v>
      </c>
      <c r="AU219" s="244" t="s">
        <v>81</v>
      </c>
      <c r="AV219" s="13" t="s">
        <v>79</v>
      </c>
      <c r="AW219" s="13" t="s">
        <v>34</v>
      </c>
      <c r="AX219" s="13" t="s">
        <v>72</v>
      </c>
      <c r="AY219" s="244" t="s">
        <v>150</v>
      </c>
    </row>
    <row r="220" s="14" customFormat="1">
      <c r="A220" s="14"/>
      <c r="B220" s="245"/>
      <c r="C220" s="246"/>
      <c r="D220" s="228" t="s">
        <v>163</v>
      </c>
      <c r="E220" s="247" t="s">
        <v>19</v>
      </c>
      <c r="F220" s="248" t="s">
        <v>1587</v>
      </c>
      <c r="G220" s="246"/>
      <c r="H220" s="249">
        <v>2771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163</v>
      </c>
      <c r="AU220" s="255" t="s">
        <v>81</v>
      </c>
      <c r="AV220" s="14" t="s">
        <v>81</v>
      </c>
      <c r="AW220" s="14" t="s">
        <v>34</v>
      </c>
      <c r="AX220" s="14" t="s">
        <v>72</v>
      </c>
      <c r="AY220" s="255" t="s">
        <v>150</v>
      </c>
    </row>
    <row r="221" s="15" customFormat="1">
      <c r="A221" s="15"/>
      <c r="B221" s="256"/>
      <c r="C221" s="257"/>
      <c r="D221" s="228" t="s">
        <v>163</v>
      </c>
      <c r="E221" s="258" t="s">
        <v>19</v>
      </c>
      <c r="F221" s="259" t="s">
        <v>167</v>
      </c>
      <c r="G221" s="257"/>
      <c r="H221" s="260">
        <v>2771</v>
      </c>
      <c r="I221" s="261"/>
      <c r="J221" s="257"/>
      <c r="K221" s="257"/>
      <c r="L221" s="262"/>
      <c r="M221" s="263"/>
      <c r="N221" s="264"/>
      <c r="O221" s="264"/>
      <c r="P221" s="264"/>
      <c r="Q221" s="264"/>
      <c r="R221" s="264"/>
      <c r="S221" s="264"/>
      <c r="T221" s="26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6" t="s">
        <v>163</v>
      </c>
      <c r="AU221" s="266" t="s">
        <v>81</v>
      </c>
      <c r="AV221" s="15" t="s">
        <v>157</v>
      </c>
      <c r="AW221" s="15" t="s">
        <v>34</v>
      </c>
      <c r="AX221" s="15" t="s">
        <v>79</v>
      </c>
      <c r="AY221" s="266" t="s">
        <v>150</v>
      </c>
    </row>
    <row r="222" s="2" customFormat="1" ht="24.15" customHeight="1">
      <c r="A222" s="40"/>
      <c r="B222" s="41"/>
      <c r="C222" s="215" t="s">
        <v>289</v>
      </c>
      <c r="D222" s="215" t="s">
        <v>152</v>
      </c>
      <c r="E222" s="216" t="s">
        <v>466</v>
      </c>
      <c r="F222" s="217" t="s">
        <v>467</v>
      </c>
      <c r="G222" s="218" t="s">
        <v>155</v>
      </c>
      <c r="H222" s="219">
        <v>429</v>
      </c>
      <c r="I222" s="220"/>
      <c r="J222" s="221">
        <f>ROUND(I222*H222,2)</f>
        <v>0</v>
      </c>
      <c r="K222" s="217" t="s">
        <v>156</v>
      </c>
      <c r="L222" s="46"/>
      <c r="M222" s="222" t="s">
        <v>19</v>
      </c>
      <c r="N222" s="223" t="s">
        <v>43</v>
      </c>
      <c r="O222" s="86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6" t="s">
        <v>157</v>
      </c>
      <c r="AT222" s="226" t="s">
        <v>152</v>
      </c>
      <c r="AU222" s="226" t="s">
        <v>81</v>
      </c>
      <c r="AY222" s="19" t="s">
        <v>150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79</v>
      </c>
      <c r="BK222" s="227">
        <f>ROUND(I222*H222,2)</f>
        <v>0</v>
      </c>
      <c r="BL222" s="19" t="s">
        <v>157</v>
      </c>
      <c r="BM222" s="226" t="s">
        <v>1588</v>
      </c>
    </row>
    <row r="223" s="2" customFormat="1">
      <c r="A223" s="40"/>
      <c r="B223" s="41"/>
      <c r="C223" s="42"/>
      <c r="D223" s="228" t="s">
        <v>159</v>
      </c>
      <c r="E223" s="42"/>
      <c r="F223" s="229" t="s">
        <v>469</v>
      </c>
      <c r="G223" s="42"/>
      <c r="H223" s="42"/>
      <c r="I223" s="230"/>
      <c r="J223" s="42"/>
      <c r="K223" s="42"/>
      <c r="L223" s="46"/>
      <c r="M223" s="231"/>
      <c r="N223" s="23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159</v>
      </c>
      <c r="AU223" s="19" t="s">
        <v>81</v>
      </c>
    </row>
    <row r="224" s="2" customFormat="1">
      <c r="A224" s="40"/>
      <c r="B224" s="41"/>
      <c r="C224" s="42"/>
      <c r="D224" s="233" t="s">
        <v>161</v>
      </c>
      <c r="E224" s="42"/>
      <c r="F224" s="234" t="s">
        <v>470</v>
      </c>
      <c r="G224" s="42"/>
      <c r="H224" s="42"/>
      <c r="I224" s="230"/>
      <c r="J224" s="42"/>
      <c r="K224" s="42"/>
      <c r="L224" s="46"/>
      <c r="M224" s="231"/>
      <c r="N224" s="232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161</v>
      </c>
      <c r="AU224" s="19" t="s">
        <v>81</v>
      </c>
    </row>
    <row r="225" s="13" customFormat="1">
      <c r="A225" s="13"/>
      <c r="B225" s="235"/>
      <c r="C225" s="236"/>
      <c r="D225" s="228" t="s">
        <v>163</v>
      </c>
      <c r="E225" s="237" t="s">
        <v>19</v>
      </c>
      <c r="F225" s="238" t="s">
        <v>1543</v>
      </c>
      <c r="G225" s="236"/>
      <c r="H225" s="237" t="s">
        <v>19</v>
      </c>
      <c r="I225" s="239"/>
      <c r="J225" s="236"/>
      <c r="K225" s="236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163</v>
      </c>
      <c r="AU225" s="244" t="s">
        <v>81</v>
      </c>
      <c r="AV225" s="13" t="s">
        <v>79</v>
      </c>
      <c r="AW225" s="13" t="s">
        <v>34</v>
      </c>
      <c r="AX225" s="13" t="s">
        <v>72</v>
      </c>
      <c r="AY225" s="244" t="s">
        <v>150</v>
      </c>
    </row>
    <row r="226" s="13" customFormat="1">
      <c r="A226" s="13"/>
      <c r="B226" s="235"/>
      <c r="C226" s="236"/>
      <c r="D226" s="228" t="s">
        <v>163</v>
      </c>
      <c r="E226" s="237" t="s">
        <v>19</v>
      </c>
      <c r="F226" s="238" t="s">
        <v>471</v>
      </c>
      <c r="G226" s="236"/>
      <c r="H226" s="237" t="s">
        <v>19</v>
      </c>
      <c r="I226" s="239"/>
      <c r="J226" s="236"/>
      <c r="K226" s="236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163</v>
      </c>
      <c r="AU226" s="244" t="s">
        <v>81</v>
      </c>
      <c r="AV226" s="13" t="s">
        <v>79</v>
      </c>
      <c r="AW226" s="13" t="s">
        <v>34</v>
      </c>
      <c r="AX226" s="13" t="s">
        <v>72</v>
      </c>
      <c r="AY226" s="244" t="s">
        <v>150</v>
      </c>
    </row>
    <row r="227" s="14" customFormat="1">
      <c r="A227" s="14"/>
      <c r="B227" s="245"/>
      <c r="C227" s="246"/>
      <c r="D227" s="228" t="s">
        <v>163</v>
      </c>
      <c r="E227" s="247" t="s">
        <v>19</v>
      </c>
      <c r="F227" s="248" t="s">
        <v>1583</v>
      </c>
      <c r="G227" s="246"/>
      <c r="H227" s="249">
        <v>429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163</v>
      </c>
      <c r="AU227" s="255" t="s">
        <v>81</v>
      </c>
      <c r="AV227" s="14" t="s">
        <v>81</v>
      </c>
      <c r="AW227" s="14" t="s">
        <v>34</v>
      </c>
      <c r="AX227" s="14" t="s">
        <v>72</v>
      </c>
      <c r="AY227" s="255" t="s">
        <v>150</v>
      </c>
    </row>
    <row r="228" s="15" customFormat="1">
      <c r="A228" s="15"/>
      <c r="B228" s="256"/>
      <c r="C228" s="257"/>
      <c r="D228" s="228" t="s">
        <v>163</v>
      </c>
      <c r="E228" s="258" t="s">
        <v>19</v>
      </c>
      <c r="F228" s="259" t="s">
        <v>167</v>
      </c>
      <c r="G228" s="257"/>
      <c r="H228" s="260">
        <v>429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6" t="s">
        <v>163</v>
      </c>
      <c r="AU228" s="266" t="s">
        <v>81</v>
      </c>
      <c r="AV228" s="15" t="s">
        <v>157</v>
      </c>
      <c r="AW228" s="15" t="s">
        <v>34</v>
      </c>
      <c r="AX228" s="15" t="s">
        <v>79</v>
      </c>
      <c r="AY228" s="266" t="s">
        <v>150</v>
      </c>
    </row>
    <row r="229" s="12" customFormat="1" ht="22.8" customHeight="1">
      <c r="A229" s="12"/>
      <c r="B229" s="199"/>
      <c r="C229" s="200"/>
      <c r="D229" s="201" t="s">
        <v>71</v>
      </c>
      <c r="E229" s="213" t="s">
        <v>81</v>
      </c>
      <c r="F229" s="213" t="s">
        <v>472</v>
      </c>
      <c r="G229" s="200"/>
      <c r="H229" s="200"/>
      <c r="I229" s="203"/>
      <c r="J229" s="214">
        <f>BK229</f>
        <v>0</v>
      </c>
      <c r="K229" s="200"/>
      <c r="L229" s="205"/>
      <c r="M229" s="206"/>
      <c r="N229" s="207"/>
      <c r="O229" s="207"/>
      <c r="P229" s="208">
        <f>SUM(P230:P235)</f>
        <v>0</v>
      </c>
      <c r="Q229" s="207"/>
      <c r="R229" s="208">
        <f>SUM(R230:R235)</f>
        <v>149.21010000000001</v>
      </c>
      <c r="S229" s="207"/>
      <c r="T229" s="209">
        <f>SUM(T230:T235)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0" t="s">
        <v>79</v>
      </c>
      <c r="AT229" s="211" t="s">
        <v>71</v>
      </c>
      <c r="AU229" s="211" t="s">
        <v>79</v>
      </c>
      <c r="AY229" s="210" t="s">
        <v>150</v>
      </c>
      <c r="BK229" s="212">
        <f>SUM(BK230:BK235)</f>
        <v>0</v>
      </c>
    </row>
    <row r="230" s="2" customFormat="1" ht="37.8" customHeight="1">
      <c r="A230" s="40"/>
      <c r="B230" s="41"/>
      <c r="C230" s="215" t="s">
        <v>296</v>
      </c>
      <c r="D230" s="215" t="s">
        <v>152</v>
      </c>
      <c r="E230" s="216" t="s">
        <v>474</v>
      </c>
      <c r="F230" s="217" t="s">
        <v>475</v>
      </c>
      <c r="G230" s="218" t="s">
        <v>476</v>
      </c>
      <c r="H230" s="219">
        <v>545</v>
      </c>
      <c r="I230" s="220"/>
      <c r="J230" s="221">
        <f>ROUND(I230*H230,2)</f>
        <v>0</v>
      </c>
      <c r="K230" s="217" t="s">
        <v>156</v>
      </c>
      <c r="L230" s="46"/>
      <c r="M230" s="222" t="s">
        <v>19</v>
      </c>
      <c r="N230" s="223" t="s">
        <v>43</v>
      </c>
      <c r="O230" s="86"/>
      <c r="P230" s="224">
        <f>O230*H230</f>
        <v>0</v>
      </c>
      <c r="Q230" s="224">
        <v>0.27378000000000002</v>
      </c>
      <c r="R230" s="224">
        <f>Q230*H230</f>
        <v>149.21010000000001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157</v>
      </c>
      <c r="AT230" s="226" t="s">
        <v>152</v>
      </c>
      <c r="AU230" s="226" t="s">
        <v>81</v>
      </c>
      <c r="AY230" s="19" t="s">
        <v>150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79</v>
      </c>
      <c r="BK230" s="227">
        <f>ROUND(I230*H230,2)</f>
        <v>0</v>
      </c>
      <c r="BL230" s="19" t="s">
        <v>157</v>
      </c>
      <c r="BM230" s="226" t="s">
        <v>1589</v>
      </c>
    </row>
    <row r="231" s="2" customFormat="1">
      <c r="A231" s="40"/>
      <c r="B231" s="41"/>
      <c r="C231" s="42"/>
      <c r="D231" s="228" t="s">
        <v>159</v>
      </c>
      <c r="E231" s="42"/>
      <c r="F231" s="229" t="s">
        <v>478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159</v>
      </c>
      <c r="AU231" s="19" t="s">
        <v>81</v>
      </c>
    </row>
    <row r="232" s="2" customFormat="1">
      <c r="A232" s="40"/>
      <c r="B232" s="41"/>
      <c r="C232" s="42"/>
      <c r="D232" s="233" t="s">
        <v>161</v>
      </c>
      <c r="E232" s="42"/>
      <c r="F232" s="234" t="s">
        <v>479</v>
      </c>
      <c r="G232" s="42"/>
      <c r="H232" s="42"/>
      <c r="I232" s="230"/>
      <c r="J232" s="42"/>
      <c r="K232" s="42"/>
      <c r="L232" s="46"/>
      <c r="M232" s="231"/>
      <c r="N232" s="232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161</v>
      </c>
      <c r="AU232" s="19" t="s">
        <v>81</v>
      </c>
    </row>
    <row r="233" s="13" customFormat="1">
      <c r="A233" s="13"/>
      <c r="B233" s="235"/>
      <c r="C233" s="236"/>
      <c r="D233" s="228" t="s">
        <v>163</v>
      </c>
      <c r="E233" s="237" t="s">
        <v>19</v>
      </c>
      <c r="F233" s="238" t="s">
        <v>1590</v>
      </c>
      <c r="G233" s="236"/>
      <c r="H233" s="237" t="s">
        <v>19</v>
      </c>
      <c r="I233" s="239"/>
      <c r="J233" s="236"/>
      <c r="K233" s="236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163</v>
      </c>
      <c r="AU233" s="244" t="s">
        <v>81</v>
      </c>
      <c r="AV233" s="13" t="s">
        <v>79</v>
      </c>
      <c r="AW233" s="13" t="s">
        <v>34</v>
      </c>
      <c r="AX233" s="13" t="s">
        <v>72</v>
      </c>
      <c r="AY233" s="244" t="s">
        <v>150</v>
      </c>
    </row>
    <row r="234" s="14" customFormat="1">
      <c r="A234" s="14"/>
      <c r="B234" s="245"/>
      <c r="C234" s="246"/>
      <c r="D234" s="228" t="s">
        <v>163</v>
      </c>
      <c r="E234" s="247" t="s">
        <v>19</v>
      </c>
      <c r="F234" s="248" t="s">
        <v>1591</v>
      </c>
      <c r="G234" s="246"/>
      <c r="H234" s="249">
        <v>545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163</v>
      </c>
      <c r="AU234" s="255" t="s">
        <v>81</v>
      </c>
      <c r="AV234" s="14" t="s">
        <v>81</v>
      </c>
      <c r="AW234" s="14" t="s">
        <v>34</v>
      </c>
      <c r="AX234" s="14" t="s">
        <v>72</v>
      </c>
      <c r="AY234" s="255" t="s">
        <v>150</v>
      </c>
    </row>
    <row r="235" s="15" customFormat="1">
      <c r="A235" s="15"/>
      <c r="B235" s="256"/>
      <c r="C235" s="257"/>
      <c r="D235" s="228" t="s">
        <v>163</v>
      </c>
      <c r="E235" s="258" t="s">
        <v>19</v>
      </c>
      <c r="F235" s="259" t="s">
        <v>167</v>
      </c>
      <c r="G235" s="257"/>
      <c r="H235" s="260">
        <v>545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6" t="s">
        <v>163</v>
      </c>
      <c r="AU235" s="266" t="s">
        <v>81</v>
      </c>
      <c r="AV235" s="15" t="s">
        <v>157</v>
      </c>
      <c r="AW235" s="15" t="s">
        <v>34</v>
      </c>
      <c r="AX235" s="15" t="s">
        <v>79</v>
      </c>
      <c r="AY235" s="266" t="s">
        <v>150</v>
      </c>
    </row>
    <row r="236" s="12" customFormat="1" ht="22.8" customHeight="1">
      <c r="A236" s="12"/>
      <c r="B236" s="199"/>
      <c r="C236" s="200"/>
      <c r="D236" s="201" t="s">
        <v>71</v>
      </c>
      <c r="E236" s="213" t="s">
        <v>157</v>
      </c>
      <c r="F236" s="213" t="s">
        <v>881</v>
      </c>
      <c r="G236" s="200"/>
      <c r="H236" s="200"/>
      <c r="I236" s="203"/>
      <c r="J236" s="214">
        <f>BK236</f>
        <v>0</v>
      </c>
      <c r="K236" s="200"/>
      <c r="L236" s="205"/>
      <c r="M236" s="206"/>
      <c r="N236" s="207"/>
      <c r="O236" s="207"/>
      <c r="P236" s="208">
        <f>SUM(P237:P244)</f>
        <v>0</v>
      </c>
      <c r="Q236" s="207"/>
      <c r="R236" s="208">
        <f>SUM(R237:R244)</f>
        <v>0</v>
      </c>
      <c r="S236" s="207"/>
      <c r="T236" s="209">
        <f>SUM(T237:T244)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0" t="s">
        <v>79</v>
      </c>
      <c r="AT236" s="211" t="s">
        <v>71</v>
      </c>
      <c r="AU236" s="211" t="s">
        <v>79</v>
      </c>
      <c r="AY236" s="210" t="s">
        <v>150</v>
      </c>
      <c r="BK236" s="212">
        <f>SUM(BK237:BK244)</f>
        <v>0</v>
      </c>
    </row>
    <row r="237" s="2" customFormat="1" ht="16.5" customHeight="1">
      <c r="A237" s="40"/>
      <c r="B237" s="41"/>
      <c r="C237" s="215" t="s">
        <v>302</v>
      </c>
      <c r="D237" s="215" t="s">
        <v>152</v>
      </c>
      <c r="E237" s="216" t="s">
        <v>1592</v>
      </c>
      <c r="F237" s="217" t="s">
        <v>1593</v>
      </c>
      <c r="G237" s="218" t="s">
        <v>218</v>
      </c>
      <c r="H237" s="219">
        <v>0.73599999999999999</v>
      </c>
      <c r="I237" s="220"/>
      <c r="J237" s="221">
        <f>ROUND(I237*H237,2)</f>
        <v>0</v>
      </c>
      <c r="K237" s="217" t="s">
        <v>156</v>
      </c>
      <c r="L237" s="46"/>
      <c r="M237" s="222" t="s">
        <v>19</v>
      </c>
      <c r="N237" s="223" t="s">
        <v>43</v>
      </c>
      <c r="O237" s="86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6" t="s">
        <v>157</v>
      </c>
      <c r="AT237" s="226" t="s">
        <v>152</v>
      </c>
      <c r="AU237" s="226" t="s">
        <v>81</v>
      </c>
      <c r="AY237" s="19" t="s">
        <v>150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79</v>
      </c>
      <c r="BK237" s="227">
        <f>ROUND(I237*H237,2)</f>
        <v>0</v>
      </c>
      <c r="BL237" s="19" t="s">
        <v>157</v>
      </c>
      <c r="BM237" s="226" t="s">
        <v>1594</v>
      </c>
    </row>
    <row r="238" s="2" customFormat="1">
      <c r="A238" s="40"/>
      <c r="B238" s="41"/>
      <c r="C238" s="42"/>
      <c r="D238" s="228" t="s">
        <v>159</v>
      </c>
      <c r="E238" s="42"/>
      <c r="F238" s="229" t="s">
        <v>1595</v>
      </c>
      <c r="G238" s="42"/>
      <c r="H238" s="42"/>
      <c r="I238" s="230"/>
      <c r="J238" s="42"/>
      <c r="K238" s="42"/>
      <c r="L238" s="46"/>
      <c r="M238" s="231"/>
      <c r="N238" s="232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159</v>
      </c>
      <c r="AU238" s="19" t="s">
        <v>81</v>
      </c>
    </row>
    <row r="239" s="2" customFormat="1">
      <c r="A239" s="40"/>
      <c r="B239" s="41"/>
      <c r="C239" s="42"/>
      <c r="D239" s="233" t="s">
        <v>161</v>
      </c>
      <c r="E239" s="42"/>
      <c r="F239" s="234" t="s">
        <v>1596</v>
      </c>
      <c r="G239" s="42"/>
      <c r="H239" s="42"/>
      <c r="I239" s="230"/>
      <c r="J239" s="42"/>
      <c r="K239" s="42"/>
      <c r="L239" s="46"/>
      <c r="M239" s="231"/>
      <c r="N239" s="232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161</v>
      </c>
      <c r="AU239" s="19" t="s">
        <v>81</v>
      </c>
    </row>
    <row r="240" s="13" customFormat="1">
      <c r="A240" s="13"/>
      <c r="B240" s="235"/>
      <c r="C240" s="236"/>
      <c r="D240" s="228" t="s">
        <v>163</v>
      </c>
      <c r="E240" s="237" t="s">
        <v>19</v>
      </c>
      <c r="F240" s="238" t="s">
        <v>1597</v>
      </c>
      <c r="G240" s="236"/>
      <c r="H240" s="237" t="s">
        <v>19</v>
      </c>
      <c r="I240" s="239"/>
      <c r="J240" s="236"/>
      <c r="K240" s="236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163</v>
      </c>
      <c r="AU240" s="244" t="s">
        <v>81</v>
      </c>
      <c r="AV240" s="13" t="s">
        <v>79</v>
      </c>
      <c r="AW240" s="13" t="s">
        <v>34</v>
      </c>
      <c r="AX240" s="13" t="s">
        <v>72</v>
      </c>
      <c r="AY240" s="244" t="s">
        <v>150</v>
      </c>
    </row>
    <row r="241" s="13" customFormat="1">
      <c r="A241" s="13"/>
      <c r="B241" s="235"/>
      <c r="C241" s="236"/>
      <c r="D241" s="228" t="s">
        <v>163</v>
      </c>
      <c r="E241" s="237" t="s">
        <v>19</v>
      </c>
      <c r="F241" s="238" t="s">
        <v>1598</v>
      </c>
      <c r="G241" s="236"/>
      <c r="H241" s="237" t="s">
        <v>19</v>
      </c>
      <c r="I241" s="239"/>
      <c r="J241" s="236"/>
      <c r="K241" s="236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163</v>
      </c>
      <c r="AU241" s="244" t="s">
        <v>81</v>
      </c>
      <c r="AV241" s="13" t="s">
        <v>79</v>
      </c>
      <c r="AW241" s="13" t="s">
        <v>34</v>
      </c>
      <c r="AX241" s="13" t="s">
        <v>72</v>
      </c>
      <c r="AY241" s="244" t="s">
        <v>150</v>
      </c>
    </row>
    <row r="242" s="13" customFormat="1">
      <c r="A242" s="13"/>
      <c r="B242" s="235"/>
      <c r="C242" s="236"/>
      <c r="D242" s="228" t="s">
        <v>163</v>
      </c>
      <c r="E242" s="237" t="s">
        <v>19</v>
      </c>
      <c r="F242" s="238" t="s">
        <v>1599</v>
      </c>
      <c r="G242" s="236"/>
      <c r="H242" s="237" t="s">
        <v>19</v>
      </c>
      <c r="I242" s="239"/>
      <c r="J242" s="236"/>
      <c r="K242" s="236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163</v>
      </c>
      <c r="AU242" s="244" t="s">
        <v>81</v>
      </c>
      <c r="AV242" s="13" t="s">
        <v>79</v>
      </c>
      <c r="AW242" s="13" t="s">
        <v>34</v>
      </c>
      <c r="AX242" s="13" t="s">
        <v>72</v>
      </c>
      <c r="AY242" s="244" t="s">
        <v>150</v>
      </c>
    </row>
    <row r="243" s="14" customFormat="1">
      <c r="A243" s="14"/>
      <c r="B243" s="245"/>
      <c r="C243" s="246"/>
      <c r="D243" s="228" t="s">
        <v>163</v>
      </c>
      <c r="E243" s="247" t="s">
        <v>19</v>
      </c>
      <c r="F243" s="248" t="s">
        <v>1600</v>
      </c>
      <c r="G243" s="246"/>
      <c r="H243" s="249">
        <v>0.73599999999999999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163</v>
      </c>
      <c r="AU243" s="255" t="s">
        <v>81</v>
      </c>
      <c r="AV243" s="14" t="s">
        <v>81</v>
      </c>
      <c r="AW243" s="14" t="s">
        <v>34</v>
      </c>
      <c r="AX243" s="14" t="s">
        <v>72</v>
      </c>
      <c r="AY243" s="255" t="s">
        <v>150</v>
      </c>
    </row>
    <row r="244" s="15" customFormat="1">
      <c r="A244" s="15"/>
      <c r="B244" s="256"/>
      <c r="C244" s="257"/>
      <c r="D244" s="228" t="s">
        <v>163</v>
      </c>
      <c r="E244" s="258" t="s">
        <v>19</v>
      </c>
      <c r="F244" s="259" t="s">
        <v>167</v>
      </c>
      <c r="G244" s="257"/>
      <c r="H244" s="260">
        <v>0.73599999999999999</v>
      </c>
      <c r="I244" s="261"/>
      <c r="J244" s="257"/>
      <c r="K244" s="257"/>
      <c r="L244" s="262"/>
      <c r="M244" s="263"/>
      <c r="N244" s="264"/>
      <c r="O244" s="264"/>
      <c r="P244" s="264"/>
      <c r="Q244" s="264"/>
      <c r="R244" s="264"/>
      <c r="S244" s="264"/>
      <c r="T244" s="26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6" t="s">
        <v>163</v>
      </c>
      <c r="AU244" s="266" t="s">
        <v>81</v>
      </c>
      <c r="AV244" s="15" t="s">
        <v>157</v>
      </c>
      <c r="AW244" s="15" t="s">
        <v>34</v>
      </c>
      <c r="AX244" s="15" t="s">
        <v>79</v>
      </c>
      <c r="AY244" s="266" t="s">
        <v>150</v>
      </c>
    </row>
    <row r="245" s="12" customFormat="1" ht="22.8" customHeight="1">
      <c r="A245" s="12"/>
      <c r="B245" s="199"/>
      <c r="C245" s="200"/>
      <c r="D245" s="201" t="s">
        <v>71</v>
      </c>
      <c r="E245" s="213" t="s">
        <v>184</v>
      </c>
      <c r="F245" s="213" t="s">
        <v>482</v>
      </c>
      <c r="G245" s="200"/>
      <c r="H245" s="200"/>
      <c r="I245" s="203"/>
      <c r="J245" s="214">
        <f>BK245</f>
        <v>0</v>
      </c>
      <c r="K245" s="200"/>
      <c r="L245" s="205"/>
      <c r="M245" s="206"/>
      <c r="N245" s="207"/>
      <c r="O245" s="207"/>
      <c r="P245" s="208">
        <f>SUM(P246:P326)</f>
        <v>0</v>
      </c>
      <c r="Q245" s="207"/>
      <c r="R245" s="208">
        <f>SUM(R246:R326)</f>
        <v>98.790300000000002</v>
      </c>
      <c r="S245" s="207"/>
      <c r="T245" s="209">
        <f>SUM(T246:T326)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0" t="s">
        <v>79</v>
      </c>
      <c r="AT245" s="211" t="s">
        <v>71</v>
      </c>
      <c r="AU245" s="211" t="s">
        <v>79</v>
      </c>
      <c r="AY245" s="210" t="s">
        <v>150</v>
      </c>
      <c r="BK245" s="212">
        <f>SUM(BK246:BK326)</f>
        <v>0</v>
      </c>
    </row>
    <row r="246" s="2" customFormat="1" ht="37.8" customHeight="1">
      <c r="A246" s="40"/>
      <c r="B246" s="41"/>
      <c r="C246" s="215" t="s">
        <v>7</v>
      </c>
      <c r="D246" s="215" t="s">
        <v>152</v>
      </c>
      <c r="E246" s="216" t="s">
        <v>484</v>
      </c>
      <c r="F246" s="217" t="s">
        <v>485</v>
      </c>
      <c r="G246" s="218" t="s">
        <v>155</v>
      </c>
      <c r="H246" s="219">
        <v>1923</v>
      </c>
      <c r="I246" s="220"/>
      <c r="J246" s="221">
        <f>ROUND(I246*H246,2)</f>
        <v>0</v>
      </c>
      <c r="K246" s="217" t="s">
        <v>156</v>
      </c>
      <c r="L246" s="46"/>
      <c r="M246" s="222" t="s">
        <v>19</v>
      </c>
      <c r="N246" s="223" t="s">
        <v>43</v>
      </c>
      <c r="O246" s="86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6" t="s">
        <v>157</v>
      </c>
      <c r="AT246" s="226" t="s">
        <v>152</v>
      </c>
      <c r="AU246" s="226" t="s">
        <v>81</v>
      </c>
      <c r="AY246" s="19" t="s">
        <v>150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79</v>
      </c>
      <c r="BK246" s="227">
        <f>ROUND(I246*H246,2)</f>
        <v>0</v>
      </c>
      <c r="BL246" s="19" t="s">
        <v>157</v>
      </c>
      <c r="BM246" s="226" t="s">
        <v>1601</v>
      </c>
    </row>
    <row r="247" s="2" customFormat="1">
      <c r="A247" s="40"/>
      <c r="B247" s="41"/>
      <c r="C247" s="42"/>
      <c r="D247" s="228" t="s">
        <v>159</v>
      </c>
      <c r="E247" s="42"/>
      <c r="F247" s="229" t="s">
        <v>487</v>
      </c>
      <c r="G247" s="42"/>
      <c r="H247" s="42"/>
      <c r="I247" s="230"/>
      <c r="J247" s="42"/>
      <c r="K247" s="42"/>
      <c r="L247" s="46"/>
      <c r="M247" s="231"/>
      <c r="N247" s="232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159</v>
      </c>
      <c r="AU247" s="19" t="s">
        <v>81</v>
      </c>
    </row>
    <row r="248" s="2" customFormat="1">
      <c r="A248" s="40"/>
      <c r="B248" s="41"/>
      <c r="C248" s="42"/>
      <c r="D248" s="233" t="s">
        <v>161</v>
      </c>
      <c r="E248" s="42"/>
      <c r="F248" s="234" t="s">
        <v>488</v>
      </c>
      <c r="G248" s="42"/>
      <c r="H248" s="42"/>
      <c r="I248" s="230"/>
      <c r="J248" s="42"/>
      <c r="K248" s="42"/>
      <c r="L248" s="46"/>
      <c r="M248" s="231"/>
      <c r="N248" s="232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161</v>
      </c>
      <c r="AU248" s="19" t="s">
        <v>81</v>
      </c>
    </row>
    <row r="249" s="13" customFormat="1">
      <c r="A249" s="13"/>
      <c r="B249" s="235"/>
      <c r="C249" s="236"/>
      <c r="D249" s="228" t="s">
        <v>163</v>
      </c>
      <c r="E249" s="237" t="s">
        <v>19</v>
      </c>
      <c r="F249" s="238" t="s">
        <v>1543</v>
      </c>
      <c r="G249" s="236"/>
      <c r="H249" s="237" t="s">
        <v>19</v>
      </c>
      <c r="I249" s="239"/>
      <c r="J249" s="236"/>
      <c r="K249" s="236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163</v>
      </c>
      <c r="AU249" s="244" t="s">
        <v>81</v>
      </c>
      <c r="AV249" s="13" t="s">
        <v>79</v>
      </c>
      <c r="AW249" s="13" t="s">
        <v>34</v>
      </c>
      <c r="AX249" s="13" t="s">
        <v>72</v>
      </c>
      <c r="AY249" s="244" t="s">
        <v>150</v>
      </c>
    </row>
    <row r="250" s="13" customFormat="1">
      <c r="A250" s="13"/>
      <c r="B250" s="235"/>
      <c r="C250" s="236"/>
      <c r="D250" s="228" t="s">
        <v>163</v>
      </c>
      <c r="E250" s="237" t="s">
        <v>19</v>
      </c>
      <c r="F250" s="238" t="s">
        <v>489</v>
      </c>
      <c r="G250" s="236"/>
      <c r="H250" s="237" t="s">
        <v>19</v>
      </c>
      <c r="I250" s="239"/>
      <c r="J250" s="236"/>
      <c r="K250" s="236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163</v>
      </c>
      <c r="AU250" s="244" t="s">
        <v>81</v>
      </c>
      <c r="AV250" s="13" t="s">
        <v>79</v>
      </c>
      <c r="AW250" s="13" t="s">
        <v>34</v>
      </c>
      <c r="AX250" s="13" t="s">
        <v>72</v>
      </c>
      <c r="AY250" s="244" t="s">
        <v>150</v>
      </c>
    </row>
    <row r="251" s="14" customFormat="1">
      <c r="A251" s="14"/>
      <c r="B251" s="245"/>
      <c r="C251" s="246"/>
      <c r="D251" s="228" t="s">
        <v>163</v>
      </c>
      <c r="E251" s="247" t="s">
        <v>19</v>
      </c>
      <c r="F251" s="248" t="s">
        <v>1602</v>
      </c>
      <c r="G251" s="246"/>
      <c r="H251" s="249">
        <v>1923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163</v>
      </c>
      <c r="AU251" s="255" t="s">
        <v>81</v>
      </c>
      <c r="AV251" s="14" t="s">
        <v>81</v>
      </c>
      <c r="AW251" s="14" t="s">
        <v>34</v>
      </c>
      <c r="AX251" s="14" t="s">
        <v>72</v>
      </c>
      <c r="AY251" s="255" t="s">
        <v>150</v>
      </c>
    </row>
    <row r="252" s="15" customFormat="1">
      <c r="A252" s="15"/>
      <c r="B252" s="256"/>
      <c r="C252" s="257"/>
      <c r="D252" s="228" t="s">
        <v>163</v>
      </c>
      <c r="E252" s="258" t="s">
        <v>19</v>
      </c>
      <c r="F252" s="259" t="s">
        <v>167</v>
      </c>
      <c r="G252" s="257"/>
      <c r="H252" s="260">
        <v>1923</v>
      </c>
      <c r="I252" s="261"/>
      <c r="J252" s="257"/>
      <c r="K252" s="257"/>
      <c r="L252" s="262"/>
      <c r="M252" s="263"/>
      <c r="N252" s="264"/>
      <c r="O252" s="264"/>
      <c r="P252" s="264"/>
      <c r="Q252" s="264"/>
      <c r="R252" s="264"/>
      <c r="S252" s="264"/>
      <c r="T252" s="26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6" t="s">
        <v>163</v>
      </c>
      <c r="AU252" s="266" t="s">
        <v>81</v>
      </c>
      <c r="AV252" s="15" t="s">
        <v>157</v>
      </c>
      <c r="AW252" s="15" t="s">
        <v>34</v>
      </c>
      <c r="AX252" s="15" t="s">
        <v>79</v>
      </c>
      <c r="AY252" s="266" t="s">
        <v>150</v>
      </c>
    </row>
    <row r="253" s="2" customFormat="1" ht="21.75" customHeight="1">
      <c r="A253" s="40"/>
      <c r="B253" s="41"/>
      <c r="C253" s="267" t="s">
        <v>318</v>
      </c>
      <c r="D253" s="267" t="s">
        <v>412</v>
      </c>
      <c r="E253" s="268" t="s">
        <v>492</v>
      </c>
      <c r="F253" s="269" t="s">
        <v>493</v>
      </c>
      <c r="G253" s="270" t="s">
        <v>382</v>
      </c>
      <c r="H253" s="271">
        <v>40.768000000000001</v>
      </c>
      <c r="I253" s="272"/>
      <c r="J253" s="273">
        <f>ROUND(I253*H253,2)</f>
        <v>0</v>
      </c>
      <c r="K253" s="269" t="s">
        <v>156</v>
      </c>
      <c r="L253" s="274"/>
      <c r="M253" s="275" t="s">
        <v>19</v>
      </c>
      <c r="N253" s="276" t="s">
        <v>43</v>
      </c>
      <c r="O253" s="86"/>
      <c r="P253" s="224">
        <f>O253*H253</f>
        <v>0</v>
      </c>
      <c r="Q253" s="224">
        <v>1</v>
      </c>
      <c r="R253" s="224">
        <f>Q253*H253</f>
        <v>40.768000000000001</v>
      </c>
      <c r="S253" s="224">
        <v>0</v>
      </c>
      <c r="T253" s="225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6" t="s">
        <v>208</v>
      </c>
      <c r="AT253" s="226" t="s">
        <v>412</v>
      </c>
      <c r="AU253" s="226" t="s">
        <v>81</v>
      </c>
      <c r="AY253" s="19" t="s">
        <v>150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9" t="s">
        <v>79</v>
      </c>
      <c r="BK253" s="227">
        <f>ROUND(I253*H253,2)</f>
        <v>0</v>
      </c>
      <c r="BL253" s="19" t="s">
        <v>157</v>
      </c>
      <c r="BM253" s="226" t="s">
        <v>1603</v>
      </c>
    </row>
    <row r="254" s="2" customFormat="1">
      <c r="A254" s="40"/>
      <c r="B254" s="41"/>
      <c r="C254" s="42"/>
      <c r="D254" s="228" t="s">
        <v>159</v>
      </c>
      <c r="E254" s="42"/>
      <c r="F254" s="229" t="s">
        <v>493</v>
      </c>
      <c r="G254" s="42"/>
      <c r="H254" s="42"/>
      <c r="I254" s="230"/>
      <c r="J254" s="42"/>
      <c r="K254" s="42"/>
      <c r="L254" s="46"/>
      <c r="M254" s="231"/>
      <c r="N254" s="232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159</v>
      </c>
      <c r="AU254" s="19" t="s">
        <v>81</v>
      </c>
    </row>
    <row r="255" s="2" customFormat="1">
      <c r="A255" s="40"/>
      <c r="B255" s="41"/>
      <c r="C255" s="42"/>
      <c r="D255" s="228" t="s">
        <v>495</v>
      </c>
      <c r="E255" s="42"/>
      <c r="F255" s="277" t="s">
        <v>496</v>
      </c>
      <c r="G255" s="42"/>
      <c r="H255" s="42"/>
      <c r="I255" s="230"/>
      <c r="J255" s="42"/>
      <c r="K255" s="42"/>
      <c r="L255" s="46"/>
      <c r="M255" s="231"/>
      <c r="N255" s="232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495</v>
      </c>
      <c r="AU255" s="19" t="s">
        <v>81</v>
      </c>
    </row>
    <row r="256" s="13" customFormat="1">
      <c r="A256" s="13"/>
      <c r="B256" s="235"/>
      <c r="C256" s="236"/>
      <c r="D256" s="228" t="s">
        <v>163</v>
      </c>
      <c r="E256" s="237" t="s">
        <v>19</v>
      </c>
      <c r="F256" s="238" t="s">
        <v>497</v>
      </c>
      <c r="G256" s="236"/>
      <c r="H256" s="237" t="s">
        <v>19</v>
      </c>
      <c r="I256" s="239"/>
      <c r="J256" s="236"/>
      <c r="K256" s="236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163</v>
      </c>
      <c r="AU256" s="244" t="s">
        <v>81</v>
      </c>
      <c r="AV256" s="13" t="s">
        <v>79</v>
      </c>
      <c r="AW256" s="13" t="s">
        <v>34</v>
      </c>
      <c r="AX256" s="13" t="s">
        <v>72</v>
      </c>
      <c r="AY256" s="244" t="s">
        <v>150</v>
      </c>
    </row>
    <row r="257" s="13" customFormat="1">
      <c r="A257" s="13"/>
      <c r="B257" s="235"/>
      <c r="C257" s="236"/>
      <c r="D257" s="228" t="s">
        <v>163</v>
      </c>
      <c r="E257" s="237" t="s">
        <v>19</v>
      </c>
      <c r="F257" s="238" t="s">
        <v>498</v>
      </c>
      <c r="G257" s="236"/>
      <c r="H257" s="237" t="s">
        <v>19</v>
      </c>
      <c r="I257" s="239"/>
      <c r="J257" s="236"/>
      <c r="K257" s="236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163</v>
      </c>
      <c r="AU257" s="244" t="s">
        <v>81</v>
      </c>
      <c r="AV257" s="13" t="s">
        <v>79</v>
      </c>
      <c r="AW257" s="13" t="s">
        <v>34</v>
      </c>
      <c r="AX257" s="13" t="s">
        <v>72</v>
      </c>
      <c r="AY257" s="244" t="s">
        <v>150</v>
      </c>
    </row>
    <row r="258" s="13" customFormat="1">
      <c r="A258" s="13"/>
      <c r="B258" s="235"/>
      <c r="C258" s="236"/>
      <c r="D258" s="228" t="s">
        <v>163</v>
      </c>
      <c r="E258" s="237" t="s">
        <v>19</v>
      </c>
      <c r="F258" s="238" t="s">
        <v>499</v>
      </c>
      <c r="G258" s="236"/>
      <c r="H258" s="237" t="s">
        <v>19</v>
      </c>
      <c r="I258" s="239"/>
      <c r="J258" s="236"/>
      <c r="K258" s="236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163</v>
      </c>
      <c r="AU258" s="244" t="s">
        <v>81</v>
      </c>
      <c r="AV258" s="13" t="s">
        <v>79</v>
      </c>
      <c r="AW258" s="13" t="s">
        <v>34</v>
      </c>
      <c r="AX258" s="13" t="s">
        <v>72</v>
      </c>
      <c r="AY258" s="244" t="s">
        <v>150</v>
      </c>
    </row>
    <row r="259" s="14" customFormat="1">
      <c r="A259" s="14"/>
      <c r="B259" s="245"/>
      <c r="C259" s="246"/>
      <c r="D259" s="228" t="s">
        <v>163</v>
      </c>
      <c r="E259" s="247" t="s">
        <v>19</v>
      </c>
      <c r="F259" s="248" t="s">
        <v>1604</v>
      </c>
      <c r="G259" s="246"/>
      <c r="H259" s="249">
        <v>40.768000000000001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163</v>
      </c>
      <c r="AU259" s="255" t="s">
        <v>81</v>
      </c>
      <c r="AV259" s="14" t="s">
        <v>81</v>
      </c>
      <c r="AW259" s="14" t="s">
        <v>34</v>
      </c>
      <c r="AX259" s="14" t="s">
        <v>72</v>
      </c>
      <c r="AY259" s="255" t="s">
        <v>150</v>
      </c>
    </row>
    <row r="260" s="15" customFormat="1">
      <c r="A260" s="15"/>
      <c r="B260" s="256"/>
      <c r="C260" s="257"/>
      <c r="D260" s="228" t="s">
        <v>163</v>
      </c>
      <c r="E260" s="258" t="s">
        <v>19</v>
      </c>
      <c r="F260" s="259" t="s">
        <v>167</v>
      </c>
      <c r="G260" s="257"/>
      <c r="H260" s="260">
        <v>40.768000000000001</v>
      </c>
      <c r="I260" s="261"/>
      <c r="J260" s="257"/>
      <c r="K260" s="257"/>
      <c r="L260" s="262"/>
      <c r="M260" s="263"/>
      <c r="N260" s="264"/>
      <c r="O260" s="264"/>
      <c r="P260" s="264"/>
      <c r="Q260" s="264"/>
      <c r="R260" s="264"/>
      <c r="S260" s="264"/>
      <c r="T260" s="26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6" t="s">
        <v>163</v>
      </c>
      <c r="AU260" s="266" t="s">
        <v>81</v>
      </c>
      <c r="AV260" s="15" t="s">
        <v>157</v>
      </c>
      <c r="AW260" s="15" t="s">
        <v>34</v>
      </c>
      <c r="AX260" s="15" t="s">
        <v>79</v>
      </c>
      <c r="AY260" s="266" t="s">
        <v>150</v>
      </c>
    </row>
    <row r="261" s="2" customFormat="1" ht="24.15" customHeight="1">
      <c r="A261" s="40"/>
      <c r="B261" s="41"/>
      <c r="C261" s="215" t="s">
        <v>325</v>
      </c>
      <c r="D261" s="215" t="s">
        <v>152</v>
      </c>
      <c r="E261" s="216" t="s">
        <v>502</v>
      </c>
      <c r="F261" s="217" t="s">
        <v>503</v>
      </c>
      <c r="G261" s="218" t="s">
        <v>155</v>
      </c>
      <c r="H261" s="219">
        <v>1617</v>
      </c>
      <c r="I261" s="220"/>
      <c r="J261" s="221">
        <f>ROUND(I261*H261,2)</f>
        <v>0</v>
      </c>
      <c r="K261" s="217" t="s">
        <v>156</v>
      </c>
      <c r="L261" s="46"/>
      <c r="M261" s="222" t="s">
        <v>19</v>
      </c>
      <c r="N261" s="223" t="s">
        <v>43</v>
      </c>
      <c r="O261" s="86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6" t="s">
        <v>157</v>
      </c>
      <c r="AT261" s="226" t="s">
        <v>152</v>
      </c>
      <c r="AU261" s="226" t="s">
        <v>81</v>
      </c>
      <c r="AY261" s="19" t="s">
        <v>150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9" t="s">
        <v>79</v>
      </c>
      <c r="BK261" s="227">
        <f>ROUND(I261*H261,2)</f>
        <v>0</v>
      </c>
      <c r="BL261" s="19" t="s">
        <v>157</v>
      </c>
      <c r="BM261" s="226" t="s">
        <v>1605</v>
      </c>
    </row>
    <row r="262" s="2" customFormat="1">
      <c r="A262" s="40"/>
      <c r="B262" s="41"/>
      <c r="C262" s="42"/>
      <c r="D262" s="228" t="s">
        <v>159</v>
      </c>
      <c r="E262" s="42"/>
      <c r="F262" s="229" t="s">
        <v>505</v>
      </c>
      <c r="G262" s="42"/>
      <c r="H262" s="42"/>
      <c r="I262" s="230"/>
      <c r="J262" s="42"/>
      <c r="K262" s="42"/>
      <c r="L262" s="46"/>
      <c r="M262" s="231"/>
      <c r="N262" s="232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159</v>
      </c>
      <c r="AU262" s="19" t="s">
        <v>81</v>
      </c>
    </row>
    <row r="263" s="2" customFormat="1">
      <c r="A263" s="40"/>
      <c r="B263" s="41"/>
      <c r="C263" s="42"/>
      <c r="D263" s="233" t="s">
        <v>161</v>
      </c>
      <c r="E263" s="42"/>
      <c r="F263" s="234" t="s">
        <v>506</v>
      </c>
      <c r="G263" s="42"/>
      <c r="H263" s="42"/>
      <c r="I263" s="230"/>
      <c r="J263" s="42"/>
      <c r="K263" s="42"/>
      <c r="L263" s="46"/>
      <c r="M263" s="231"/>
      <c r="N263" s="23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161</v>
      </c>
      <c r="AU263" s="19" t="s">
        <v>81</v>
      </c>
    </row>
    <row r="264" s="13" customFormat="1">
      <c r="A264" s="13"/>
      <c r="B264" s="235"/>
      <c r="C264" s="236"/>
      <c r="D264" s="228" t="s">
        <v>163</v>
      </c>
      <c r="E264" s="237" t="s">
        <v>19</v>
      </c>
      <c r="F264" s="238" t="s">
        <v>1606</v>
      </c>
      <c r="G264" s="236"/>
      <c r="H264" s="237" t="s">
        <v>19</v>
      </c>
      <c r="I264" s="239"/>
      <c r="J264" s="236"/>
      <c r="K264" s="236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163</v>
      </c>
      <c r="AU264" s="244" t="s">
        <v>81</v>
      </c>
      <c r="AV264" s="13" t="s">
        <v>79</v>
      </c>
      <c r="AW264" s="13" t="s">
        <v>34</v>
      </c>
      <c r="AX264" s="13" t="s">
        <v>72</v>
      </c>
      <c r="AY264" s="244" t="s">
        <v>150</v>
      </c>
    </row>
    <row r="265" s="13" customFormat="1">
      <c r="A265" s="13"/>
      <c r="B265" s="235"/>
      <c r="C265" s="236"/>
      <c r="D265" s="228" t="s">
        <v>163</v>
      </c>
      <c r="E265" s="237" t="s">
        <v>19</v>
      </c>
      <c r="F265" s="238" t="s">
        <v>507</v>
      </c>
      <c r="G265" s="236"/>
      <c r="H265" s="237" t="s">
        <v>19</v>
      </c>
      <c r="I265" s="239"/>
      <c r="J265" s="236"/>
      <c r="K265" s="236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163</v>
      </c>
      <c r="AU265" s="244" t="s">
        <v>81</v>
      </c>
      <c r="AV265" s="13" t="s">
        <v>79</v>
      </c>
      <c r="AW265" s="13" t="s">
        <v>34</v>
      </c>
      <c r="AX265" s="13" t="s">
        <v>72</v>
      </c>
      <c r="AY265" s="244" t="s">
        <v>150</v>
      </c>
    </row>
    <row r="266" s="14" customFormat="1">
      <c r="A266" s="14"/>
      <c r="B266" s="245"/>
      <c r="C266" s="246"/>
      <c r="D266" s="228" t="s">
        <v>163</v>
      </c>
      <c r="E266" s="247" t="s">
        <v>19</v>
      </c>
      <c r="F266" s="248" t="s">
        <v>508</v>
      </c>
      <c r="G266" s="246"/>
      <c r="H266" s="249">
        <v>1548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163</v>
      </c>
      <c r="AU266" s="255" t="s">
        <v>81</v>
      </c>
      <c r="AV266" s="14" t="s">
        <v>81</v>
      </c>
      <c r="AW266" s="14" t="s">
        <v>34</v>
      </c>
      <c r="AX266" s="14" t="s">
        <v>72</v>
      </c>
      <c r="AY266" s="255" t="s">
        <v>150</v>
      </c>
    </row>
    <row r="267" s="14" customFormat="1">
      <c r="A267" s="14"/>
      <c r="B267" s="245"/>
      <c r="C267" s="246"/>
      <c r="D267" s="228" t="s">
        <v>163</v>
      </c>
      <c r="E267" s="247" t="s">
        <v>19</v>
      </c>
      <c r="F267" s="248" t="s">
        <v>1607</v>
      </c>
      <c r="G267" s="246"/>
      <c r="H267" s="249">
        <v>69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163</v>
      </c>
      <c r="AU267" s="255" t="s">
        <v>81</v>
      </c>
      <c r="AV267" s="14" t="s">
        <v>81</v>
      </c>
      <c r="AW267" s="14" t="s">
        <v>34</v>
      </c>
      <c r="AX267" s="14" t="s">
        <v>72</v>
      </c>
      <c r="AY267" s="255" t="s">
        <v>150</v>
      </c>
    </row>
    <row r="268" s="15" customFormat="1">
      <c r="A268" s="15"/>
      <c r="B268" s="256"/>
      <c r="C268" s="257"/>
      <c r="D268" s="228" t="s">
        <v>163</v>
      </c>
      <c r="E268" s="258" t="s">
        <v>19</v>
      </c>
      <c r="F268" s="259" t="s">
        <v>167</v>
      </c>
      <c r="G268" s="257"/>
      <c r="H268" s="260">
        <v>1617</v>
      </c>
      <c r="I268" s="261"/>
      <c r="J268" s="257"/>
      <c r="K268" s="257"/>
      <c r="L268" s="262"/>
      <c r="M268" s="263"/>
      <c r="N268" s="264"/>
      <c r="O268" s="264"/>
      <c r="P268" s="264"/>
      <c r="Q268" s="264"/>
      <c r="R268" s="264"/>
      <c r="S268" s="264"/>
      <c r="T268" s="26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6" t="s">
        <v>163</v>
      </c>
      <c r="AU268" s="266" t="s">
        <v>81</v>
      </c>
      <c r="AV268" s="15" t="s">
        <v>157</v>
      </c>
      <c r="AW268" s="15" t="s">
        <v>34</v>
      </c>
      <c r="AX268" s="15" t="s">
        <v>79</v>
      </c>
      <c r="AY268" s="266" t="s">
        <v>150</v>
      </c>
    </row>
    <row r="269" s="2" customFormat="1" ht="24.15" customHeight="1">
      <c r="A269" s="40"/>
      <c r="B269" s="41"/>
      <c r="C269" s="215" t="s">
        <v>331</v>
      </c>
      <c r="D269" s="215" t="s">
        <v>152</v>
      </c>
      <c r="E269" s="216" t="s">
        <v>511</v>
      </c>
      <c r="F269" s="217" t="s">
        <v>512</v>
      </c>
      <c r="G269" s="218" t="s">
        <v>155</v>
      </c>
      <c r="H269" s="219">
        <v>5750</v>
      </c>
      <c r="I269" s="220"/>
      <c r="J269" s="221">
        <f>ROUND(I269*H269,2)</f>
        <v>0</v>
      </c>
      <c r="K269" s="217" t="s">
        <v>156</v>
      </c>
      <c r="L269" s="46"/>
      <c r="M269" s="222" t="s">
        <v>19</v>
      </c>
      <c r="N269" s="223" t="s">
        <v>43</v>
      </c>
      <c r="O269" s="86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6" t="s">
        <v>157</v>
      </c>
      <c r="AT269" s="226" t="s">
        <v>152</v>
      </c>
      <c r="AU269" s="226" t="s">
        <v>81</v>
      </c>
      <c r="AY269" s="19" t="s">
        <v>150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9" t="s">
        <v>79</v>
      </c>
      <c r="BK269" s="227">
        <f>ROUND(I269*H269,2)</f>
        <v>0</v>
      </c>
      <c r="BL269" s="19" t="s">
        <v>157</v>
      </c>
      <c r="BM269" s="226" t="s">
        <v>1608</v>
      </c>
    </row>
    <row r="270" s="2" customFormat="1">
      <c r="A270" s="40"/>
      <c r="B270" s="41"/>
      <c r="C270" s="42"/>
      <c r="D270" s="228" t="s">
        <v>159</v>
      </c>
      <c r="E270" s="42"/>
      <c r="F270" s="229" t="s">
        <v>514</v>
      </c>
      <c r="G270" s="42"/>
      <c r="H270" s="42"/>
      <c r="I270" s="230"/>
      <c r="J270" s="42"/>
      <c r="K270" s="42"/>
      <c r="L270" s="46"/>
      <c r="M270" s="231"/>
      <c r="N270" s="232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159</v>
      </c>
      <c r="AU270" s="19" t="s">
        <v>81</v>
      </c>
    </row>
    <row r="271" s="2" customFormat="1">
      <c r="A271" s="40"/>
      <c r="B271" s="41"/>
      <c r="C271" s="42"/>
      <c r="D271" s="233" t="s">
        <v>161</v>
      </c>
      <c r="E271" s="42"/>
      <c r="F271" s="234" t="s">
        <v>515</v>
      </c>
      <c r="G271" s="42"/>
      <c r="H271" s="42"/>
      <c r="I271" s="230"/>
      <c r="J271" s="42"/>
      <c r="K271" s="42"/>
      <c r="L271" s="46"/>
      <c r="M271" s="231"/>
      <c r="N271" s="232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161</v>
      </c>
      <c r="AU271" s="19" t="s">
        <v>81</v>
      </c>
    </row>
    <row r="272" s="13" customFormat="1">
      <c r="A272" s="13"/>
      <c r="B272" s="235"/>
      <c r="C272" s="236"/>
      <c r="D272" s="228" t="s">
        <v>163</v>
      </c>
      <c r="E272" s="237" t="s">
        <v>19</v>
      </c>
      <c r="F272" s="238" t="s">
        <v>1609</v>
      </c>
      <c r="G272" s="236"/>
      <c r="H272" s="237" t="s">
        <v>19</v>
      </c>
      <c r="I272" s="239"/>
      <c r="J272" s="236"/>
      <c r="K272" s="236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163</v>
      </c>
      <c r="AU272" s="244" t="s">
        <v>81</v>
      </c>
      <c r="AV272" s="13" t="s">
        <v>79</v>
      </c>
      <c r="AW272" s="13" t="s">
        <v>34</v>
      </c>
      <c r="AX272" s="13" t="s">
        <v>72</v>
      </c>
      <c r="AY272" s="244" t="s">
        <v>150</v>
      </c>
    </row>
    <row r="273" s="13" customFormat="1">
      <c r="A273" s="13"/>
      <c r="B273" s="235"/>
      <c r="C273" s="236"/>
      <c r="D273" s="228" t="s">
        <v>163</v>
      </c>
      <c r="E273" s="237" t="s">
        <v>19</v>
      </c>
      <c r="F273" s="238" t="s">
        <v>516</v>
      </c>
      <c r="G273" s="236"/>
      <c r="H273" s="237" t="s">
        <v>19</v>
      </c>
      <c r="I273" s="239"/>
      <c r="J273" s="236"/>
      <c r="K273" s="236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163</v>
      </c>
      <c r="AU273" s="244" t="s">
        <v>81</v>
      </c>
      <c r="AV273" s="13" t="s">
        <v>79</v>
      </c>
      <c r="AW273" s="13" t="s">
        <v>34</v>
      </c>
      <c r="AX273" s="13" t="s">
        <v>72</v>
      </c>
      <c r="AY273" s="244" t="s">
        <v>150</v>
      </c>
    </row>
    <row r="274" s="13" customFormat="1">
      <c r="A274" s="13"/>
      <c r="B274" s="235"/>
      <c r="C274" s="236"/>
      <c r="D274" s="228" t="s">
        <v>163</v>
      </c>
      <c r="E274" s="237" t="s">
        <v>19</v>
      </c>
      <c r="F274" s="238" t="s">
        <v>517</v>
      </c>
      <c r="G274" s="236"/>
      <c r="H274" s="237" t="s">
        <v>19</v>
      </c>
      <c r="I274" s="239"/>
      <c r="J274" s="236"/>
      <c r="K274" s="236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163</v>
      </c>
      <c r="AU274" s="244" t="s">
        <v>81</v>
      </c>
      <c r="AV274" s="13" t="s">
        <v>79</v>
      </c>
      <c r="AW274" s="13" t="s">
        <v>34</v>
      </c>
      <c r="AX274" s="13" t="s">
        <v>72</v>
      </c>
      <c r="AY274" s="244" t="s">
        <v>150</v>
      </c>
    </row>
    <row r="275" s="14" customFormat="1">
      <c r="A275" s="14"/>
      <c r="B275" s="245"/>
      <c r="C275" s="246"/>
      <c r="D275" s="228" t="s">
        <v>163</v>
      </c>
      <c r="E275" s="247" t="s">
        <v>19</v>
      </c>
      <c r="F275" s="248" t="s">
        <v>1610</v>
      </c>
      <c r="G275" s="246"/>
      <c r="H275" s="249">
        <v>2941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163</v>
      </c>
      <c r="AU275" s="255" t="s">
        <v>81</v>
      </c>
      <c r="AV275" s="14" t="s">
        <v>81</v>
      </c>
      <c r="AW275" s="14" t="s">
        <v>34</v>
      </c>
      <c r="AX275" s="14" t="s">
        <v>72</v>
      </c>
      <c r="AY275" s="255" t="s">
        <v>150</v>
      </c>
    </row>
    <row r="276" s="13" customFormat="1">
      <c r="A276" s="13"/>
      <c r="B276" s="235"/>
      <c r="C276" s="236"/>
      <c r="D276" s="228" t="s">
        <v>163</v>
      </c>
      <c r="E276" s="237" t="s">
        <v>19</v>
      </c>
      <c r="F276" s="238" t="s">
        <v>519</v>
      </c>
      <c r="G276" s="236"/>
      <c r="H276" s="237" t="s">
        <v>19</v>
      </c>
      <c r="I276" s="239"/>
      <c r="J276" s="236"/>
      <c r="K276" s="236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163</v>
      </c>
      <c r="AU276" s="244" t="s">
        <v>81</v>
      </c>
      <c r="AV276" s="13" t="s">
        <v>79</v>
      </c>
      <c r="AW276" s="13" t="s">
        <v>34</v>
      </c>
      <c r="AX276" s="13" t="s">
        <v>72</v>
      </c>
      <c r="AY276" s="244" t="s">
        <v>150</v>
      </c>
    </row>
    <row r="277" s="14" customFormat="1">
      <c r="A277" s="14"/>
      <c r="B277" s="245"/>
      <c r="C277" s="246"/>
      <c r="D277" s="228" t="s">
        <v>163</v>
      </c>
      <c r="E277" s="247" t="s">
        <v>19</v>
      </c>
      <c r="F277" s="248" t="s">
        <v>1611</v>
      </c>
      <c r="G277" s="246"/>
      <c r="H277" s="249">
        <v>2809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163</v>
      </c>
      <c r="AU277" s="255" t="s">
        <v>81</v>
      </c>
      <c r="AV277" s="14" t="s">
        <v>81</v>
      </c>
      <c r="AW277" s="14" t="s">
        <v>34</v>
      </c>
      <c r="AX277" s="14" t="s">
        <v>72</v>
      </c>
      <c r="AY277" s="255" t="s">
        <v>150</v>
      </c>
    </row>
    <row r="278" s="15" customFormat="1">
      <c r="A278" s="15"/>
      <c r="B278" s="256"/>
      <c r="C278" s="257"/>
      <c r="D278" s="228" t="s">
        <v>163</v>
      </c>
      <c r="E278" s="258" t="s">
        <v>19</v>
      </c>
      <c r="F278" s="259" t="s">
        <v>167</v>
      </c>
      <c r="G278" s="257"/>
      <c r="H278" s="260">
        <v>5750</v>
      </c>
      <c r="I278" s="261"/>
      <c r="J278" s="257"/>
      <c r="K278" s="257"/>
      <c r="L278" s="262"/>
      <c r="M278" s="263"/>
      <c r="N278" s="264"/>
      <c r="O278" s="264"/>
      <c r="P278" s="264"/>
      <c r="Q278" s="264"/>
      <c r="R278" s="264"/>
      <c r="S278" s="264"/>
      <c r="T278" s="26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6" t="s">
        <v>163</v>
      </c>
      <c r="AU278" s="266" t="s">
        <v>81</v>
      </c>
      <c r="AV278" s="15" t="s">
        <v>157</v>
      </c>
      <c r="AW278" s="15" t="s">
        <v>34</v>
      </c>
      <c r="AX278" s="15" t="s">
        <v>79</v>
      </c>
      <c r="AY278" s="266" t="s">
        <v>150</v>
      </c>
    </row>
    <row r="279" s="2" customFormat="1" ht="16.5" customHeight="1">
      <c r="A279" s="40"/>
      <c r="B279" s="41"/>
      <c r="C279" s="215" t="s">
        <v>337</v>
      </c>
      <c r="D279" s="215" t="s">
        <v>152</v>
      </c>
      <c r="E279" s="216" t="s">
        <v>522</v>
      </c>
      <c r="F279" s="217" t="s">
        <v>523</v>
      </c>
      <c r="G279" s="218" t="s">
        <v>218</v>
      </c>
      <c r="H279" s="219">
        <v>45</v>
      </c>
      <c r="I279" s="220"/>
      <c r="J279" s="221">
        <f>ROUND(I279*H279,2)</f>
        <v>0</v>
      </c>
      <c r="K279" s="217" t="s">
        <v>19</v>
      </c>
      <c r="L279" s="46"/>
      <c r="M279" s="222" t="s">
        <v>19</v>
      </c>
      <c r="N279" s="223" t="s">
        <v>43</v>
      </c>
      <c r="O279" s="86"/>
      <c r="P279" s="224">
        <f>O279*H279</f>
        <v>0</v>
      </c>
      <c r="Q279" s="224">
        <v>0.18776000000000001</v>
      </c>
      <c r="R279" s="224">
        <f>Q279*H279</f>
        <v>8.4492000000000012</v>
      </c>
      <c r="S279" s="224">
        <v>0</v>
      </c>
      <c r="T279" s="225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6" t="s">
        <v>157</v>
      </c>
      <c r="AT279" s="226" t="s">
        <v>152</v>
      </c>
      <c r="AU279" s="226" t="s">
        <v>81</v>
      </c>
      <c r="AY279" s="19" t="s">
        <v>150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9" t="s">
        <v>79</v>
      </c>
      <c r="BK279" s="227">
        <f>ROUND(I279*H279,2)</f>
        <v>0</v>
      </c>
      <c r="BL279" s="19" t="s">
        <v>157</v>
      </c>
      <c r="BM279" s="226" t="s">
        <v>1612</v>
      </c>
    </row>
    <row r="280" s="2" customFormat="1">
      <c r="A280" s="40"/>
      <c r="B280" s="41"/>
      <c r="C280" s="42"/>
      <c r="D280" s="228" t="s">
        <v>159</v>
      </c>
      <c r="E280" s="42"/>
      <c r="F280" s="229" t="s">
        <v>525</v>
      </c>
      <c r="G280" s="42"/>
      <c r="H280" s="42"/>
      <c r="I280" s="230"/>
      <c r="J280" s="42"/>
      <c r="K280" s="42"/>
      <c r="L280" s="46"/>
      <c r="M280" s="231"/>
      <c r="N280" s="232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159</v>
      </c>
      <c r="AU280" s="19" t="s">
        <v>81</v>
      </c>
    </row>
    <row r="281" s="13" customFormat="1">
      <c r="A281" s="13"/>
      <c r="B281" s="235"/>
      <c r="C281" s="236"/>
      <c r="D281" s="228" t="s">
        <v>163</v>
      </c>
      <c r="E281" s="237" t="s">
        <v>19</v>
      </c>
      <c r="F281" s="238" t="s">
        <v>1543</v>
      </c>
      <c r="G281" s="236"/>
      <c r="H281" s="237" t="s">
        <v>19</v>
      </c>
      <c r="I281" s="239"/>
      <c r="J281" s="236"/>
      <c r="K281" s="236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163</v>
      </c>
      <c r="AU281" s="244" t="s">
        <v>81</v>
      </c>
      <c r="AV281" s="13" t="s">
        <v>79</v>
      </c>
      <c r="AW281" s="13" t="s">
        <v>34</v>
      </c>
      <c r="AX281" s="13" t="s">
        <v>72</v>
      </c>
      <c r="AY281" s="244" t="s">
        <v>150</v>
      </c>
    </row>
    <row r="282" s="13" customFormat="1">
      <c r="A282" s="13"/>
      <c r="B282" s="235"/>
      <c r="C282" s="236"/>
      <c r="D282" s="228" t="s">
        <v>163</v>
      </c>
      <c r="E282" s="237" t="s">
        <v>19</v>
      </c>
      <c r="F282" s="238" t="s">
        <v>526</v>
      </c>
      <c r="G282" s="236"/>
      <c r="H282" s="237" t="s">
        <v>19</v>
      </c>
      <c r="I282" s="239"/>
      <c r="J282" s="236"/>
      <c r="K282" s="236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163</v>
      </c>
      <c r="AU282" s="244" t="s">
        <v>81</v>
      </c>
      <c r="AV282" s="13" t="s">
        <v>79</v>
      </c>
      <c r="AW282" s="13" t="s">
        <v>34</v>
      </c>
      <c r="AX282" s="13" t="s">
        <v>72</v>
      </c>
      <c r="AY282" s="244" t="s">
        <v>150</v>
      </c>
    </row>
    <row r="283" s="14" customFormat="1">
      <c r="A283" s="14"/>
      <c r="B283" s="245"/>
      <c r="C283" s="246"/>
      <c r="D283" s="228" t="s">
        <v>163</v>
      </c>
      <c r="E283" s="247" t="s">
        <v>19</v>
      </c>
      <c r="F283" s="248" t="s">
        <v>510</v>
      </c>
      <c r="G283" s="246"/>
      <c r="H283" s="249">
        <v>45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163</v>
      </c>
      <c r="AU283" s="255" t="s">
        <v>81</v>
      </c>
      <c r="AV283" s="14" t="s">
        <v>81</v>
      </c>
      <c r="AW283" s="14" t="s">
        <v>34</v>
      </c>
      <c r="AX283" s="14" t="s">
        <v>72</v>
      </c>
      <c r="AY283" s="255" t="s">
        <v>150</v>
      </c>
    </row>
    <row r="284" s="15" customFormat="1">
      <c r="A284" s="15"/>
      <c r="B284" s="256"/>
      <c r="C284" s="257"/>
      <c r="D284" s="228" t="s">
        <v>163</v>
      </c>
      <c r="E284" s="258" t="s">
        <v>19</v>
      </c>
      <c r="F284" s="259" t="s">
        <v>167</v>
      </c>
      <c r="G284" s="257"/>
      <c r="H284" s="260">
        <v>45</v>
      </c>
      <c r="I284" s="261"/>
      <c r="J284" s="257"/>
      <c r="K284" s="257"/>
      <c r="L284" s="262"/>
      <c r="M284" s="263"/>
      <c r="N284" s="264"/>
      <c r="O284" s="264"/>
      <c r="P284" s="264"/>
      <c r="Q284" s="264"/>
      <c r="R284" s="264"/>
      <c r="S284" s="264"/>
      <c r="T284" s="26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6" t="s">
        <v>163</v>
      </c>
      <c r="AU284" s="266" t="s">
        <v>81</v>
      </c>
      <c r="AV284" s="15" t="s">
        <v>157</v>
      </c>
      <c r="AW284" s="15" t="s">
        <v>34</v>
      </c>
      <c r="AX284" s="15" t="s">
        <v>79</v>
      </c>
      <c r="AY284" s="266" t="s">
        <v>150</v>
      </c>
    </row>
    <row r="285" s="2" customFormat="1" ht="16.5" customHeight="1">
      <c r="A285" s="40"/>
      <c r="B285" s="41"/>
      <c r="C285" s="215" t="s">
        <v>354</v>
      </c>
      <c r="D285" s="215" t="s">
        <v>152</v>
      </c>
      <c r="E285" s="216" t="s">
        <v>529</v>
      </c>
      <c r="F285" s="217" t="s">
        <v>530</v>
      </c>
      <c r="G285" s="218" t="s">
        <v>218</v>
      </c>
      <c r="H285" s="219">
        <v>10</v>
      </c>
      <c r="I285" s="220"/>
      <c r="J285" s="221">
        <f>ROUND(I285*H285,2)</f>
        <v>0</v>
      </c>
      <c r="K285" s="217" t="s">
        <v>19</v>
      </c>
      <c r="L285" s="46"/>
      <c r="M285" s="222" t="s">
        <v>19</v>
      </c>
      <c r="N285" s="223" t="s">
        <v>43</v>
      </c>
      <c r="O285" s="86"/>
      <c r="P285" s="224">
        <f>O285*H285</f>
        <v>0</v>
      </c>
      <c r="Q285" s="224">
        <v>0.18776000000000001</v>
      </c>
      <c r="R285" s="224">
        <f>Q285*H285</f>
        <v>1.8776000000000002</v>
      </c>
      <c r="S285" s="224">
        <v>0</v>
      </c>
      <c r="T285" s="225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6" t="s">
        <v>157</v>
      </c>
      <c r="AT285" s="226" t="s">
        <v>152</v>
      </c>
      <c r="AU285" s="226" t="s">
        <v>81</v>
      </c>
      <c r="AY285" s="19" t="s">
        <v>150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9" t="s">
        <v>79</v>
      </c>
      <c r="BK285" s="227">
        <f>ROUND(I285*H285,2)</f>
        <v>0</v>
      </c>
      <c r="BL285" s="19" t="s">
        <v>157</v>
      </c>
      <c r="BM285" s="226" t="s">
        <v>1613</v>
      </c>
    </row>
    <row r="286" s="2" customFormat="1">
      <c r="A286" s="40"/>
      <c r="B286" s="41"/>
      <c r="C286" s="42"/>
      <c r="D286" s="228" t="s">
        <v>159</v>
      </c>
      <c r="E286" s="42"/>
      <c r="F286" s="229" t="s">
        <v>532</v>
      </c>
      <c r="G286" s="42"/>
      <c r="H286" s="42"/>
      <c r="I286" s="230"/>
      <c r="J286" s="42"/>
      <c r="K286" s="42"/>
      <c r="L286" s="46"/>
      <c r="M286" s="231"/>
      <c r="N286" s="232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159</v>
      </c>
      <c r="AU286" s="19" t="s">
        <v>81</v>
      </c>
    </row>
    <row r="287" s="13" customFormat="1">
      <c r="A287" s="13"/>
      <c r="B287" s="235"/>
      <c r="C287" s="236"/>
      <c r="D287" s="228" t="s">
        <v>163</v>
      </c>
      <c r="E287" s="237" t="s">
        <v>19</v>
      </c>
      <c r="F287" s="238" t="s">
        <v>1543</v>
      </c>
      <c r="G287" s="236"/>
      <c r="H287" s="237" t="s">
        <v>19</v>
      </c>
      <c r="I287" s="239"/>
      <c r="J287" s="236"/>
      <c r="K287" s="236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163</v>
      </c>
      <c r="AU287" s="244" t="s">
        <v>81</v>
      </c>
      <c r="AV287" s="13" t="s">
        <v>79</v>
      </c>
      <c r="AW287" s="13" t="s">
        <v>34</v>
      </c>
      <c r="AX287" s="13" t="s">
        <v>72</v>
      </c>
      <c r="AY287" s="244" t="s">
        <v>150</v>
      </c>
    </row>
    <row r="288" s="13" customFormat="1">
      <c r="A288" s="13"/>
      <c r="B288" s="235"/>
      <c r="C288" s="236"/>
      <c r="D288" s="228" t="s">
        <v>163</v>
      </c>
      <c r="E288" s="237" t="s">
        <v>19</v>
      </c>
      <c r="F288" s="238" t="s">
        <v>533</v>
      </c>
      <c r="G288" s="236"/>
      <c r="H288" s="237" t="s">
        <v>19</v>
      </c>
      <c r="I288" s="239"/>
      <c r="J288" s="236"/>
      <c r="K288" s="236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163</v>
      </c>
      <c r="AU288" s="244" t="s">
        <v>81</v>
      </c>
      <c r="AV288" s="13" t="s">
        <v>79</v>
      </c>
      <c r="AW288" s="13" t="s">
        <v>34</v>
      </c>
      <c r="AX288" s="13" t="s">
        <v>72</v>
      </c>
      <c r="AY288" s="244" t="s">
        <v>150</v>
      </c>
    </row>
    <row r="289" s="14" customFormat="1">
      <c r="A289" s="14"/>
      <c r="B289" s="245"/>
      <c r="C289" s="246"/>
      <c r="D289" s="228" t="s">
        <v>163</v>
      </c>
      <c r="E289" s="247" t="s">
        <v>19</v>
      </c>
      <c r="F289" s="248" t="s">
        <v>225</v>
      </c>
      <c r="G289" s="246"/>
      <c r="H289" s="249">
        <v>10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163</v>
      </c>
      <c r="AU289" s="255" t="s">
        <v>81</v>
      </c>
      <c r="AV289" s="14" t="s">
        <v>81</v>
      </c>
      <c r="AW289" s="14" t="s">
        <v>34</v>
      </c>
      <c r="AX289" s="14" t="s">
        <v>72</v>
      </c>
      <c r="AY289" s="255" t="s">
        <v>150</v>
      </c>
    </row>
    <row r="290" s="15" customFormat="1">
      <c r="A290" s="15"/>
      <c r="B290" s="256"/>
      <c r="C290" s="257"/>
      <c r="D290" s="228" t="s">
        <v>163</v>
      </c>
      <c r="E290" s="258" t="s">
        <v>19</v>
      </c>
      <c r="F290" s="259" t="s">
        <v>167</v>
      </c>
      <c r="G290" s="257"/>
      <c r="H290" s="260">
        <v>10</v>
      </c>
      <c r="I290" s="261"/>
      <c r="J290" s="257"/>
      <c r="K290" s="257"/>
      <c r="L290" s="262"/>
      <c r="M290" s="263"/>
      <c r="N290" s="264"/>
      <c r="O290" s="264"/>
      <c r="P290" s="264"/>
      <c r="Q290" s="264"/>
      <c r="R290" s="264"/>
      <c r="S290" s="264"/>
      <c r="T290" s="26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6" t="s">
        <v>163</v>
      </c>
      <c r="AU290" s="266" t="s">
        <v>81</v>
      </c>
      <c r="AV290" s="15" t="s">
        <v>157</v>
      </c>
      <c r="AW290" s="15" t="s">
        <v>34</v>
      </c>
      <c r="AX290" s="15" t="s">
        <v>79</v>
      </c>
      <c r="AY290" s="266" t="s">
        <v>150</v>
      </c>
    </row>
    <row r="291" s="2" customFormat="1" ht="24.15" customHeight="1">
      <c r="A291" s="40"/>
      <c r="B291" s="41"/>
      <c r="C291" s="215" t="s">
        <v>363</v>
      </c>
      <c r="D291" s="215" t="s">
        <v>152</v>
      </c>
      <c r="E291" s="216" t="s">
        <v>536</v>
      </c>
      <c r="F291" s="217" t="s">
        <v>537</v>
      </c>
      <c r="G291" s="218" t="s">
        <v>155</v>
      </c>
      <c r="H291" s="219">
        <v>1979</v>
      </c>
      <c r="I291" s="220"/>
      <c r="J291" s="221">
        <f>ROUND(I291*H291,2)</f>
        <v>0</v>
      </c>
      <c r="K291" s="217" t="s">
        <v>156</v>
      </c>
      <c r="L291" s="46"/>
      <c r="M291" s="222" t="s">
        <v>19</v>
      </c>
      <c r="N291" s="223" t="s">
        <v>43</v>
      </c>
      <c r="O291" s="86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6" t="s">
        <v>157</v>
      </c>
      <c r="AT291" s="226" t="s">
        <v>152</v>
      </c>
      <c r="AU291" s="226" t="s">
        <v>81</v>
      </c>
      <c r="AY291" s="19" t="s">
        <v>150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9" t="s">
        <v>79</v>
      </c>
      <c r="BK291" s="227">
        <f>ROUND(I291*H291,2)</f>
        <v>0</v>
      </c>
      <c r="BL291" s="19" t="s">
        <v>157</v>
      </c>
      <c r="BM291" s="226" t="s">
        <v>1614</v>
      </c>
    </row>
    <row r="292" s="2" customFormat="1">
      <c r="A292" s="40"/>
      <c r="B292" s="41"/>
      <c r="C292" s="42"/>
      <c r="D292" s="228" t="s">
        <v>159</v>
      </c>
      <c r="E292" s="42"/>
      <c r="F292" s="229" t="s">
        <v>539</v>
      </c>
      <c r="G292" s="42"/>
      <c r="H292" s="42"/>
      <c r="I292" s="230"/>
      <c r="J292" s="42"/>
      <c r="K292" s="42"/>
      <c r="L292" s="46"/>
      <c r="M292" s="231"/>
      <c r="N292" s="232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159</v>
      </c>
      <c r="AU292" s="19" t="s">
        <v>81</v>
      </c>
    </row>
    <row r="293" s="2" customFormat="1">
      <c r="A293" s="40"/>
      <c r="B293" s="41"/>
      <c r="C293" s="42"/>
      <c r="D293" s="233" t="s">
        <v>161</v>
      </c>
      <c r="E293" s="42"/>
      <c r="F293" s="234" t="s">
        <v>540</v>
      </c>
      <c r="G293" s="42"/>
      <c r="H293" s="42"/>
      <c r="I293" s="230"/>
      <c r="J293" s="42"/>
      <c r="K293" s="42"/>
      <c r="L293" s="46"/>
      <c r="M293" s="231"/>
      <c r="N293" s="23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161</v>
      </c>
      <c r="AU293" s="19" t="s">
        <v>81</v>
      </c>
    </row>
    <row r="294" s="13" customFormat="1">
      <c r="A294" s="13"/>
      <c r="B294" s="235"/>
      <c r="C294" s="236"/>
      <c r="D294" s="228" t="s">
        <v>163</v>
      </c>
      <c r="E294" s="237" t="s">
        <v>19</v>
      </c>
      <c r="F294" s="238" t="s">
        <v>1609</v>
      </c>
      <c r="G294" s="236"/>
      <c r="H294" s="237" t="s">
        <v>19</v>
      </c>
      <c r="I294" s="239"/>
      <c r="J294" s="236"/>
      <c r="K294" s="236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163</v>
      </c>
      <c r="AU294" s="244" t="s">
        <v>81</v>
      </c>
      <c r="AV294" s="13" t="s">
        <v>79</v>
      </c>
      <c r="AW294" s="13" t="s">
        <v>34</v>
      </c>
      <c r="AX294" s="13" t="s">
        <v>72</v>
      </c>
      <c r="AY294" s="244" t="s">
        <v>150</v>
      </c>
    </row>
    <row r="295" s="14" customFormat="1">
      <c r="A295" s="14"/>
      <c r="B295" s="245"/>
      <c r="C295" s="246"/>
      <c r="D295" s="228" t="s">
        <v>163</v>
      </c>
      <c r="E295" s="247" t="s">
        <v>19</v>
      </c>
      <c r="F295" s="248" t="s">
        <v>1615</v>
      </c>
      <c r="G295" s="246"/>
      <c r="H295" s="249">
        <v>1610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163</v>
      </c>
      <c r="AU295" s="255" t="s">
        <v>81</v>
      </c>
      <c r="AV295" s="14" t="s">
        <v>81</v>
      </c>
      <c r="AW295" s="14" t="s">
        <v>34</v>
      </c>
      <c r="AX295" s="14" t="s">
        <v>72</v>
      </c>
      <c r="AY295" s="255" t="s">
        <v>150</v>
      </c>
    </row>
    <row r="296" s="14" customFormat="1">
      <c r="A296" s="14"/>
      <c r="B296" s="245"/>
      <c r="C296" s="246"/>
      <c r="D296" s="228" t="s">
        <v>163</v>
      </c>
      <c r="E296" s="247" t="s">
        <v>19</v>
      </c>
      <c r="F296" s="248" t="s">
        <v>1616</v>
      </c>
      <c r="G296" s="246"/>
      <c r="H296" s="249">
        <v>255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163</v>
      </c>
      <c r="AU296" s="255" t="s">
        <v>81</v>
      </c>
      <c r="AV296" s="14" t="s">
        <v>81</v>
      </c>
      <c r="AW296" s="14" t="s">
        <v>34</v>
      </c>
      <c r="AX296" s="14" t="s">
        <v>72</v>
      </c>
      <c r="AY296" s="255" t="s">
        <v>150</v>
      </c>
    </row>
    <row r="297" s="14" customFormat="1">
      <c r="A297" s="14"/>
      <c r="B297" s="245"/>
      <c r="C297" s="246"/>
      <c r="D297" s="228" t="s">
        <v>163</v>
      </c>
      <c r="E297" s="247" t="s">
        <v>19</v>
      </c>
      <c r="F297" s="248" t="s">
        <v>1617</v>
      </c>
      <c r="G297" s="246"/>
      <c r="H297" s="249">
        <v>114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163</v>
      </c>
      <c r="AU297" s="255" t="s">
        <v>81</v>
      </c>
      <c r="AV297" s="14" t="s">
        <v>81</v>
      </c>
      <c r="AW297" s="14" t="s">
        <v>34</v>
      </c>
      <c r="AX297" s="14" t="s">
        <v>72</v>
      </c>
      <c r="AY297" s="255" t="s">
        <v>150</v>
      </c>
    </row>
    <row r="298" s="15" customFormat="1">
      <c r="A298" s="15"/>
      <c r="B298" s="256"/>
      <c r="C298" s="257"/>
      <c r="D298" s="228" t="s">
        <v>163</v>
      </c>
      <c r="E298" s="258" t="s">
        <v>19</v>
      </c>
      <c r="F298" s="259" t="s">
        <v>167</v>
      </c>
      <c r="G298" s="257"/>
      <c r="H298" s="260">
        <v>1979</v>
      </c>
      <c r="I298" s="261"/>
      <c r="J298" s="257"/>
      <c r="K298" s="257"/>
      <c r="L298" s="262"/>
      <c r="M298" s="263"/>
      <c r="N298" s="264"/>
      <c r="O298" s="264"/>
      <c r="P298" s="264"/>
      <c r="Q298" s="264"/>
      <c r="R298" s="264"/>
      <c r="S298" s="264"/>
      <c r="T298" s="26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6" t="s">
        <v>163</v>
      </c>
      <c r="AU298" s="266" t="s">
        <v>81</v>
      </c>
      <c r="AV298" s="15" t="s">
        <v>157</v>
      </c>
      <c r="AW298" s="15" t="s">
        <v>34</v>
      </c>
      <c r="AX298" s="15" t="s">
        <v>79</v>
      </c>
      <c r="AY298" s="266" t="s">
        <v>150</v>
      </c>
    </row>
    <row r="299" s="2" customFormat="1" ht="21.75" customHeight="1">
      <c r="A299" s="40"/>
      <c r="B299" s="41"/>
      <c r="C299" s="215" t="s">
        <v>373</v>
      </c>
      <c r="D299" s="215" t="s">
        <v>152</v>
      </c>
      <c r="E299" s="216" t="s">
        <v>544</v>
      </c>
      <c r="F299" s="217" t="s">
        <v>545</v>
      </c>
      <c r="G299" s="218" t="s">
        <v>155</v>
      </c>
      <c r="H299" s="219">
        <v>1979</v>
      </c>
      <c r="I299" s="220"/>
      <c r="J299" s="221">
        <f>ROUND(I299*H299,2)</f>
        <v>0</v>
      </c>
      <c r="K299" s="217" t="s">
        <v>156</v>
      </c>
      <c r="L299" s="46"/>
      <c r="M299" s="222" t="s">
        <v>19</v>
      </c>
      <c r="N299" s="223" t="s">
        <v>43</v>
      </c>
      <c r="O299" s="86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6" t="s">
        <v>157</v>
      </c>
      <c r="AT299" s="226" t="s">
        <v>152</v>
      </c>
      <c r="AU299" s="226" t="s">
        <v>81</v>
      </c>
      <c r="AY299" s="19" t="s">
        <v>150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9" t="s">
        <v>79</v>
      </c>
      <c r="BK299" s="227">
        <f>ROUND(I299*H299,2)</f>
        <v>0</v>
      </c>
      <c r="BL299" s="19" t="s">
        <v>157</v>
      </c>
      <c r="BM299" s="226" t="s">
        <v>1618</v>
      </c>
    </row>
    <row r="300" s="2" customFormat="1">
      <c r="A300" s="40"/>
      <c r="B300" s="41"/>
      <c r="C300" s="42"/>
      <c r="D300" s="228" t="s">
        <v>159</v>
      </c>
      <c r="E300" s="42"/>
      <c r="F300" s="229" t="s">
        <v>547</v>
      </c>
      <c r="G300" s="42"/>
      <c r="H300" s="42"/>
      <c r="I300" s="230"/>
      <c r="J300" s="42"/>
      <c r="K300" s="42"/>
      <c r="L300" s="46"/>
      <c r="M300" s="231"/>
      <c r="N300" s="232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159</v>
      </c>
      <c r="AU300" s="19" t="s">
        <v>81</v>
      </c>
    </row>
    <row r="301" s="2" customFormat="1">
      <c r="A301" s="40"/>
      <c r="B301" s="41"/>
      <c r="C301" s="42"/>
      <c r="D301" s="233" t="s">
        <v>161</v>
      </c>
      <c r="E301" s="42"/>
      <c r="F301" s="234" t="s">
        <v>548</v>
      </c>
      <c r="G301" s="42"/>
      <c r="H301" s="42"/>
      <c r="I301" s="230"/>
      <c r="J301" s="42"/>
      <c r="K301" s="42"/>
      <c r="L301" s="46"/>
      <c r="M301" s="231"/>
      <c r="N301" s="232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161</v>
      </c>
      <c r="AU301" s="19" t="s">
        <v>81</v>
      </c>
    </row>
    <row r="302" s="13" customFormat="1">
      <c r="A302" s="13"/>
      <c r="B302" s="235"/>
      <c r="C302" s="236"/>
      <c r="D302" s="228" t="s">
        <v>163</v>
      </c>
      <c r="E302" s="237" t="s">
        <v>19</v>
      </c>
      <c r="F302" s="238" t="s">
        <v>1609</v>
      </c>
      <c r="G302" s="236"/>
      <c r="H302" s="237" t="s">
        <v>19</v>
      </c>
      <c r="I302" s="239"/>
      <c r="J302" s="236"/>
      <c r="K302" s="236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163</v>
      </c>
      <c r="AU302" s="244" t="s">
        <v>81</v>
      </c>
      <c r="AV302" s="13" t="s">
        <v>79</v>
      </c>
      <c r="AW302" s="13" t="s">
        <v>34</v>
      </c>
      <c r="AX302" s="13" t="s">
        <v>72</v>
      </c>
      <c r="AY302" s="244" t="s">
        <v>150</v>
      </c>
    </row>
    <row r="303" s="14" customFormat="1">
      <c r="A303" s="14"/>
      <c r="B303" s="245"/>
      <c r="C303" s="246"/>
      <c r="D303" s="228" t="s">
        <v>163</v>
      </c>
      <c r="E303" s="247" t="s">
        <v>19</v>
      </c>
      <c r="F303" s="248" t="s">
        <v>1615</v>
      </c>
      <c r="G303" s="246"/>
      <c r="H303" s="249">
        <v>1610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163</v>
      </c>
      <c r="AU303" s="255" t="s">
        <v>81</v>
      </c>
      <c r="AV303" s="14" t="s">
        <v>81</v>
      </c>
      <c r="AW303" s="14" t="s">
        <v>34</v>
      </c>
      <c r="AX303" s="14" t="s">
        <v>72</v>
      </c>
      <c r="AY303" s="255" t="s">
        <v>150</v>
      </c>
    </row>
    <row r="304" s="14" customFormat="1">
      <c r="A304" s="14"/>
      <c r="B304" s="245"/>
      <c r="C304" s="246"/>
      <c r="D304" s="228" t="s">
        <v>163</v>
      </c>
      <c r="E304" s="247" t="s">
        <v>19</v>
      </c>
      <c r="F304" s="248" t="s">
        <v>1616</v>
      </c>
      <c r="G304" s="246"/>
      <c r="H304" s="249">
        <v>255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163</v>
      </c>
      <c r="AU304" s="255" t="s">
        <v>81</v>
      </c>
      <c r="AV304" s="14" t="s">
        <v>81</v>
      </c>
      <c r="AW304" s="14" t="s">
        <v>34</v>
      </c>
      <c r="AX304" s="14" t="s">
        <v>72</v>
      </c>
      <c r="AY304" s="255" t="s">
        <v>150</v>
      </c>
    </row>
    <row r="305" s="14" customFormat="1">
      <c r="A305" s="14"/>
      <c r="B305" s="245"/>
      <c r="C305" s="246"/>
      <c r="D305" s="228" t="s">
        <v>163</v>
      </c>
      <c r="E305" s="247" t="s">
        <v>19</v>
      </c>
      <c r="F305" s="248" t="s">
        <v>1617</v>
      </c>
      <c r="G305" s="246"/>
      <c r="H305" s="249">
        <v>114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163</v>
      </c>
      <c r="AU305" s="255" t="s">
        <v>81</v>
      </c>
      <c r="AV305" s="14" t="s">
        <v>81</v>
      </c>
      <c r="AW305" s="14" t="s">
        <v>34</v>
      </c>
      <c r="AX305" s="14" t="s">
        <v>72</v>
      </c>
      <c r="AY305" s="255" t="s">
        <v>150</v>
      </c>
    </row>
    <row r="306" s="15" customFormat="1">
      <c r="A306" s="15"/>
      <c r="B306" s="256"/>
      <c r="C306" s="257"/>
      <c r="D306" s="228" t="s">
        <v>163</v>
      </c>
      <c r="E306" s="258" t="s">
        <v>19</v>
      </c>
      <c r="F306" s="259" t="s">
        <v>167</v>
      </c>
      <c r="G306" s="257"/>
      <c r="H306" s="260">
        <v>1979</v>
      </c>
      <c r="I306" s="261"/>
      <c r="J306" s="257"/>
      <c r="K306" s="257"/>
      <c r="L306" s="262"/>
      <c r="M306" s="263"/>
      <c r="N306" s="264"/>
      <c r="O306" s="264"/>
      <c r="P306" s="264"/>
      <c r="Q306" s="264"/>
      <c r="R306" s="264"/>
      <c r="S306" s="264"/>
      <c r="T306" s="26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6" t="s">
        <v>163</v>
      </c>
      <c r="AU306" s="266" t="s">
        <v>81</v>
      </c>
      <c r="AV306" s="15" t="s">
        <v>157</v>
      </c>
      <c r="AW306" s="15" t="s">
        <v>34</v>
      </c>
      <c r="AX306" s="15" t="s">
        <v>79</v>
      </c>
      <c r="AY306" s="266" t="s">
        <v>150</v>
      </c>
    </row>
    <row r="307" s="2" customFormat="1" ht="16.5" customHeight="1">
      <c r="A307" s="40"/>
      <c r="B307" s="41"/>
      <c r="C307" s="215" t="s">
        <v>379</v>
      </c>
      <c r="D307" s="215" t="s">
        <v>152</v>
      </c>
      <c r="E307" s="216" t="s">
        <v>550</v>
      </c>
      <c r="F307" s="217" t="s">
        <v>551</v>
      </c>
      <c r="G307" s="218" t="s">
        <v>155</v>
      </c>
      <c r="H307" s="219">
        <v>1979</v>
      </c>
      <c r="I307" s="220"/>
      <c r="J307" s="221">
        <f>ROUND(I307*H307,2)</f>
        <v>0</v>
      </c>
      <c r="K307" s="217" t="s">
        <v>156</v>
      </c>
      <c r="L307" s="46"/>
      <c r="M307" s="222" t="s">
        <v>19</v>
      </c>
      <c r="N307" s="223" t="s">
        <v>43</v>
      </c>
      <c r="O307" s="86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6" t="s">
        <v>157</v>
      </c>
      <c r="AT307" s="226" t="s">
        <v>152</v>
      </c>
      <c r="AU307" s="226" t="s">
        <v>81</v>
      </c>
      <c r="AY307" s="19" t="s">
        <v>150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9" t="s">
        <v>79</v>
      </c>
      <c r="BK307" s="227">
        <f>ROUND(I307*H307,2)</f>
        <v>0</v>
      </c>
      <c r="BL307" s="19" t="s">
        <v>157</v>
      </c>
      <c r="BM307" s="226" t="s">
        <v>1619</v>
      </c>
    </row>
    <row r="308" s="2" customFormat="1">
      <c r="A308" s="40"/>
      <c r="B308" s="41"/>
      <c r="C308" s="42"/>
      <c r="D308" s="228" t="s">
        <v>159</v>
      </c>
      <c r="E308" s="42"/>
      <c r="F308" s="229" t="s">
        <v>553</v>
      </c>
      <c r="G308" s="42"/>
      <c r="H308" s="42"/>
      <c r="I308" s="230"/>
      <c r="J308" s="42"/>
      <c r="K308" s="42"/>
      <c r="L308" s="46"/>
      <c r="M308" s="231"/>
      <c r="N308" s="232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159</v>
      </c>
      <c r="AU308" s="19" t="s">
        <v>81</v>
      </c>
    </row>
    <row r="309" s="2" customFormat="1">
      <c r="A309" s="40"/>
      <c r="B309" s="41"/>
      <c r="C309" s="42"/>
      <c r="D309" s="233" t="s">
        <v>161</v>
      </c>
      <c r="E309" s="42"/>
      <c r="F309" s="234" t="s">
        <v>554</v>
      </c>
      <c r="G309" s="42"/>
      <c r="H309" s="42"/>
      <c r="I309" s="230"/>
      <c r="J309" s="42"/>
      <c r="K309" s="42"/>
      <c r="L309" s="46"/>
      <c r="M309" s="231"/>
      <c r="N309" s="232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161</v>
      </c>
      <c r="AU309" s="19" t="s">
        <v>81</v>
      </c>
    </row>
    <row r="310" s="13" customFormat="1">
      <c r="A310" s="13"/>
      <c r="B310" s="235"/>
      <c r="C310" s="236"/>
      <c r="D310" s="228" t="s">
        <v>163</v>
      </c>
      <c r="E310" s="237" t="s">
        <v>19</v>
      </c>
      <c r="F310" s="238" t="s">
        <v>1609</v>
      </c>
      <c r="G310" s="236"/>
      <c r="H310" s="237" t="s">
        <v>19</v>
      </c>
      <c r="I310" s="239"/>
      <c r="J310" s="236"/>
      <c r="K310" s="236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163</v>
      </c>
      <c r="AU310" s="244" t="s">
        <v>81</v>
      </c>
      <c r="AV310" s="13" t="s">
        <v>79</v>
      </c>
      <c r="AW310" s="13" t="s">
        <v>34</v>
      </c>
      <c r="AX310" s="13" t="s">
        <v>72</v>
      </c>
      <c r="AY310" s="244" t="s">
        <v>150</v>
      </c>
    </row>
    <row r="311" s="14" customFormat="1">
      <c r="A311" s="14"/>
      <c r="B311" s="245"/>
      <c r="C311" s="246"/>
      <c r="D311" s="228" t="s">
        <v>163</v>
      </c>
      <c r="E311" s="247" t="s">
        <v>19</v>
      </c>
      <c r="F311" s="248" t="s">
        <v>1615</v>
      </c>
      <c r="G311" s="246"/>
      <c r="H311" s="249">
        <v>1610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163</v>
      </c>
      <c r="AU311" s="255" t="s">
        <v>81</v>
      </c>
      <c r="AV311" s="14" t="s">
        <v>81</v>
      </c>
      <c r="AW311" s="14" t="s">
        <v>34</v>
      </c>
      <c r="AX311" s="14" t="s">
        <v>72</v>
      </c>
      <c r="AY311" s="255" t="s">
        <v>150</v>
      </c>
    </row>
    <row r="312" s="14" customFormat="1">
      <c r="A312" s="14"/>
      <c r="B312" s="245"/>
      <c r="C312" s="246"/>
      <c r="D312" s="228" t="s">
        <v>163</v>
      </c>
      <c r="E312" s="247" t="s">
        <v>19</v>
      </c>
      <c r="F312" s="248" t="s">
        <v>1616</v>
      </c>
      <c r="G312" s="246"/>
      <c r="H312" s="249">
        <v>255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163</v>
      </c>
      <c r="AU312" s="255" t="s">
        <v>81</v>
      </c>
      <c r="AV312" s="14" t="s">
        <v>81</v>
      </c>
      <c r="AW312" s="14" t="s">
        <v>34</v>
      </c>
      <c r="AX312" s="14" t="s">
        <v>72</v>
      </c>
      <c r="AY312" s="255" t="s">
        <v>150</v>
      </c>
    </row>
    <row r="313" s="14" customFormat="1">
      <c r="A313" s="14"/>
      <c r="B313" s="245"/>
      <c r="C313" s="246"/>
      <c r="D313" s="228" t="s">
        <v>163</v>
      </c>
      <c r="E313" s="247" t="s">
        <v>19</v>
      </c>
      <c r="F313" s="248" t="s">
        <v>1617</v>
      </c>
      <c r="G313" s="246"/>
      <c r="H313" s="249">
        <v>114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163</v>
      </c>
      <c r="AU313" s="255" t="s">
        <v>81</v>
      </c>
      <c r="AV313" s="14" t="s">
        <v>81</v>
      </c>
      <c r="AW313" s="14" t="s">
        <v>34</v>
      </c>
      <c r="AX313" s="14" t="s">
        <v>72</v>
      </c>
      <c r="AY313" s="255" t="s">
        <v>150</v>
      </c>
    </row>
    <row r="314" s="15" customFormat="1">
      <c r="A314" s="15"/>
      <c r="B314" s="256"/>
      <c r="C314" s="257"/>
      <c r="D314" s="228" t="s">
        <v>163</v>
      </c>
      <c r="E314" s="258" t="s">
        <v>19</v>
      </c>
      <c r="F314" s="259" t="s">
        <v>167</v>
      </c>
      <c r="G314" s="257"/>
      <c r="H314" s="260">
        <v>1979</v>
      </c>
      <c r="I314" s="261"/>
      <c r="J314" s="257"/>
      <c r="K314" s="257"/>
      <c r="L314" s="262"/>
      <c r="M314" s="263"/>
      <c r="N314" s="264"/>
      <c r="O314" s="264"/>
      <c r="P314" s="264"/>
      <c r="Q314" s="264"/>
      <c r="R314" s="264"/>
      <c r="S314" s="264"/>
      <c r="T314" s="26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6" t="s">
        <v>163</v>
      </c>
      <c r="AU314" s="266" t="s">
        <v>81</v>
      </c>
      <c r="AV314" s="15" t="s">
        <v>157</v>
      </c>
      <c r="AW314" s="15" t="s">
        <v>34</v>
      </c>
      <c r="AX314" s="15" t="s">
        <v>79</v>
      </c>
      <c r="AY314" s="266" t="s">
        <v>150</v>
      </c>
    </row>
    <row r="315" s="2" customFormat="1" ht="33" customHeight="1">
      <c r="A315" s="40"/>
      <c r="B315" s="41"/>
      <c r="C315" s="215" t="s">
        <v>388</v>
      </c>
      <c r="D315" s="215" t="s">
        <v>152</v>
      </c>
      <c r="E315" s="216" t="s">
        <v>1620</v>
      </c>
      <c r="F315" s="217" t="s">
        <v>1621</v>
      </c>
      <c r="G315" s="218" t="s">
        <v>155</v>
      </c>
      <c r="H315" s="219">
        <v>81</v>
      </c>
      <c r="I315" s="220"/>
      <c r="J315" s="221">
        <f>ROUND(I315*H315,2)</f>
        <v>0</v>
      </c>
      <c r="K315" s="217" t="s">
        <v>156</v>
      </c>
      <c r="L315" s="46"/>
      <c r="M315" s="222" t="s">
        <v>19</v>
      </c>
      <c r="N315" s="223" t="s">
        <v>43</v>
      </c>
      <c r="O315" s="86"/>
      <c r="P315" s="224">
        <f>O315*H315</f>
        <v>0</v>
      </c>
      <c r="Q315" s="224">
        <v>0.083500000000000005</v>
      </c>
      <c r="R315" s="224">
        <f>Q315*H315</f>
        <v>6.7635000000000005</v>
      </c>
      <c r="S315" s="224">
        <v>0</v>
      </c>
      <c r="T315" s="225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6" t="s">
        <v>157</v>
      </c>
      <c r="AT315" s="226" t="s">
        <v>152</v>
      </c>
      <c r="AU315" s="226" t="s">
        <v>81</v>
      </c>
      <c r="AY315" s="19" t="s">
        <v>150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9" t="s">
        <v>79</v>
      </c>
      <c r="BK315" s="227">
        <f>ROUND(I315*H315,2)</f>
        <v>0</v>
      </c>
      <c r="BL315" s="19" t="s">
        <v>157</v>
      </c>
      <c r="BM315" s="226" t="s">
        <v>1622</v>
      </c>
    </row>
    <row r="316" s="2" customFormat="1">
      <c r="A316" s="40"/>
      <c r="B316" s="41"/>
      <c r="C316" s="42"/>
      <c r="D316" s="228" t="s">
        <v>159</v>
      </c>
      <c r="E316" s="42"/>
      <c r="F316" s="229" t="s">
        <v>1623</v>
      </c>
      <c r="G316" s="42"/>
      <c r="H316" s="42"/>
      <c r="I316" s="230"/>
      <c r="J316" s="42"/>
      <c r="K316" s="42"/>
      <c r="L316" s="46"/>
      <c r="M316" s="231"/>
      <c r="N316" s="232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159</v>
      </c>
      <c r="AU316" s="19" t="s">
        <v>81</v>
      </c>
    </row>
    <row r="317" s="2" customFormat="1">
      <c r="A317" s="40"/>
      <c r="B317" s="41"/>
      <c r="C317" s="42"/>
      <c r="D317" s="233" t="s">
        <v>161</v>
      </c>
      <c r="E317" s="42"/>
      <c r="F317" s="234" t="s">
        <v>1624</v>
      </c>
      <c r="G317" s="42"/>
      <c r="H317" s="42"/>
      <c r="I317" s="230"/>
      <c r="J317" s="42"/>
      <c r="K317" s="42"/>
      <c r="L317" s="46"/>
      <c r="M317" s="231"/>
      <c r="N317" s="232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161</v>
      </c>
      <c r="AU317" s="19" t="s">
        <v>81</v>
      </c>
    </row>
    <row r="318" s="13" customFormat="1">
      <c r="A318" s="13"/>
      <c r="B318" s="235"/>
      <c r="C318" s="236"/>
      <c r="D318" s="228" t="s">
        <v>163</v>
      </c>
      <c r="E318" s="237" t="s">
        <v>19</v>
      </c>
      <c r="F318" s="238" t="s">
        <v>1543</v>
      </c>
      <c r="G318" s="236"/>
      <c r="H318" s="237" t="s">
        <v>19</v>
      </c>
      <c r="I318" s="239"/>
      <c r="J318" s="236"/>
      <c r="K318" s="236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163</v>
      </c>
      <c r="AU318" s="244" t="s">
        <v>81</v>
      </c>
      <c r="AV318" s="13" t="s">
        <v>79</v>
      </c>
      <c r="AW318" s="13" t="s">
        <v>34</v>
      </c>
      <c r="AX318" s="13" t="s">
        <v>72</v>
      </c>
      <c r="AY318" s="244" t="s">
        <v>150</v>
      </c>
    </row>
    <row r="319" s="13" customFormat="1">
      <c r="A319" s="13"/>
      <c r="B319" s="235"/>
      <c r="C319" s="236"/>
      <c r="D319" s="228" t="s">
        <v>163</v>
      </c>
      <c r="E319" s="237" t="s">
        <v>19</v>
      </c>
      <c r="F319" s="238" t="s">
        <v>1625</v>
      </c>
      <c r="G319" s="236"/>
      <c r="H319" s="237" t="s">
        <v>19</v>
      </c>
      <c r="I319" s="239"/>
      <c r="J319" s="236"/>
      <c r="K319" s="236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163</v>
      </c>
      <c r="AU319" s="244" t="s">
        <v>81</v>
      </c>
      <c r="AV319" s="13" t="s">
        <v>79</v>
      </c>
      <c r="AW319" s="13" t="s">
        <v>34</v>
      </c>
      <c r="AX319" s="13" t="s">
        <v>72</v>
      </c>
      <c r="AY319" s="244" t="s">
        <v>150</v>
      </c>
    </row>
    <row r="320" s="14" customFormat="1">
      <c r="A320" s="14"/>
      <c r="B320" s="245"/>
      <c r="C320" s="246"/>
      <c r="D320" s="228" t="s">
        <v>163</v>
      </c>
      <c r="E320" s="247" t="s">
        <v>19</v>
      </c>
      <c r="F320" s="248" t="s">
        <v>1626</v>
      </c>
      <c r="G320" s="246"/>
      <c r="H320" s="249">
        <v>81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163</v>
      </c>
      <c r="AU320" s="255" t="s">
        <v>81</v>
      </c>
      <c r="AV320" s="14" t="s">
        <v>81</v>
      </c>
      <c r="AW320" s="14" t="s">
        <v>34</v>
      </c>
      <c r="AX320" s="14" t="s">
        <v>72</v>
      </c>
      <c r="AY320" s="255" t="s">
        <v>150</v>
      </c>
    </row>
    <row r="321" s="15" customFormat="1">
      <c r="A321" s="15"/>
      <c r="B321" s="256"/>
      <c r="C321" s="257"/>
      <c r="D321" s="228" t="s">
        <v>163</v>
      </c>
      <c r="E321" s="258" t="s">
        <v>19</v>
      </c>
      <c r="F321" s="259" t="s">
        <v>167</v>
      </c>
      <c r="G321" s="257"/>
      <c r="H321" s="260">
        <v>81</v>
      </c>
      <c r="I321" s="261"/>
      <c r="J321" s="257"/>
      <c r="K321" s="257"/>
      <c r="L321" s="262"/>
      <c r="M321" s="263"/>
      <c r="N321" s="264"/>
      <c r="O321" s="264"/>
      <c r="P321" s="264"/>
      <c r="Q321" s="264"/>
      <c r="R321" s="264"/>
      <c r="S321" s="264"/>
      <c r="T321" s="26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6" t="s">
        <v>163</v>
      </c>
      <c r="AU321" s="266" t="s">
        <v>81</v>
      </c>
      <c r="AV321" s="15" t="s">
        <v>157</v>
      </c>
      <c r="AW321" s="15" t="s">
        <v>34</v>
      </c>
      <c r="AX321" s="15" t="s">
        <v>79</v>
      </c>
      <c r="AY321" s="266" t="s">
        <v>150</v>
      </c>
    </row>
    <row r="322" s="2" customFormat="1" ht="16.5" customHeight="1">
      <c r="A322" s="40"/>
      <c r="B322" s="41"/>
      <c r="C322" s="267" t="s">
        <v>397</v>
      </c>
      <c r="D322" s="267" t="s">
        <v>412</v>
      </c>
      <c r="E322" s="268" t="s">
        <v>1627</v>
      </c>
      <c r="F322" s="269" t="s">
        <v>1628</v>
      </c>
      <c r="G322" s="270" t="s">
        <v>170</v>
      </c>
      <c r="H322" s="271">
        <v>27</v>
      </c>
      <c r="I322" s="272"/>
      <c r="J322" s="273">
        <f>ROUND(I322*H322,2)</f>
        <v>0</v>
      </c>
      <c r="K322" s="269" t="s">
        <v>156</v>
      </c>
      <c r="L322" s="274"/>
      <c r="M322" s="275" t="s">
        <v>19</v>
      </c>
      <c r="N322" s="276" t="s">
        <v>43</v>
      </c>
      <c r="O322" s="86"/>
      <c r="P322" s="224">
        <f>O322*H322</f>
        <v>0</v>
      </c>
      <c r="Q322" s="224">
        <v>1.516</v>
      </c>
      <c r="R322" s="224">
        <f>Q322*H322</f>
        <v>40.932000000000002</v>
      </c>
      <c r="S322" s="224">
        <v>0</v>
      </c>
      <c r="T322" s="225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6" t="s">
        <v>208</v>
      </c>
      <c r="AT322" s="226" t="s">
        <v>412</v>
      </c>
      <c r="AU322" s="226" t="s">
        <v>81</v>
      </c>
      <c r="AY322" s="19" t="s">
        <v>150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9" t="s">
        <v>79</v>
      </c>
      <c r="BK322" s="227">
        <f>ROUND(I322*H322,2)</f>
        <v>0</v>
      </c>
      <c r="BL322" s="19" t="s">
        <v>157</v>
      </c>
      <c r="BM322" s="226" t="s">
        <v>1629</v>
      </c>
    </row>
    <row r="323" s="2" customFormat="1">
      <c r="A323" s="40"/>
      <c r="B323" s="41"/>
      <c r="C323" s="42"/>
      <c r="D323" s="228" t="s">
        <v>159</v>
      </c>
      <c r="E323" s="42"/>
      <c r="F323" s="229" t="s">
        <v>1628</v>
      </c>
      <c r="G323" s="42"/>
      <c r="H323" s="42"/>
      <c r="I323" s="230"/>
      <c r="J323" s="42"/>
      <c r="K323" s="42"/>
      <c r="L323" s="46"/>
      <c r="M323" s="231"/>
      <c r="N323" s="232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159</v>
      </c>
      <c r="AU323" s="19" t="s">
        <v>81</v>
      </c>
    </row>
    <row r="324" s="13" customFormat="1">
      <c r="A324" s="13"/>
      <c r="B324" s="235"/>
      <c r="C324" s="236"/>
      <c r="D324" s="228" t="s">
        <v>163</v>
      </c>
      <c r="E324" s="237" t="s">
        <v>19</v>
      </c>
      <c r="F324" s="238" t="s">
        <v>1630</v>
      </c>
      <c r="G324" s="236"/>
      <c r="H324" s="237" t="s">
        <v>19</v>
      </c>
      <c r="I324" s="239"/>
      <c r="J324" s="236"/>
      <c r="K324" s="236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163</v>
      </c>
      <c r="AU324" s="244" t="s">
        <v>81</v>
      </c>
      <c r="AV324" s="13" t="s">
        <v>79</v>
      </c>
      <c r="AW324" s="13" t="s">
        <v>34</v>
      </c>
      <c r="AX324" s="13" t="s">
        <v>72</v>
      </c>
      <c r="AY324" s="244" t="s">
        <v>150</v>
      </c>
    </row>
    <row r="325" s="14" customFormat="1">
      <c r="A325" s="14"/>
      <c r="B325" s="245"/>
      <c r="C325" s="246"/>
      <c r="D325" s="228" t="s">
        <v>163</v>
      </c>
      <c r="E325" s="247" t="s">
        <v>19</v>
      </c>
      <c r="F325" s="248" t="s">
        <v>363</v>
      </c>
      <c r="G325" s="246"/>
      <c r="H325" s="249">
        <v>27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163</v>
      </c>
      <c r="AU325" s="255" t="s">
        <v>81</v>
      </c>
      <c r="AV325" s="14" t="s">
        <v>81</v>
      </c>
      <c r="AW325" s="14" t="s">
        <v>34</v>
      </c>
      <c r="AX325" s="14" t="s">
        <v>72</v>
      </c>
      <c r="AY325" s="255" t="s">
        <v>150</v>
      </c>
    </row>
    <row r="326" s="15" customFormat="1">
      <c r="A326" s="15"/>
      <c r="B326" s="256"/>
      <c r="C326" s="257"/>
      <c r="D326" s="228" t="s">
        <v>163</v>
      </c>
      <c r="E326" s="258" t="s">
        <v>19</v>
      </c>
      <c r="F326" s="259" t="s">
        <v>167</v>
      </c>
      <c r="G326" s="257"/>
      <c r="H326" s="260">
        <v>27</v>
      </c>
      <c r="I326" s="261"/>
      <c r="J326" s="257"/>
      <c r="K326" s="257"/>
      <c r="L326" s="262"/>
      <c r="M326" s="263"/>
      <c r="N326" s="264"/>
      <c r="O326" s="264"/>
      <c r="P326" s="264"/>
      <c r="Q326" s="264"/>
      <c r="R326" s="264"/>
      <c r="S326" s="264"/>
      <c r="T326" s="26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6" t="s">
        <v>163</v>
      </c>
      <c r="AU326" s="266" t="s">
        <v>81</v>
      </c>
      <c r="AV326" s="15" t="s">
        <v>157</v>
      </c>
      <c r="AW326" s="15" t="s">
        <v>34</v>
      </c>
      <c r="AX326" s="15" t="s">
        <v>79</v>
      </c>
      <c r="AY326" s="266" t="s">
        <v>150</v>
      </c>
    </row>
    <row r="327" s="12" customFormat="1" ht="22.8" customHeight="1">
      <c r="A327" s="12"/>
      <c r="B327" s="199"/>
      <c r="C327" s="200"/>
      <c r="D327" s="201" t="s">
        <v>71</v>
      </c>
      <c r="E327" s="213" t="s">
        <v>208</v>
      </c>
      <c r="F327" s="213" t="s">
        <v>1412</v>
      </c>
      <c r="G327" s="200"/>
      <c r="H327" s="200"/>
      <c r="I327" s="203"/>
      <c r="J327" s="214">
        <f>BK327</f>
        <v>0</v>
      </c>
      <c r="K327" s="200"/>
      <c r="L327" s="205"/>
      <c r="M327" s="206"/>
      <c r="N327" s="207"/>
      <c r="O327" s="207"/>
      <c r="P327" s="208">
        <f>SUM(P328:P386)</f>
        <v>0</v>
      </c>
      <c r="Q327" s="207"/>
      <c r="R327" s="208">
        <f>SUM(R328:R386)</f>
        <v>5.8608000000000002</v>
      </c>
      <c r="S327" s="207"/>
      <c r="T327" s="209">
        <f>SUM(T328:T386)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0" t="s">
        <v>79</v>
      </c>
      <c r="AT327" s="211" t="s">
        <v>71</v>
      </c>
      <c r="AU327" s="211" t="s">
        <v>79</v>
      </c>
      <c r="AY327" s="210" t="s">
        <v>150</v>
      </c>
      <c r="BK327" s="212">
        <f>SUM(BK328:BK386)</f>
        <v>0</v>
      </c>
    </row>
    <row r="328" s="2" customFormat="1" ht="24.15" customHeight="1">
      <c r="A328" s="40"/>
      <c r="B328" s="41"/>
      <c r="C328" s="215" t="s">
        <v>404</v>
      </c>
      <c r="D328" s="215" t="s">
        <v>152</v>
      </c>
      <c r="E328" s="216" t="s">
        <v>1631</v>
      </c>
      <c r="F328" s="217" t="s">
        <v>1632</v>
      </c>
      <c r="G328" s="218" t="s">
        <v>170</v>
      </c>
      <c r="H328" s="219">
        <v>9</v>
      </c>
      <c r="I328" s="220"/>
      <c r="J328" s="221">
        <f>ROUND(I328*H328,2)</f>
        <v>0</v>
      </c>
      <c r="K328" s="217" t="s">
        <v>156</v>
      </c>
      <c r="L328" s="46"/>
      <c r="M328" s="222" t="s">
        <v>19</v>
      </c>
      <c r="N328" s="223" t="s">
        <v>43</v>
      </c>
      <c r="O328" s="86"/>
      <c r="P328" s="224">
        <f>O328*H328</f>
        <v>0</v>
      </c>
      <c r="Q328" s="224">
        <v>0.010189999999999999</v>
      </c>
      <c r="R328" s="224">
        <f>Q328*H328</f>
        <v>0.09171</v>
      </c>
      <c r="S328" s="224">
        <v>0</v>
      </c>
      <c r="T328" s="225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6" t="s">
        <v>157</v>
      </c>
      <c r="AT328" s="226" t="s">
        <v>152</v>
      </c>
      <c r="AU328" s="226" t="s">
        <v>81</v>
      </c>
      <c r="AY328" s="19" t="s">
        <v>150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9" t="s">
        <v>79</v>
      </c>
      <c r="BK328" s="227">
        <f>ROUND(I328*H328,2)</f>
        <v>0</v>
      </c>
      <c r="BL328" s="19" t="s">
        <v>157</v>
      </c>
      <c r="BM328" s="226" t="s">
        <v>1633</v>
      </c>
    </row>
    <row r="329" s="2" customFormat="1">
      <c r="A329" s="40"/>
      <c r="B329" s="41"/>
      <c r="C329" s="42"/>
      <c r="D329" s="228" t="s">
        <v>159</v>
      </c>
      <c r="E329" s="42"/>
      <c r="F329" s="229" t="s">
        <v>1632</v>
      </c>
      <c r="G329" s="42"/>
      <c r="H329" s="42"/>
      <c r="I329" s="230"/>
      <c r="J329" s="42"/>
      <c r="K329" s="42"/>
      <c r="L329" s="46"/>
      <c r="M329" s="231"/>
      <c r="N329" s="232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159</v>
      </c>
      <c r="AU329" s="19" t="s">
        <v>81</v>
      </c>
    </row>
    <row r="330" s="2" customFormat="1">
      <c r="A330" s="40"/>
      <c r="B330" s="41"/>
      <c r="C330" s="42"/>
      <c r="D330" s="233" t="s">
        <v>161</v>
      </c>
      <c r="E330" s="42"/>
      <c r="F330" s="234" t="s">
        <v>1634</v>
      </c>
      <c r="G330" s="42"/>
      <c r="H330" s="42"/>
      <c r="I330" s="230"/>
      <c r="J330" s="42"/>
      <c r="K330" s="42"/>
      <c r="L330" s="46"/>
      <c r="M330" s="231"/>
      <c r="N330" s="232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161</v>
      </c>
      <c r="AU330" s="19" t="s">
        <v>81</v>
      </c>
    </row>
    <row r="331" s="13" customFormat="1">
      <c r="A331" s="13"/>
      <c r="B331" s="235"/>
      <c r="C331" s="236"/>
      <c r="D331" s="228" t="s">
        <v>163</v>
      </c>
      <c r="E331" s="237" t="s">
        <v>19</v>
      </c>
      <c r="F331" s="238" t="s">
        <v>1597</v>
      </c>
      <c r="G331" s="236"/>
      <c r="H331" s="237" t="s">
        <v>19</v>
      </c>
      <c r="I331" s="239"/>
      <c r="J331" s="236"/>
      <c r="K331" s="236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163</v>
      </c>
      <c r="AU331" s="244" t="s">
        <v>81</v>
      </c>
      <c r="AV331" s="13" t="s">
        <v>79</v>
      </c>
      <c r="AW331" s="13" t="s">
        <v>34</v>
      </c>
      <c r="AX331" s="13" t="s">
        <v>72</v>
      </c>
      <c r="AY331" s="244" t="s">
        <v>150</v>
      </c>
    </row>
    <row r="332" s="13" customFormat="1">
      <c r="A332" s="13"/>
      <c r="B332" s="235"/>
      <c r="C332" s="236"/>
      <c r="D332" s="228" t="s">
        <v>163</v>
      </c>
      <c r="E332" s="237" t="s">
        <v>19</v>
      </c>
      <c r="F332" s="238" t="s">
        <v>1635</v>
      </c>
      <c r="G332" s="236"/>
      <c r="H332" s="237" t="s">
        <v>19</v>
      </c>
      <c r="I332" s="239"/>
      <c r="J332" s="236"/>
      <c r="K332" s="236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163</v>
      </c>
      <c r="AU332" s="244" t="s">
        <v>81</v>
      </c>
      <c r="AV332" s="13" t="s">
        <v>79</v>
      </c>
      <c r="AW332" s="13" t="s">
        <v>34</v>
      </c>
      <c r="AX332" s="13" t="s">
        <v>72</v>
      </c>
      <c r="AY332" s="244" t="s">
        <v>150</v>
      </c>
    </row>
    <row r="333" s="14" customFormat="1">
      <c r="A333" s="14"/>
      <c r="B333" s="245"/>
      <c r="C333" s="246"/>
      <c r="D333" s="228" t="s">
        <v>163</v>
      </c>
      <c r="E333" s="247" t="s">
        <v>19</v>
      </c>
      <c r="F333" s="248" t="s">
        <v>1636</v>
      </c>
      <c r="G333" s="246"/>
      <c r="H333" s="249">
        <v>3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163</v>
      </c>
      <c r="AU333" s="255" t="s">
        <v>81</v>
      </c>
      <c r="AV333" s="14" t="s">
        <v>81</v>
      </c>
      <c r="AW333" s="14" t="s">
        <v>34</v>
      </c>
      <c r="AX333" s="14" t="s">
        <v>72</v>
      </c>
      <c r="AY333" s="255" t="s">
        <v>150</v>
      </c>
    </row>
    <row r="334" s="14" customFormat="1">
      <c r="A334" s="14"/>
      <c r="B334" s="245"/>
      <c r="C334" s="246"/>
      <c r="D334" s="228" t="s">
        <v>163</v>
      </c>
      <c r="E334" s="247" t="s">
        <v>19</v>
      </c>
      <c r="F334" s="248" t="s">
        <v>1637</v>
      </c>
      <c r="G334" s="246"/>
      <c r="H334" s="249">
        <v>6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163</v>
      </c>
      <c r="AU334" s="255" t="s">
        <v>81</v>
      </c>
      <c r="AV334" s="14" t="s">
        <v>81</v>
      </c>
      <c r="AW334" s="14" t="s">
        <v>34</v>
      </c>
      <c r="AX334" s="14" t="s">
        <v>72</v>
      </c>
      <c r="AY334" s="255" t="s">
        <v>150</v>
      </c>
    </row>
    <row r="335" s="15" customFormat="1">
      <c r="A335" s="15"/>
      <c r="B335" s="256"/>
      <c r="C335" s="257"/>
      <c r="D335" s="228" t="s">
        <v>163</v>
      </c>
      <c r="E335" s="258" t="s">
        <v>19</v>
      </c>
      <c r="F335" s="259" t="s">
        <v>167</v>
      </c>
      <c r="G335" s="257"/>
      <c r="H335" s="260">
        <v>9</v>
      </c>
      <c r="I335" s="261"/>
      <c r="J335" s="257"/>
      <c r="K335" s="257"/>
      <c r="L335" s="262"/>
      <c r="M335" s="263"/>
      <c r="N335" s="264"/>
      <c r="O335" s="264"/>
      <c r="P335" s="264"/>
      <c r="Q335" s="264"/>
      <c r="R335" s="264"/>
      <c r="S335" s="264"/>
      <c r="T335" s="26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6" t="s">
        <v>163</v>
      </c>
      <c r="AU335" s="266" t="s">
        <v>81</v>
      </c>
      <c r="AV335" s="15" t="s">
        <v>157</v>
      </c>
      <c r="AW335" s="15" t="s">
        <v>34</v>
      </c>
      <c r="AX335" s="15" t="s">
        <v>79</v>
      </c>
      <c r="AY335" s="266" t="s">
        <v>150</v>
      </c>
    </row>
    <row r="336" s="2" customFormat="1" ht="16.5" customHeight="1">
      <c r="A336" s="40"/>
      <c r="B336" s="41"/>
      <c r="C336" s="267" t="s">
        <v>411</v>
      </c>
      <c r="D336" s="267" t="s">
        <v>412</v>
      </c>
      <c r="E336" s="268" t="s">
        <v>1638</v>
      </c>
      <c r="F336" s="269" t="s">
        <v>1639</v>
      </c>
      <c r="G336" s="270" t="s">
        <v>170</v>
      </c>
      <c r="H336" s="271">
        <v>8</v>
      </c>
      <c r="I336" s="272"/>
      <c r="J336" s="273">
        <f>ROUND(I336*H336,2)</f>
        <v>0</v>
      </c>
      <c r="K336" s="269" t="s">
        <v>156</v>
      </c>
      <c r="L336" s="274"/>
      <c r="M336" s="275" t="s">
        <v>19</v>
      </c>
      <c r="N336" s="276" t="s">
        <v>43</v>
      </c>
      <c r="O336" s="86"/>
      <c r="P336" s="224">
        <f>O336*H336</f>
        <v>0</v>
      </c>
      <c r="Q336" s="224">
        <v>0.52600000000000002</v>
      </c>
      <c r="R336" s="224">
        <f>Q336*H336</f>
        <v>4.2080000000000002</v>
      </c>
      <c r="S336" s="224">
        <v>0</v>
      </c>
      <c r="T336" s="225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6" t="s">
        <v>208</v>
      </c>
      <c r="AT336" s="226" t="s">
        <v>412</v>
      </c>
      <c r="AU336" s="226" t="s">
        <v>81</v>
      </c>
      <c r="AY336" s="19" t="s">
        <v>150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9" t="s">
        <v>79</v>
      </c>
      <c r="BK336" s="227">
        <f>ROUND(I336*H336,2)</f>
        <v>0</v>
      </c>
      <c r="BL336" s="19" t="s">
        <v>157</v>
      </c>
      <c r="BM336" s="226" t="s">
        <v>1640</v>
      </c>
    </row>
    <row r="337" s="2" customFormat="1">
      <c r="A337" s="40"/>
      <c r="B337" s="41"/>
      <c r="C337" s="42"/>
      <c r="D337" s="228" t="s">
        <v>159</v>
      </c>
      <c r="E337" s="42"/>
      <c r="F337" s="229" t="s">
        <v>1639</v>
      </c>
      <c r="G337" s="42"/>
      <c r="H337" s="42"/>
      <c r="I337" s="230"/>
      <c r="J337" s="42"/>
      <c r="K337" s="42"/>
      <c r="L337" s="46"/>
      <c r="M337" s="231"/>
      <c r="N337" s="232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159</v>
      </c>
      <c r="AU337" s="19" t="s">
        <v>81</v>
      </c>
    </row>
    <row r="338" s="13" customFormat="1">
      <c r="A338" s="13"/>
      <c r="B338" s="235"/>
      <c r="C338" s="236"/>
      <c r="D338" s="228" t="s">
        <v>163</v>
      </c>
      <c r="E338" s="237" t="s">
        <v>19</v>
      </c>
      <c r="F338" s="238" t="s">
        <v>1641</v>
      </c>
      <c r="G338" s="236"/>
      <c r="H338" s="237" t="s">
        <v>19</v>
      </c>
      <c r="I338" s="239"/>
      <c r="J338" s="236"/>
      <c r="K338" s="236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163</v>
      </c>
      <c r="AU338" s="244" t="s">
        <v>81</v>
      </c>
      <c r="AV338" s="13" t="s">
        <v>79</v>
      </c>
      <c r="AW338" s="13" t="s">
        <v>34</v>
      </c>
      <c r="AX338" s="13" t="s">
        <v>72</v>
      </c>
      <c r="AY338" s="244" t="s">
        <v>150</v>
      </c>
    </row>
    <row r="339" s="14" customFormat="1">
      <c r="A339" s="14"/>
      <c r="B339" s="245"/>
      <c r="C339" s="246"/>
      <c r="D339" s="228" t="s">
        <v>163</v>
      </c>
      <c r="E339" s="247" t="s">
        <v>19</v>
      </c>
      <c r="F339" s="248" t="s">
        <v>1642</v>
      </c>
      <c r="G339" s="246"/>
      <c r="H339" s="249">
        <v>8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163</v>
      </c>
      <c r="AU339" s="255" t="s">
        <v>81</v>
      </c>
      <c r="AV339" s="14" t="s">
        <v>81</v>
      </c>
      <c r="AW339" s="14" t="s">
        <v>34</v>
      </c>
      <c r="AX339" s="14" t="s">
        <v>72</v>
      </c>
      <c r="AY339" s="255" t="s">
        <v>150</v>
      </c>
    </row>
    <row r="340" s="15" customFormat="1">
      <c r="A340" s="15"/>
      <c r="B340" s="256"/>
      <c r="C340" s="257"/>
      <c r="D340" s="228" t="s">
        <v>163</v>
      </c>
      <c r="E340" s="258" t="s">
        <v>19</v>
      </c>
      <c r="F340" s="259" t="s">
        <v>167</v>
      </c>
      <c r="G340" s="257"/>
      <c r="H340" s="260">
        <v>8</v>
      </c>
      <c r="I340" s="261"/>
      <c r="J340" s="257"/>
      <c r="K340" s="257"/>
      <c r="L340" s="262"/>
      <c r="M340" s="263"/>
      <c r="N340" s="264"/>
      <c r="O340" s="264"/>
      <c r="P340" s="264"/>
      <c r="Q340" s="264"/>
      <c r="R340" s="264"/>
      <c r="S340" s="264"/>
      <c r="T340" s="26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6" t="s">
        <v>163</v>
      </c>
      <c r="AU340" s="266" t="s">
        <v>81</v>
      </c>
      <c r="AV340" s="15" t="s">
        <v>157</v>
      </c>
      <c r="AW340" s="15" t="s">
        <v>34</v>
      </c>
      <c r="AX340" s="15" t="s">
        <v>79</v>
      </c>
      <c r="AY340" s="266" t="s">
        <v>150</v>
      </c>
    </row>
    <row r="341" s="2" customFormat="1" ht="16.5" customHeight="1">
      <c r="A341" s="40"/>
      <c r="B341" s="41"/>
      <c r="C341" s="267" t="s">
        <v>419</v>
      </c>
      <c r="D341" s="267" t="s">
        <v>412</v>
      </c>
      <c r="E341" s="268" t="s">
        <v>1643</v>
      </c>
      <c r="F341" s="269" t="s">
        <v>1644</v>
      </c>
      <c r="G341" s="270" t="s">
        <v>170</v>
      </c>
      <c r="H341" s="271">
        <v>1</v>
      </c>
      <c r="I341" s="272"/>
      <c r="J341" s="273">
        <f>ROUND(I341*H341,2)</f>
        <v>0</v>
      </c>
      <c r="K341" s="269" t="s">
        <v>156</v>
      </c>
      <c r="L341" s="274"/>
      <c r="M341" s="275" t="s">
        <v>19</v>
      </c>
      <c r="N341" s="276" t="s">
        <v>43</v>
      </c>
      <c r="O341" s="86"/>
      <c r="P341" s="224">
        <f>O341*H341</f>
        <v>0</v>
      </c>
      <c r="Q341" s="224">
        <v>0.26200000000000001</v>
      </c>
      <c r="R341" s="224">
        <f>Q341*H341</f>
        <v>0.26200000000000001</v>
      </c>
      <c r="S341" s="224">
        <v>0</v>
      </c>
      <c r="T341" s="225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6" t="s">
        <v>208</v>
      </c>
      <c r="AT341" s="226" t="s">
        <v>412</v>
      </c>
      <c r="AU341" s="226" t="s">
        <v>81</v>
      </c>
      <c r="AY341" s="19" t="s">
        <v>150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9" t="s">
        <v>79</v>
      </c>
      <c r="BK341" s="227">
        <f>ROUND(I341*H341,2)</f>
        <v>0</v>
      </c>
      <c r="BL341" s="19" t="s">
        <v>157</v>
      </c>
      <c r="BM341" s="226" t="s">
        <v>1645</v>
      </c>
    </row>
    <row r="342" s="2" customFormat="1">
      <c r="A342" s="40"/>
      <c r="B342" s="41"/>
      <c r="C342" s="42"/>
      <c r="D342" s="228" t="s">
        <v>159</v>
      </c>
      <c r="E342" s="42"/>
      <c r="F342" s="229" t="s">
        <v>1644</v>
      </c>
      <c r="G342" s="42"/>
      <c r="H342" s="42"/>
      <c r="I342" s="230"/>
      <c r="J342" s="42"/>
      <c r="K342" s="42"/>
      <c r="L342" s="46"/>
      <c r="M342" s="231"/>
      <c r="N342" s="232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159</v>
      </c>
      <c r="AU342" s="19" t="s">
        <v>81</v>
      </c>
    </row>
    <row r="343" s="13" customFormat="1">
      <c r="A343" s="13"/>
      <c r="B343" s="235"/>
      <c r="C343" s="236"/>
      <c r="D343" s="228" t="s">
        <v>163</v>
      </c>
      <c r="E343" s="237" t="s">
        <v>19</v>
      </c>
      <c r="F343" s="238" t="s">
        <v>1641</v>
      </c>
      <c r="G343" s="236"/>
      <c r="H343" s="237" t="s">
        <v>19</v>
      </c>
      <c r="I343" s="239"/>
      <c r="J343" s="236"/>
      <c r="K343" s="236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163</v>
      </c>
      <c r="AU343" s="244" t="s">
        <v>81</v>
      </c>
      <c r="AV343" s="13" t="s">
        <v>79</v>
      </c>
      <c r="AW343" s="13" t="s">
        <v>34</v>
      </c>
      <c r="AX343" s="13" t="s">
        <v>72</v>
      </c>
      <c r="AY343" s="244" t="s">
        <v>150</v>
      </c>
    </row>
    <row r="344" s="14" customFormat="1">
      <c r="A344" s="14"/>
      <c r="B344" s="245"/>
      <c r="C344" s="246"/>
      <c r="D344" s="228" t="s">
        <v>163</v>
      </c>
      <c r="E344" s="247" t="s">
        <v>19</v>
      </c>
      <c r="F344" s="248" t="s">
        <v>79</v>
      </c>
      <c r="G344" s="246"/>
      <c r="H344" s="249">
        <v>1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163</v>
      </c>
      <c r="AU344" s="255" t="s">
        <v>81</v>
      </c>
      <c r="AV344" s="14" t="s">
        <v>81</v>
      </c>
      <c r="AW344" s="14" t="s">
        <v>34</v>
      </c>
      <c r="AX344" s="14" t="s">
        <v>72</v>
      </c>
      <c r="AY344" s="255" t="s">
        <v>150</v>
      </c>
    </row>
    <row r="345" s="15" customFormat="1">
      <c r="A345" s="15"/>
      <c r="B345" s="256"/>
      <c r="C345" s="257"/>
      <c r="D345" s="228" t="s">
        <v>163</v>
      </c>
      <c r="E345" s="258" t="s">
        <v>19</v>
      </c>
      <c r="F345" s="259" t="s">
        <v>167</v>
      </c>
      <c r="G345" s="257"/>
      <c r="H345" s="260">
        <v>1</v>
      </c>
      <c r="I345" s="261"/>
      <c r="J345" s="257"/>
      <c r="K345" s="257"/>
      <c r="L345" s="262"/>
      <c r="M345" s="263"/>
      <c r="N345" s="264"/>
      <c r="O345" s="264"/>
      <c r="P345" s="264"/>
      <c r="Q345" s="264"/>
      <c r="R345" s="264"/>
      <c r="S345" s="264"/>
      <c r="T345" s="26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6" t="s">
        <v>163</v>
      </c>
      <c r="AU345" s="266" t="s">
        <v>81</v>
      </c>
      <c r="AV345" s="15" t="s">
        <v>157</v>
      </c>
      <c r="AW345" s="15" t="s">
        <v>34</v>
      </c>
      <c r="AX345" s="15" t="s">
        <v>79</v>
      </c>
      <c r="AY345" s="266" t="s">
        <v>150</v>
      </c>
    </row>
    <row r="346" s="2" customFormat="1" ht="24.15" customHeight="1">
      <c r="A346" s="40"/>
      <c r="B346" s="41"/>
      <c r="C346" s="215" t="s">
        <v>427</v>
      </c>
      <c r="D346" s="215" t="s">
        <v>152</v>
      </c>
      <c r="E346" s="216" t="s">
        <v>1646</v>
      </c>
      <c r="F346" s="217" t="s">
        <v>1647</v>
      </c>
      <c r="G346" s="218" t="s">
        <v>170</v>
      </c>
      <c r="H346" s="219">
        <v>1</v>
      </c>
      <c r="I346" s="220"/>
      <c r="J346" s="221">
        <f>ROUND(I346*H346,2)</f>
        <v>0</v>
      </c>
      <c r="K346" s="217" t="s">
        <v>156</v>
      </c>
      <c r="L346" s="46"/>
      <c r="M346" s="222" t="s">
        <v>19</v>
      </c>
      <c r="N346" s="223" t="s">
        <v>43</v>
      </c>
      <c r="O346" s="86"/>
      <c r="P346" s="224">
        <f>O346*H346</f>
        <v>0</v>
      </c>
      <c r="Q346" s="224">
        <v>0.01248</v>
      </c>
      <c r="R346" s="224">
        <f>Q346*H346</f>
        <v>0.01248</v>
      </c>
      <c r="S346" s="224">
        <v>0</v>
      </c>
      <c r="T346" s="225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6" t="s">
        <v>157</v>
      </c>
      <c r="AT346" s="226" t="s">
        <v>152</v>
      </c>
      <c r="AU346" s="226" t="s">
        <v>81</v>
      </c>
      <c r="AY346" s="19" t="s">
        <v>150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9" t="s">
        <v>79</v>
      </c>
      <c r="BK346" s="227">
        <f>ROUND(I346*H346,2)</f>
        <v>0</v>
      </c>
      <c r="BL346" s="19" t="s">
        <v>157</v>
      </c>
      <c r="BM346" s="226" t="s">
        <v>1648</v>
      </c>
    </row>
    <row r="347" s="2" customFormat="1">
      <c r="A347" s="40"/>
      <c r="B347" s="41"/>
      <c r="C347" s="42"/>
      <c r="D347" s="228" t="s">
        <v>159</v>
      </c>
      <c r="E347" s="42"/>
      <c r="F347" s="229" t="s">
        <v>1647</v>
      </c>
      <c r="G347" s="42"/>
      <c r="H347" s="42"/>
      <c r="I347" s="230"/>
      <c r="J347" s="42"/>
      <c r="K347" s="42"/>
      <c r="L347" s="46"/>
      <c r="M347" s="231"/>
      <c r="N347" s="232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159</v>
      </c>
      <c r="AU347" s="19" t="s">
        <v>81</v>
      </c>
    </row>
    <row r="348" s="2" customFormat="1">
      <c r="A348" s="40"/>
      <c r="B348" s="41"/>
      <c r="C348" s="42"/>
      <c r="D348" s="233" t="s">
        <v>161</v>
      </c>
      <c r="E348" s="42"/>
      <c r="F348" s="234" t="s">
        <v>1649</v>
      </c>
      <c r="G348" s="42"/>
      <c r="H348" s="42"/>
      <c r="I348" s="230"/>
      <c r="J348" s="42"/>
      <c r="K348" s="42"/>
      <c r="L348" s="46"/>
      <c r="M348" s="231"/>
      <c r="N348" s="232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161</v>
      </c>
      <c r="AU348" s="19" t="s">
        <v>81</v>
      </c>
    </row>
    <row r="349" s="13" customFormat="1">
      <c r="A349" s="13"/>
      <c r="B349" s="235"/>
      <c r="C349" s="236"/>
      <c r="D349" s="228" t="s">
        <v>163</v>
      </c>
      <c r="E349" s="237" t="s">
        <v>19</v>
      </c>
      <c r="F349" s="238" t="s">
        <v>1597</v>
      </c>
      <c r="G349" s="236"/>
      <c r="H349" s="237" t="s">
        <v>19</v>
      </c>
      <c r="I349" s="239"/>
      <c r="J349" s="236"/>
      <c r="K349" s="236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163</v>
      </c>
      <c r="AU349" s="244" t="s">
        <v>81</v>
      </c>
      <c r="AV349" s="13" t="s">
        <v>79</v>
      </c>
      <c r="AW349" s="13" t="s">
        <v>34</v>
      </c>
      <c r="AX349" s="13" t="s">
        <v>72</v>
      </c>
      <c r="AY349" s="244" t="s">
        <v>150</v>
      </c>
    </row>
    <row r="350" s="13" customFormat="1">
      <c r="A350" s="13"/>
      <c r="B350" s="235"/>
      <c r="C350" s="236"/>
      <c r="D350" s="228" t="s">
        <v>163</v>
      </c>
      <c r="E350" s="237" t="s">
        <v>19</v>
      </c>
      <c r="F350" s="238" t="s">
        <v>1635</v>
      </c>
      <c r="G350" s="236"/>
      <c r="H350" s="237" t="s">
        <v>19</v>
      </c>
      <c r="I350" s="239"/>
      <c r="J350" s="236"/>
      <c r="K350" s="236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163</v>
      </c>
      <c r="AU350" s="244" t="s">
        <v>81</v>
      </c>
      <c r="AV350" s="13" t="s">
        <v>79</v>
      </c>
      <c r="AW350" s="13" t="s">
        <v>34</v>
      </c>
      <c r="AX350" s="13" t="s">
        <v>72</v>
      </c>
      <c r="AY350" s="244" t="s">
        <v>150</v>
      </c>
    </row>
    <row r="351" s="14" customFormat="1">
      <c r="A351" s="14"/>
      <c r="B351" s="245"/>
      <c r="C351" s="246"/>
      <c r="D351" s="228" t="s">
        <v>163</v>
      </c>
      <c r="E351" s="247" t="s">
        <v>19</v>
      </c>
      <c r="F351" s="248" t="s">
        <v>1650</v>
      </c>
      <c r="G351" s="246"/>
      <c r="H351" s="249">
        <v>1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163</v>
      </c>
      <c r="AU351" s="255" t="s">
        <v>81</v>
      </c>
      <c r="AV351" s="14" t="s">
        <v>81</v>
      </c>
      <c r="AW351" s="14" t="s">
        <v>34</v>
      </c>
      <c r="AX351" s="14" t="s">
        <v>72</v>
      </c>
      <c r="AY351" s="255" t="s">
        <v>150</v>
      </c>
    </row>
    <row r="352" s="15" customFormat="1">
      <c r="A352" s="15"/>
      <c r="B352" s="256"/>
      <c r="C352" s="257"/>
      <c r="D352" s="228" t="s">
        <v>163</v>
      </c>
      <c r="E352" s="258" t="s">
        <v>19</v>
      </c>
      <c r="F352" s="259" t="s">
        <v>167</v>
      </c>
      <c r="G352" s="257"/>
      <c r="H352" s="260">
        <v>1</v>
      </c>
      <c r="I352" s="261"/>
      <c r="J352" s="257"/>
      <c r="K352" s="257"/>
      <c r="L352" s="262"/>
      <c r="M352" s="263"/>
      <c r="N352" s="264"/>
      <c r="O352" s="264"/>
      <c r="P352" s="264"/>
      <c r="Q352" s="264"/>
      <c r="R352" s="264"/>
      <c r="S352" s="264"/>
      <c r="T352" s="26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6" t="s">
        <v>163</v>
      </c>
      <c r="AU352" s="266" t="s">
        <v>81</v>
      </c>
      <c r="AV352" s="15" t="s">
        <v>157</v>
      </c>
      <c r="AW352" s="15" t="s">
        <v>34</v>
      </c>
      <c r="AX352" s="15" t="s">
        <v>79</v>
      </c>
      <c r="AY352" s="266" t="s">
        <v>150</v>
      </c>
    </row>
    <row r="353" s="2" customFormat="1" ht="24.15" customHeight="1">
      <c r="A353" s="40"/>
      <c r="B353" s="41"/>
      <c r="C353" s="267" t="s">
        <v>433</v>
      </c>
      <c r="D353" s="267" t="s">
        <v>412</v>
      </c>
      <c r="E353" s="268" t="s">
        <v>1651</v>
      </c>
      <c r="F353" s="269" t="s">
        <v>1652</v>
      </c>
      <c r="G353" s="270" t="s">
        <v>170</v>
      </c>
      <c r="H353" s="271">
        <v>1</v>
      </c>
      <c r="I353" s="272"/>
      <c r="J353" s="273">
        <f>ROUND(I353*H353,2)</f>
        <v>0</v>
      </c>
      <c r="K353" s="269" t="s">
        <v>156</v>
      </c>
      <c r="L353" s="274"/>
      <c r="M353" s="275" t="s">
        <v>19</v>
      </c>
      <c r="N353" s="276" t="s">
        <v>43</v>
      </c>
      <c r="O353" s="86"/>
      <c r="P353" s="224">
        <f>O353*H353</f>
        <v>0</v>
      </c>
      <c r="Q353" s="224">
        <v>0.54800000000000004</v>
      </c>
      <c r="R353" s="224">
        <f>Q353*H353</f>
        <v>0.54800000000000004</v>
      </c>
      <c r="S353" s="224">
        <v>0</v>
      </c>
      <c r="T353" s="225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6" t="s">
        <v>208</v>
      </c>
      <c r="AT353" s="226" t="s">
        <v>412</v>
      </c>
      <c r="AU353" s="226" t="s">
        <v>81</v>
      </c>
      <c r="AY353" s="19" t="s">
        <v>150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9" t="s">
        <v>79</v>
      </c>
      <c r="BK353" s="227">
        <f>ROUND(I353*H353,2)</f>
        <v>0</v>
      </c>
      <c r="BL353" s="19" t="s">
        <v>157</v>
      </c>
      <c r="BM353" s="226" t="s">
        <v>1653</v>
      </c>
    </row>
    <row r="354" s="2" customFormat="1">
      <c r="A354" s="40"/>
      <c r="B354" s="41"/>
      <c r="C354" s="42"/>
      <c r="D354" s="228" t="s">
        <v>159</v>
      </c>
      <c r="E354" s="42"/>
      <c r="F354" s="229" t="s">
        <v>1652</v>
      </c>
      <c r="G354" s="42"/>
      <c r="H354" s="42"/>
      <c r="I354" s="230"/>
      <c r="J354" s="42"/>
      <c r="K354" s="42"/>
      <c r="L354" s="46"/>
      <c r="M354" s="231"/>
      <c r="N354" s="232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159</v>
      </c>
      <c r="AU354" s="19" t="s">
        <v>81</v>
      </c>
    </row>
    <row r="355" s="13" customFormat="1">
      <c r="A355" s="13"/>
      <c r="B355" s="235"/>
      <c r="C355" s="236"/>
      <c r="D355" s="228" t="s">
        <v>163</v>
      </c>
      <c r="E355" s="237" t="s">
        <v>19</v>
      </c>
      <c r="F355" s="238" t="s">
        <v>1654</v>
      </c>
      <c r="G355" s="236"/>
      <c r="H355" s="237" t="s">
        <v>19</v>
      </c>
      <c r="I355" s="239"/>
      <c r="J355" s="236"/>
      <c r="K355" s="236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163</v>
      </c>
      <c r="AU355" s="244" t="s">
        <v>81</v>
      </c>
      <c r="AV355" s="13" t="s">
        <v>79</v>
      </c>
      <c r="AW355" s="13" t="s">
        <v>34</v>
      </c>
      <c r="AX355" s="13" t="s">
        <v>72</v>
      </c>
      <c r="AY355" s="244" t="s">
        <v>150</v>
      </c>
    </row>
    <row r="356" s="14" customFormat="1">
      <c r="A356" s="14"/>
      <c r="B356" s="245"/>
      <c r="C356" s="246"/>
      <c r="D356" s="228" t="s">
        <v>163</v>
      </c>
      <c r="E356" s="247" t="s">
        <v>19</v>
      </c>
      <c r="F356" s="248" t="s">
        <v>79</v>
      </c>
      <c r="G356" s="246"/>
      <c r="H356" s="249">
        <v>1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5" t="s">
        <v>163</v>
      </c>
      <c r="AU356" s="255" t="s">
        <v>81</v>
      </c>
      <c r="AV356" s="14" t="s">
        <v>81</v>
      </c>
      <c r="AW356" s="14" t="s">
        <v>34</v>
      </c>
      <c r="AX356" s="14" t="s">
        <v>72</v>
      </c>
      <c r="AY356" s="255" t="s">
        <v>150</v>
      </c>
    </row>
    <row r="357" s="15" customFormat="1">
      <c r="A357" s="15"/>
      <c r="B357" s="256"/>
      <c r="C357" s="257"/>
      <c r="D357" s="228" t="s">
        <v>163</v>
      </c>
      <c r="E357" s="258" t="s">
        <v>19</v>
      </c>
      <c r="F357" s="259" t="s">
        <v>167</v>
      </c>
      <c r="G357" s="257"/>
      <c r="H357" s="260">
        <v>1</v>
      </c>
      <c r="I357" s="261"/>
      <c r="J357" s="257"/>
      <c r="K357" s="257"/>
      <c r="L357" s="262"/>
      <c r="M357" s="263"/>
      <c r="N357" s="264"/>
      <c r="O357" s="264"/>
      <c r="P357" s="264"/>
      <c r="Q357" s="264"/>
      <c r="R357" s="264"/>
      <c r="S357" s="264"/>
      <c r="T357" s="26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6" t="s">
        <v>163</v>
      </c>
      <c r="AU357" s="266" t="s">
        <v>81</v>
      </c>
      <c r="AV357" s="15" t="s">
        <v>157</v>
      </c>
      <c r="AW357" s="15" t="s">
        <v>34</v>
      </c>
      <c r="AX357" s="15" t="s">
        <v>79</v>
      </c>
      <c r="AY357" s="266" t="s">
        <v>150</v>
      </c>
    </row>
    <row r="358" s="2" customFormat="1" ht="24.15" customHeight="1">
      <c r="A358" s="40"/>
      <c r="B358" s="41"/>
      <c r="C358" s="267" t="s">
        <v>441</v>
      </c>
      <c r="D358" s="267" t="s">
        <v>412</v>
      </c>
      <c r="E358" s="268" t="s">
        <v>1655</v>
      </c>
      <c r="F358" s="269" t="s">
        <v>1656</v>
      </c>
      <c r="G358" s="270" t="s">
        <v>170</v>
      </c>
      <c r="H358" s="271">
        <v>1</v>
      </c>
      <c r="I358" s="272"/>
      <c r="J358" s="273">
        <f>ROUND(I358*H358,2)</f>
        <v>0</v>
      </c>
      <c r="K358" s="269" t="s">
        <v>156</v>
      </c>
      <c r="L358" s="274"/>
      <c r="M358" s="275" t="s">
        <v>19</v>
      </c>
      <c r="N358" s="276" t="s">
        <v>43</v>
      </c>
      <c r="O358" s="86"/>
      <c r="P358" s="224">
        <f>O358*H358</f>
        <v>0</v>
      </c>
      <c r="Q358" s="224">
        <v>0.068000000000000005</v>
      </c>
      <c r="R358" s="224">
        <f>Q358*H358</f>
        <v>0.068000000000000005</v>
      </c>
      <c r="S358" s="224">
        <v>0</v>
      </c>
      <c r="T358" s="225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6" t="s">
        <v>208</v>
      </c>
      <c r="AT358" s="226" t="s">
        <v>412</v>
      </c>
      <c r="AU358" s="226" t="s">
        <v>81</v>
      </c>
      <c r="AY358" s="19" t="s">
        <v>150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9" t="s">
        <v>79</v>
      </c>
      <c r="BK358" s="227">
        <f>ROUND(I358*H358,2)</f>
        <v>0</v>
      </c>
      <c r="BL358" s="19" t="s">
        <v>157</v>
      </c>
      <c r="BM358" s="226" t="s">
        <v>1657</v>
      </c>
    </row>
    <row r="359" s="2" customFormat="1">
      <c r="A359" s="40"/>
      <c r="B359" s="41"/>
      <c r="C359" s="42"/>
      <c r="D359" s="228" t="s">
        <v>159</v>
      </c>
      <c r="E359" s="42"/>
      <c r="F359" s="229" t="s">
        <v>1656</v>
      </c>
      <c r="G359" s="42"/>
      <c r="H359" s="42"/>
      <c r="I359" s="230"/>
      <c r="J359" s="42"/>
      <c r="K359" s="42"/>
      <c r="L359" s="46"/>
      <c r="M359" s="231"/>
      <c r="N359" s="232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159</v>
      </c>
      <c r="AU359" s="19" t="s">
        <v>81</v>
      </c>
    </row>
    <row r="360" s="13" customFormat="1">
      <c r="A360" s="13"/>
      <c r="B360" s="235"/>
      <c r="C360" s="236"/>
      <c r="D360" s="228" t="s">
        <v>163</v>
      </c>
      <c r="E360" s="237" t="s">
        <v>19</v>
      </c>
      <c r="F360" s="238" t="s">
        <v>1654</v>
      </c>
      <c r="G360" s="236"/>
      <c r="H360" s="237" t="s">
        <v>19</v>
      </c>
      <c r="I360" s="239"/>
      <c r="J360" s="236"/>
      <c r="K360" s="236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163</v>
      </c>
      <c r="AU360" s="244" t="s">
        <v>81</v>
      </c>
      <c r="AV360" s="13" t="s">
        <v>79</v>
      </c>
      <c r="AW360" s="13" t="s">
        <v>34</v>
      </c>
      <c r="AX360" s="13" t="s">
        <v>72</v>
      </c>
      <c r="AY360" s="244" t="s">
        <v>150</v>
      </c>
    </row>
    <row r="361" s="14" customFormat="1">
      <c r="A361" s="14"/>
      <c r="B361" s="245"/>
      <c r="C361" s="246"/>
      <c r="D361" s="228" t="s">
        <v>163</v>
      </c>
      <c r="E361" s="247" t="s">
        <v>19</v>
      </c>
      <c r="F361" s="248" t="s">
        <v>79</v>
      </c>
      <c r="G361" s="246"/>
      <c r="H361" s="249">
        <v>1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163</v>
      </c>
      <c r="AU361" s="255" t="s">
        <v>81</v>
      </c>
      <c r="AV361" s="14" t="s">
        <v>81</v>
      </c>
      <c r="AW361" s="14" t="s">
        <v>34</v>
      </c>
      <c r="AX361" s="14" t="s">
        <v>72</v>
      </c>
      <c r="AY361" s="255" t="s">
        <v>150</v>
      </c>
    </row>
    <row r="362" s="15" customFormat="1">
      <c r="A362" s="15"/>
      <c r="B362" s="256"/>
      <c r="C362" s="257"/>
      <c r="D362" s="228" t="s">
        <v>163</v>
      </c>
      <c r="E362" s="258" t="s">
        <v>19</v>
      </c>
      <c r="F362" s="259" t="s">
        <v>167</v>
      </c>
      <c r="G362" s="257"/>
      <c r="H362" s="260">
        <v>1</v>
      </c>
      <c r="I362" s="261"/>
      <c r="J362" s="257"/>
      <c r="K362" s="257"/>
      <c r="L362" s="262"/>
      <c r="M362" s="263"/>
      <c r="N362" s="264"/>
      <c r="O362" s="264"/>
      <c r="P362" s="264"/>
      <c r="Q362" s="264"/>
      <c r="R362" s="264"/>
      <c r="S362" s="264"/>
      <c r="T362" s="26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6" t="s">
        <v>163</v>
      </c>
      <c r="AU362" s="266" t="s">
        <v>81</v>
      </c>
      <c r="AV362" s="15" t="s">
        <v>157</v>
      </c>
      <c r="AW362" s="15" t="s">
        <v>34</v>
      </c>
      <c r="AX362" s="15" t="s">
        <v>79</v>
      </c>
      <c r="AY362" s="266" t="s">
        <v>150</v>
      </c>
    </row>
    <row r="363" s="2" customFormat="1" ht="24.15" customHeight="1">
      <c r="A363" s="40"/>
      <c r="B363" s="41"/>
      <c r="C363" s="215" t="s">
        <v>449</v>
      </c>
      <c r="D363" s="215" t="s">
        <v>152</v>
      </c>
      <c r="E363" s="216" t="s">
        <v>1658</v>
      </c>
      <c r="F363" s="217" t="s">
        <v>1659</v>
      </c>
      <c r="G363" s="218" t="s">
        <v>170</v>
      </c>
      <c r="H363" s="219">
        <v>1</v>
      </c>
      <c r="I363" s="220"/>
      <c r="J363" s="221">
        <f>ROUND(I363*H363,2)</f>
        <v>0</v>
      </c>
      <c r="K363" s="217" t="s">
        <v>156</v>
      </c>
      <c r="L363" s="46"/>
      <c r="M363" s="222" t="s">
        <v>19</v>
      </c>
      <c r="N363" s="223" t="s">
        <v>43</v>
      </c>
      <c r="O363" s="86"/>
      <c r="P363" s="224">
        <f>O363*H363</f>
        <v>0</v>
      </c>
      <c r="Q363" s="224">
        <v>0.039269999999999999</v>
      </c>
      <c r="R363" s="224">
        <f>Q363*H363</f>
        <v>0.039269999999999999</v>
      </c>
      <c r="S363" s="224">
        <v>0</v>
      </c>
      <c r="T363" s="225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6" t="s">
        <v>157</v>
      </c>
      <c r="AT363" s="226" t="s">
        <v>152</v>
      </c>
      <c r="AU363" s="226" t="s">
        <v>81</v>
      </c>
      <c r="AY363" s="19" t="s">
        <v>150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9" t="s">
        <v>79</v>
      </c>
      <c r="BK363" s="227">
        <f>ROUND(I363*H363,2)</f>
        <v>0</v>
      </c>
      <c r="BL363" s="19" t="s">
        <v>157</v>
      </c>
      <c r="BM363" s="226" t="s">
        <v>1660</v>
      </c>
    </row>
    <row r="364" s="2" customFormat="1">
      <c r="A364" s="40"/>
      <c r="B364" s="41"/>
      <c r="C364" s="42"/>
      <c r="D364" s="228" t="s">
        <v>159</v>
      </c>
      <c r="E364" s="42"/>
      <c r="F364" s="229" t="s">
        <v>1659</v>
      </c>
      <c r="G364" s="42"/>
      <c r="H364" s="42"/>
      <c r="I364" s="230"/>
      <c r="J364" s="42"/>
      <c r="K364" s="42"/>
      <c r="L364" s="46"/>
      <c r="M364" s="231"/>
      <c r="N364" s="232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159</v>
      </c>
      <c r="AU364" s="19" t="s">
        <v>81</v>
      </c>
    </row>
    <row r="365" s="2" customFormat="1">
      <c r="A365" s="40"/>
      <c r="B365" s="41"/>
      <c r="C365" s="42"/>
      <c r="D365" s="233" t="s">
        <v>161</v>
      </c>
      <c r="E365" s="42"/>
      <c r="F365" s="234" t="s">
        <v>1661</v>
      </c>
      <c r="G365" s="42"/>
      <c r="H365" s="42"/>
      <c r="I365" s="230"/>
      <c r="J365" s="42"/>
      <c r="K365" s="42"/>
      <c r="L365" s="46"/>
      <c r="M365" s="231"/>
      <c r="N365" s="232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161</v>
      </c>
      <c r="AU365" s="19" t="s">
        <v>81</v>
      </c>
    </row>
    <row r="366" s="13" customFormat="1">
      <c r="A366" s="13"/>
      <c r="B366" s="235"/>
      <c r="C366" s="236"/>
      <c r="D366" s="228" t="s">
        <v>163</v>
      </c>
      <c r="E366" s="237" t="s">
        <v>19</v>
      </c>
      <c r="F366" s="238" t="s">
        <v>1597</v>
      </c>
      <c r="G366" s="236"/>
      <c r="H366" s="237" t="s">
        <v>19</v>
      </c>
      <c r="I366" s="239"/>
      <c r="J366" s="236"/>
      <c r="K366" s="236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163</v>
      </c>
      <c r="AU366" s="244" t="s">
        <v>81</v>
      </c>
      <c r="AV366" s="13" t="s">
        <v>79</v>
      </c>
      <c r="AW366" s="13" t="s">
        <v>34</v>
      </c>
      <c r="AX366" s="13" t="s">
        <v>72</v>
      </c>
      <c r="AY366" s="244" t="s">
        <v>150</v>
      </c>
    </row>
    <row r="367" s="13" customFormat="1">
      <c r="A367" s="13"/>
      <c r="B367" s="235"/>
      <c r="C367" s="236"/>
      <c r="D367" s="228" t="s">
        <v>163</v>
      </c>
      <c r="E367" s="237" t="s">
        <v>19</v>
      </c>
      <c r="F367" s="238" t="s">
        <v>1598</v>
      </c>
      <c r="G367" s="236"/>
      <c r="H367" s="237" t="s">
        <v>19</v>
      </c>
      <c r="I367" s="239"/>
      <c r="J367" s="236"/>
      <c r="K367" s="236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163</v>
      </c>
      <c r="AU367" s="244" t="s">
        <v>81</v>
      </c>
      <c r="AV367" s="13" t="s">
        <v>79</v>
      </c>
      <c r="AW367" s="13" t="s">
        <v>34</v>
      </c>
      <c r="AX367" s="13" t="s">
        <v>72</v>
      </c>
      <c r="AY367" s="244" t="s">
        <v>150</v>
      </c>
    </row>
    <row r="368" s="14" customFormat="1">
      <c r="A368" s="14"/>
      <c r="B368" s="245"/>
      <c r="C368" s="246"/>
      <c r="D368" s="228" t="s">
        <v>163</v>
      </c>
      <c r="E368" s="247" t="s">
        <v>19</v>
      </c>
      <c r="F368" s="248" t="s">
        <v>79</v>
      </c>
      <c r="G368" s="246"/>
      <c r="H368" s="249">
        <v>1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163</v>
      </c>
      <c r="AU368" s="255" t="s">
        <v>81</v>
      </c>
      <c r="AV368" s="14" t="s">
        <v>81</v>
      </c>
      <c r="AW368" s="14" t="s">
        <v>34</v>
      </c>
      <c r="AX368" s="14" t="s">
        <v>72</v>
      </c>
      <c r="AY368" s="255" t="s">
        <v>150</v>
      </c>
    </row>
    <row r="369" s="15" customFormat="1">
      <c r="A369" s="15"/>
      <c r="B369" s="256"/>
      <c r="C369" s="257"/>
      <c r="D369" s="228" t="s">
        <v>163</v>
      </c>
      <c r="E369" s="258" t="s">
        <v>19</v>
      </c>
      <c r="F369" s="259" t="s">
        <v>167</v>
      </c>
      <c r="G369" s="257"/>
      <c r="H369" s="260">
        <v>1</v>
      </c>
      <c r="I369" s="261"/>
      <c r="J369" s="257"/>
      <c r="K369" s="257"/>
      <c r="L369" s="262"/>
      <c r="M369" s="263"/>
      <c r="N369" s="264"/>
      <c r="O369" s="264"/>
      <c r="P369" s="264"/>
      <c r="Q369" s="264"/>
      <c r="R369" s="264"/>
      <c r="S369" s="264"/>
      <c r="T369" s="26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6" t="s">
        <v>163</v>
      </c>
      <c r="AU369" s="266" t="s">
        <v>81</v>
      </c>
      <c r="AV369" s="15" t="s">
        <v>157</v>
      </c>
      <c r="AW369" s="15" t="s">
        <v>34</v>
      </c>
      <c r="AX369" s="15" t="s">
        <v>79</v>
      </c>
      <c r="AY369" s="266" t="s">
        <v>150</v>
      </c>
    </row>
    <row r="370" s="2" customFormat="1" ht="21.75" customHeight="1">
      <c r="A370" s="40"/>
      <c r="B370" s="41"/>
      <c r="C370" s="267" t="s">
        <v>457</v>
      </c>
      <c r="D370" s="267" t="s">
        <v>412</v>
      </c>
      <c r="E370" s="268" t="s">
        <v>1662</v>
      </c>
      <c r="F370" s="269" t="s">
        <v>1663</v>
      </c>
      <c r="G370" s="270" t="s">
        <v>170</v>
      </c>
      <c r="H370" s="271">
        <v>1</v>
      </c>
      <c r="I370" s="272"/>
      <c r="J370" s="273">
        <f>ROUND(I370*H370,2)</f>
        <v>0</v>
      </c>
      <c r="K370" s="269" t="s">
        <v>156</v>
      </c>
      <c r="L370" s="274"/>
      <c r="M370" s="275" t="s">
        <v>19</v>
      </c>
      <c r="N370" s="276" t="s">
        <v>43</v>
      </c>
      <c r="O370" s="86"/>
      <c r="P370" s="224">
        <f>O370*H370</f>
        <v>0</v>
      </c>
      <c r="Q370" s="224">
        <v>0.218</v>
      </c>
      <c r="R370" s="224">
        <f>Q370*H370</f>
        <v>0.218</v>
      </c>
      <c r="S370" s="224">
        <v>0</v>
      </c>
      <c r="T370" s="225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26" t="s">
        <v>208</v>
      </c>
      <c r="AT370" s="226" t="s">
        <v>412</v>
      </c>
      <c r="AU370" s="226" t="s">
        <v>81</v>
      </c>
      <c r="AY370" s="19" t="s">
        <v>150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9" t="s">
        <v>79</v>
      </c>
      <c r="BK370" s="227">
        <f>ROUND(I370*H370,2)</f>
        <v>0</v>
      </c>
      <c r="BL370" s="19" t="s">
        <v>157</v>
      </c>
      <c r="BM370" s="226" t="s">
        <v>1664</v>
      </c>
    </row>
    <row r="371" s="2" customFormat="1">
      <c r="A371" s="40"/>
      <c r="B371" s="41"/>
      <c r="C371" s="42"/>
      <c r="D371" s="228" t="s">
        <v>159</v>
      </c>
      <c r="E371" s="42"/>
      <c r="F371" s="229" t="s">
        <v>1663</v>
      </c>
      <c r="G371" s="42"/>
      <c r="H371" s="42"/>
      <c r="I371" s="230"/>
      <c r="J371" s="42"/>
      <c r="K371" s="42"/>
      <c r="L371" s="46"/>
      <c r="M371" s="231"/>
      <c r="N371" s="232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159</v>
      </c>
      <c r="AU371" s="19" t="s">
        <v>81</v>
      </c>
    </row>
    <row r="372" s="13" customFormat="1">
      <c r="A372" s="13"/>
      <c r="B372" s="235"/>
      <c r="C372" s="236"/>
      <c r="D372" s="228" t="s">
        <v>163</v>
      </c>
      <c r="E372" s="237" t="s">
        <v>19</v>
      </c>
      <c r="F372" s="238" t="s">
        <v>1665</v>
      </c>
      <c r="G372" s="236"/>
      <c r="H372" s="237" t="s">
        <v>19</v>
      </c>
      <c r="I372" s="239"/>
      <c r="J372" s="236"/>
      <c r="K372" s="236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163</v>
      </c>
      <c r="AU372" s="244" t="s">
        <v>81</v>
      </c>
      <c r="AV372" s="13" t="s">
        <v>79</v>
      </c>
      <c r="AW372" s="13" t="s">
        <v>34</v>
      </c>
      <c r="AX372" s="13" t="s">
        <v>72</v>
      </c>
      <c r="AY372" s="244" t="s">
        <v>150</v>
      </c>
    </row>
    <row r="373" s="14" customFormat="1">
      <c r="A373" s="14"/>
      <c r="B373" s="245"/>
      <c r="C373" s="246"/>
      <c r="D373" s="228" t="s">
        <v>163</v>
      </c>
      <c r="E373" s="247" t="s">
        <v>19</v>
      </c>
      <c r="F373" s="248" t="s">
        <v>79</v>
      </c>
      <c r="G373" s="246"/>
      <c r="H373" s="249">
        <v>1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163</v>
      </c>
      <c r="AU373" s="255" t="s">
        <v>81</v>
      </c>
      <c r="AV373" s="14" t="s">
        <v>81</v>
      </c>
      <c r="AW373" s="14" t="s">
        <v>34</v>
      </c>
      <c r="AX373" s="14" t="s">
        <v>72</v>
      </c>
      <c r="AY373" s="255" t="s">
        <v>150</v>
      </c>
    </row>
    <row r="374" s="15" customFormat="1">
      <c r="A374" s="15"/>
      <c r="B374" s="256"/>
      <c r="C374" s="257"/>
      <c r="D374" s="228" t="s">
        <v>163</v>
      </c>
      <c r="E374" s="258" t="s">
        <v>19</v>
      </c>
      <c r="F374" s="259" t="s">
        <v>167</v>
      </c>
      <c r="G374" s="257"/>
      <c r="H374" s="260">
        <v>1</v>
      </c>
      <c r="I374" s="261"/>
      <c r="J374" s="257"/>
      <c r="K374" s="257"/>
      <c r="L374" s="262"/>
      <c r="M374" s="263"/>
      <c r="N374" s="264"/>
      <c r="O374" s="264"/>
      <c r="P374" s="264"/>
      <c r="Q374" s="264"/>
      <c r="R374" s="264"/>
      <c r="S374" s="264"/>
      <c r="T374" s="26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6" t="s">
        <v>163</v>
      </c>
      <c r="AU374" s="266" t="s">
        <v>81</v>
      </c>
      <c r="AV374" s="15" t="s">
        <v>157</v>
      </c>
      <c r="AW374" s="15" t="s">
        <v>34</v>
      </c>
      <c r="AX374" s="15" t="s">
        <v>79</v>
      </c>
      <c r="AY374" s="266" t="s">
        <v>150</v>
      </c>
    </row>
    <row r="375" s="2" customFormat="1" ht="24.15" customHeight="1">
      <c r="A375" s="40"/>
      <c r="B375" s="41"/>
      <c r="C375" s="215" t="s">
        <v>465</v>
      </c>
      <c r="D375" s="215" t="s">
        <v>152</v>
      </c>
      <c r="E375" s="216" t="s">
        <v>1666</v>
      </c>
      <c r="F375" s="217" t="s">
        <v>1667</v>
      </c>
      <c r="G375" s="218" t="s">
        <v>170</v>
      </c>
      <c r="H375" s="219">
        <v>1</v>
      </c>
      <c r="I375" s="220"/>
      <c r="J375" s="221">
        <f>ROUND(I375*H375,2)</f>
        <v>0</v>
      </c>
      <c r="K375" s="217" t="s">
        <v>156</v>
      </c>
      <c r="L375" s="46"/>
      <c r="M375" s="222" t="s">
        <v>19</v>
      </c>
      <c r="N375" s="223" t="s">
        <v>43</v>
      </c>
      <c r="O375" s="86"/>
      <c r="P375" s="224">
        <f>O375*H375</f>
        <v>0</v>
      </c>
      <c r="Q375" s="224">
        <v>0.21734000000000001</v>
      </c>
      <c r="R375" s="224">
        <f>Q375*H375</f>
        <v>0.21734000000000001</v>
      </c>
      <c r="S375" s="224">
        <v>0</v>
      </c>
      <c r="T375" s="225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6" t="s">
        <v>157</v>
      </c>
      <c r="AT375" s="226" t="s">
        <v>152</v>
      </c>
      <c r="AU375" s="226" t="s">
        <v>81</v>
      </c>
      <c r="AY375" s="19" t="s">
        <v>150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9" t="s">
        <v>79</v>
      </c>
      <c r="BK375" s="227">
        <f>ROUND(I375*H375,2)</f>
        <v>0</v>
      </c>
      <c r="BL375" s="19" t="s">
        <v>157</v>
      </c>
      <c r="BM375" s="226" t="s">
        <v>1668</v>
      </c>
    </row>
    <row r="376" s="2" customFormat="1">
      <c r="A376" s="40"/>
      <c r="B376" s="41"/>
      <c r="C376" s="42"/>
      <c r="D376" s="228" t="s">
        <v>159</v>
      </c>
      <c r="E376" s="42"/>
      <c r="F376" s="229" t="s">
        <v>1669</v>
      </c>
      <c r="G376" s="42"/>
      <c r="H376" s="42"/>
      <c r="I376" s="230"/>
      <c r="J376" s="42"/>
      <c r="K376" s="42"/>
      <c r="L376" s="46"/>
      <c r="M376" s="231"/>
      <c r="N376" s="232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159</v>
      </c>
      <c r="AU376" s="19" t="s">
        <v>81</v>
      </c>
    </row>
    <row r="377" s="2" customFormat="1">
      <c r="A377" s="40"/>
      <c r="B377" s="41"/>
      <c r="C377" s="42"/>
      <c r="D377" s="233" t="s">
        <v>161</v>
      </c>
      <c r="E377" s="42"/>
      <c r="F377" s="234" t="s">
        <v>1670</v>
      </c>
      <c r="G377" s="42"/>
      <c r="H377" s="42"/>
      <c r="I377" s="230"/>
      <c r="J377" s="42"/>
      <c r="K377" s="42"/>
      <c r="L377" s="46"/>
      <c r="M377" s="231"/>
      <c r="N377" s="232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161</v>
      </c>
      <c r="AU377" s="19" t="s">
        <v>81</v>
      </c>
    </row>
    <row r="378" s="13" customFormat="1">
      <c r="A378" s="13"/>
      <c r="B378" s="235"/>
      <c r="C378" s="236"/>
      <c r="D378" s="228" t="s">
        <v>163</v>
      </c>
      <c r="E378" s="237" t="s">
        <v>19</v>
      </c>
      <c r="F378" s="238" t="s">
        <v>1597</v>
      </c>
      <c r="G378" s="236"/>
      <c r="H378" s="237" t="s">
        <v>19</v>
      </c>
      <c r="I378" s="239"/>
      <c r="J378" s="236"/>
      <c r="K378" s="236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163</v>
      </c>
      <c r="AU378" s="244" t="s">
        <v>81</v>
      </c>
      <c r="AV378" s="13" t="s">
        <v>79</v>
      </c>
      <c r="AW378" s="13" t="s">
        <v>34</v>
      </c>
      <c r="AX378" s="13" t="s">
        <v>72</v>
      </c>
      <c r="AY378" s="244" t="s">
        <v>150</v>
      </c>
    </row>
    <row r="379" s="13" customFormat="1">
      <c r="A379" s="13"/>
      <c r="B379" s="235"/>
      <c r="C379" s="236"/>
      <c r="D379" s="228" t="s">
        <v>163</v>
      </c>
      <c r="E379" s="237" t="s">
        <v>19</v>
      </c>
      <c r="F379" s="238" t="s">
        <v>1671</v>
      </c>
      <c r="G379" s="236"/>
      <c r="H379" s="237" t="s">
        <v>19</v>
      </c>
      <c r="I379" s="239"/>
      <c r="J379" s="236"/>
      <c r="K379" s="236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163</v>
      </c>
      <c r="AU379" s="244" t="s">
        <v>81</v>
      </c>
      <c r="AV379" s="13" t="s">
        <v>79</v>
      </c>
      <c r="AW379" s="13" t="s">
        <v>34</v>
      </c>
      <c r="AX379" s="13" t="s">
        <v>72</v>
      </c>
      <c r="AY379" s="244" t="s">
        <v>150</v>
      </c>
    </row>
    <row r="380" s="14" customFormat="1">
      <c r="A380" s="14"/>
      <c r="B380" s="245"/>
      <c r="C380" s="246"/>
      <c r="D380" s="228" t="s">
        <v>163</v>
      </c>
      <c r="E380" s="247" t="s">
        <v>19</v>
      </c>
      <c r="F380" s="248" t="s">
        <v>79</v>
      </c>
      <c r="G380" s="246"/>
      <c r="H380" s="249">
        <v>1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5" t="s">
        <v>163</v>
      </c>
      <c r="AU380" s="255" t="s">
        <v>81</v>
      </c>
      <c r="AV380" s="14" t="s">
        <v>81</v>
      </c>
      <c r="AW380" s="14" t="s">
        <v>34</v>
      </c>
      <c r="AX380" s="14" t="s">
        <v>72</v>
      </c>
      <c r="AY380" s="255" t="s">
        <v>150</v>
      </c>
    </row>
    <row r="381" s="15" customFormat="1">
      <c r="A381" s="15"/>
      <c r="B381" s="256"/>
      <c r="C381" s="257"/>
      <c r="D381" s="228" t="s">
        <v>163</v>
      </c>
      <c r="E381" s="258" t="s">
        <v>19</v>
      </c>
      <c r="F381" s="259" t="s">
        <v>167</v>
      </c>
      <c r="G381" s="257"/>
      <c r="H381" s="260">
        <v>1</v>
      </c>
      <c r="I381" s="261"/>
      <c r="J381" s="257"/>
      <c r="K381" s="257"/>
      <c r="L381" s="262"/>
      <c r="M381" s="263"/>
      <c r="N381" s="264"/>
      <c r="O381" s="264"/>
      <c r="P381" s="264"/>
      <c r="Q381" s="264"/>
      <c r="R381" s="264"/>
      <c r="S381" s="264"/>
      <c r="T381" s="26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6" t="s">
        <v>163</v>
      </c>
      <c r="AU381" s="266" t="s">
        <v>81</v>
      </c>
      <c r="AV381" s="15" t="s">
        <v>157</v>
      </c>
      <c r="AW381" s="15" t="s">
        <v>34</v>
      </c>
      <c r="AX381" s="15" t="s">
        <v>79</v>
      </c>
      <c r="AY381" s="266" t="s">
        <v>150</v>
      </c>
    </row>
    <row r="382" s="2" customFormat="1" ht="21.75" customHeight="1">
      <c r="A382" s="40"/>
      <c r="B382" s="41"/>
      <c r="C382" s="267" t="s">
        <v>473</v>
      </c>
      <c r="D382" s="267" t="s">
        <v>412</v>
      </c>
      <c r="E382" s="268" t="s">
        <v>1672</v>
      </c>
      <c r="F382" s="269" t="s">
        <v>1673</v>
      </c>
      <c r="G382" s="270" t="s">
        <v>170</v>
      </c>
      <c r="H382" s="271">
        <v>1</v>
      </c>
      <c r="I382" s="272"/>
      <c r="J382" s="273">
        <f>ROUND(I382*H382,2)</f>
        <v>0</v>
      </c>
      <c r="K382" s="269" t="s">
        <v>156</v>
      </c>
      <c r="L382" s="274"/>
      <c r="M382" s="275" t="s">
        <v>19</v>
      </c>
      <c r="N382" s="276" t="s">
        <v>43</v>
      </c>
      <c r="O382" s="86"/>
      <c r="P382" s="224">
        <f>O382*H382</f>
        <v>0</v>
      </c>
      <c r="Q382" s="224">
        <v>0.19600000000000001</v>
      </c>
      <c r="R382" s="224">
        <f>Q382*H382</f>
        <v>0.19600000000000001</v>
      </c>
      <c r="S382" s="224">
        <v>0</v>
      </c>
      <c r="T382" s="225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26" t="s">
        <v>208</v>
      </c>
      <c r="AT382" s="226" t="s">
        <v>412</v>
      </c>
      <c r="AU382" s="226" t="s">
        <v>81</v>
      </c>
      <c r="AY382" s="19" t="s">
        <v>150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9" t="s">
        <v>79</v>
      </c>
      <c r="BK382" s="227">
        <f>ROUND(I382*H382,2)</f>
        <v>0</v>
      </c>
      <c r="BL382" s="19" t="s">
        <v>157</v>
      </c>
      <c r="BM382" s="226" t="s">
        <v>1674</v>
      </c>
    </row>
    <row r="383" s="2" customFormat="1">
      <c r="A383" s="40"/>
      <c r="B383" s="41"/>
      <c r="C383" s="42"/>
      <c r="D383" s="228" t="s">
        <v>159</v>
      </c>
      <c r="E383" s="42"/>
      <c r="F383" s="229" t="s">
        <v>1673</v>
      </c>
      <c r="G383" s="42"/>
      <c r="H383" s="42"/>
      <c r="I383" s="230"/>
      <c r="J383" s="42"/>
      <c r="K383" s="42"/>
      <c r="L383" s="46"/>
      <c r="M383" s="231"/>
      <c r="N383" s="232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159</v>
      </c>
      <c r="AU383" s="19" t="s">
        <v>81</v>
      </c>
    </row>
    <row r="384" s="13" customFormat="1">
      <c r="A384" s="13"/>
      <c r="B384" s="235"/>
      <c r="C384" s="236"/>
      <c r="D384" s="228" t="s">
        <v>163</v>
      </c>
      <c r="E384" s="237" t="s">
        <v>19</v>
      </c>
      <c r="F384" s="238" t="s">
        <v>1675</v>
      </c>
      <c r="G384" s="236"/>
      <c r="H384" s="237" t="s">
        <v>19</v>
      </c>
      <c r="I384" s="239"/>
      <c r="J384" s="236"/>
      <c r="K384" s="236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163</v>
      </c>
      <c r="AU384" s="244" t="s">
        <v>81</v>
      </c>
      <c r="AV384" s="13" t="s">
        <v>79</v>
      </c>
      <c r="AW384" s="13" t="s">
        <v>34</v>
      </c>
      <c r="AX384" s="13" t="s">
        <v>72</v>
      </c>
      <c r="AY384" s="244" t="s">
        <v>150</v>
      </c>
    </row>
    <row r="385" s="14" customFormat="1">
      <c r="A385" s="14"/>
      <c r="B385" s="245"/>
      <c r="C385" s="246"/>
      <c r="D385" s="228" t="s">
        <v>163</v>
      </c>
      <c r="E385" s="247" t="s">
        <v>19</v>
      </c>
      <c r="F385" s="248" t="s">
        <v>79</v>
      </c>
      <c r="G385" s="246"/>
      <c r="H385" s="249">
        <v>1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5" t="s">
        <v>163</v>
      </c>
      <c r="AU385" s="255" t="s">
        <v>81</v>
      </c>
      <c r="AV385" s="14" t="s">
        <v>81</v>
      </c>
      <c r="AW385" s="14" t="s">
        <v>34</v>
      </c>
      <c r="AX385" s="14" t="s">
        <v>72</v>
      </c>
      <c r="AY385" s="255" t="s">
        <v>150</v>
      </c>
    </row>
    <row r="386" s="15" customFormat="1">
      <c r="A386" s="15"/>
      <c r="B386" s="256"/>
      <c r="C386" s="257"/>
      <c r="D386" s="228" t="s">
        <v>163</v>
      </c>
      <c r="E386" s="258" t="s">
        <v>19</v>
      </c>
      <c r="F386" s="259" t="s">
        <v>167</v>
      </c>
      <c r="G386" s="257"/>
      <c r="H386" s="260">
        <v>1</v>
      </c>
      <c r="I386" s="261"/>
      <c r="J386" s="257"/>
      <c r="K386" s="257"/>
      <c r="L386" s="262"/>
      <c r="M386" s="263"/>
      <c r="N386" s="264"/>
      <c r="O386" s="264"/>
      <c r="P386" s="264"/>
      <c r="Q386" s="264"/>
      <c r="R386" s="264"/>
      <c r="S386" s="264"/>
      <c r="T386" s="26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6" t="s">
        <v>163</v>
      </c>
      <c r="AU386" s="266" t="s">
        <v>81</v>
      </c>
      <c r="AV386" s="15" t="s">
        <v>157</v>
      </c>
      <c r="AW386" s="15" t="s">
        <v>34</v>
      </c>
      <c r="AX386" s="15" t="s">
        <v>79</v>
      </c>
      <c r="AY386" s="266" t="s">
        <v>150</v>
      </c>
    </row>
    <row r="387" s="12" customFormat="1" ht="22.8" customHeight="1">
      <c r="A387" s="12"/>
      <c r="B387" s="199"/>
      <c r="C387" s="200"/>
      <c r="D387" s="201" t="s">
        <v>71</v>
      </c>
      <c r="E387" s="213" t="s">
        <v>215</v>
      </c>
      <c r="F387" s="213" t="s">
        <v>555</v>
      </c>
      <c r="G387" s="200"/>
      <c r="H387" s="200"/>
      <c r="I387" s="203"/>
      <c r="J387" s="214">
        <f>BK387</f>
        <v>0</v>
      </c>
      <c r="K387" s="200"/>
      <c r="L387" s="205"/>
      <c r="M387" s="206"/>
      <c r="N387" s="207"/>
      <c r="O387" s="207"/>
      <c r="P387" s="208">
        <f>SUM(P388:P480)</f>
        <v>0</v>
      </c>
      <c r="Q387" s="207"/>
      <c r="R387" s="208">
        <f>SUM(R388:R480)</f>
        <v>2.8959142</v>
      </c>
      <c r="S387" s="207"/>
      <c r="T387" s="209">
        <f>SUM(T388:T480)</f>
        <v>0.19087999999999999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0" t="s">
        <v>79</v>
      </c>
      <c r="AT387" s="211" t="s">
        <v>71</v>
      </c>
      <c r="AU387" s="211" t="s">
        <v>79</v>
      </c>
      <c r="AY387" s="210" t="s">
        <v>150</v>
      </c>
      <c r="BK387" s="212">
        <f>SUM(BK388:BK480)</f>
        <v>0</v>
      </c>
    </row>
    <row r="388" s="2" customFormat="1" ht="24.15" customHeight="1">
      <c r="A388" s="40"/>
      <c r="B388" s="41"/>
      <c r="C388" s="215" t="s">
        <v>483</v>
      </c>
      <c r="D388" s="215" t="s">
        <v>152</v>
      </c>
      <c r="E388" s="216" t="s">
        <v>1676</v>
      </c>
      <c r="F388" s="217" t="s">
        <v>1677</v>
      </c>
      <c r="G388" s="218" t="s">
        <v>170</v>
      </c>
      <c r="H388" s="219">
        <v>2</v>
      </c>
      <c r="I388" s="220"/>
      <c r="J388" s="221">
        <f>ROUND(I388*H388,2)</f>
        <v>0</v>
      </c>
      <c r="K388" s="217" t="s">
        <v>156</v>
      </c>
      <c r="L388" s="46"/>
      <c r="M388" s="222" t="s">
        <v>19</v>
      </c>
      <c r="N388" s="223" t="s">
        <v>43</v>
      </c>
      <c r="O388" s="86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26" t="s">
        <v>157</v>
      </c>
      <c r="AT388" s="226" t="s">
        <v>152</v>
      </c>
      <c r="AU388" s="226" t="s">
        <v>81</v>
      </c>
      <c r="AY388" s="19" t="s">
        <v>150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19" t="s">
        <v>79</v>
      </c>
      <c r="BK388" s="227">
        <f>ROUND(I388*H388,2)</f>
        <v>0</v>
      </c>
      <c r="BL388" s="19" t="s">
        <v>157</v>
      </c>
      <c r="BM388" s="226" t="s">
        <v>1678</v>
      </c>
    </row>
    <row r="389" s="2" customFormat="1">
      <c r="A389" s="40"/>
      <c r="B389" s="41"/>
      <c r="C389" s="42"/>
      <c r="D389" s="228" t="s">
        <v>159</v>
      </c>
      <c r="E389" s="42"/>
      <c r="F389" s="229" t="s">
        <v>1679</v>
      </c>
      <c r="G389" s="42"/>
      <c r="H389" s="42"/>
      <c r="I389" s="230"/>
      <c r="J389" s="42"/>
      <c r="K389" s="42"/>
      <c r="L389" s="46"/>
      <c r="M389" s="231"/>
      <c r="N389" s="232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159</v>
      </c>
      <c r="AU389" s="19" t="s">
        <v>81</v>
      </c>
    </row>
    <row r="390" s="2" customFormat="1">
      <c r="A390" s="40"/>
      <c r="B390" s="41"/>
      <c r="C390" s="42"/>
      <c r="D390" s="233" t="s">
        <v>161</v>
      </c>
      <c r="E390" s="42"/>
      <c r="F390" s="234" t="s">
        <v>1680</v>
      </c>
      <c r="G390" s="42"/>
      <c r="H390" s="42"/>
      <c r="I390" s="230"/>
      <c r="J390" s="42"/>
      <c r="K390" s="42"/>
      <c r="L390" s="46"/>
      <c r="M390" s="231"/>
      <c r="N390" s="232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161</v>
      </c>
      <c r="AU390" s="19" t="s">
        <v>81</v>
      </c>
    </row>
    <row r="391" s="13" customFormat="1">
      <c r="A391" s="13"/>
      <c r="B391" s="235"/>
      <c r="C391" s="236"/>
      <c r="D391" s="228" t="s">
        <v>163</v>
      </c>
      <c r="E391" s="237" t="s">
        <v>19</v>
      </c>
      <c r="F391" s="238" t="s">
        <v>1681</v>
      </c>
      <c r="G391" s="236"/>
      <c r="H391" s="237" t="s">
        <v>19</v>
      </c>
      <c r="I391" s="239"/>
      <c r="J391" s="236"/>
      <c r="K391" s="236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163</v>
      </c>
      <c r="AU391" s="244" t="s">
        <v>81</v>
      </c>
      <c r="AV391" s="13" t="s">
        <v>79</v>
      </c>
      <c r="AW391" s="13" t="s">
        <v>34</v>
      </c>
      <c r="AX391" s="13" t="s">
        <v>72</v>
      </c>
      <c r="AY391" s="244" t="s">
        <v>150</v>
      </c>
    </row>
    <row r="392" s="13" customFormat="1">
      <c r="A392" s="13"/>
      <c r="B392" s="235"/>
      <c r="C392" s="236"/>
      <c r="D392" s="228" t="s">
        <v>163</v>
      </c>
      <c r="E392" s="237" t="s">
        <v>19</v>
      </c>
      <c r="F392" s="238" t="s">
        <v>1682</v>
      </c>
      <c r="G392" s="236"/>
      <c r="H392" s="237" t="s">
        <v>19</v>
      </c>
      <c r="I392" s="239"/>
      <c r="J392" s="236"/>
      <c r="K392" s="236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163</v>
      </c>
      <c r="AU392" s="244" t="s">
        <v>81</v>
      </c>
      <c r="AV392" s="13" t="s">
        <v>79</v>
      </c>
      <c r="AW392" s="13" t="s">
        <v>34</v>
      </c>
      <c r="AX392" s="13" t="s">
        <v>72</v>
      </c>
      <c r="AY392" s="244" t="s">
        <v>150</v>
      </c>
    </row>
    <row r="393" s="14" customFormat="1">
      <c r="A393" s="14"/>
      <c r="B393" s="245"/>
      <c r="C393" s="246"/>
      <c r="D393" s="228" t="s">
        <v>163</v>
      </c>
      <c r="E393" s="247" t="s">
        <v>19</v>
      </c>
      <c r="F393" s="248" t="s">
        <v>81</v>
      </c>
      <c r="G393" s="246"/>
      <c r="H393" s="249">
        <v>2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163</v>
      </c>
      <c r="AU393" s="255" t="s">
        <v>81</v>
      </c>
      <c r="AV393" s="14" t="s">
        <v>81</v>
      </c>
      <c r="AW393" s="14" t="s">
        <v>34</v>
      </c>
      <c r="AX393" s="14" t="s">
        <v>72</v>
      </c>
      <c r="AY393" s="255" t="s">
        <v>150</v>
      </c>
    </row>
    <row r="394" s="15" customFormat="1">
      <c r="A394" s="15"/>
      <c r="B394" s="256"/>
      <c r="C394" s="257"/>
      <c r="D394" s="228" t="s">
        <v>163</v>
      </c>
      <c r="E394" s="258" t="s">
        <v>19</v>
      </c>
      <c r="F394" s="259" t="s">
        <v>167</v>
      </c>
      <c r="G394" s="257"/>
      <c r="H394" s="260">
        <v>2</v>
      </c>
      <c r="I394" s="261"/>
      <c r="J394" s="257"/>
      <c r="K394" s="257"/>
      <c r="L394" s="262"/>
      <c r="M394" s="263"/>
      <c r="N394" s="264"/>
      <c r="O394" s="264"/>
      <c r="P394" s="264"/>
      <c r="Q394" s="264"/>
      <c r="R394" s="264"/>
      <c r="S394" s="264"/>
      <c r="T394" s="26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6" t="s">
        <v>163</v>
      </c>
      <c r="AU394" s="266" t="s">
        <v>81</v>
      </c>
      <c r="AV394" s="15" t="s">
        <v>157</v>
      </c>
      <c r="AW394" s="15" t="s">
        <v>34</v>
      </c>
      <c r="AX394" s="15" t="s">
        <v>79</v>
      </c>
      <c r="AY394" s="266" t="s">
        <v>150</v>
      </c>
    </row>
    <row r="395" s="2" customFormat="1" ht="16.5" customHeight="1">
      <c r="A395" s="40"/>
      <c r="B395" s="41"/>
      <c r="C395" s="267" t="s">
        <v>491</v>
      </c>
      <c r="D395" s="267" t="s">
        <v>412</v>
      </c>
      <c r="E395" s="268" t="s">
        <v>1683</v>
      </c>
      <c r="F395" s="269" t="s">
        <v>1684</v>
      </c>
      <c r="G395" s="270" t="s">
        <v>170</v>
      </c>
      <c r="H395" s="271">
        <v>2</v>
      </c>
      <c r="I395" s="272"/>
      <c r="J395" s="273">
        <f>ROUND(I395*H395,2)</f>
        <v>0</v>
      </c>
      <c r="K395" s="269" t="s">
        <v>156</v>
      </c>
      <c r="L395" s="274"/>
      <c r="M395" s="275" t="s">
        <v>19</v>
      </c>
      <c r="N395" s="276" t="s">
        <v>43</v>
      </c>
      <c r="O395" s="86"/>
      <c r="P395" s="224">
        <f>O395*H395</f>
        <v>0</v>
      </c>
      <c r="Q395" s="224">
        <v>0.0020999999999999999</v>
      </c>
      <c r="R395" s="224">
        <f>Q395*H395</f>
        <v>0.0041999999999999997</v>
      </c>
      <c r="S395" s="224">
        <v>0</v>
      </c>
      <c r="T395" s="225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6" t="s">
        <v>208</v>
      </c>
      <c r="AT395" s="226" t="s">
        <v>412</v>
      </c>
      <c r="AU395" s="226" t="s">
        <v>81</v>
      </c>
      <c r="AY395" s="19" t="s">
        <v>150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19" t="s">
        <v>79</v>
      </c>
      <c r="BK395" s="227">
        <f>ROUND(I395*H395,2)</f>
        <v>0</v>
      </c>
      <c r="BL395" s="19" t="s">
        <v>157</v>
      </c>
      <c r="BM395" s="226" t="s">
        <v>1685</v>
      </c>
    </row>
    <row r="396" s="2" customFormat="1">
      <c r="A396" s="40"/>
      <c r="B396" s="41"/>
      <c r="C396" s="42"/>
      <c r="D396" s="228" t="s">
        <v>159</v>
      </c>
      <c r="E396" s="42"/>
      <c r="F396" s="229" t="s">
        <v>1684</v>
      </c>
      <c r="G396" s="42"/>
      <c r="H396" s="42"/>
      <c r="I396" s="230"/>
      <c r="J396" s="42"/>
      <c r="K396" s="42"/>
      <c r="L396" s="46"/>
      <c r="M396" s="231"/>
      <c r="N396" s="232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159</v>
      </c>
      <c r="AU396" s="19" t="s">
        <v>81</v>
      </c>
    </row>
    <row r="397" s="13" customFormat="1">
      <c r="A397" s="13"/>
      <c r="B397" s="235"/>
      <c r="C397" s="236"/>
      <c r="D397" s="228" t="s">
        <v>163</v>
      </c>
      <c r="E397" s="237" t="s">
        <v>19</v>
      </c>
      <c r="F397" s="238" t="s">
        <v>1686</v>
      </c>
      <c r="G397" s="236"/>
      <c r="H397" s="237" t="s">
        <v>19</v>
      </c>
      <c r="I397" s="239"/>
      <c r="J397" s="236"/>
      <c r="K397" s="236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163</v>
      </c>
      <c r="AU397" s="244" t="s">
        <v>81</v>
      </c>
      <c r="AV397" s="13" t="s">
        <v>79</v>
      </c>
      <c r="AW397" s="13" t="s">
        <v>34</v>
      </c>
      <c r="AX397" s="13" t="s">
        <v>72</v>
      </c>
      <c r="AY397" s="244" t="s">
        <v>150</v>
      </c>
    </row>
    <row r="398" s="13" customFormat="1">
      <c r="A398" s="13"/>
      <c r="B398" s="235"/>
      <c r="C398" s="236"/>
      <c r="D398" s="228" t="s">
        <v>163</v>
      </c>
      <c r="E398" s="237" t="s">
        <v>19</v>
      </c>
      <c r="F398" s="238" t="s">
        <v>1687</v>
      </c>
      <c r="G398" s="236"/>
      <c r="H398" s="237" t="s">
        <v>19</v>
      </c>
      <c r="I398" s="239"/>
      <c r="J398" s="236"/>
      <c r="K398" s="236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163</v>
      </c>
      <c r="AU398" s="244" t="s">
        <v>81</v>
      </c>
      <c r="AV398" s="13" t="s">
        <v>79</v>
      </c>
      <c r="AW398" s="13" t="s">
        <v>34</v>
      </c>
      <c r="AX398" s="13" t="s">
        <v>72</v>
      </c>
      <c r="AY398" s="244" t="s">
        <v>150</v>
      </c>
    </row>
    <row r="399" s="14" customFormat="1">
      <c r="A399" s="14"/>
      <c r="B399" s="245"/>
      <c r="C399" s="246"/>
      <c r="D399" s="228" t="s">
        <v>163</v>
      </c>
      <c r="E399" s="247" t="s">
        <v>19</v>
      </c>
      <c r="F399" s="248" t="s">
        <v>81</v>
      </c>
      <c r="G399" s="246"/>
      <c r="H399" s="249">
        <v>2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5" t="s">
        <v>163</v>
      </c>
      <c r="AU399" s="255" t="s">
        <v>81</v>
      </c>
      <c r="AV399" s="14" t="s">
        <v>81</v>
      </c>
      <c r="AW399" s="14" t="s">
        <v>34</v>
      </c>
      <c r="AX399" s="14" t="s">
        <v>72</v>
      </c>
      <c r="AY399" s="255" t="s">
        <v>150</v>
      </c>
    </row>
    <row r="400" s="15" customFormat="1">
      <c r="A400" s="15"/>
      <c r="B400" s="256"/>
      <c r="C400" s="257"/>
      <c r="D400" s="228" t="s">
        <v>163</v>
      </c>
      <c r="E400" s="258" t="s">
        <v>19</v>
      </c>
      <c r="F400" s="259" t="s">
        <v>167</v>
      </c>
      <c r="G400" s="257"/>
      <c r="H400" s="260">
        <v>2</v>
      </c>
      <c r="I400" s="261"/>
      <c r="J400" s="257"/>
      <c r="K400" s="257"/>
      <c r="L400" s="262"/>
      <c r="M400" s="263"/>
      <c r="N400" s="264"/>
      <c r="O400" s="264"/>
      <c r="P400" s="264"/>
      <c r="Q400" s="264"/>
      <c r="R400" s="264"/>
      <c r="S400" s="264"/>
      <c r="T400" s="26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6" t="s">
        <v>163</v>
      </c>
      <c r="AU400" s="266" t="s">
        <v>81</v>
      </c>
      <c r="AV400" s="15" t="s">
        <v>157</v>
      </c>
      <c r="AW400" s="15" t="s">
        <v>34</v>
      </c>
      <c r="AX400" s="15" t="s">
        <v>79</v>
      </c>
      <c r="AY400" s="266" t="s">
        <v>150</v>
      </c>
    </row>
    <row r="401" s="2" customFormat="1" ht="24.15" customHeight="1">
      <c r="A401" s="40"/>
      <c r="B401" s="41"/>
      <c r="C401" s="215" t="s">
        <v>501</v>
      </c>
      <c r="D401" s="215" t="s">
        <v>152</v>
      </c>
      <c r="E401" s="216" t="s">
        <v>1688</v>
      </c>
      <c r="F401" s="217" t="s">
        <v>1689</v>
      </c>
      <c r="G401" s="218" t="s">
        <v>170</v>
      </c>
      <c r="H401" s="219">
        <v>2</v>
      </c>
      <c r="I401" s="220"/>
      <c r="J401" s="221">
        <f>ROUND(I401*H401,2)</f>
        <v>0</v>
      </c>
      <c r="K401" s="217" t="s">
        <v>156</v>
      </c>
      <c r="L401" s="46"/>
      <c r="M401" s="222" t="s">
        <v>19</v>
      </c>
      <c r="N401" s="223" t="s">
        <v>43</v>
      </c>
      <c r="O401" s="86"/>
      <c r="P401" s="224">
        <f>O401*H401</f>
        <v>0</v>
      </c>
      <c r="Q401" s="224">
        <v>0.00069999999999999999</v>
      </c>
      <c r="R401" s="224">
        <f>Q401*H401</f>
        <v>0.0014</v>
      </c>
      <c r="S401" s="224">
        <v>0</v>
      </c>
      <c r="T401" s="225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26" t="s">
        <v>157</v>
      </c>
      <c r="AT401" s="226" t="s">
        <v>152</v>
      </c>
      <c r="AU401" s="226" t="s">
        <v>81</v>
      </c>
      <c r="AY401" s="19" t="s">
        <v>150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19" t="s">
        <v>79</v>
      </c>
      <c r="BK401" s="227">
        <f>ROUND(I401*H401,2)</f>
        <v>0</v>
      </c>
      <c r="BL401" s="19" t="s">
        <v>157</v>
      </c>
      <c r="BM401" s="226" t="s">
        <v>1690</v>
      </c>
    </row>
    <row r="402" s="2" customFormat="1">
      <c r="A402" s="40"/>
      <c r="B402" s="41"/>
      <c r="C402" s="42"/>
      <c r="D402" s="228" t="s">
        <v>159</v>
      </c>
      <c r="E402" s="42"/>
      <c r="F402" s="229" t="s">
        <v>1691</v>
      </c>
      <c r="G402" s="42"/>
      <c r="H402" s="42"/>
      <c r="I402" s="230"/>
      <c r="J402" s="42"/>
      <c r="K402" s="42"/>
      <c r="L402" s="46"/>
      <c r="M402" s="231"/>
      <c r="N402" s="232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159</v>
      </c>
      <c r="AU402" s="19" t="s">
        <v>81</v>
      </c>
    </row>
    <row r="403" s="2" customFormat="1">
      <c r="A403" s="40"/>
      <c r="B403" s="41"/>
      <c r="C403" s="42"/>
      <c r="D403" s="233" t="s">
        <v>161</v>
      </c>
      <c r="E403" s="42"/>
      <c r="F403" s="234" t="s">
        <v>1692</v>
      </c>
      <c r="G403" s="42"/>
      <c r="H403" s="42"/>
      <c r="I403" s="230"/>
      <c r="J403" s="42"/>
      <c r="K403" s="42"/>
      <c r="L403" s="46"/>
      <c r="M403" s="231"/>
      <c r="N403" s="232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161</v>
      </c>
      <c r="AU403" s="19" t="s">
        <v>81</v>
      </c>
    </row>
    <row r="404" s="13" customFormat="1">
      <c r="A404" s="13"/>
      <c r="B404" s="235"/>
      <c r="C404" s="236"/>
      <c r="D404" s="228" t="s">
        <v>163</v>
      </c>
      <c r="E404" s="237" t="s">
        <v>19</v>
      </c>
      <c r="F404" s="238" t="s">
        <v>1693</v>
      </c>
      <c r="G404" s="236"/>
      <c r="H404" s="237" t="s">
        <v>19</v>
      </c>
      <c r="I404" s="239"/>
      <c r="J404" s="236"/>
      <c r="K404" s="236"/>
      <c r="L404" s="240"/>
      <c r="M404" s="241"/>
      <c r="N404" s="242"/>
      <c r="O404" s="242"/>
      <c r="P404" s="242"/>
      <c r="Q404" s="242"/>
      <c r="R404" s="242"/>
      <c r="S404" s="242"/>
      <c r="T404" s="24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4" t="s">
        <v>163</v>
      </c>
      <c r="AU404" s="244" t="s">
        <v>81</v>
      </c>
      <c r="AV404" s="13" t="s">
        <v>79</v>
      </c>
      <c r="AW404" s="13" t="s">
        <v>34</v>
      </c>
      <c r="AX404" s="13" t="s">
        <v>72</v>
      </c>
      <c r="AY404" s="244" t="s">
        <v>150</v>
      </c>
    </row>
    <row r="405" s="13" customFormat="1">
      <c r="A405" s="13"/>
      <c r="B405" s="235"/>
      <c r="C405" s="236"/>
      <c r="D405" s="228" t="s">
        <v>163</v>
      </c>
      <c r="E405" s="237" t="s">
        <v>19</v>
      </c>
      <c r="F405" s="238" t="s">
        <v>1694</v>
      </c>
      <c r="G405" s="236"/>
      <c r="H405" s="237" t="s">
        <v>19</v>
      </c>
      <c r="I405" s="239"/>
      <c r="J405" s="236"/>
      <c r="K405" s="236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163</v>
      </c>
      <c r="AU405" s="244" t="s">
        <v>81</v>
      </c>
      <c r="AV405" s="13" t="s">
        <v>79</v>
      </c>
      <c r="AW405" s="13" t="s">
        <v>34</v>
      </c>
      <c r="AX405" s="13" t="s">
        <v>72</v>
      </c>
      <c r="AY405" s="244" t="s">
        <v>150</v>
      </c>
    </row>
    <row r="406" s="14" customFormat="1">
      <c r="A406" s="14"/>
      <c r="B406" s="245"/>
      <c r="C406" s="246"/>
      <c r="D406" s="228" t="s">
        <v>163</v>
      </c>
      <c r="E406" s="247" t="s">
        <v>19</v>
      </c>
      <c r="F406" s="248" t="s">
        <v>81</v>
      </c>
      <c r="G406" s="246"/>
      <c r="H406" s="249">
        <v>2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163</v>
      </c>
      <c r="AU406" s="255" t="s">
        <v>81</v>
      </c>
      <c r="AV406" s="14" t="s">
        <v>81</v>
      </c>
      <c r="AW406" s="14" t="s">
        <v>34</v>
      </c>
      <c r="AX406" s="14" t="s">
        <v>72</v>
      </c>
      <c r="AY406" s="255" t="s">
        <v>150</v>
      </c>
    </row>
    <row r="407" s="15" customFormat="1">
      <c r="A407" s="15"/>
      <c r="B407" s="256"/>
      <c r="C407" s="257"/>
      <c r="D407" s="228" t="s">
        <v>163</v>
      </c>
      <c r="E407" s="258" t="s">
        <v>19</v>
      </c>
      <c r="F407" s="259" t="s">
        <v>167</v>
      </c>
      <c r="G407" s="257"/>
      <c r="H407" s="260">
        <v>2</v>
      </c>
      <c r="I407" s="261"/>
      <c r="J407" s="257"/>
      <c r="K407" s="257"/>
      <c r="L407" s="262"/>
      <c r="M407" s="263"/>
      <c r="N407" s="264"/>
      <c r="O407" s="264"/>
      <c r="P407" s="264"/>
      <c r="Q407" s="264"/>
      <c r="R407" s="264"/>
      <c r="S407" s="264"/>
      <c r="T407" s="26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6" t="s">
        <v>163</v>
      </c>
      <c r="AU407" s="266" t="s">
        <v>81</v>
      </c>
      <c r="AV407" s="15" t="s">
        <v>157</v>
      </c>
      <c r="AW407" s="15" t="s">
        <v>34</v>
      </c>
      <c r="AX407" s="15" t="s">
        <v>79</v>
      </c>
      <c r="AY407" s="266" t="s">
        <v>150</v>
      </c>
    </row>
    <row r="408" s="2" customFormat="1" ht="16.5" customHeight="1">
      <c r="A408" s="40"/>
      <c r="B408" s="41"/>
      <c r="C408" s="267" t="s">
        <v>510</v>
      </c>
      <c r="D408" s="267" t="s">
        <v>412</v>
      </c>
      <c r="E408" s="268" t="s">
        <v>1695</v>
      </c>
      <c r="F408" s="269" t="s">
        <v>1696</v>
      </c>
      <c r="G408" s="270" t="s">
        <v>170</v>
      </c>
      <c r="H408" s="271">
        <v>1</v>
      </c>
      <c r="I408" s="272"/>
      <c r="J408" s="273">
        <f>ROUND(I408*H408,2)</f>
        <v>0</v>
      </c>
      <c r="K408" s="269" t="s">
        <v>156</v>
      </c>
      <c r="L408" s="274"/>
      <c r="M408" s="275" t="s">
        <v>19</v>
      </c>
      <c r="N408" s="276" t="s">
        <v>43</v>
      </c>
      <c r="O408" s="86"/>
      <c r="P408" s="224">
        <f>O408*H408</f>
        <v>0</v>
      </c>
      <c r="Q408" s="224">
        <v>0.0040000000000000001</v>
      </c>
      <c r="R408" s="224">
        <f>Q408*H408</f>
        <v>0.0040000000000000001</v>
      </c>
      <c r="S408" s="224">
        <v>0</v>
      </c>
      <c r="T408" s="225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6" t="s">
        <v>208</v>
      </c>
      <c r="AT408" s="226" t="s">
        <v>412</v>
      </c>
      <c r="AU408" s="226" t="s">
        <v>81</v>
      </c>
      <c r="AY408" s="19" t="s">
        <v>150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19" t="s">
        <v>79</v>
      </c>
      <c r="BK408" s="227">
        <f>ROUND(I408*H408,2)</f>
        <v>0</v>
      </c>
      <c r="BL408" s="19" t="s">
        <v>157</v>
      </c>
      <c r="BM408" s="226" t="s">
        <v>1697</v>
      </c>
    </row>
    <row r="409" s="2" customFormat="1">
      <c r="A409" s="40"/>
      <c r="B409" s="41"/>
      <c r="C409" s="42"/>
      <c r="D409" s="228" t="s">
        <v>159</v>
      </c>
      <c r="E409" s="42"/>
      <c r="F409" s="229" t="s">
        <v>1696</v>
      </c>
      <c r="G409" s="42"/>
      <c r="H409" s="42"/>
      <c r="I409" s="230"/>
      <c r="J409" s="42"/>
      <c r="K409" s="42"/>
      <c r="L409" s="46"/>
      <c r="M409" s="231"/>
      <c r="N409" s="232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159</v>
      </c>
      <c r="AU409" s="19" t="s">
        <v>81</v>
      </c>
    </row>
    <row r="410" s="13" customFormat="1">
      <c r="A410" s="13"/>
      <c r="B410" s="235"/>
      <c r="C410" s="236"/>
      <c r="D410" s="228" t="s">
        <v>163</v>
      </c>
      <c r="E410" s="237" t="s">
        <v>19</v>
      </c>
      <c r="F410" s="238" t="s">
        <v>1698</v>
      </c>
      <c r="G410" s="236"/>
      <c r="H410" s="237" t="s">
        <v>19</v>
      </c>
      <c r="I410" s="239"/>
      <c r="J410" s="236"/>
      <c r="K410" s="236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163</v>
      </c>
      <c r="AU410" s="244" t="s">
        <v>81</v>
      </c>
      <c r="AV410" s="13" t="s">
        <v>79</v>
      </c>
      <c r="AW410" s="13" t="s">
        <v>34</v>
      </c>
      <c r="AX410" s="13" t="s">
        <v>72</v>
      </c>
      <c r="AY410" s="244" t="s">
        <v>150</v>
      </c>
    </row>
    <row r="411" s="14" customFormat="1">
      <c r="A411" s="14"/>
      <c r="B411" s="245"/>
      <c r="C411" s="246"/>
      <c r="D411" s="228" t="s">
        <v>163</v>
      </c>
      <c r="E411" s="247" t="s">
        <v>19</v>
      </c>
      <c r="F411" s="248" t="s">
        <v>1699</v>
      </c>
      <c r="G411" s="246"/>
      <c r="H411" s="249">
        <v>1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163</v>
      </c>
      <c r="AU411" s="255" t="s">
        <v>81</v>
      </c>
      <c r="AV411" s="14" t="s">
        <v>81</v>
      </c>
      <c r="AW411" s="14" t="s">
        <v>34</v>
      </c>
      <c r="AX411" s="14" t="s">
        <v>72</v>
      </c>
      <c r="AY411" s="255" t="s">
        <v>150</v>
      </c>
    </row>
    <row r="412" s="15" customFormat="1">
      <c r="A412" s="15"/>
      <c r="B412" s="256"/>
      <c r="C412" s="257"/>
      <c r="D412" s="228" t="s">
        <v>163</v>
      </c>
      <c r="E412" s="258" t="s">
        <v>19</v>
      </c>
      <c r="F412" s="259" t="s">
        <v>167</v>
      </c>
      <c r="G412" s="257"/>
      <c r="H412" s="260">
        <v>1</v>
      </c>
      <c r="I412" s="261"/>
      <c r="J412" s="257"/>
      <c r="K412" s="257"/>
      <c r="L412" s="262"/>
      <c r="M412" s="263"/>
      <c r="N412" s="264"/>
      <c r="O412" s="264"/>
      <c r="P412" s="264"/>
      <c r="Q412" s="264"/>
      <c r="R412" s="264"/>
      <c r="S412" s="264"/>
      <c r="T412" s="26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6" t="s">
        <v>163</v>
      </c>
      <c r="AU412" s="266" t="s">
        <v>81</v>
      </c>
      <c r="AV412" s="15" t="s">
        <v>157</v>
      </c>
      <c r="AW412" s="15" t="s">
        <v>34</v>
      </c>
      <c r="AX412" s="15" t="s">
        <v>79</v>
      </c>
      <c r="AY412" s="266" t="s">
        <v>150</v>
      </c>
    </row>
    <row r="413" s="2" customFormat="1" ht="16.5" customHeight="1">
      <c r="A413" s="40"/>
      <c r="B413" s="41"/>
      <c r="C413" s="267" t="s">
        <v>521</v>
      </c>
      <c r="D413" s="267" t="s">
        <v>412</v>
      </c>
      <c r="E413" s="268" t="s">
        <v>1700</v>
      </c>
      <c r="F413" s="269" t="s">
        <v>1701</v>
      </c>
      <c r="G413" s="270" t="s">
        <v>170</v>
      </c>
      <c r="H413" s="271">
        <v>1</v>
      </c>
      <c r="I413" s="272"/>
      <c r="J413" s="273">
        <f>ROUND(I413*H413,2)</f>
        <v>0</v>
      </c>
      <c r="K413" s="269" t="s">
        <v>156</v>
      </c>
      <c r="L413" s="274"/>
      <c r="M413" s="275" t="s">
        <v>19</v>
      </c>
      <c r="N413" s="276" t="s">
        <v>43</v>
      </c>
      <c r="O413" s="86"/>
      <c r="P413" s="224">
        <f>O413*H413</f>
        <v>0</v>
      </c>
      <c r="Q413" s="224">
        <v>0.0035000000000000001</v>
      </c>
      <c r="R413" s="224">
        <f>Q413*H413</f>
        <v>0.0035000000000000001</v>
      </c>
      <c r="S413" s="224">
        <v>0</v>
      </c>
      <c r="T413" s="225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26" t="s">
        <v>208</v>
      </c>
      <c r="AT413" s="226" t="s">
        <v>412</v>
      </c>
      <c r="AU413" s="226" t="s">
        <v>81</v>
      </c>
      <c r="AY413" s="19" t="s">
        <v>150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19" t="s">
        <v>79</v>
      </c>
      <c r="BK413" s="227">
        <f>ROUND(I413*H413,2)</f>
        <v>0</v>
      </c>
      <c r="BL413" s="19" t="s">
        <v>157</v>
      </c>
      <c r="BM413" s="226" t="s">
        <v>1702</v>
      </c>
    </row>
    <row r="414" s="2" customFormat="1">
      <c r="A414" s="40"/>
      <c r="B414" s="41"/>
      <c r="C414" s="42"/>
      <c r="D414" s="228" t="s">
        <v>159</v>
      </c>
      <c r="E414" s="42"/>
      <c r="F414" s="229" t="s">
        <v>1701</v>
      </c>
      <c r="G414" s="42"/>
      <c r="H414" s="42"/>
      <c r="I414" s="230"/>
      <c r="J414" s="42"/>
      <c r="K414" s="42"/>
      <c r="L414" s="46"/>
      <c r="M414" s="231"/>
      <c r="N414" s="232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159</v>
      </c>
      <c r="AU414" s="19" t="s">
        <v>81</v>
      </c>
    </row>
    <row r="415" s="13" customFormat="1">
      <c r="A415" s="13"/>
      <c r="B415" s="235"/>
      <c r="C415" s="236"/>
      <c r="D415" s="228" t="s">
        <v>163</v>
      </c>
      <c r="E415" s="237" t="s">
        <v>19</v>
      </c>
      <c r="F415" s="238" t="s">
        <v>1698</v>
      </c>
      <c r="G415" s="236"/>
      <c r="H415" s="237" t="s">
        <v>19</v>
      </c>
      <c r="I415" s="239"/>
      <c r="J415" s="236"/>
      <c r="K415" s="236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163</v>
      </c>
      <c r="AU415" s="244" t="s">
        <v>81</v>
      </c>
      <c r="AV415" s="13" t="s">
        <v>79</v>
      </c>
      <c r="AW415" s="13" t="s">
        <v>34</v>
      </c>
      <c r="AX415" s="13" t="s">
        <v>72</v>
      </c>
      <c r="AY415" s="244" t="s">
        <v>150</v>
      </c>
    </row>
    <row r="416" s="14" customFormat="1">
      <c r="A416" s="14"/>
      <c r="B416" s="245"/>
      <c r="C416" s="246"/>
      <c r="D416" s="228" t="s">
        <v>163</v>
      </c>
      <c r="E416" s="247" t="s">
        <v>19</v>
      </c>
      <c r="F416" s="248" t="s">
        <v>1703</v>
      </c>
      <c r="G416" s="246"/>
      <c r="H416" s="249">
        <v>1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163</v>
      </c>
      <c r="AU416" s="255" t="s">
        <v>81</v>
      </c>
      <c r="AV416" s="14" t="s">
        <v>81</v>
      </c>
      <c r="AW416" s="14" t="s">
        <v>34</v>
      </c>
      <c r="AX416" s="14" t="s">
        <v>72</v>
      </c>
      <c r="AY416" s="255" t="s">
        <v>150</v>
      </c>
    </row>
    <row r="417" s="15" customFormat="1">
      <c r="A417" s="15"/>
      <c r="B417" s="256"/>
      <c r="C417" s="257"/>
      <c r="D417" s="228" t="s">
        <v>163</v>
      </c>
      <c r="E417" s="258" t="s">
        <v>19</v>
      </c>
      <c r="F417" s="259" t="s">
        <v>167</v>
      </c>
      <c r="G417" s="257"/>
      <c r="H417" s="260">
        <v>1</v>
      </c>
      <c r="I417" s="261"/>
      <c r="J417" s="257"/>
      <c r="K417" s="257"/>
      <c r="L417" s="262"/>
      <c r="M417" s="263"/>
      <c r="N417" s="264"/>
      <c r="O417" s="264"/>
      <c r="P417" s="264"/>
      <c r="Q417" s="264"/>
      <c r="R417" s="264"/>
      <c r="S417" s="264"/>
      <c r="T417" s="26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6" t="s">
        <v>163</v>
      </c>
      <c r="AU417" s="266" t="s">
        <v>81</v>
      </c>
      <c r="AV417" s="15" t="s">
        <v>157</v>
      </c>
      <c r="AW417" s="15" t="s">
        <v>34</v>
      </c>
      <c r="AX417" s="15" t="s">
        <v>79</v>
      </c>
      <c r="AY417" s="266" t="s">
        <v>150</v>
      </c>
    </row>
    <row r="418" s="2" customFormat="1" ht="24.15" customHeight="1">
      <c r="A418" s="40"/>
      <c r="B418" s="41"/>
      <c r="C418" s="215" t="s">
        <v>528</v>
      </c>
      <c r="D418" s="215" t="s">
        <v>152</v>
      </c>
      <c r="E418" s="216" t="s">
        <v>1704</v>
      </c>
      <c r="F418" s="217" t="s">
        <v>1705</v>
      </c>
      <c r="G418" s="218" t="s">
        <v>170</v>
      </c>
      <c r="H418" s="219">
        <v>4</v>
      </c>
      <c r="I418" s="220"/>
      <c r="J418" s="221">
        <f>ROUND(I418*H418,2)</f>
        <v>0</v>
      </c>
      <c r="K418" s="217" t="s">
        <v>156</v>
      </c>
      <c r="L418" s="46"/>
      <c r="M418" s="222" t="s">
        <v>19</v>
      </c>
      <c r="N418" s="223" t="s">
        <v>43</v>
      </c>
      <c r="O418" s="86"/>
      <c r="P418" s="224">
        <f>O418*H418</f>
        <v>0</v>
      </c>
      <c r="Q418" s="224">
        <v>0.10940999999999999</v>
      </c>
      <c r="R418" s="224">
        <f>Q418*H418</f>
        <v>0.43763999999999997</v>
      </c>
      <c r="S418" s="224">
        <v>0</v>
      </c>
      <c r="T418" s="225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26" t="s">
        <v>157</v>
      </c>
      <c r="AT418" s="226" t="s">
        <v>152</v>
      </c>
      <c r="AU418" s="226" t="s">
        <v>81</v>
      </c>
      <c r="AY418" s="19" t="s">
        <v>150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19" t="s">
        <v>79</v>
      </c>
      <c r="BK418" s="227">
        <f>ROUND(I418*H418,2)</f>
        <v>0</v>
      </c>
      <c r="BL418" s="19" t="s">
        <v>157</v>
      </c>
      <c r="BM418" s="226" t="s">
        <v>1706</v>
      </c>
    </row>
    <row r="419" s="2" customFormat="1">
      <c r="A419" s="40"/>
      <c r="B419" s="41"/>
      <c r="C419" s="42"/>
      <c r="D419" s="228" t="s">
        <v>159</v>
      </c>
      <c r="E419" s="42"/>
      <c r="F419" s="229" t="s">
        <v>1707</v>
      </c>
      <c r="G419" s="42"/>
      <c r="H419" s="42"/>
      <c r="I419" s="230"/>
      <c r="J419" s="42"/>
      <c r="K419" s="42"/>
      <c r="L419" s="46"/>
      <c r="M419" s="231"/>
      <c r="N419" s="232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159</v>
      </c>
      <c r="AU419" s="19" t="s">
        <v>81</v>
      </c>
    </row>
    <row r="420" s="2" customFormat="1">
      <c r="A420" s="40"/>
      <c r="B420" s="41"/>
      <c r="C420" s="42"/>
      <c r="D420" s="233" t="s">
        <v>161</v>
      </c>
      <c r="E420" s="42"/>
      <c r="F420" s="234" t="s">
        <v>1708</v>
      </c>
      <c r="G420" s="42"/>
      <c r="H420" s="42"/>
      <c r="I420" s="230"/>
      <c r="J420" s="42"/>
      <c r="K420" s="42"/>
      <c r="L420" s="46"/>
      <c r="M420" s="231"/>
      <c r="N420" s="232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161</v>
      </c>
      <c r="AU420" s="19" t="s">
        <v>81</v>
      </c>
    </row>
    <row r="421" s="13" customFormat="1">
      <c r="A421" s="13"/>
      <c r="B421" s="235"/>
      <c r="C421" s="236"/>
      <c r="D421" s="228" t="s">
        <v>163</v>
      </c>
      <c r="E421" s="237" t="s">
        <v>19</v>
      </c>
      <c r="F421" s="238" t="s">
        <v>1693</v>
      </c>
      <c r="G421" s="236"/>
      <c r="H421" s="237" t="s">
        <v>19</v>
      </c>
      <c r="I421" s="239"/>
      <c r="J421" s="236"/>
      <c r="K421" s="236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163</v>
      </c>
      <c r="AU421" s="244" t="s">
        <v>81</v>
      </c>
      <c r="AV421" s="13" t="s">
        <v>79</v>
      </c>
      <c r="AW421" s="13" t="s">
        <v>34</v>
      </c>
      <c r="AX421" s="13" t="s">
        <v>72</v>
      </c>
      <c r="AY421" s="244" t="s">
        <v>150</v>
      </c>
    </row>
    <row r="422" s="13" customFormat="1">
      <c r="A422" s="13"/>
      <c r="B422" s="235"/>
      <c r="C422" s="236"/>
      <c r="D422" s="228" t="s">
        <v>163</v>
      </c>
      <c r="E422" s="237" t="s">
        <v>19</v>
      </c>
      <c r="F422" s="238" t="s">
        <v>1709</v>
      </c>
      <c r="G422" s="236"/>
      <c r="H422" s="237" t="s">
        <v>19</v>
      </c>
      <c r="I422" s="239"/>
      <c r="J422" s="236"/>
      <c r="K422" s="236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163</v>
      </c>
      <c r="AU422" s="244" t="s">
        <v>81</v>
      </c>
      <c r="AV422" s="13" t="s">
        <v>79</v>
      </c>
      <c r="AW422" s="13" t="s">
        <v>34</v>
      </c>
      <c r="AX422" s="13" t="s">
        <v>72</v>
      </c>
      <c r="AY422" s="244" t="s">
        <v>150</v>
      </c>
    </row>
    <row r="423" s="14" customFormat="1">
      <c r="A423" s="14"/>
      <c r="B423" s="245"/>
      <c r="C423" s="246"/>
      <c r="D423" s="228" t="s">
        <v>163</v>
      </c>
      <c r="E423" s="247" t="s">
        <v>19</v>
      </c>
      <c r="F423" s="248" t="s">
        <v>81</v>
      </c>
      <c r="G423" s="246"/>
      <c r="H423" s="249">
        <v>2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163</v>
      </c>
      <c r="AU423" s="255" t="s">
        <v>81</v>
      </c>
      <c r="AV423" s="14" t="s">
        <v>81</v>
      </c>
      <c r="AW423" s="14" t="s">
        <v>34</v>
      </c>
      <c r="AX423" s="14" t="s">
        <v>72</v>
      </c>
      <c r="AY423" s="255" t="s">
        <v>150</v>
      </c>
    </row>
    <row r="424" s="13" customFormat="1">
      <c r="A424" s="13"/>
      <c r="B424" s="235"/>
      <c r="C424" s="236"/>
      <c r="D424" s="228" t="s">
        <v>163</v>
      </c>
      <c r="E424" s="237" t="s">
        <v>19</v>
      </c>
      <c r="F424" s="238" t="s">
        <v>1694</v>
      </c>
      <c r="G424" s="236"/>
      <c r="H424" s="237" t="s">
        <v>19</v>
      </c>
      <c r="I424" s="239"/>
      <c r="J424" s="236"/>
      <c r="K424" s="236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163</v>
      </c>
      <c r="AU424" s="244" t="s">
        <v>81</v>
      </c>
      <c r="AV424" s="13" t="s">
        <v>79</v>
      </c>
      <c r="AW424" s="13" t="s">
        <v>34</v>
      </c>
      <c r="AX424" s="13" t="s">
        <v>72</v>
      </c>
      <c r="AY424" s="244" t="s">
        <v>150</v>
      </c>
    </row>
    <row r="425" s="14" customFormat="1">
      <c r="A425" s="14"/>
      <c r="B425" s="245"/>
      <c r="C425" s="246"/>
      <c r="D425" s="228" t="s">
        <v>163</v>
      </c>
      <c r="E425" s="247" t="s">
        <v>19</v>
      </c>
      <c r="F425" s="248" t="s">
        <v>81</v>
      </c>
      <c r="G425" s="246"/>
      <c r="H425" s="249">
        <v>2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163</v>
      </c>
      <c r="AU425" s="255" t="s">
        <v>81</v>
      </c>
      <c r="AV425" s="14" t="s">
        <v>81</v>
      </c>
      <c r="AW425" s="14" t="s">
        <v>34</v>
      </c>
      <c r="AX425" s="14" t="s">
        <v>72</v>
      </c>
      <c r="AY425" s="255" t="s">
        <v>150</v>
      </c>
    </row>
    <row r="426" s="15" customFormat="1">
      <c r="A426" s="15"/>
      <c r="B426" s="256"/>
      <c r="C426" s="257"/>
      <c r="D426" s="228" t="s">
        <v>163</v>
      </c>
      <c r="E426" s="258" t="s">
        <v>19</v>
      </c>
      <c r="F426" s="259" t="s">
        <v>167</v>
      </c>
      <c r="G426" s="257"/>
      <c r="H426" s="260">
        <v>4</v>
      </c>
      <c r="I426" s="261"/>
      <c r="J426" s="257"/>
      <c r="K426" s="257"/>
      <c r="L426" s="262"/>
      <c r="M426" s="263"/>
      <c r="N426" s="264"/>
      <c r="O426" s="264"/>
      <c r="P426" s="264"/>
      <c r="Q426" s="264"/>
      <c r="R426" s="264"/>
      <c r="S426" s="264"/>
      <c r="T426" s="26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6" t="s">
        <v>163</v>
      </c>
      <c r="AU426" s="266" t="s">
        <v>81</v>
      </c>
      <c r="AV426" s="15" t="s">
        <v>157</v>
      </c>
      <c r="AW426" s="15" t="s">
        <v>34</v>
      </c>
      <c r="AX426" s="15" t="s">
        <v>79</v>
      </c>
      <c r="AY426" s="266" t="s">
        <v>150</v>
      </c>
    </row>
    <row r="427" s="2" customFormat="1" ht="21.75" customHeight="1">
      <c r="A427" s="40"/>
      <c r="B427" s="41"/>
      <c r="C427" s="267" t="s">
        <v>535</v>
      </c>
      <c r="D427" s="267" t="s">
        <v>412</v>
      </c>
      <c r="E427" s="268" t="s">
        <v>1710</v>
      </c>
      <c r="F427" s="269" t="s">
        <v>1711</v>
      </c>
      <c r="G427" s="270" t="s">
        <v>170</v>
      </c>
      <c r="H427" s="271">
        <v>2</v>
      </c>
      <c r="I427" s="272"/>
      <c r="J427" s="273">
        <f>ROUND(I427*H427,2)</f>
        <v>0</v>
      </c>
      <c r="K427" s="269" t="s">
        <v>156</v>
      </c>
      <c r="L427" s="274"/>
      <c r="M427" s="275" t="s">
        <v>19</v>
      </c>
      <c r="N427" s="276" t="s">
        <v>43</v>
      </c>
      <c r="O427" s="86"/>
      <c r="P427" s="224">
        <f>O427*H427</f>
        <v>0</v>
      </c>
      <c r="Q427" s="224">
        <v>0.0064999999999999997</v>
      </c>
      <c r="R427" s="224">
        <f>Q427*H427</f>
        <v>0.012999999999999999</v>
      </c>
      <c r="S427" s="224">
        <v>0</v>
      </c>
      <c r="T427" s="225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6" t="s">
        <v>208</v>
      </c>
      <c r="AT427" s="226" t="s">
        <v>412</v>
      </c>
      <c r="AU427" s="226" t="s">
        <v>81</v>
      </c>
      <c r="AY427" s="19" t="s">
        <v>150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19" t="s">
        <v>79</v>
      </c>
      <c r="BK427" s="227">
        <f>ROUND(I427*H427,2)</f>
        <v>0</v>
      </c>
      <c r="BL427" s="19" t="s">
        <v>157</v>
      </c>
      <c r="BM427" s="226" t="s">
        <v>1712</v>
      </c>
    </row>
    <row r="428" s="2" customFormat="1">
      <c r="A428" s="40"/>
      <c r="B428" s="41"/>
      <c r="C428" s="42"/>
      <c r="D428" s="228" t="s">
        <v>159</v>
      </c>
      <c r="E428" s="42"/>
      <c r="F428" s="229" t="s">
        <v>1711</v>
      </c>
      <c r="G428" s="42"/>
      <c r="H428" s="42"/>
      <c r="I428" s="230"/>
      <c r="J428" s="42"/>
      <c r="K428" s="42"/>
      <c r="L428" s="46"/>
      <c r="M428" s="231"/>
      <c r="N428" s="232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159</v>
      </c>
      <c r="AU428" s="19" t="s">
        <v>81</v>
      </c>
    </row>
    <row r="429" s="13" customFormat="1">
      <c r="A429" s="13"/>
      <c r="B429" s="235"/>
      <c r="C429" s="236"/>
      <c r="D429" s="228" t="s">
        <v>163</v>
      </c>
      <c r="E429" s="237" t="s">
        <v>19</v>
      </c>
      <c r="F429" s="238" t="s">
        <v>1713</v>
      </c>
      <c r="G429" s="236"/>
      <c r="H429" s="237" t="s">
        <v>19</v>
      </c>
      <c r="I429" s="239"/>
      <c r="J429" s="236"/>
      <c r="K429" s="236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163</v>
      </c>
      <c r="AU429" s="244" t="s">
        <v>81</v>
      </c>
      <c r="AV429" s="13" t="s">
        <v>79</v>
      </c>
      <c r="AW429" s="13" t="s">
        <v>34</v>
      </c>
      <c r="AX429" s="13" t="s">
        <v>72</v>
      </c>
      <c r="AY429" s="244" t="s">
        <v>150</v>
      </c>
    </row>
    <row r="430" s="14" customFormat="1">
      <c r="A430" s="14"/>
      <c r="B430" s="245"/>
      <c r="C430" s="246"/>
      <c r="D430" s="228" t="s">
        <v>163</v>
      </c>
      <c r="E430" s="247" t="s">
        <v>19</v>
      </c>
      <c r="F430" s="248" t="s">
        <v>81</v>
      </c>
      <c r="G430" s="246"/>
      <c r="H430" s="249">
        <v>2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163</v>
      </c>
      <c r="AU430" s="255" t="s">
        <v>81</v>
      </c>
      <c r="AV430" s="14" t="s">
        <v>81</v>
      </c>
      <c r="AW430" s="14" t="s">
        <v>34</v>
      </c>
      <c r="AX430" s="14" t="s">
        <v>72</v>
      </c>
      <c r="AY430" s="255" t="s">
        <v>150</v>
      </c>
    </row>
    <row r="431" s="15" customFormat="1">
      <c r="A431" s="15"/>
      <c r="B431" s="256"/>
      <c r="C431" s="257"/>
      <c r="D431" s="228" t="s">
        <v>163</v>
      </c>
      <c r="E431" s="258" t="s">
        <v>19</v>
      </c>
      <c r="F431" s="259" t="s">
        <v>167</v>
      </c>
      <c r="G431" s="257"/>
      <c r="H431" s="260">
        <v>2</v>
      </c>
      <c r="I431" s="261"/>
      <c r="J431" s="257"/>
      <c r="K431" s="257"/>
      <c r="L431" s="262"/>
      <c r="M431" s="263"/>
      <c r="N431" s="264"/>
      <c r="O431" s="264"/>
      <c r="P431" s="264"/>
      <c r="Q431" s="264"/>
      <c r="R431" s="264"/>
      <c r="S431" s="264"/>
      <c r="T431" s="26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6" t="s">
        <v>163</v>
      </c>
      <c r="AU431" s="266" t="s">
        <v>81</v>
      </c>
      <c r="AV431" s="15" t="s">
        <v>157</v>
      </c>
      <c r="AW431" s="15" t="s">
        <v>34</v>
      </c>
      <c r="AX431" s="15" t="s">
        <v>79</v>
      </c>
      <c r="AY431" s="266" t="s">
        <v>150</v>
      </c>
    </row>
    <row r="432" s="2" customFormat="1" ht="24.15" customHeight="1">
      <c r="A432" s="40"/>
      <c r="B432" s="41"/>
      <c r="C432" s="215" t="s">
        <v>543</v>
      </c>
      <c r="D432" s="215" t="s">
        <v>152</v>
      </c>
      <c r="E432" s="216" t="s">
        <v>557</v>
      </c>
      <c r="F432" s="217" t="s">
        <v>558</v>
      </c>
      <c r="G432" s="218" t="s">
        <v>155</v>
      </c>
      <c r="H432" s="219">
        <v>287</v>
      </c>
      <c r="I432" s="220"/>
      <c r="J432" s="221">
        <f>ROUND(I432*H432,2)</f>
        <v>0</v>
      </c>
      <c r="K432" s="217" t="s">
        <v>156</v>
      </c>
      <c r="L432" s="46"/>
      <c r="M432" s="222" t="s">
        <v>19</v>
      </c>
      <c r="N432" s="223" t="s">
        <v>43</v>
      </c>
      <c r="O432" s="86"/>
      <c r="P432" s="224">
        <f>O432*H432</f>
        <v>0</v>
      </c>
      <c r="Q432" s="224">
        <v>0.00036000000000000002</v>
      </c>
      <c r="R432" s="224">
        <f>Q432*H432</f>
        <v>0.10332000000000001</v>
      </c>
      <c r="S432" s="224">
        <v>0</v>
      </c>
      <c r="T432" s="225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26" t="s">
        <v>157</v>
      </c>
      <c r="AT432" s="226" t="s">
        <v>152</v>
      </c>
      <c r="AU432" s="226" t="s">
        <v>81</v>
      </c>
      <c r="AY432" s="19" t="s">
        <v>150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19" t="s">
        <v>79</v>
      </c>
      <c r="BK432" s="227">
        <f>ROUND(I432*H432,2)</f>
        <v>0</v>
      </c>
      <c r="BL432" s="19" t="s">
        <v>157</v>
      </c>
      <c r="BM432" s="226" t="s">
        <v>1714</v>
      </c>
    </row>
    <row r="433" s="2" customFormat="1">
      <c r="A433" s="40"/>
      <c r="B433" s="41"/>
      <c r="C433" s="42"/>
      <c r="D433" s="228" t="s">
        <v>159</v>
      </c>
      <c r="E433" s="42"/>
      <c r="F433" s="229" t="s">
        <v>560</v>
      </c>
      <c r="G433" s="42"/>
      <c r="H433" s="42"/>
      <c r="I433" s="230"/>
      <c r="J433" s="42"/>
      <c r="K433" s="42"/>
      <c r="L433" s="46"/>
      <c r="M433" s="231"/>
      <c r="N433" s="232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159</v>
      </c>
      <c r="AU433" s="19" t="s">
        <v>81</v>
      </c>
    </row>
    <row r="434" s="2" customFormat="1">
      <c r="A434" s="40"/>
      <c r="B434" s="41"/>
      <c r="C434" s="42"/>
      <c r="D434" s="233" t="s">
        <v>161</v>
      </c>
      <c r="E434" s="42"/>
      <c r="F434" s="234" t="s">
        <v>561</v>
      </c>
      <c r="G434" s="42"/>
      <c r="H434" s="42"/>
      <c r="I434" s="230"/>
      <c r="J434" s="42"/>
      <c r="K434" s="42"/>
      <c r="L434" s="46"/>
      <c r="M434" s="231"/>
      <c r="N434" s="232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161</v>
      </c>
      <c r="AU434" s="19" t="s">
        <v>81</v>
      </c>
    </row>
    <row r="435" s="13" customFormat="1">
      <c r="A435" s="13"/>
      <c r="B435" s="235"/>
      <c r="C435" s="236"/>
      <c r="D435" s="228" t="s">
        <v>163</v>
      </c>
      <c r="E435" s="237" t="s">
        <v>19</v>
      </c>
      <c r="F435" s="238" t="s">
        <v>1543</v>
      </c>
      <c r="G435" s="236"/>
      <c r="H435" s="237" t="s">
        <v>19</v>
      </c>
      <c r="I435" s="239"/>
      <c r="J435" s="236"/>
      <c r="K435" s="236"/>
      <c r="L435" s="240"/>
      <c r="M435" s="241"/>
      <c r="N435" s="242"/>
      <c r="O435" s="242"/>
      <c r="P435" s="242"/>
      <c r="Q435" s="242"/>
      <c r="R435" s="242"/>
      <c r="S435" s="242"/>
      <c r="T435" s="24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4" t="s">
        <v>163</v>
      </c>
      <c r="AU435" s="244" t="s">
        <v>81</v>
      </c>
      <c r="AV435" s="13" t="s">
        <v>79</v>
      </c>
      <c r="AW435" s="13" t="s">
        <v>34</v>
      </c>
      <c r="AX435" s="13" t="s">
        <v>72</v>
      </c>
      <c r="AY435" s="244" t="s">
        <v>150</v>
      </c>
    </row>
    <row r="436" s="13" customFormat="1">
      <c r="A436" s="13"/>
      <c r="B436" s="235"/>
      <c r="C436" s="236"/>
      <c r="D436" s="228" t="s">
        <v>163</v>
      </c>
      <c r="E436" s="237" t="s">
        <v>19</v>
      </c>
      <c r="F436" s="238" t="s">
        <v>562</v>
      </c>
      <c r="G436" s="236"/>
      <c r="H436" s="237" t="s">
        <v>19</v>
      </c>
      <c r="I436" s="239"/>
      <c r="J436" s="236"/>
      <c r="K436" s="236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163</v>
      </c>
      <c r="AU436" s="244" t="s">
        <v>81</v>
      </c>
      <c r="AV436" s="13" t="s">
        <v>79</v>
      </c>
      <c r="AW436" s="13" t="s">
        <v>34</v>
      </c>
      <c r="AX436" s="13" t="s">
        <v>72</v>
      </c>
      <c r="AY436" s="244" t="s">
        <v>150</v>
      </c>
    </row>
    <row r="437" s="14" customFormat="1">
      <c r="A437" s="14"/>
      <c r="B437" s="245"/>
      <c r="C437" s="246"/>
      <c r="D437" s="228" t="s">
        <v>163</v>
      </c>
      <c r="E437" s="247" t="s">
        <v>19</v>
      </c>
      <c r="F437" s="248" t="s">
        <v>1715</v>
      </c>
      <c r="G437" s="246"/>
      <c r="H437" s="249">
        <v>287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163</v>
      </c>
      <c r="AU437" s="255" t="s">
        <v>81</v>
      </c>
      <c r="AV437" s="14" t="s">
        <v>81</v>
      </c>
      <c r="AW437" s="14" t="s">
        <v>34</v>
      </c>
      <c r="AX437" s="14" t="s">
        <v>72</v>
      </c>
      <c r="AY437" s="255" t="s">
        <v>150</v>
      </c>
    </row>
    <row r="438" s="15" customFormat="1">
      <c r="A438" s="15"/>
      <c r="B438" s="256"/>
      <c r="C438" s="257"/>
      <c r="D438" s="228" t="s">
        <v>163</v>
      </c>
      <c r="E438" s="258" t="s">
        <v>19</v>
      </c>
      <c r="F438" s="259" t="s">
        <v>167</v>
      </c>
      <c r="G438" s="257"/>
      <c r="H438" s="260">
        <v>287</v>
      </c>
      <c r="I438" s="261"/>
      <c r="J438" s="257"/>
      <c r="K438" s="257"/>
      <c r="L438" s="262"/>
      <c r="M438" s="263"/>
      <c r="N438" s="264"/>
      <c r="O438" s="264"/>
      <c r="P438" s="264"/>
      <c r="Q438" s="264"/>
      <c r="R438" s="264"/>
      <c r="S438" s="264"/>
      <c r="T438" s="26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6" t="s">
        <v>163</v>
      </c>
      <c r="AU438" s="266" t="s">
        <v>81</v>
      </c>
      <c r="AV438" s="15" t="s">
        <v>157</v>
      </c>
      <c r="AW438" s="15" t="s">
        <v>34</v>
      </c>
      <c r="AX438" s="15" t="s">
        <v>79</v>
      </c>
      <c r="AY438" s="266" t="s">
        <v>150</v>
      </c>
    </row>
    <row r="439" s="2" customFormat="1" ht="33" customHeight="1">
      <c r="A439" s="40"/>
      <c r="B439" s="41"/>
      <c r="C439" s="215" t="s">
        <v>549</v>
      </c>
      <c r="D439" s="215" t="s">
        <v>152</v>
      </c>
      <c r="E439" s="216" t="s">
        <v>1716</v>
      </c>
      <c r="F439" s="217" t="s">
        <v>1717</v>
      </c>
      <c r="G439" s="218" t="s">
        <v>476</v>
      </c>
      <c r="H439" s="219">
        <v>16</v>
      </c>
      <c r="I439" s="220"/>
      <c r="J439" s="221">
        <f>ROUND(I439*H439,2)</f>
        <v>0</v>
      </c>
      <c r="K439" s="217" t="s">
        <v>156</v>
      </c>
      <c r="L439" s="46"/>
      <c r="M439" s="222" t="s">
        <v>19</v>
      </c>
      <c r="N439" s="223" t="s">
        <v>43</v>
      </c>
      <c r="O439" s="86"/>
      <c r="P439" s="224">
        <f>O439*H439</f>
        <v>0</v>
      </c>
      <c r="Q439" s="224">
        <v>0.00060999999999999997</v>
      </c>
      <c r="R439" s="224">
        <f>Q439*H439</f>
        <v>0.0097599999999999996</v>
      </c>
      <c r="S439" s="224">
        <v>0</v>
      </c>
      <c r="T439" s="225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26" t="s">
        <v>157</v>
      </c>
      <c r="AT439" s="226" t="s">
        <v>152</v>
      </c>
      <c r="AU439" s="226" t="s">
        <v>81</v>
      </c>
      <c r="AY439" s="19" t="s">
        <v>150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19" t="s">
        <v>79</v>
      </c>
      <c r="BK439" s="227">
        <f>ROUND(I439*H439,2)</f>
        <v>0</v>
      </c>
      <c r="BL439" s="19" t="s">
        <v>157</v>
      </c>
      <c r="BM439" s="226" t="s">
        <v>1718</v>
      </c>
    </row>
    <row r="440" s="2" customFormat="1">
      <c r="A440" s="40"/>
      <c r="B440" s="41"/>
      <c r="C440" s="42"/>
      <c r="D440" s="228" t="s">
        <v>159</v>
      </c>
      <c r="E440" s="42"/>
      <c r="F440" s="229" t="s">
        <v>1719</v>
      </c>
      <c r="G440" s="42"/>
      <c r="H440" s="42"/>
      <c r="I440" s="230"/>
      <c r="J440" s="42"/>
      <c r="K440" s="42"/>
      <c r="L440" s="46"/>
      <c r="M440" s="231"/>
      <c r="N440" s="232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159</v>
      </c>
      <c r="AU440" s="19" t="s">
        <v>81</v>
      </c>
    </row>
    <row r="441" s="2" customFormat="1">
      <c r="A441" s="40"/>
      <c r="B441" s="41"/>
      <c r="C441" s="42"/>
      <c r="D441" s="233" t="s">
        <v>161</v>
      </c>
      <c r="E441" s="42"/>
      <c r="F441" s="234" t="s">
        <v>1720</v>
      </c>
      <c r="G441" s="42"/>
      <c r="H441" s="42"/>
      <c r="I441" s="230"/>
      <c r="J441" s="42"/>
      <c r="K441" s="42"/>
      <c r="L441" s="46"/>
      <c r="M441" s="231"/>
      <c r="N441" s="232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161</v>
      </c>
      <c r="AU441" s="19" t="s">
        <v>81</v>
      </c>
    </row>
    <row r="442" s="13" customFormat="1">
      <c r="A442" s="13"/>
      <c r="B442" s="235"/>
      <c r="C442" s="236"/>
      <c r="D442" s="228" t="s">
        <v>163</v>
      </c>
      <c r="E442" s="237" t="s">
        <v>19</v>
      </c>
      <c r="F442" s="238" t="s">
        <v>1721</v>
      </c>
      <c r="G442" s="236"/>
      <c r="H442" s="237" t="s">
        <v>19</v>
      </c>
      <c r="I442" s="239"/>
      <c r="J442" s="236"/>
      <c r="K442" s="236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163</v>
      </c>
      <c r="AU442" s="244" t="s">
        <v>81</v>
      </c>
      <c r="AV442" s="13" t="s">
        <v>79</v>
      </c>
      <c r="AW442" s="13" t="s">
        <v>34</v>
      </c>
      <c r="AX442" s="13" t="s">
        <v>72</v>
      </c>
      <c r="AY442" s="244" t="s">
        <v>150</v>
      </c>
    </row>
    <row r="443" s="14" customFormat="1">
      <c r="A443" s="14"/>
      <c r="B443" s="245"/>
      <c r="C443" s="246"/>
      <c r="D443" s="228" t="s">
        <v>163</v>
      </c>
      <c r="E443" s="247" t="s">
        <v>19</v>
      </c>
      <c r="F443" s="248" t="s">
        <v>276</v>
      </c>
      <c r="G443" s="246"/>
      <c r="H443" s="249">
        <v>16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163</v>
      </c>
      <c r="AU443" s="255" t="s">
        <v>81</v>
      </c>
      <c r="AV443" s="14" t="s">
        <v>81</v>
      </c>
      <c r="AW443" s="14" t="s">
        <v>34</v>
      </c>
      <c r="AX443" s="14" t="s">
        <v>72</v>
      </c>
      <c r="AY443" s="255" t="s">
        <v>150</v>
      </c>
    </row>
    <row r="444" s="15" customFormat="1">
      <c r="A444" s="15"/>
      <c r="B444" s="256"/>
      <c r="C444" s="257"/>
      <c r="D444" s="228" t="s">
        <v>163</v>
      </c>
      <c r="E444" s="258" t="s">
        <v>19</v>
      </c>
      <c r="F444" s="259" t="s">
        <v>167</v>
      </c>
      <c r="G444" s="257"/>
      <c r="H444" s="260">
        <v>16</v>
      </c>
      <c r="I444" s="261"/>
      <c r="J444" s="257"/>
      <c r="K444" s="257"/>
      <c r="L444" s="262"/>
      <c r="M444" s="263"/>
      <c r="N444" s="264"/>
      <c r="O444" s="264"/>
      <c r="P444" s="264"/>
      <c r="Q444" s="264"/>
      <c r="R444" s="264"/>
      <c r="S444" s="264"/>
      <c r="T444" s="26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6" t="s">
        <v>163</v>
      </c>
      <c r="AU444" s="266" t="s">
        <v>81</v>
      </c>
      <c r="AV444" s="15" t="s">
        <v>157</v>
      </c>
      <c r="AW444" s="15" t="s">
        <v>34</v>
      </c>
      <c r="AX444" s="15" t="s">
        <v>79</v>
      </c>
      <c r="AY444" s="266" t="s">
        <v>150</v>
      </c>
    </row>
    <row r="445" s="2" customFormat="1" ht="24.15" customHeight="1">
      <c r="A445" s="40"/>
      <c r="B445" s="41"/>
      <c r="C445" s="215" t="s">
        <v>556</v>
      </c>
      <c r="D445" s="215" t="s">
        <v>152</v>
      </c>
      <c r="E445" s="216" t="s">
        <v>1722</v>
      </c>
      <c r="F445" s="217" t="s">
        <v>1723</v>
      </c>
      <c r="G445" s="218" t="s">
        <v>476</v>
      </c>
      <c r="H445" s="219">
        <v>7.5</v>
      </c>
      <c r="I445" s="220"/>
      <c r="J445" s="221">
        <f>ROUND(I445*H445,2)</f>
        <v>0</v>
      </c>
      <c r="K445" s="217" t="s">
        <v>156</v>
      </c>
      <c r="L445" s="46"/>
      <c r="M445" s="222" t="s">
        <v>19</v>
      </c>
      <c r="N445" s="223" t="s">
        <v>43</v>
      </c>
      <c r="O445" s="86"/>
      <c r="P445" s="224">
        <f>O445*H445</f>
        <v>0</v>
      </c>
      <c r="Q445" s="224">
        <v>0.29221000000000003</v>
      </c>
      <c r="R445" s="224">
        <f>Q445*H445</f>
        <v>2.1915750000000003</v>
      </c>
      <c r="S445" s="224">
        <v>0</v>
      </c>
      <c r="T445" s="225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26" t="s">
        <v>157</v>
      </c>
      <c r="AT445" s="226" t="s">
        <v>152</v>
      </c>
      <c r="AU445" s="226" t="s">
        <v>81</v>
      </c>
      <c r="AY445" s="19" t="s">
        <v>150</v>
      </c>
      <c r="BE445" s="227">
        <f>IF(N445="základní",J445,0)</f>
        <v>0</v>
      </c>
      <c r="BF445" s="227">
        <f>IF(N445="snížená",J445,0)</f>
        <v>0</v>
      </c>
      <c r="BG445" s="227">
        <f>IF(N445="zákl. přenesená",J445,0)</f>
        <v>0</v>
      </c>
      <c r="BH445" s="227">
        <f>IF(N445="sníž. přenesená",J445,0)</f>
        <v>0</v>
      </c>
      <c r="BI445" s="227">
        <f>IF(N445="nulová",J445,0)</f>
        <v>0</v>
      </c>
      <c r="BJ445" s="19" t="s">
        <v>79</v>
      </c>
      <c r="BK445" s="227">
        <f>ROUND(I445*H445,2)</f>
        <v>0</v>
      </c>
      <c r="BL445" s="19" t="s">
        <v>157</v>
      </c>
      <c r="BM445" s="226" t="s">
        <v>1724</v>
      </c>
    </row>
    <row r="446" s="2" customFormat="1">
      <c r="A446" s="40"/>
      <c r="B446" s="41"/>
      <c r="C446" s="42"/>
      <c r="D446" s="228" t="s">
        <v>159</v>
      </c>
      <c r="E446" s="42"/>
      <c r="F446" s="229" t="s">
        <v>1725</v>
      </c>
      <c r="G446" s="42"/>
      <c r="H446" s="42"/>
      <c r="I446" s="230"/>
      <c r="J446" s="42"/>
      <c r="K446" s="42"/>
      <c r="L446" s="46"/>
      <c r="M446" s="231"/>
      <c r="N446" s="232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159</v>
      </c>
      <c r="AU446" s="19" t="s">
        <v>81</v>
      </c>
    </row>
    <row r="447" s="2" customFormat="1">
      <c r="A447" s="40"/>
      <c r="B447" s="41"/>
      <c r="C447" s="42"/>
      <c r="D447" s="233" t="s">
        <v>161</v>
      </c>
      <c r="E447" s="42"/>
      <c r="F447" s="234" t="s">
        <v>1726</v>
      </c>
      <c r="G447" s="42"/>
      <c r="H447" s="42"/>
      <c r="I447" s="230"/>
      <c r="J447" s="42"/>
      <c r="K447" s="42"/>
      <c r="L447" s="46"/>
      <c r="M447" s="231"/>
      <c r="N447" s="232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161</v>
      </c>
      <c r="AU447" s="19" t="s">
        <v>81</v>
      </c>
    </row>
    <row r="448" s="13" customFormat="1">
      <c r="A448" s="13"/>
      <c r="B448" s="235"/>
      <c r="C448" s="236"/>
      <c r="D448" s="228" t="s">
        <v>163</v>
      </c>
      <c r="E448" s="237" t="s">
        <v>19</v>
      </c>
      <c r="F448" s="238" t="s">
        <v>1192</v>
      </c>
      <c r="G448" s="236"/>
      <c r="H448" s="237" t="s">
        <v>19</v>
      </c>
      <c r="I448" s="239"/>
      <c r="J448" s="236"/>
      <c r="K448" s="236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163</v>
      </c>
      <c r="AU448" s="244" t="s">
        <v>81</v>
      </c>
      <c r="AV448" s="13" t="s">
        <v>79</v>
      </c>
      <c r="AW448" s="13" t="s">
        <v>34</v>
      </c>
      <c r="AX448" s="13" t="s">
        <v>72</v>
      </c>
      <c r="AY448" s="244" t="s">
        <v>150</v>
      </c>
    </row>
    <row r="449" s="13" customFormat="1">
      <c r="A449" s="13"/>
      <c r="B449" s="235"/>
      <c r="C449" s="236"/>
      <c r="D449" s="228" t="s">
        <v>163</v>
      </c>
      <c r="E449" s="237" t="s">
        <v>19</v>
      </c>
      <c r="F449" s="238" t="s">
        <v>1727</v>
      </c>
      <c r="G449" s="236"/>
      <c r="H449" s="237" t="s">
        <v>19</v>
      </c>
      <c r="I449" s="239"/>
      <c r="J449" s="236"/>
      <c r="K449" s="236"/>
      <c r="L449" s="240"/>
      <c r="M449" s="241"/>
      <c r="N449" s="242"/>
      <c r="O449" s="242"/>
      <c r="P449" s="242"/>
      <c r="Q449" s="242"/>
      <c r="R449" s="242"/>
      <c r="S449" s="242"/>
      <c r="T449" s="24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4" t="s">
        <v>163</v>
      </c>
      <c r="AU449" s="244" t="s">
        <v>81</v>
      </c>
      <c r="AV449" s="13" t="s">
        <v>79</v>
      </c>
      <c r="AW449" s="13" t="s">
        <v>34</v>
      </c>
      <c r="AX449" s="13" t="s">
        <v>72</v>
      </c>
      <c r="AY449" s="244" t="s">
        <v>150</v>
      </c>
    </row>
    <row r="450" s="14" customFormat="1">
      <c r="A450" s="14"/>
      <c r="B450" s="245"/>
      <c r="C450" s="246"/>
      <c r="D450" s="228" t="s">
        <v>163</v>
      </c>
      <c r="E450" s="247" t="s">
        <v>19</v>
      </c>
      <c r="F450" s="248" t="s">
        <v>1728</v>
      </c>
      <c r="G450" s="246"/>
      <c r="H450" s="249">
        <v>7.5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5" t="s">
        <v>163</v>
      </c>
      <c r="AU450" s="255" t="s">
        <v>81</v>
      </c>
      <c r="AV450" s="14" t="s">
        <v>81</v>
      </c>
      <c r="AW450" s="14" t="s">
        <v>34</v>
      </c>
      <c r="AX450" s="14" t="s">
        <v>72</v>
      </c>
      <c r="AY450" s="255" t="s">
        <v>150</v>
      </c>
    </row>
    <row r="451" s="15" customFormat="1">
      <c r="A451" s="15"/>
      <c r="B451" s="256"/>
      <c r="C451" s="257"/>
      <c r="D451" s="228" t="s">
        <v>163</v>
      </c>
      <c r="E451" s="258" t="s">
        <v>19</v>
      </c>
      <c r="F451" s="259" t="s">
        <v>167</v>
      </c>
      <c r="G451" s="257"/>
      <c r="H451" s="260">
        <v>7.5</v>
      </c>
      <c r="I451" s="261"/>
      <c r="J451" s="257"/>
      <c r="K451" s="257"/>
      <c r="L451" s="262"/>
      <c r="M451" s="263"/>
      <c r="N451" s="264"/>
      <c r="O451" s="264"/>
      <c r="P451" s="264"/>
      <c r="Q451" s="264"/>
      <c r="R451" s="264"/>
      <c r="S451" s="264"/>
      <c r="T451" s="26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6" t="s">
        <v>163</v>
      </c>
      <c r="AU451" s="266" t="s">
        <v>81</v>
      </c>
      <c r="AV451" s="15" t="s">
        <v>157</v>
      </c>
      <c r="AW451" s="15" t="s">
        <v>34</v>
      </c>
      <c r="AX451" s="15" t="s">
        <v>79</v>
      </c>
      <c r="AY451" s="266" t="s">
        <v>150</v>
      </c>
    </row>
    <row r="452" s="2" customFormat="1" ht="24.15" customHeight="1">
      <c r="A452" s="40"/>
      <c r="B452" s="41"/>
      <c r="C452" s="267" t="s">
        <v>566</v>
      </c>
      <c r="D452" s="267" t="s">
        <v>412</v>
      </c>
      <c r="E452" s="268" t="s">
        <v>1729</v>
      </c>
      <c r="F452" s="269" t="s">
        <v>1730</v>
      </c>
      <c r="G452" s="270" t="s">
        <v>476</v>
      </c>
      <c r="H452" s="271">
        <v>7.5</v>
      </c>
      <c r="I452" s="272"/>
      <c r="J452" s="273">
        <f>ROUND(I452*H452,2)</f>
        <v>0</v>
      </c>
      <c r="K452" s="269" t="s">
        <v>156</v>
      </c>
      <c r="L452" s="274"/>
      <c r="M452" s="275" t="s">
        <v>19</v>
      </c>
      <c r="N452" s="276" t="s">
        <v>43</v>
      </c>
      <c r="O452" s="86"/>
      <c r="P452" s="224">
        <f>O452*H452</f>
        <v>0</v>
      </c>
      <c r="Q452" s="224">
        <v>0.016799999999999999</v>
      </c>
      <c r="R452" s="224">
        <f>Q452*H452</f>
        <v>0.126</v>
      </c>
      <c r="S452" s="224">
        <v>0</v>
      </c>
      <c r="T452" s="225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26" t="s">
        <v>208</v>
      </c>
      <c r="AT452" s="226" t="s">
        <v>412</v>
      </c>
      <c r="AU452" s="226" t="s">
        <v>81</v>
      </c>
      <c r="AY452" s="19" t="s">
        <v>150</v>
      </c>
      <c r="BE452" s="227">
        <f>IF(N452="základní",J452,0)</f>
        <v>0</v>
      </c>
      <c r="BF452" s="227">
        <f>IF(N452="snížená",J452,0)</f>
        <v>0</v>
      </c>
      <c r="BG452" s="227">
        <f>IF(N452="zákl. přenesená",J452,0)</f>
        <v>0</v>
      </c>
      <c r="BH452" s="227">
        <f>IF(N452="sníž. přenesená",J452,0)</f>
        <v>0</v>
      </c>
      <c r="BI452" s="227">
        <f>IF(N452="nulová",J452,0)</f>
        <v>0</v>
      </c>
      <c r="BJ452" s="19" t="s">
        <v>79</v>
      </c>
      <c r="BK452" s="227">
        <f>ROUND(I452*H452,2)</f>
        <v>0</v>
      </c>
      <c r="BL452" s="19" t="s">
        <v>157</v>
      </c>
      <c r="BM452" s="226" t="s">
        <v>1731</v>
      </c>
    </row>
    <row r="453" s="2" customFormat="1">
      <c r="A453" s="40"/>
      <c r="B453" s="41"/>
      <c r="C453" s="42"/>
      <c r="D453" s="228" t="s">
        <v>159</v>
      </c>
      <c r="E453" s="42"/>
      <c r="F453" s="229" t="s">
        <v>1730</v>
      </c>
      <c r="G453" s="42"/>
      <c r="H453" s="42"/>
      <c r="I453" s="230"/>
      <c r="J453" s="42"/>
      <c r="K453" s="42"/>
      <c r="L453" s="46"/>
      <c r="M453" s="231"/>
      <c r="N453" s="232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159</v>
      </c>
      <c r="AU453" s="19" t="s">
        <v>81</v>
      </c>
    </row>
    <row r="454" s="13" customFormat="1">
      <c r="A454" s="13"/>
      <c r="B454" s="235"/>
      <c r="C454" s="236"/>
      <c r="D454" s="228" t="s">
        <v>163</v>
      </c>
      <c r="E454" s="237" t="s">
        <v>19</v>
      </c>
      <c r="F454" s="238" t="s">
        <v>1732</v>
      </c>
      <c r="G454" s="236"/>
      <c r="H454" s="237" t="s">
        <v>19</v>
      </c>
      <c r="I454" s="239"/>
      <c r="J454" s="236"/>
      <c r="K454" s="236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163</v>
      </c>
      <c r="AU454" s="244" t="s">
        <v>81</v>
      </c>
      <c r="AV454" s="13" t="s">
        <v>79</v>
      </c>
      <c r="AW454" s="13" t="s">
        <v>34</v>
      </c>
      <c r="AX454" s="13" t="s">
        <v>72</v>
      </c>
      <c r="AY454" s="244" t="s">
        <v>150</v>
      </c>
    </row>
    <row r="455" s="14" customFormat="1">
      <c r="A455" s="14"/>
      <c r="B455" s="245"/>
      <c r="C455" s="246"/>
      <c r="D455" s="228" t="s">
        <v>163</v>
      </c>
      <c r="E455" s="247" t="s">
        <v>19</v>
      </c>
      <c r="F455" s="248" t="s">
        <v>1728</v>
      </c>
      <c r="G455" s="246"/>
      <c r="H455" s="249">
        <v>7.5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5" t="s">
        <v>163</v>
      </c>
      <c r="AU455" s="255" t="s">
        <v>81</v>
      </c>
      <c r="AV455" s="14" t="s">
        <v>81</v>
      </c>
      <c r="AW455" s="14" t="s">
        <v>34</v>
      </c>
      <c r="AX455" s="14" t="s">
        <v>72</v>
      </c>
      <c r="AY455" s="255" t="s">
        <v>150</v>
      </c>
    </row>
    <row r="456" s="15" customFormat="1">
      <c r="A456" s="15"/>
      <c r="B456" s="256"/>
      <c r="C456" s="257"/>
      <c r="D456" s="228" t="s">
        <v>163</v>
      </c>
      <c r="E456" s="258" t="s">
        <v>19</v>
      </c>
      <c r="F456" s="259" t="s">
        <v>167</v>
      </c>
      <c r="G456" s="257"/>
      <c r="H456" s="260">
        <v>7.5</v>
      </c>
      <c r="I456" s="261"/>
      <c r="J456" s="257"/>
      <c r="K456" s="257"/>
      <c r="L456" s="262"/>
      <c r="M456" s="263"/>
      <c r="N456" s="264"/>
      <c r="O456" s="264"/>
      <c r="P456" s="264"/>
      <c r="Q456" s="264"/>
      <c r="R456" s="264"/>
      <c r="S456" s="264"/>
      <c r="T456" s="26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6" t="s">
        <v>163</v>
      </c>
      <c r="AU456" s="266" t="s">
        <v>81</v>
      </c>
      <c r="AV456" s="15" t="s">
        <v>157</v>
      </c>
      <c r="AW456" s="15" t="s">
        <v>34</v>
      </c>
      <c r="AX456" s="15" t="s">
        <v>79</v>
      </c>
      <c r="AY456" s="266" t="s">
        <v>150</v>
      </c>
    </row>
    <row r="457" s="2" customFormat="1" ht="24.15" customHeight="1">
      <c r="A457" s="40"/>
      <c r="B457" s="41"/>
      <c r="C457" s="267" t="s">
        <v>578</v>
      </c>
      <c r="D457" s="267" t="s">
        <v>412</v>
      </c>
      <c r="E457" s="268" t="s">
        <v>1733</v>
      </c>
      <c r="F457" s="269" t="s">
        <v>1734</v>
      </c>
      <c r="G457" s="270" t="s">
        <v>170</v>
      </c>
      <c r="H457" s="271">
        <v>1</v>
      </c>
      <c r="I457" s="272"/>
      <c r="J457" s="273">
        <f>ROUND(I457*H457,2)</f>
        <v>0</v>
      </c>
      <c r="K457" s="269" t="s">
        <v>156</v>
      </c>
      <c r="L457" s="274"/>
      <c r="M457" s="275" t="s">
        <v>19</v>
      </c>
      <c r="N457" s="276" t="s">
        <v>43</v>
      </c>
      <c r="O457" s="86"/>
      <c r="P457" s="224">
        <f>O457*H457</f>
        <v>0</v>
      </c>
      <c r="Q457" s="224">
        <v>0.00018000000000000001</v>
      </c>
      <c r="R457" s="224">
        <f>Q457*H457</f>
        <v>0.00018000000000000001</v>
      </c>
      <c r="S457" s="224">
        <v>0</v>
      </c>
      <c r="T457" s="225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26" t="s">
        <v>208</v>
      </c>
      <c r="AT457" s="226" t="s">
        <v>412</v>
      </c>
      <c r="AU457" s="226" t="s">
        <v>81</v>
      </c>
      <c r="AY457" s="19" t="s">
        <v>150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19" t="s">
        <v>79</v>
      </c>
      <c r="BK457" s="227">
        <f>ROUND(I457*H457,2)</f>
        <v>0</v>
      </c>
      <c r="BL457" s="19" t="s">
        <v>157</v>
      </c>
      <c r="BM457" s="226" t="s">
        <v>1735</v>
      </c>
    </row>
    <row r="458" s="2" customFormat="1">
      <c r="A458" s="40"/>
      <c r="B458" s="41"/>
      <c r="C458" s="42"/>
      <c r="D458" s="228" t="s">
        <v>159</v>
      </c>
      <c r="E458" s="42"/>
      <c r="F458" s="229" t="s">
        <v>1734</v>
      </c>
      <c r="G458" s="42"/>
      <c r="H458" s="42"/>
      <c r="I458" s="230"/>
      <c r="J458" s="42"/>
      <c r="K458" s="42"/>
      <c r="L458" s="46"/>
      <c r="M458" s="231"/>
      <c r="N458" s="232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159</v>
      </c>
      <c r="AU458" s="19" t="s">
        <v>81</v>
      </c>
    </row>
    <row r="459" s="13" customFormat="1">
      <c r="A459" s="13"/>
      <c r="B459" s="235"/>
      <c r="C459" s="236"/>
      <c r="D459" s="228" t="s">
        <v>163</v>
      </c>
      <c r="E459" s="237" t="s">
        <v>19</v>
      </c>
      <c r="F459" s="238" t="s">
        <v>1732</v>
      </c>
      <c r="G459" s="236"/>
      <c r="H459" s="237" t="s">
        <v>19</v>
      </c>
      <c r="I459" s="239"/>
      <c r="J459" s="236"/>
      <c r="K459" s="236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163</v>
      </c>
      <c r="AU459" s="244" t="s">
        <v>81</v>
      </c>
      <c r="AV459" s="13" t="s">
        <v>79</v>
      </c>
      <c r="AW459" s="13" t="s">
        <v>34</v>
      </c>
      <c r="AX459" s="13" t="s">
        <v>72</v>
      </c>
      <c r="AY459" s="244" t="s">
        <v>150</v>
      </c>
    </row>
    <row r="460" s="14" customFormat="1">
      <c r="A460" s="14"/>
      <c r="B460" s="245"/>
      <c r="C460" s="246"/>
      <c r="D460" s="228" t="s">
        <v>163</v>
      </c>
      <c r="E460" s="247" t="s">
        <v>19</v>
      </c>
      <c r="F460" s="248" t="s">
        <v>79</v>
      </c>
      <c r="G460" s="246"/>
      <c r="H460" s="249">
        <v>1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163</v>
      </c>
      <c r="AU460" s="255" t="s">
        <v>81</v>
      </c>
      <c r="AV460" s="14" t="s">
        <v>81</v>
      </c>
      <c r="AW460" s="14" t="s">
        <v>34</v>
      </c>
      <c r="AX460" s="14" t="s">
        <v>72</v>
      </c>
      <c r="AY460" s="255" t="s">
        <v>150</v>
      </c>
    </row>
    <row r="461" s="15" customFormat="1">
      <c r="A461" s="15"/>
      <c r="B461" s="256"/>
      <c r="C461" s="257"/>
      <c r="D461" s="228" t="s">
        <v>163</v>
      </c>
      <c r="E461" s="258" t="s">
        <v>19</v>
      </c>
      <c r="F461" s="259" t="s">
        <v>167</v>
      </c>
      <c r="G461" s="257"/>
      <c r="H461" s="260">
        <v>1</v>
      </c>
      <c r="I461" s="261"/>
      <c r="J461" s="257"/>
      <c r="K461" s="257"/>
      <c r="L461" s="262"/>
      <c r="M461" s="263"/>
      <c r="N461" s="264"/>
      <c r="O461" s="264"/>
      <c r="P461" s="264"/>
      <c r="Q461" s="264"/>
      <c r="R461" s="264"/>
      <c r="S461" s="264"/>
      <c r="T461" s="26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6" t="s">
        <v>163</v>
      </c>
      <c r="AU461" s="266" t="s">
        <v>81</v>
      </c>
      <c r="AV461" s="15" t="s">
        <v>157</v>
      </c>
      <c r="AW461" s="15" t="s">
        <v>34</v>
      </c>
      <c r="AX461" s="15" t="s">
        <v>79</v>
      </c>
      <c r="AY461" s="266" t="s">
        <v>150</v>
      </c>
    </row>
    <row r="462" s="2" customFormat="1" ht="16.5" customHeight="1">
      <c r="A462" s="40"/>
      <c r="B462" s="41"/>
      <c r="C462" s="267" t="s">
        <v>586</v>
      </c>
      <c r="D462" s="267" t="s">
        <v>412</v>
      </c>
      <c r="E462" s="268" t="s">
        <v>1736</v>
      </c>
      <c r="F462" s="269" t="s">
        <v>1737</v>
      </c>
      <c r="G462" s="270" t="s">
        <v>1738</v>
      </c>
      <c r="H462" s="271">
        <v>1</v>
      </c>
      <c r="I462" s="272"/>
      <c r="J462" s="273">
        <f>ROUND(I462*H462,2)</f>
        <v>0</v>
      </c>
      <c r="K462" s="269" t="s">
        <v>19</v>
      </c>
      <c r="L462" s="274"/>
      <c r="M462" s="275" t="s">
        <v>19</v>
      </c>
      <c r="N462" s="276" t="s">
        <v>43</v>
      </c>
      <c r="O462" s="86"/>
      <c r="P462" s="224">
        <f>O462*H462</f>
        <v>0</v>
      </c>
      <c r="Q462" s="224">
        <v>0</v>
      </c>
      <c r="R462" s="224">
        <f>Q462*H462</f>
        <v>0</v>
      </c>
      <c r="S462" s="224">
        <v>0</v>
      </c>
      <c r="T462" s="225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26" t="s">
        <v>208</v>
      </c>
      <c r="AT462" s="226" t="s">
        <v>412</v>
      </c>
      <c r="AU462" s="226" t="s">
        <v>81</v>
      </c>
      <c r="AY462" s="19" t="s">
        <v>150</v>
      </c>
      <c r="BE462" s="227">
        <f>IF(N462="základní",J462,0)</f>
        <v>0</v>
      </c>
      <c r="BF462" s="227">
        <f>IF(N462="snížená",J462,0)</f>
        <v>0</v>
      </c>
      <c r="BG462" s="227">
        <f>IF(N462="zákl. přenesená",J462,0)</f>
        <v>0</v>
      </c>
      <c r="BH462" s="227">
        <f>IF(N462="sníž. přenesená",J462,0)</f>
        <v>0</v>
      </c>
      <c r="BI462" s="227">
        <f>IF(N462="nulová",J462,0)</f>
        <v>0</v>
      </c>
      <c r="BJ462" s="19" t="s">
        <v>79</v>
      </c>
      <c r="BK462" s="227">
        <f>ROUND(I462*H462,2)</f>
        <v>0</v>
      </c>
      <c r="BL462" s="19" t="s">
        <v>157</v>
      </c>
      <c r="BM462" s="226" t="s">
        <v>1739</v>
      </c>
    </row>
    <row r="463" s="2" customFormat="1">
      <c r="A463" s="40"/>
      <c r="B463" s="41"/>
      <c r="C463" s="42"/>
      <c r="D463" s="228" t="s">
        <v>159</v>
      </c>
      <c r="E463" s="42"/>
      <c r="F463" s="229" t="s">
        <v>1737</v>
      </c>
      <c r="G463" s="42"/>
      <c r="H463" s="42"/>
      <c r="I463" s="230"/>
      <c r="J463" s="42"/>
      <c r="K463" s="42"/>
      <c r="L463" s="46"/>
      <c r="M463" s="231"/>
      <c r="N463" s="232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159</v>
      </c>
      <c r="AU463" s="19" t="s">
        <v>81</v>
      </c>
    </row>
    <row r="464" s="13" customFormat="1">
      <c r="A464" s="13"/>
      <c r="B464" s="235"/>
      <c r="C464" s="236"/>
      <c r="D464" s="228" t="s">
        <v>163</v>
      </c>
      <c r="E464" s="237" t="s">
        <v>19</v>
      </c>
      <c r="F464" s="238" t="s">
        <v>1732</v>
      </c>
      <c r="G464" s="236"/>
      <c r="H464" s="237" t="s">
        <v>19</v>
      </c>
      <c r="I464" s="239"/>
      <c r="J464" s="236"/>
      <c r="K464" s="236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163</v>
      </c>
      <c r="AU464" s="244" t="s">
        <v>81</v>
      </c>
      <c r="AV464" s="13" t="s">
        <v>79</v>
      </c>
      <c r="AW464" s="13" t="s">
        <v>34</v>
      </c>
      <c r="AX464" s="13" t="s">
        <v>72</v>
      </c>
      <c r="AY464" s="244" t="s">
        <v>150</v>
      </c>
    </row>
    <row r="465" s="14" customFormat="1">
      <c r="A465" s="14"/>
      <c r="B465" s="245"/>
      <c r="C465" s="246"/>
      <c r="D465" s="228" t="s">
        <v>163</v>
      </c>
      <c r="E465" s="247" t="s">
        <v>19</v>
      </c>
      <c r="F465" s="248" t="s">
        <v>79</v>
      </c>
      <c r="G465" s="246"/>
      <c r="H465" s="249">
        <v>1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5" t="s">
        <v>163</v>
      </c>
      <c r="AU465" s="255" t="s">
        <v>81</v>
      </c>
      <c r="AV465" s="14" t="s">
        <v>81</v>
      </c>
      <c r="AW465" s="14" t="s">
        <v>34</v>
      </c>
      <c r="AX465" s="14" t="s">
        <v>72</v>
      </c>
      <c r="AY465" s="255" t="s">
        <v>150</v>
      </c>
    </row>
    <row r="466" s="15" customFormat="1">
      <c r="A466" s="15"/>
      <c r="B466" s="256"/>
      <c r="C466" s="257"/>
      <c r="D466" s="228" t="s">
        <v>163</v>
      </c>
      <c r="E466" s="258" t="s">
        <v>19</v>
      </c>
      <c r="F466" s="259" t="s">
        <v>167</v>
      </c>
      <c r="G466" s="257"/>
      <c r="H466" s="260">
        <v>1</v>
      </c>
      <c r="I466" s="261"/>
      <c r="J466" s="257"/>
      <c r="K466" s="257"/>
      <c r="L466" s="262"/>
      <c r="M466" s="263"/>
      <c r="N466" s="264"/>
      <c r="O466" s="264"/>
      <c r="P466" s="264"/>
      <c r="Q466" s="264"/>
      <c r="R466" s="264"/>
      <c r="S466" s="264"/>
      <c r="T466" s="26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6" t="s">
        <v>163</v>
      </c>
      <c r="AU466" s="266" t="s">
        <v>81</v>
      </c>
      <c r="AV466" s="15" t="s">
        <v>157</v>
      </c>
      <c r="AW466" s="15" t="s">
        <v>34</v>
      </c>
      <c r="AX466" s="15" t="s">
        <v>79</v>
      </c>
      <c r="AY466" s="266" t="s">
        <v>150</v>
      </c>
    </row>
    <row r="467" s="2" customFormat="1" ht="24.15" customHeight="1">
      <c r="A467" s="40"/>
      <c r="B467" s="41"/>
      <c r="C467" s="215" t="s">
        <v>593</v>
      </c>
      <c r="D467" s="215" t="s">
        <v>152</v>
      </c>
      <c r="E467" s="216" t="s">
        <v>1740</v>
      </c>
      <c r="F467" s="217" t="s">
        <v>1741</v>
      </c>
      <c r="G467" s="218" t="s">
        <v>170</v>
      </c>
      <c r="H467" s="219">
        <v>2</v>
      </c>
      <c r="I467" s="220"/>
      <c r="J467" s="221">
        <f>ROUND(I467*H467,2)</f>
        <v>0</v>
      </c>
      <c r="K467" s="217" t="s">
        <v>156</v>
      </c>
      <c r="L467" s="46"/>
      <c r="M467" s="222" t="s">
        <v>19</v>
      </c>
      <c r="N467" s="223" t="s">
        <v>43</v>
      </c>
      <c r="O467" s="86"/>
      <c r="P467" s="224">
        <f>O467*H467</f>
        <v>0</v>
      </c>
      <c r="Q467" s="224">
        <v>0</v>
      </c>
      <c r="R467" s="224">
        <f>Q467*H467</f>
        <v>0</v>
      </c>
      <c r="S467" s="224">
        <v>0.082000000000000003</v>
      </c>
      <c r="T467" s="225">
        <f>S467*H467</f>
        <v>0.16400000000000001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26" t="s">
        <v>157</v>
      </c>
      <c r="AT467" s="226" t="s">
        <v>152</v>
      </c>
      <c r="AU467" s="226" t="s">
        <v>81</v>
      </c>
      <c r="AY467" s="19" t="s">
        <v>150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19" t="s">
        <v>79</v>
      </c>
      <c r="BK467" s="227">
        <f>ROUND(I467*H467,2)</f>
        <v>0</v>
      </c>
      <c r="BL467" s="19" t="s">
        <v>157</v>
      </c>
      <c r="BM467" s="226" t="s">
        <v>1742</v>
      </c>
    </row>
    <row r="468" s="2" customFormat="1">
      <c r="A468" s="40"/>
      <c r="B468" s="41"/>
      <c r="C468" s="42"/>
      <c r="D468" s="228" t="s">
        <v>159</v>
      </c>
      <c r="E468" s="42"/>
      <c r="F468" s="229" t="s">
        <v>1743</v>
      </c>
      <c r="G468" s="42"/>
      <c r="H468" s="42"/>
      <c r="I468" s="230"/>
      <c r="J468" s="42"/>
      <c r="K468" s="42"/>
      <c r="L468" s="46"/>
      <c r="M468" s="231"/>
      <c r="N468" s="232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159</v>
      </c>
      <c r="AU468" s="19" t="s">
        <v>81</v>
      </c>
    </row>
    <row r="469" s="2" customFormat="1">
      <c r="A469" s="40"/>
      <c r="B469" s="41"/>
      <c r="C469" s="42"/>
      <c r="D469" s="233" t="s">
        <v>161</v>
      </c>
      <c r="E469" s="42"/>
      <c r="F469" s="234" t="s">
        <v>1744</v>
      </c>
      <c r="G469" s="42"/>
      <c r="H469" s="42"/>
      <c r="I469" s="230"/>
      <c r="J469" s="42"/>
      <c r="K469" s="42"/>
      <c r="L469" s="46"/>
      <c r="M469" s="231"/>
      <c r="N469" s="232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161</v>
      </c>
      <c r="AU469" s="19" t="s">
        <v>81</v>
      </c>
    </row>
    <row r="470" s="13" customFormat="1">
      <c r="A470" s="13"/>
      <c r="B470" s="235"/>
      <c r="C470" s="236"/>
      <c r="D470" s="228" t="s">
        <v>163</v>
      </c>
      <c r="E470" s="237" t="s">
        <v>19</v>
      </c>
      <c r="F470" s="238" t="s">
        <v>1693</v>
      </c>
      <c r="G470" s="236"/>
      <c r="H470" s="237" t="s">
        <v>19</v>
      </c>
      <c r="I470" s="239"/>
      <c r="J470" s="236"/>
      <c r="K470" s="236"/>
      <c r="L470" s="240"/>
      <c r="M470" s="241"/>
      <c r="N470" s="242"/>
      <c r="O470" s="242"/>
      <c r="P470" s="242"/>
      <c r="Q470" s="242"/>
      <c r="R470" s="242"/>
      <c r="S470" s="242"/>
      <c r="T470" s="24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4" t="s">
        <v>163</v>
      </c>
      <c r="AU470" s="244" t="s">
        <v>81</v>
      </c>
      <c r="AV470" s="13" t="s">
        <v>79</v>
      </c>
      <c r="AW470" s="13" t="s">
        <v>34</v>
      </c>
      <c r="AX470" s="13" t="s">
        <v>72</v>
      </c>
      <c r="AY470" s="244" t="s">
        <v>150</v>
      </c>
    </row>
    <row r="471" s="13" customFormat="1">
      <c r="A471" s="13"/>
      <c r="B471" s="235"/>
      <c r="C471" s="236"/>
      <c r="D471" s="228" t="s">
        <v>163</v>
      </c>
      <c r="E471" s="237" t="s">
        <v>19</v>
      </c>
      <c r="F471" s="238" t="s">
        <v>1709</v>
      </c>
      <c r="G471" s="236"/>
      <c r="H471" s="237" t="s">
        <v>19</v>
      </c>
      <c r="I471" s="239"/>
      <c r="J471" s="236"/>
      <c r="K471" s="236"/>
      <c r="L471" s="240"/>
      <c r="M471" s="241"/>
      <c r="N471" s="242"/>
      <c r="O471" s="242"/>
      <c r="P471" s="242"/>
      <c r="Q471" s="242"/>
      <c r="R471" s="242"/>
      <c r="S471" s="242"/>
      <c r="T471" s="24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4" t="s">
        <v>163</v>
      </c>
      <c r="AU471" s="244" t="s">
        <v>81</v>
      </c>
      <c r="AV471" s="13" t="s">
        <v>79</v>
      </c>
      <c r="AW471" s="13" t="s">
        <v>34</v>
      </c>
      <c r="AX471" s="13" t="s">
        <v>72</v>
      </c>
      <c r="AY471" s="244" t="s">
        <v>150</v>
      </c>
    </row>
    <row r="472" s="14" customFormat="1">
      <c r="A472" s="14"/>
      <c r="B472" s="245"/>
      <c r="C472" s="246"/>
      <c r="D472" s="228" t="s">
        <v>163</v>
      </c>
      <c r="E472" s="247" t="s">
        <v>19</v>
      </c>
      <c r="F472" s="248" t="s">
        <v>81</v>
      </c>
      <c r="G472" s="246"/>
      <c r="H472" s="249">
        <v>2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5" t="s">
        <v>163</v>
      </c>
      <c r="AU472" s="255" t="s">
        <v>81</v>
      </c>
      <c r="AV472" s="14" t="s">
        <v>81</v>
      </c>
      <c r="AW472" s="14" t="s">
        <v>34</v>
      </c>
      <c r="AX472" s="14" t="s">
        <v>72</v>
      </c>
      <c r="AY472" s="255" t="s">
        <v>150</v>
      </c>
    </row>
    <row r="473" s="15" customFormat="1">
      <c r="A473" s="15"/>
      <c r="B473" s="256"/>
      <c r="C473" s="257"/>
      <c r="D473" s="228" t="s">
        <v>163</v>
      </c>
      <c r="E473" s="258" t="s">
        <v>19</v>
      </c>
      <c r="F473" s="259" t="s">
        <v>167</v>
      </c>
      <c r="G473" s="257"/>
      <c r="H473" s="260">
        <v>2</v>
      </c>
      <c r="I473" s="261"/>
      <c r="J473" s="257"/>
      <c r="K473" s="257"/>
      <c r="L473" s="262"/>
      <c r="M473" s="263"/>
      <c r="N473" s="264"/>
      <c r="O473" s="264"/>
      <c r="P473" s="264"/>
      <c r="Q473" s="264"/>
      <c r="R473" s="264"/>
      <c r="S473" s="264"/>
      <c r="T473" s="265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6" t="s">
        <v>163</v>
      </c>
      <c r="AU473" s="266" t="s">
        <v>81</v>
      </c>
      <c r="AV473" s="15" t="s">
        <v>157</v>
      </c>
      <c r="AW473" s="15" t="s">
        <v>34</v>
      </c>
      <c r="AX473" s="15" t="s">
        <v>79</v>
      </c>
      <c r="AY473" s="266" t="s">
        <v>150</v>
      </c>
    </row>
    <row r="474" s="2" customFormat="1" ht="24.15" customHeight="1">
      <c r="A474" s="40"/>
      <c r="B474" s="41"/>
      <c r="C474" s="215" t="s">
        <v>601</v>
      </c>
      <c r="D474" s="215" t="s">
        <v>152</v>
      </c>
      <c r="E474" s="216" t="s">
        <v>1745</v>
      </c>
      <c r="F474" s="217" t="s">
        <v>1746</v>
      </c>
      <c r="G474" s="218" t="s">
        <v>476</v>
      </c>
      <c r="H474" s="219">
        <v>0.47999999999999998</v>
      </c>
      <c r="I474" s="220"/>
      <c r="J474" s="221">
        <f>ROUND(I474*H474,2)</f>
        <v>0</v>
      </c>
      <c r="K474" s="217" t="s">
        <v>156</v>
      </c>
      <c r="L474" s="46"/>
      <c r="M474" s="222" t="s">
        <v>19</v>
      </c>
      <c r="N474" s="223" t="s">
        <v>43</v>
      </c>
      <c r="O474" s="86"/>
      <c r="P474" s="224">
        <f>O474*H474</f>
        <v>0</v>
      </c>
      <c r="Q474" s="224">
        <v>0.0027899999999999999</v>
      </c>
      <c r="R474" s="224">
        <f>Q474*H474</f>
        <v>0.0013392</v>
      </c>
      <c r="S474" s="224">
        <v>0.056000000000000001</v>
      </c>
      <c r="T474" s="225">
        <f>S474*H474</f>
        <v>0.026880000000000001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26" t="s">
        <v>157</v>
      </c>
      <c r="AT474" s="226" t="s">
        <v>152</v>
      </c>
      <c r="AU474" s="226" t="s">
        <v>81</v>
      </c>
      <c r="AY474" s="19" t="s">
        <v>150</v>
      </c>
      <c r="BE474" s="227">
        <f>IF(N474="základní",J474,0)</f>
        <v>0</v>
      </c>
      <c r="BF474" s="227">
        <f>IF(N474="snížená",J474,0)</f>
        <v>0</v>
      </c>
      <c r="BG474" s="227">
        <f>IF(N474="zákl. přenesená",J474,0)</f>
        <v>0</v>
      </c>
      <c r="BH474" s="227">
        <f>IF(N474="sníž. přenesená",J474,0)</f>
        <v>0</v>
      </c>
      <c r="BI474" s="227">
        <f>IF(N474="nulová",J474,0)</f>
        <v>0</v>
      </c>
      <c r="BJ474" s="19" t="s">
        <v>79</v>
      </c>
      <c r="BK474" s="227">
        <f>ROUND(I474*H474,2)</f>
        <v>0</v>
      </c>
      <c r="BL474" s="19" t="s">
        <v>157</v>
      </c>
      <c r="BM474" s="226" t="s">
        <v>1747</v>
      </c>
    </row>
    <row r="475" s="2" customFormat="1">
      <c r="A475" s="40"/>
      <c r="B475" s="41"/>
      <c r="C475" s="42"/>
      <c r="D475" s="228" t="s">
        <v>159</v>
      </c>
      <c r="E475" s="42"/>
      <c r="F475" s="229" t="s">
        <v>1748</v>
      </c>
      <c r="G475" s="42"/>
      <c r="H475" s="42"/>
      <c r="I475" s="230"/>
      <c r="J475" s="42"/>
      <c r="K475" s="42"/>
      <c r="L475" s="46"/>
      <c r="M475" s="231"/>
      <c r="N475" s="232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159</v>
      </c>
      <c r="AU475" s="19" t="s">
        <v>81</v>
      </c>
    </row>
    <row r="476" s="2" customFormat="1">
      <c r="A476" s="40"/>
      <c r="B476" s="41"/>
      <c r="C476" s="42"/>
      <c r="D476" s="233" t="s">
        <v>161</v>
      </c>
      <c r="E476" s="42"/>
      <c r="F476" s="234" t="s">
        <v>1749</v>
      </c>
      <c r="G476" s="42"/>
      <c r="H476" s="42"/>
      <c r="I476" s="230"/>
      <c r="J476" s="42"/>
      <c r="K476" s="42"/>
      <c r="L476" s="46"/>
      <c r="M476" s="231"/>
      <c r="N476" s="232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161</v>
      </c>
      <c r="AU476" s="19" t="s">
        <v>81</v>
      </c>
    </row>
    <row r="477" s="13" customFormat="1">
      <c r="A477" s="13"/>
      <c r="B477" s="235"/>
      <c r="C477" s="236"/>
      <c r="D477" s="228" t="s">
        <v>163</v>
      </c>
      <c r="E477" s="237" t="s">
        <v>19</v>
      </c>
      <c r="F477" s="238" t="s">
        <v>1597</v>
      </c>
      <c r="G477" s="236"/>
      <c r="H477" s="237" t="s">
        <v>19</v>
      </c>
      <c r="I477" s="239"/>
      <c r="J477" s="236"/>
      <c r="K477" s="236"/>
      <c r="L477" s="240"/>
      <c r="M477" s="241"/>
      <c r="N477" s="242"/>
      <c r="O477" s="242"/>
      <c r="P477" s="242"/>
      <c r="Q477" s="242"/>
      <c r="R477" s="242"/>
      <c r="S477" s="242"/>
      <c r="T477" s="24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4" t="s">
        <v>163</v>
      </c>
      <c r="AU477" s="244" t="s">
        <v>81</v>
      </c>
      <c r="AV477" s="13" t="s">
        <v>79</v>
      </c>
      <c r="AW477" s="13" t="s">
        <v>34</v>
      </c>
      <c r="AX477" s="13" t="s">
        <v>72</v>
      </c>
      <c r="AY477" s="244" t="s">
        <v>150</v>
      </c>
    </row>
    <row r="478" s="13" customFormat="1">
      <c r="A478" s="13"/>
      <c r="B478" s="235"/>
      <c r="C478" s="236"/>
      <c r="D478" s="228" t="s">
        <v>163</v>
      </c>
      <c r="E478" s="237" t="s">
        <v>19</v>
      </c>
      <c r="F478" s="238" t="s">
        <v>1750</v>
      </c>
      <c r="G478" s="236"/>
      <c r="H478" s="237" t="s">
        <v>19</v>
      </c>
      <c r="I478" s="239"/>
      <c r="J478" s="236"/>
      <c r="K478" s="236"/>
      <c r="L478" s="240"/>
      <c r="M478" s="241"/>
      <c r="N478" s="242"/>
      <c r="O478" s="242"/>
      <c r="P478" s="242"/>
      <c r="Q478" s="242"/>
      <c r="R478" s="242"/>
      <c r="S478" s="242"/>
      <c r="T478" s="24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4" t="s">
        <v>163</v>
      </c>
      <c r="AU478" s="244" t="s">
        <v>81</v>
      </c>
      <c r="AV478" s="13" t="s">
        <v>79</v>
      </c>
      <c r="AW478" s="13" t="s">
        <v>34</v>
      </c>
      <c r="AX478" s="13" t="s">
        <v>72</v>
      </c>
      <c r="AY478" s="244" t="s">
        <v>150</v>
      </c>
    </row>
    <row r="479" s="14" customFormat="1">
      <c r="A479" s="14"/>
      <c r="B479" s="245"/>
      <c r="C479" s="246"/>
      <c r="D479" s="228" t="s">
        <v>163</v>
      </c>
      <c r="E479" s="247" t="s">
        <v>19</v>
      </c>
      <c r="F479" s="248" t="s">
        <v>1751</v>
      </c>
      <c r="G479" s="246"/>
      <c r="H479" s="249">
        <v>0.47999999999999998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5" t="s">
        <v>163</v>
      </c>
      <c r="AU479" s="255" t="s">
        <v>81</v>
      </c>
      <c r="AV479" s="14" t="s">
        <v>81</v>
      </c>
      <c r="AW479" s="14" t="s">
        <v>34</v>
      </c>
      <c r="AX479" s="14" t="s">
        <v>72</v>
      </c>
      <c r="AY479" s="255" t="s">
        <v>150</v>
      </c>
    </row>
    <row r="480" s="15" customFormat="1">
      <c r="A480" s="15"/>
      <c r="B480" s="256"/>
      <c r="C480" s="257"/>
      <c r="D480" s="228" t="s">
        <v>163</v>
      </c>
      <c r="E480" s="258" t="s">
        <v>19</v>
      </c>
      <c r="F480" s="259" t="s">
        <v>167</v>
      </c>
      <c r="G480" s="257"/>
      <c r="H480" s="260">
        <v>0.47999999999999998</v>
      </c>
      <c r="I480" s="261"/>
      <c r="J480" s="257"/>
      <c r="K480" s="257"/>
      <c r="L480" s="262"/>
      <c r="M480" s="263"/>
      <c r="N480" s="264"/>
      <c r="O480" s="264"/>
      <c r="P480" s="264"/>
      <c r="Q480" s="264"/>
      <c r="R480" s="264"/>
      <c r="S480" s="264"/>
      <c r="T480" s="26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6" t="s">
        <v>163</v>
      </c>
      <c r="AU480" s="266" t="s">
        <v>81</v>
      </c>
      <c r="AV480" s="15" t="s">
        <v>157</v>
      </c>
      <c r="AW480" s="15" t="s">
        <v>34</v>
      </c>
      <c r="AX480" s="15" t="s">
        <v>79</v>
      </c>
      <c r="AY480" s="266" t="s">
        <v>150</v>
      </c>
    </row>
    <row r="481" s="12" customFormat="1" ht="22.8" customHeight="1">
      <c r="A481" s="12"/>
      <c r="B481" s="199"/>
      <c r="C481" s="200"/>
      <c r="D481" s="201" t="s">
        <v>71</v>
      </c>
      <c r="E481" s="213" t="s">
        <v>599</v>
      </c>
      <c r="F481" s="213" t="s">
        <v>600</v>
      </c>
      <c r="G481" s="200"/>
      <c r="H481" s="200"/>
      <c r="I481" s="203"/>
      <c r="J481" s="214">
        <f>BK481</f>
        <v>0</v>
      </c>
      <c r="K481" s="200"/>
      <c r="L481" s="205"/>
      <c r="M481" s="206"/>
      <c r="N481" s="207"/>
      <c r="O481" s="207"/>
      <c r="P481" s="208">
        <f>SUM(P482:P484)</f>
        <v>0</v>
      </c>
      <c r="Q481" s="207"/>
      <c r="R481" s="208">
        <f>SUM(R482:R484)</f>
        <v>0</v>
      </c>
      <c r="S481" s="207"/>
      <c r="T481" s="209">
        <f>SUM(T482:T484)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10" t="s">
        <v>79</v>
      </c>
      <c r="AT481" s="211" t="s">
        <v>71</v>
      </c>
      <c r="AU481" s="211" t="s">
        <v>79</v>
      </c>
      <c r="AY481" s="210" t="s">
        <v>150</v>
      </c>
      <c r="BK481" s="212">
        <f>SUM(BK482:BK484)</f>
        <v>0</v>
      </c>
    </row>
    <row r="482" s="2" customFormat="1" ht="33" customHeight="1">
      <c r="A482" s="40"/>
      <c r="B482" s="41"/>
      <c r="C482" s="215" t="s">
        <v>1511</v>
      </c>
      <c r="D482" s="215" t="s">
        <v>152</v>
      </c>
      <c r="E482" s="216" t="s">
        <v>602</v>
      </c>
      <c r="F482" s="217" t="s">
        <v>603</v>
      </c>
      <c r="G482" s="218" t="s">
        <v>382</v>
      </c>
      <c r="H482" s="219">
        <v>256.76999999999998</v>
      </c>
      <c r="I482" s="220"/>
      <c r="J482" s="221">
        <f>ROUND(I482*H482,2)</f>
        <v>0</v>
      </c>
      <c r="K482" s="217" t="s">
        <v>156</v>
      </c>
      <c r="L482" s="46"/>
      <c r="M482" s="222" t="s">
        <v>19</v>
      </c>
      <c r="N482" s="223" t="s">
        <v>43</v>
      </c>
      <c r="O482" s="86"/>
      <c r="P482" s="224">
        <f>O482*H482</f>
        <v>0</v>
      </c>
      <c r="Q482" s="224">
        <v>0</v>
      </c>
      <c r="R482" s="224">
        <f>Q482*H482</f>
        <v>0</v>
      </c>
      <c r="S482" s="224">
        <v>0</v>
      </c>
      <c r="T482" s="225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26" t="s">
        <v>157</v>
      </c>
      <c r="AT482" s="226" t="s">
        <v>152</v>
      </c>
      <c r="AU482" s="226" t="s">
        <v>81</v>
      </c>
      <c r="AY482" s="19" t="s">
        <v>150</v>
      </c>
      <c r="BE482" s="227">
        <f>IF(N482="základní",J482,0)</f>
        <v>0</v>
      </c>
      <c r="BF482" s="227">
        <f>IF(N482="snížená",J482,0)</f>
        <v>0</v>
      </c>
      <c r="BG482" s="227">
        <f>IF(N482="zákl. přenesená",J482,0)</f>
        <v>0</v>
      </c>
      <c r="BH482" s="227">
        <f>IF(N482="sníž. přenesená",J482,0)</f>
        <v>0</v>
      </c>
      <c r="BI482" s="227">
        <f>IF(N482="nulová",J482,0)</f>
        <v>0</v>
      </c>
      <c r="BJ482" s="19" t="s">
        <v>79</v>
      </c>
      <c r="BK482" s="227">
        <f>ROUND(I482*H482,2)</f>
        <v>0</v>
      </c>
      <c r="BL482" s="19" t="s">
        <v>157</v>
      </c>
      <c r="BM482" s="226" t="s">
        <v>1752</v>
      </c>
    </row>
    <row r="483" s="2" customFormat="1">
      <c r="A483" s="40"/>
      <c r="B483" s="41"/>
      <c r="C483" s="42"/>
      <c r="D483" s="228" t="s">
        <v>159</v>
      </c>
      <c r="E483" s="42"/>
      <c r="F483" s="229" t="s">
        <v>605</v>
      </c>
      <c r="G483" s="42"/>
      <c r="H483" s="42"/>
      <c r="I483" s="230"/>
      <c r="J483" s="42"/>
      <c r="K483" s="42"/>
      <c r="L483" s="46"/>
      <c r="M483" s="231"/>
      <c r="N483" s="232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159</v>
      </c>
      <c r="AU483" s="19" t="s">
        <v>81</v>
      </c>
    </row>
    <row r="484" s="2" customFormat="1">
      <c r="A484" s="40"/>
      <c r="B484" s="41"/>
      <c r="C484" s="42"/>
      <c r="D484" s="233" t="s">
        <v>161</v>
      </c>
      <c r="E484" s="42"/>
      <c r="F484" s="234" t="s">
        <v>606</v>
      </c>
      <c r="G484" s="42"/>
      <c r="H484" s="42"/>
      <c r="I484" s="230"/>
      <c r="J484" s="42"/>
      <c r="K484" s="42"/>
      <c r="L484" s="46"/>
      <c r="M484" s="278"/>
      <c r="N484" s="279"/>
      <c r="O484" s="280"/>
      <c r="P484" s="280"/>
      <c r="Q484" s="280"/>
      <c r="R484" s="280"/>
      <c r="S484" s="280"/>
      <c r="T484" s="281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161</v>
      </c>
      <c r="AU484" s="19" t="s">
        <v>81</v>
      </c>
    </row>
    <row r="485" s="2" customFormat="1" ht="6.96" customHeight="1">
      <c r="A485" s="40"/>
      <c r="B485" s="61"/>
      <c r="C485" s="62"/>
      <c r="D485" s="62"/>
      <c r="E485" s="62"/>
      <c r="F485" s="62"/>
      <c r="G485" s="62"/>
      <c r="H485" s="62"/>
      <c r="I485" s="62"/>
      <c r="J485" s="62"/>
      <c r="K485" s="62"/>
      <c r="L485" s="46"/>
      <c r="M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</row>
  </sheetData>
  <sheetProtection sheet="1" autoFilter="0" formatColumns="0" formatRows="0" objects="1" scenarios="1" spinCount="100000" saltValue="TAEzaYflZ33PGUeSqBCFfUMpWpvmCkHkg8toNV7m80/yo/2NL7JhD0G4BJFr4GPZaYlbAdrJI9SMDodkCCXnwQ==" hashValue="qt+sMzMGkGFC2N0Xi1h6I4PtGJdHXlzNG1amQLLyQBMQE0lyQZEO34tqu4CA3yB5T/49alhG/eIAfvSFE+UZlg==" algorithmName="SHA-512" password="CC35"/>
  <autoFilter ref="C86:K48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1/122251104"/>
    <hyperlink ref="F99" r:id="rId2" display="https://podminky.urs.cz/item/CS_URS_2023_01/122252206"/>
    <hyperlink ref="F114" r:id="rId3" display="https://podminky.urs.cz/item/CS_URS_2023_01/122452206"/>
    <hyperlink ref="F121" r:id="rId4" display="https://podminky.urs.cz/item/CS_URS_2023_01/130001101"/>
    <hyperlink ref="F128" r:id="rId5" display="https://podminky.urs.cz/item/CS_URS_2023_01/132251104"/>
    <hyperlink ref="F137" r:id="rId6" display="https://podminky.urs.cz/item/CS_URS_2023_01/132351104"/>
    <hyperlink ref="F145" r:id="rId7" display="https://podminky.urs.cz/item/CS_URS_2023_01/162451105"/>
    <hyperlink ref="F156" r:id="rId8" display="https://podminky.urs.cz/item/CS_URS_2023_01/162751117"/>
    <hyperlink ref="F164" r:id="rId9" display="https://podminky.urs.cz/item/CS_URS_2023_01/167151111"/>
    <hyperlink ref="F173" r:id="rId10" display="https://podminky.urs.cz/item/CS_URS_2023_01/171151103"/>
    <hyperlink ref="F179" r:id="rId11" display="https://podminky.urs.cz/item/CS_URS_2023_01/171201231"/>
    <hyperlink ref="F186" r:id="rId12" display="https://podminky.urs.cz/item/CS_URS_2023_01/171251201"/>
    <hyperlink ref="F199" r:id="rId13" display="https://podminky.urs.cz/item/CS_URS_2023_01/174151101"/>
    <hyperlink ref="F206" r:id="rId14" display="https://podminky.urs.cz/item/CS_URS_2023_01/181411122"/>
    <hyperlink ref="F217" r:id="rId15" display="https://podminky.urs.cz/item/CS_URS_2023_01/181951111"/>
    <hyperlink ref="F224" r:id="rId16" display="https://podminky.urs.cz/item/CS_URS_2023_01/182351133"/>
    <hyperlink ref="F232" r:id="rId17" display="https://podminky.urs.cz/item/CS_URS_2023_01/212752112"/>
    <hyperlink ref="F239" r:id="rId18" display="https://podminky.urs.cz/item/CS_URS_2023_01/451541111"/>
    <hyperlink ref="F248" r:id="rId19" display="https://podminky.urs.cz/item/CS_URS_2023_01/561061121"/>
    <hyperlink ref="F263" r:id="rId20" display="https://podminky.urs.cz/item/CS_URS_2023_01/564751111"/>
    <hyperlink ref="F271" r:id="rId21" display="https://podminky.urs.cz/item/CS_URS_2023_01/564851111"/>
    <hyperlink ref="F293" r:id="rId22" display="https://podminky.urs.cz/item/CS_URS_2023_01/571904111"/>
    <hyperlink ref="F301" r:id="rId23" display="https://podminky.urs.cz/item/CS_URS_2023_01/573451113"/>
    <hyperlink ref="F309" r:id="rId24" display="https://podminky.urs.cz/item/CS_URS_2023_01/574381112"/>
    <hyperlink ref="F317" r:id="rId25" display="https://podminky.urs.cz/item/CS_URS_2023_01/584121111"/>
    <hyperlink ref="F330" r:id="rId26" display="https://podminky.urs.cz/item/CS_URS_2023_01/894411311"/>
    <hyperlink ref="F348" r:id="rId27" display="https://podminky.urs.cz/item/CS_URS_2023_01/894412411"/>
    <hyperlink ref="F365" r:id="rId28" display="https://podminky.urs.cz/item/CS_URS_2023_01/894414211"/>
    <hyperlink ref="F377" r:id="rId29" display="https://podminky.urs.cz/item/CS_URS_2023_01/899104112"/>
    <hyperlink ref="F390" r:id="rId30" display="https://podminky.urs.cz/item/CS_URS_2023_01/912211111"/>
    <hyperlink ref="F403" r:id="rId31" display="https://podminky.urs.cz/item/CS_URS_2023_01/914111111"/>
    <hyperlink ref="F420" r:id="rId32" display="https://podminky.urs.cz/item/CS_URS_2023_01/914511111"/>
    <hyperlink ref="F434" r:id="rId33" display="https://podminky.urs.cz/item/CS_URS_2023_01/919726121"/>
    <hyperlink ref="F441" r:id="rId34" display="https://podminky.urs.cz/item/CS_URS_2023_01/919732211"/>
    <hyperlink ref="F447" r:id="rId35" display="https://podminky.urs.cz/item/CS_URS_2023_01/935113111"/>
    <hyperlink ref="F469" r:id="rId36" display="https://podminky.urs.cz/item/CS_URS_2023_01/966006132"/>
    <hyperlink ref="F476" r:id="rId37" display="https://podminky.urs.cz/item/CS_URS_2023_01/977151124"/>
    <hyperlink ref="F484" r:id="rId38" display="https://podminky.urs.cz/item/CS_URS_2023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Heger</dc:creator>
  <cp:lastModifiedBy>Michal Heger</cp:lastModifiedBy>
  <dcterms:created xsi:type="dcterms:W3CDTF">2023-04-03T12:42:05Z</dcterms:created>
  <dcterms:modified xsi:type="dcterms:W3CDTF">2023-04-03T12:42:35Z</dcterms:modified>
</cp:coreProperties>
</file>