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3030511 - HPC 1 - seve..." sheetId="2" r:id="rId2"/>
    <sheet name="2023030512 - HPC 1 - jižn..." sheetId="3" r:id="rId3"/>
    <sheet name="2023030513 - HPC 1 - jižn..." sheetId="4" r:id="rId4"/>
    <sheet name="202303052 - SO 102 - Poln..." sheetId="5" r:id="rId5"/>
    <sheet name="202303053 - SO 103 - Poln..." sheetId="6" r:id="rId6"/>
    <sheet name="202303054 - SO 104 - Poln..." sheetId="7" r:id="rId7"/>
    <sheet name="202303055 - SO 105 - Poln..." sheetId="8" r:id="rId8"/>
    <sheet name="202303056 - SO 106 - Poln..." sheetId="9" r:id="rId9"/>
    <sheet name="202303057 - SO 107 - Poln..." sheetId="10" r:id="rId10"/>
    <sheet name="202303058 - SO 108 - Poln..." sheetId="11" r:id="rId11"/>
    <sheet name="202303059 - SO 109 - Poln..." sheetId="12" r:id="rId12"/>
    <sheet name="2023030510 - SO 201 - mos..." sheetId="13" r:id="rId13"/>
    <sheet name="2023030511 - SO 103.1 VPC..." sheetId="14" r:id="rId14"/>
    <sheet name="2023030512 - SO 106.1 VPC..." sheetId="15" r:id="rId15"/>
    <sheet name="2023030513 - SO 107.1 VPC..." sheetId="16" r:id="rId16"/>
    <sheet name="Pokyny pro vyplnění" sheetId="17" r:id="rId17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'2023030511 - HPC 1 - seve...'!$C$100:$K$271</definedName>
    <definedName name="_xlnm.Print_Area" localSheetId="1">'2023030511 - HPC 1 - seve...'!$C$4:$J$41,'2023030511 - HPC 1 - seve...'!$C$47:$J$80,'2023030511 - HPC 1 - seve...'!$C$86:$K$271</definedName>
    <definedName name="_xlnm.Print_Titles" localSheetId="1">'2023030511 - HPC 1 - seve...'!$100:$100</definedName>
    <definedName name="_xlnm._FilterDatabase" localSheetId="2" hidden="1">'2023030512 - HPC 1 - jižn...'!$C$100:$K$323</definedName>
    <definedName name="_xlnm.Print_Area" localSheetId="2">'2023030512 - HPC 1 - jižn...'!$C$4:$J$41,'2023030512 - HPC 1 - jižn...'!$C$47:$J$80,'2023030512 - HPC 1 - jižn...'!$C$86:$K$323</definedName>
    <definedName name="_xlnm.Print_Titles" localSheetId="2">'2023030512 - HPC 1 - jižn...'!$100:$100</definedName>
    <definedName name="_xlnm._FilterDatabase" localSheetId="3" hidden="1">'2023030513 - HPC 1 - jižn...'!$C$87:$K$110</definedName>
    <definedName name="_xlnm.Print_Area" localSheetId="3">'2023030513 - HPC 1 - jižn...'!$C$4:$J$41,'2023030513 - HPC 1 - jižn...'!$C$47:$J$67,'2023030513 - HPC 1 - jižn...'!$C$73:$K$110</definedName>
    <definedName name="_xlnm.Print_Titles" localSheetId="3">'2023030513 - HPC 1 - jižn...'!$87:$87</definedName>
    <definedName name="_xlnm._FilterDatabase" localSheetId="4" hidden="1">'202303052 - SO 102 - Poln...'!$C$94:$K$384</definedName>
    <definedName name="_xlnm.Print_Area" localSheetId="4">'202303052 - SO 102 - Poln...'!$C$4:$J$39,'202303052 - SO 102 - Poln...'!$C$45:$J$76,'202303052 - SO 102 - Poln...'!$C$82:$K$384</definedName>
    <definedName name="_xlnm.Print_Titles" localSheetId="4">'202303052 - SO 102 - Poln...'!$94:$94</definedName>
    <definedName name="_xlnm._FilterDatabase" localSheetId="5" hidden="1">'202303053 - SO 103 - Poln...'!$C$90:$K$225</definedName>
    <definedName name="_xlnm.Print_Area" localSheetId="5">'202303053 - SO 103 - Poln...'!$C$4:$J$39,'202303053 - SO 103 - Poln...'!$C$45:$J$72,'202303053 - SO 103 - Poln...'!$C$78:$K$225</definedName>
    <definedName name="_xlnm.Print_Titles" localSheetId="5">'202303053 - SO 103 - Poln...'!$90:$90</definedName>
    <definedName name="_xlnm._FilterDatabase" localSheetId="6" hidden="1">'202303054 - SO 104 - Poln...'!$C$90:$K$189</definedName>
    <definedName name="_xlnm.Print_Area" localSheetId="6">'202303054 - SO 104 - Poln...'!$C$4:$J$39,'202303054 - SO 104 - Poln...'!$C$45:$J$72,'202303054 - SO 104 - Poln...'!$C$78:$K$189</definedName>
    <definedName name="_xlnm.Print_Titles" localSheetId="6">'202303054 - SO 104 - Poln...'!$90:$90</definedName>
    <definedName name="_xlnm._FilterDatabase" localSheetId="7" hidden="1">'202303055 - SO 105 - Poln...'!$C$89:$K$193</definedName>
    <definedName name="_xlnm.Print_Area" localSheetId="7">'202303055 - SO 105 - Poln...'!$C$4:$J$39,'202303055 - SO 105 - Poln...'!$C$45:$J$71,'202303055 - SO 105 - Poln...'!$C$77:$K$193</definedName>
    <definedName name="_xlnm.Print_Titles" localSheetId="7">'202303055 - SO 105 - Poln...'!$89:$89</definedName>
    <definedName name="_xlnm._FilterDatabase" localSheetId="8" hidden="1">'202303056 - SO 106 - Poln...'!$C$90:$K$189</definedName>
    <definedName name="_xlnm.Print_Area" localSheetId="8">'202303056 - SO 106 - Poln...'!$C$4:$J$39,'202303056 - SO 106 - Poln...'!$C$45:$J$72,'202303056 - SO 106 - Poln...'!$C$78:$K$189</definedName>
    <definedName name="_xlnm.Print_Titles" localSheetId="8">'202303056 - SO 106 - Poln...'!$90:$90</definedName>
    <definedName name="_xlnm._FilterDatabase" localSheetId="9" hidden="1">'202303057 - SO 107 - Poln...'!$C$90:$K$191</definedName>
    <definedName name="_xlnm.Print_Area" localSheetId="9">'202303057 - SO 107 - Poln...'!$C$4:$J$39,'202303057 - SO 107 - Poln...'!$C$45:$J$72,'202303057 - SO 107 - Poln...'!$C$78:$K$191</definedName>
    <definedName name="_xlnm.Print_Titles" localSheetId="9">'202303057 - SO 107 - Poln...'!$90:$90</definedName>
    <definedName name="_xlnm._FilterDatabase" localSheetId="10" hidden="1">'202303058 - SO 108 - Poln...'!$C$93:$K$360</definedName>
    <definedName name="_xlnm.Print_Area" localSheetId="10">'202303058 - SO 108 - Poln...'!$C$4:$J$39,'202303058 - SO 108 - Poln...'!$C$45:$J$75,'202303058 - SO 108 - Poln...'!$C$81:$K$360</definedName>
    <definedName name="_xlnm.Print_Titles" localSheetId="10">'202303058 - SO 108 - Poln...'!$93:$93</definedName>
    <definedName name="_xlnm._FilterDatabase" localSheetId="11" hidden="1">'202303059 - SO 109 - Poln...'!$C$89:$K$200</definedName>
    <definedName name="_xlnm.Print_Area" localSheetId="11">'202303059 - SO 109 - Poln...'!$C$4:$J$39,'202303059 - SO 109 - Poln...'!$C$45:$J$71,'202303059 - SO 109 - Poln...'!$C$77:$K$200</definedName>
    <definedName name="_xlnm.Print_Titles" localSheetId="11">'202303059 - SO 109 - Poln...'!$89:$89</definedName>
    <definedName name="_xlnm._FilterDatabase" localSheetId="12" hidden="1">'2023030510 - SO 201 - mos...'!$C$97:$K$284</definedName>
    <definedName name="_xlnm.Print_Area" localSheetId="12">'2023030510 - SO 201 - mos...'!$C$4:$J$39,'2023030510 - SO 201 - mos...'!$C$45:$J$79,'2023030510 - SO 201 - mos...'!$C$85:$K$284</definedName>
    <definedName name="_xlnm.Print_Titles" localSheetId="12">'2023030510 - SO 201 - mos...'!$97:$97</definedName>
    <definedName name="_xlnm._FilterDatabase" localSheetId="13" hidden="1">'2023030511 - SO 103.1 VPC...'!$C$81:$K$104</definedName>
    <definedName name="_xlnm.Print_Area" localSheetId="13">'2023030511 - SO 103.1 VPC...'!$C$4:$J$39,'2023030511 - SO 103.1 VPC...'!$C$45:$J$63,'2023030511 - SO 103.1 VPC...'!$C$69:$K$104</definedName>
    <definedName name="_xlnm.Print_Titles" localSheetId="13">'2023030511 - SO 103.1 VPC...'!$81:$81</definedName>
    <definedName name="_xlnm._FilterDatabase" localSheetId="14" hidden="1">'2023030512 - SO 106.1 VPC...'!$C$81:$K$105</definedName>
    <definedName name="_xlnm.Print_Area" localSheetId="14">'2023030512 - SO 106.1 VPC...'!$C$4:$J$39,'2023030512 - SO 106.1 VPC...'!$C$45:$J$63,'2023030512 - SO 106.1 VPC...'!$C$69:$K$105</definedName>
    <definedName name="_xlnm.Print_Titles" localSheetId="14">'2023030512 - SO 106.1 VPC...'!$81:$81</definedName>
    <definedName name="_xlnm._FilterDatabase" localSheetId="15" hidden="1">'2023030513 - SO 107.1 VPC...'!$C$81:$K$103</definedName>
    <definedName name="_xlnm.Print_Area" localSheetId="15">'2023030513 - SO 107.1 VPC...'!$C$4:$J$39,'2023030513 - SO 107.1 VPC...'!$C$45:$J$63,'2023030513 - SO 107.1 VPC...'!$C$69:$K$103</definedName>
    <definedName name="_xlnm.Print_Titles" localSheetId="15">'2023030513 - SO 107.1 VPC...'!$81:$81</definedName>
    <definedName name="_xlnm.Print_Area" localSheetId="1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6" l="1" r="J37"/>
  <c r="J36"/>
  <c i="1" r="AY70"/>
  <c i="16" r="J35"/>
  <c i="1" r="AX70"/>
  <c i="16"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48"/>
  <c i="15" r="J37"/>
  <c r="J36"/>
  <c i="1" r="AY69"/>
  <c i="15" r="J35"/>
  <c i="1" r="AX69"/>
  <c i="15"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72"/>
  <c i="14" r="J37"/>
  <c r="J36"/>
  <c i="1" r="AY68"/>
  <c i="14" r="J35"/>
  <c i="1" r="AX68"/>
  <c i="14" r="BI103"/>
  <c r="BH103"/>
  <c r="BG103"/>
  <c r="BF103"/>
  <c r="T103"/>
  <c r="T102"/>
  <c r="R103"/>
  <c r="R102"/>
  <c r="P103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48"/>
  <c i="13" r="J37"/>
  <c r="J36"/>
  <c i="1" r="AY67"/>
  <c i="13" r="J35"/>
  <c i="1" r="AX67"/>
  <c i="13"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T274"/>
  <c r="R275"/>
  <c r="R274"/>
  <c r="P275"/>
  <c r="P274"/>
  <c r="BI272"/>
  <c r="BH272"/>
  <c r="BG272"/>
  <c r="BF272"/>
  <c r="T272"/>
  <c r="T271"/>
  <c r="R272"/>
  <c r="R271"/>
  <c r="P272"/>
  <c r="P271"/>
  <c r="BI269"/>
  <c r="BH269"/>
  <c r="BG269"/>
  <c r="BF269"/>
  <c r="T269"/>
  <c r="T268"/>
  <c r="R269"/>
  <c r="R268"/>
  <c r="P269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T249"/>
  <c r="R250"/>
  <c r="R249"/>
  <c r="P250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J94"/>
  <c r="F94"/>
  <c r="F92"/>
  <c r="E90"/>
  <c r="J54"/>
  <c r="F54"/>
  <c r="F52"/>
  <c r="E50"/>
  <c r="J24"/>
  <c r="E24"/>
  <c r="J95"/>
  <c r="J23"/>
  <c r="J18"/>
  <c r="E18"/>
  <c r="F95"/>
  <c r="J17"/>
  <c r="J12"/>
  <c r="J92"/>
  <c r="E7"/>
  <c r="E48"/>
  <c i="12" r="J37"/>
  <c r="J36"/>
  <c i="1" r="AY66"/>
  <c i="12" r="J35"/>
  <c i="1" r="AX66"/>
  <c i="12" r="BI199"/>
  <c r="BH199"/>
  <c r="BG199"/>
  <c r="BF199"/>
  <c r="T199"/>
  <c r="T198"/>
  <c r="R199"/>
  <c r="R198"/>
  <c r="P199"/>
  <c r="P198"/>
  <c r="BI195"/>
  <c r="BH195"/>
  <c r="BG195"/>
  <c r="BF195"/>
  <c r="T195"/>
  <c r="T194"/>
  <c r="R195"/>
  <c r="R194"/>
  <c r="P195"/>
  <c r="P194"/>
  <c r="BI192"/>
  <c r="BH192"/>
  <c r="BG192"/>
  <c r="BF192"/>
  <c r="T192"/>
  <c r="T191"/>
  <c r="R192"/>
  <c r="R191"/>
  <c r="P192"/>
  <c r="P191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55"/>
  <c r="J17"/>
  <c r="J12"/>
  <c r="J52"/>
  <c r="E7"/>
  <c r="E80"/>
  <c i="11" r="J37"/>
  <c r="J36"/>
  <c i="1" r="AY65"/>
  <c i="11" r="J35"/>
  <c i="1" r="AX65"/>
  <c i="11" r="BI359"/>
  <c r="BH359"/>
  <c r="BG359"/>
  <c r="BF359"/>
  <c r="T359"/>
  <c r="T358"/>
  <c r="R359"/>
  <c r="R358"/>
  <c r="P359"/>
  <c r="P358"/>
  <c r="BI355"/>
  <c r="BH355"/>
  <c r="BG355"/>
  <c r="BF355"/>
  <c r="T355"/>
  <c r="T354"/>
  <c r="R355"/>
  <c r="R354"/>
  <c r="P355"/>
  <c r="P354"/>
  <c r="BI352"/>
  <c r="BH352"/>
  <c r="BG352"/>
  <c r="BF352"/>
  <c r="T352"/>
  <c r="T351"/>
  <c r="R352"/>
  <c r="R351"/>
  <c r="P352"/>
  <c r="P351"/>
  <c r="BI349"/>
  <c r="BH349"/>
  <c r="BG349"/>
  <c r="BF349"/>
  <c r="T349"/>
  <c r="T348"/>
  <c r="R349"/>
  <c r="R348"/>
  <c r="P349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T327"/>
  <c r="R328"/>
  <c r="R327"/>
  <c r="P328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T310"/>
  <c r="R311"/>
  <c r="R310"/>
  <c r="P311"/>
  <c r="P310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J90"/>
  <c r="F90"/>
  <c r="F88"/>
  <c r="E86"/>
  <c r="J54"/>
  <c r="F54"/>
  <c r="F52"/>
  <c r="E50"/>
  <c r="J24"/>
  <c r="E24"/>
  <c r="J91"/>
  <c r="J23"/>
  <c r="J18"/>
  <c r="E18"/>
  <c r="F91"/>
  <c r="J17"/>
  <c r="J12"/>
  <c r="J52"/>
  <c r="E7"/>
  <c r="E48"/>
  <c i="10" r="J37"/>
  <c r="J36"/>
  <c i="1" r="AY64"/>
  <c i="10" r="J35"/>
  <c i="1" r="AX64"/>
  <c i="10" r="BI190"/>
  <c r="BH190"/>
  <c r="BG190"/>
  <c r="BF190"/>
  <c r="T190"/>
  <c r="T189"/>
  <c r="R190"/>
  <c r="R189"/>
  <c r="P190"/>
  <c r="P189"/>
  <c r="BI186"/>
  <c r="BH186"/>
  <c r="BG186"/>
  <c r="BF186"/>
  <c r="T186"/>
  <c r="T185"/>
  <c r="R186"/>
  <c r="R185"/>
  <c r="P186"/>
  <c r="P185"/>
  <c r="BI183"/>
  <c r="BH183"/>
  <c r="BG183"/>
  <c r="BF183"/>
  <c r="T183"/>
  <c r="T182"/>
  <c r="R183"/>
  <c r="R182"/>
  <c r="P183"/>
  <c r="P182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81"/>
  <c i="9" r="J37"/>
  <c r="J36"/>
  <c i="1" r="AY63"/>
  <c i="9" r="J35"/>
  <c i="1" r="AX63"/>
  <c i="9" r="BI188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/>
  <c r="BI181"/>
  <c r="BH181"/>
  <c r="BG181"/>
  <c r="BF181"/>
  <c r="T181"/>
  <c r="T180"/>
  <c r="R181"/>
  <c r="R180"/>
  <c r="P181"/>
  <c r="P180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T154"/>
  <c r="R155"/>
  <c r="R154"/>
  <c r="P155"/>
  <c r="P154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48"/>
  <c i="8" r="J37"/>
  <c r="J36"/>
  <c i="1" r="AY62"/>
  <c i="8" r="J35"/>
  <c i="1" r="AX62"/>
  <c i="8" r="BI192"/>
  <c r="BH192"/>
  <c r="BG192"/>
  <c r="BF192"/>
  <c r="T192"/>
  <c r="T191"/>
  <c r="R192"/>
  <c r="R191"/>
  <c r="P192"/>
  <c r="P191"/>
  <c r="BI188"/>
  <c r="BH188"/>
  <c r="BG188"/>
  <c r="BF188"/>
  <c r="T188"/>
  <c r="T187"/>
  <c r="R188"/>
  <c r="R187"/>
  <c r="P188"/>
  <c r="P187"/>
  <c r="BI185"/>
  <c r="BH185"/>
  <c r="BG185"/>
  <c r="BF185"/>
  <c r="T185"/>
  <c r="T184"/>
  <c r="R185"/>
  <c r="R184"/>
  <c r="P185"/>
  <c r="P184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55"/>
  <c r="J23"/>
  <c r="J18"/>
  <c r="E18"/>
  <c r="F55"/>
  <c r="J17"/>
  <c r="J12"/>
  <c r="J52"/>
  <c r="E7"/>
  <c r="E80"/>
  <c i="7" r="J37"/>
  <c r="J36"/>
  <c i="1" r="AY61"/>
  <c i="7" r="J35"/>
  <c i="1" r="AX61"/>
  <c i="7" r="BI188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/>
  <c r="BI181"/>
  <c r="BH181"/>
  <c r="BG181"/>
  <c r="BF181"/>
  <c r="T181"/>
  <c r="T180"/>
  <c r="R181"/>
  <c r="R180"/>
  <c r="P181"/>
  <c r="P180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52"/>
  <c r="E7"/>
  <c r="E81"/>
  <c i="6" r="J37"/>
  <c r="J36"/>
  <c i="1" r="AY60"/>
  <c i="6" r="J35"/>
  <c i="1" r="AX60"/>
  <c i="6" r="BI224"/>
  <c r="BH224"/>
  <c r="BG224"/>
  <c r="BF224"/>
  <c r="T224"/>
  <c r="T223"/>
  <c r="R224"/>
  <c r="R223"/>
  <c r="P224"/>
  <c r="P223"/>
  <c r="BI220"/>
  <c r="BH220"/>
  <c r="BG220"/>
  <c r="BF220"/>
  <c r="T220"/>
  <c r="T219"/>
  <c r="R220"/>
  <c r="R219"/>
  <c r="P220"/>
  <c r="P219"/>
  <c r="BI217"/>
  <c r="BH217"/>
  <c r="BG217"/>
  <c r="BF217"/>
  <c r="T217"/>
  <c r="T216"/>
  <c r="R217"/>
  <c r="R216"/>
  <c r="P217"/>
  <c r="P216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55"/>
  <c r="J17"/>
  <c r="J12"/>
  <c r="J85"/>
  <c r="E7"/>
  <c r="E81"/>
  <c i="5" r="J37"/>
  <c r="J36"/>
  <c i="1" r="AY59"/>
  <c i="5" r="J35"/>
  <c i="1" r="AX59"/>
  <c i="5" r="BI383"/>
  <c r="BH383"/>
  <c r="BG383"/>
  <c r="BF383"/>
  <c r="T383"/>
  <c r="T382"/>
  <c r="R383"/>
  <c r="R382"/>
  <c r="P383"/>
  <c r="P382"/>
  <c r="BI379"/>
  <c r="BH379"/>
  <c r="BG379"/>
  <c r="BF379"/>
  <c r="T379"/>
  <c r="T378"/>
  <c r="R379"/>
  <c r="R378"/>
  <c r="P379"/>
  <c r="P378"/>
  <c r="BI376"/>
  <c r="BH376"/>
  <c r="BG376"/>
  <c r="BF376"/>
  <c r="T376"/>
  <c r="T375"/>
  <c r="R376"/>
  <c r="R375"/>
  <c r="P376"/>
  <c r="P375"/>
  <c r="BI373"/>
  <c r="BH373"/>
  <c r="BG373"/>
  <c r="BF373"/>
  <c r="T373"/>
  <c r="T372"/>
  <c r="R373"/>
  <c r="R372"/>
  <c r="P373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T349"/>
  <c r="R350"/>
  <c r="R349"/>
  <c r="P350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T327"/>
  <c r="R328"/>
  <c r="R327"/>
  <c r="P328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1"/>
  <c r="F91"/>
  <c r="F89"/>
  <c r="E87"/>
  <c r="J54"/>
  <c r="F54"/>
  <c r="F52"/>
  <c r="E50"/>
  <c r="J24"/>
  <c r="E24"/>
  <c r="J55"/>
  <c r="J23"/>
  <c r="J18"/>
  <c r="E18"/>
  <c r="F55"/>
  <c r="J17"/>
  <c r="J12"/>
  <c r="J89"/>
  <c r="E7"/>
  <c r="E48"/>
  <c i="4" r="J39"/>
  <c r="J38"/>
  <c i="1" r="AY58"/>
  <c i="4" r="J37"/>
  <c i="1" r="AX58"/>
  <c i="4" r="BI109"/>
  <c r="BH109"/>
  <c r="BG109"/>
  <c r="BF109"/>
  <c r="T109"/>
  <c r="T108"/>
  <c r="R109"/>
  <c r="R108"/>
  <c r="P109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59"/>
  <c r="J19"/>
  <c r="J14"/>
  <c r="J82"/>
  <c r="E7"/>
  <c r="E50"/>
  <c i="3" r="J310"/>
  <c r="J39"/>
  <c r="J38"/>
  <c i="1" r="AY57"/>
  <c i="3" r="J37"/>
  <c i="1" r="AX57"/>
  <c i="3" r="BI322"/>
  <c r="BH322"/>
  <c r="BG322"/>
  <c r="BF322"/>
  <c r="T322"/>
  <c r="T321"/>
  <c r="R322"/>
  <c r="R321"/>
  <c r="P322"/>
  <c r="P321"/>
  <c r="BI318"/>
  <c r="BH318"/>
  <c r="BG318"/>
  <c r="BF318"/>
  <c r="T318"/>
  <c r="T317"/>
  <c r="R318"/>
  <c r="R317"/>
  <c r="P318"/>
  <c r="P317"/>
  <c r="BI315"/>
  <c r="BH315"/>
  <c r="BG315"/>
  <c r="BF315"/>
  <c r="T315"/>
  <c r="T314"/>
  <c r="R315"/>
  <c r="R314"/>
  <c r="P315"/>
  <c r="P314"/>
  <c r="BI312"/>
  <c r="BH312"/>
  <c r="BG312"/>
  <c r="BF312"/>
  <c r="T312"/>
  <c r="T311"/>
  <c r="R312"/>
  <c r="R311"/>
  <c r="P312"/>
  <c r="P311"/>
  <c r="J75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T288"/>
  <c r="R289"/>
  <c r="R288"/>
  <c r="P289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T255"/>
  <c r="R256"/>
  <c r="R255"/>
  <c r="P256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J97"/>
  <c r="F97"/>
  <c r="F95"/>
  <c r="E93"/>
  <c r="J58"/>
  <c r="F58"/>
  <c r="F56"/>
  <c r="E54"/>
  <c r="J26"/>
  <c r="E26"/>
  <c r="J98"/>
  <c r="J25"/>
  <c r="J20"/>
  <c r="E20"/>
  <c r="F98"/>
  <c r="J19"/>
  <c r="J14"/>
  <c r="J56"/>
  <c r="E7"/>
  <c r="E50"/>
  <c i="2" r="J39"/>
  <c r="J38"/>
  <c i="1" r="AY56"/>
  <c i="2" r="J37"/>
  <c i="1" r="AX56"/>
  <c i="2" r="BI270"/>
  <c r="BH270"/>
  <c r="BG270"/>
  <c r="BF270"/>
  <c r="T270"/>
  <c r="T269"/>
  <c r="R270"/>
  <c r="R269"/>
  <c r="P270"/>
  <c r="P269"/>
  <c r="BI266"/>
  <c r="BH266"/>
  <c r="BG266"/>
  <c r="BF266"/>
  <c r="T266"/>
  <c r="T265"/>
  <c r="R266"/>
  <c r="R265"/>
  <c r="P266"/>
  <c r="P265"/>
  <c r="BI263"/>
  <c r="BH263"/>
  <c r="BG263"/>
  <c r="BF263"/>
  <c r="T263"/>
  <c r="T262"/>
  <c r="R263"/>
  <c r="R262"/>
  <c r="P263"/>
  <c r="P262"/>
  <c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T238"/>
  <c r="R239"/>
  <c r="R238"/>
  <c r="P239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T210"/>
  <c r="R211"/>
  <c r="R210"/>
  <c r="P211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J97"/>
  <c r="F97"/>
  <c r="F95"/>
  <c r="E93"/>
  <c r="J58"/>
  <c r="F58"/>
  <c r="F56"/>
  <c r="E54"/>
  <c r="J26"/>
  <c r="E26"/>
  <c r="J59"/>
  <c r="J25"/>
  <c r="J20"/>
  <c r="E20"/>
  <c r="F98"/>
  <c r="J19"/>
  <c r="J14"/>
  <c r="J95"/>
  <c r="E7"/>
  <c r="E89"/>
  <c i="1" r="L50"/>
  <c r="AM50"/>
  <c r="AM49"/>
  <c r="L49"/>
  <c r="AM47"/>
  <c r="L47"/>
  <c r="L45"/>
  <c r="L44"/>
  <c i="2" r="BK255"/>
  <c r="BK260"/>
  <c i="3" r="J306"/>
  <c r="J164"/>
  <c r="J121"/>
  <c r="J308"/>
  <c i="5" r="J284"/>
  <c r="J272"/>
  <c r="BK225"/>
  <c r="J243"/>
  <c r="BK104"/>
  <c i="6" r="J165"/>
  <c i="7" r="J121"/>
  <c i="8" r="BK172"/>
  <c i="9" r="BK142"/>
  <c r="BK132"/>
  <c r="BK94"/>
  <c i="10" r="BK177"/>
  <c i="11" r="BK179"/>
  <c r="BK239"/>
  <c r="BK244"/>
  <c r="J111"/>
  <c i="12" r="J110"/>
  <c i="13" r="BK261"/>
  <c r="J213"/>
  <c r="BK128"/>
  <c i="14" r="BK85"/>
  <c i="16" r="BK102"/>
  <c i="2" r="BK239"/>
  <c i="3" r="BK301"/>
  <c r="BK172"/>
  <c r="J315"/>
  <c r="BK152"/>
  <c i="4" r="J103"/>
  <c i="5" r="BK253"/>
  <c r="BK189"/>
  <c r="BK302"/>
  <c r="J309"/>
  <c i="6" r="J156"/>
  <c i="7" r="BK118"/>
  <c r="J94"/>
  <c i="8" r="BK163"/>
  <c i="9" r="BK168"/>
  <c r="J159"/>
  <c i="10" r="J127"/>
  <c i="11" r="BK102"/>
  <c r="J325"/>
  <c r="J229"/>
  <c r="J102"/>
  <c r="BK97"/>
  <c i="12" r="J99"/>
  <c r="J127"/>
  <c i="13" r="BK282"/>
  <c r="BK126"/>
  <c r="J246"/>
  <c r="BK104"/>
  <c i="14" r="BK99"/>
  <c i="2" r="BK202"/>
  <c r="BK113"/>
  <c r="J160"/>
  <c r="J167"/>
  <c i="3" r="J285"/>
  <c r="J225"/>
  <c r="BK303"/>
  <c r="BK308"/>
  <c r="J137"/>
  <c i="5" r="BK304"/>
  <c r="BK251"/>
  <c r="J281"/>
  <c r="BK206"/>
  <c i="6" r="J217"/>
  <c r="BK106"/>
  <c i="7" r="J152"/>
  <c r="BK106"/>
  <c i="8" r="J170"/>
  <c r="BK155"/>
  <c i="9" r="BK130"/>
  <c r="BK148"/>
  <c i="10" r="J110"/>
  <c i="11" r="J171"/>
  <c r="BK111"/>
  <c r="J200"/>
  <c r="BK237"/>
  <c i="12" r="J102"/>
  <c r="J151"/>
  <c i="13" r="BK124"/>
  <c r="BK172"/>
  <c r="J124"/>
  <c i="14" r="J103"/>
  <c i="16" r="BK85"/>
  <c i="2" r="J202"/>
  <c i="3" r="BK198"/>
  <c r="BK116"/>
  <c r="BK143"/>
  <c r="BK204"/>
  <c i="5" r="J240"/>
  <c r="J304"/>
  <c r="J200"/>
  <c r="J209"/>
  <c i="6" r="J109"/>
  <c r="BK96"/>
  <c i="7" r="BK178"/>
  <c r="J106"/>
  <c i="8" r="BK127"/>
  <c i="9" r="BK137"/>
  <c i="10" r="J157"/>
  <c r="BK122"/>
  <c i="11" r="J205"/>
  <c r="BK339"/>
  <c r="BK256"/>
  <c r="J334"/>
  <c i="12" r="BK181"/>
  <c r="J105"/>
  <c i="13" r="J275"/>
  <c r="J239"/>
  <c r="BK142"/>
  <c i="15" r="BK100"/>
  <c i="3" r="J185"/>
  <c r="J172"/>
  <c i="5" r="BK334"/>
  <c r="J296"/>
  <c r="BK281"/>
  <c r="BK200"/>
  <c r="J368"/>
  <c i="7" r="J124"/>
  <c r="BK136"/>
  <c i="9" r="BK159"/>
  <c r="J155"/>
  <c i="10" r="BK145"/>
  <c i="11" r="J337"/>
  <c r="J265"/>
  <c r="J291"/>
  <c r="BK177"/>
  <c i="12" r="BK113"/>
  <c r="J181"/>
  <c i="13" r="BK220"/>
  <c r="J169"/>
  <c r="J115"/>
  <c r="BK166"/>
  <c i="15" r="J104"/>
  <c i="2" r="BK252"/>
  <c r="BK116"/>
  <c r="J131"/>
  <c r="J178"/>
  <c i="3" r="BK312"/>
  <c r="J207"/>
  <c r="J266"/>
  <c i="4" r="J91"/>
  <c i="5" r="BK140"/>
  <c r="BK256"/>
  <c r="J358"/>
  <c r="BK237"/>
  <c i="6" r="BK220"/>
  <c i="7" r="J184"/>
  <c r="BK130"/>
  <c i="8" r="J117"/>
  <c r="BK174"/>
  <c i="9" r="J94"/>
  <c r="BK127"/>
  <c i="10" r="J96"/>
  <c i="11" r="BK208"/>
  <c r="BK234"/>
  <c r="J323"/>
  <c r="J244"/>
  <c i="12" r="J142"/>
  <c i="13" r="BK279"/>
  <c r="J261"/>
  <c r="BK108"/>
  <c i="16" r="J99"/>
  <c i="2" r="BK171"/>
  <c r="J104"/>
  <c r="BK119"/>
  <c i="3" r="J279"/>
  <c r="J299"/>
  <c r="J296"/>
  <c i="4" r="BK105"/>
  <c i="5" r="BK342"/>
  <c r="BK356"/>
  <c r="J253"/>
  <c r="J138"/>
  <c i="6" r="BK180"/>
  <c r="BK197"/>
  <c i="7" r="BK168"/>
  <c i="8" r="BK97"/>
  <c r="J147"/>
  <c i="9" r="BK136"/>
  <c r="J117"/>
  <c i="10" r="J108"/>
  <c i="11" r="BK133"/>
  <c r="BK332"/>
  <c r="BK205"/>
  <c i="12" r="BK102"/>
  <c r="J170"/>
  <c i="13" r="BK264"/>
  <c r="BK250"/>
  <c r="BK216"/>
  <c i="14" r="J95"/>
  <c i="5" r="J218"/>
  <c r="J334"/>
  <c r="BK221"/>
  <c r="J142"/>
  <c i="6" r="J103"/>
  <c i="7" r="J133"/>
  <c r="BK133"/>
  <c i="8" r="J123"/>
  <c r="J99"/>
  <c i="9" r="J188"/>
  <c i="10" r="BK112"/>
  <c r="J130"/>
  <c i="11" r="BK355"/>
  <c r="J174"/>
  <c r="BK284"/>
  <c r="J278"/>
  <c i="12" r="J159"/>
  <c i="13" r="J204"/>
  <c r="J266"/>
  <c r="BK235"/>
  <c r="J243"/>
  <c i="14" r="J88"/>
  <c i="16" r="J100"/>
  <c i="2" r="J190"/>
  <c r="J113"/>
  <c i="3" r="BK281"/>
  <c r="BK222"/>
  <c r="J303"/>
  <c i="4" r="J97"/>
  <c i="5" r="BK203"/>
  <c r="BK98"/>
  <c r="J212"/>
  <c r="BK154"/>
  <c i="6" r="BK154"/>
  <c r="J94"/>
  <c i="7" r="BK163"/>
  <c i="8" r="BK185"/>
  <c r="BK112"/>
  <c i="9" r="BK140"/>
  <c r="J100"/>
  <c i="10" r="J102"/>
  <c r="BK175"/>
  <c i="11" r="J202"/>
  <c r="J156"/>
  <c r="J339"/>
  <c i="12" r="J131"/>
  <c r="BK174"/>
  <c i="13" r="BK182"/>
  <c r="BK213"/>
  <c r="J195"/>
  <c i="15" r="BK89"/>
  <c i="16" r="J96"/>
  <c i="2" r="J140"/>
  <c i="3" r="J113"/>
  <c r="J228"/>
  <c i="5" r="J269"/>
  <c r="J123"/>
  <c r="J290"/>
  <c r="J293"/>
  <c i="6" r="J115"/>
  <c r="J204"/>
  <c r="J137"/>
  <c i="7" r="J168"/>
  <c r="BK139"/>
  <c i="8" r="BK123"/>
  <c r="J185"/>
  <c i="9" r="BK100"/>
  <c r="BK98"/>
  <c i="10" r="BK183"/>
  <c i="11" r="J159"/>
  <c r="BK202"/>
  <c r="BK265"/>
  <c i="12" r="BK170"/>
  <c r="BK105"/>
  <c r="J93"/>
  <c i="13" r="J144"/>
  <c r="J269"/>
  <c r="BK207"/>
  <c r="BK120"/>
  <c i="14" r="BK101"/>
  <c i="16" r="J88"/>
  <c i="2" r="BK229"/>
  <c r="BK211"/>
  <c r="J125"/>
  <c i="3" r="BK246"/>
  <c r="J175"/>
  <c r="J158"/>
  <c i="4" r="BK101"/>
  <c i="5" r="BK209"/>
  <c r="J342"/>
  <c r="J132"/>
  <c r="J174"/>
  <c i="6" r="BK109"/>
  <c r="J186"/>
  <c r="J224"/>
  <c i="7" r="BK166"/>
  <c r="BK148"/>
  <c i="8" r="J163"/>
  <c r="BK192"/>
  <c i="9" r="BK163"/>
  <c i="10" r="BK110"/>
  <c r="J137"/>
  <c i="11" r="J328"/>
  <c r="J319"/>
  <c r="BK182"/>
  <c r="BK114"/>
  <c i="12" r="BK95"/>
  <c i="13" r="BK243"/>
  <c r="J132"/>
  <c r="BK176"/>
  <c i="15" r="J100"/>
  <c i="2" r="J207"/>
  <c r="BK167"/>
  <c i="3" r="J178"/>
  <c r="BK294"/>
  <c r="J262"/>
  <c r="BK243"/>
  <c i="5" r="J356"/>
  <c r="J104"/>
  <c r="J203"/>
  <c r="J111"/>
  <c r="J383"/>
  <c i="6" r="J134"/>
  <c r="BK125"/>
  <c r="BK112"/>
  <c i="7" r="BK170"/>
  <c i="8" r="BK167"/>
  <c r="BK95"/>
  <c i="9" r="J112"/>
  <c r="BK170"/>
  <c i="10" r="BK147"/>
  <c r="J149"/>
  <c i="11" r="BK194"/>
  <c r="BK232"/>
  <c r="J139"/>
  <c r="J359"/>
  <c i="12" r="BK195"/>
  <c r="J116"/>
  <c i="13" r="J198"/>
  <c r="J104"/>
  <c r="J180"/>
  <c i="15" r="BK94"/>
  <c i="2" r="J119"/>
  <c r="BK221"/>
  <c r="BK128"/>
  <c i="3" r="BK260"/>
  <c r="J219"/>
  <c r="J294"/>
  <c i="4" r="J105"/>
  <c i="5" r="BK138"/>
  <c r="J231"/>
  <c r="BK165"/>
  <c r="BK151"/>
  <c i="6" r="J96"/>
  <c r="J163"/>
  <c i="8" r="J133"/>
  <c r="J102"/>
  <c i="9" r="J109"/>
  <c i="10" r="J170"/>
  <c i="11" r="BK341"/>
  <c r="BK210"/>
  <c r="J179"/>
  <c r="BK287"/>
  <c r="J321"/>
  <c i="12" r="BK179"/>
  <c i="13" r="J235"/>
  <c r="BK169"/>
  <c r="BK139"/>
  <c r="J172"/>
  <c i="14" r="J101"/>
  <c i="2" r="J257"/>
  <c r="BK187"/>
  <c r="BK143"/>
  <c r="BK231"/>
  <c i="3" r="BK137"/>
  <c r="J135"/>
  <c r="BK299"/>
  <c r="BK283"/>
  <c i="5" r="J318"/>
  <c r="BK284"/>
  <c r="BK108"/>
  <c i="6" r="J206"/>
  <c r="BK191"/>
  <c i="7" r="J175"/>
  <c r="BK159"/>
  <c i="8" r="BK120"/>
  <c r="J179"/>
  <c i="9" r="J119"/>
  <c i="10" r="J163"/>
  <c r="BK114"/>
  <c r="BK139"/>
  <c i="11" r="BK311"/>
  <c r="BK259"/>
  <c r="BK226"/>
  <c r="J97"/>
  <c i="12" r="BK142"/>
  <c r="BK124"/>
  <c i="13" r="J229"/>
  <c r="BK187"/>
  <c r="BK155"/>
  <c r="J101"/>
  <c i="15" r="BK102"/>
  <c i="16" r="BK96"/>
  <c i="2" r="BK190"/>
  <c r="BK181"/>
  <c i="3" r="J192"/>
  <c r="J264"/>
  <c r="BK126"/>
  <c r="BK178"/>
  <c r="BK237"/>
  <c i="4" r="J109"/>
  <c i="5" r="J168"/>
  <c r="J223"/>
  <c r="J315"/>
  <c r="J126"/>
  <c r="J114"/>
  <c r="BK111"/>
  <c i="6" r="J151"/>
  <c i="7" r="BK146"/>
  <c r="BK103"/>
  <c r="J144"/>
  <c i="8" r="J127"/>
  <c i="9" r="BK103"/>
  <c i="10" r="BK190"/>
  <c r="BK105"/>
  <c i="11" r="BK215"/>
  <c r="J99"/>
  <c r="BK174"/>
  <c r="BK131"/>
  <c i="12" r="BK189"/>
  <c r="J113"/>
  <c r="BK135"/>
  <c i="13" r="BK229"/>
  <c r="BK189"/>
  <c i="15" r="BK101"/>
  <c i="2" r="J223"/>
  <c r="J143"/>
  <c r="J134"/>
  <c i="3" r="BK225"/>
  <c r="J283"/>
  <c r="BK249"/>
  <c r="J276"/>
  <c i="5" r="BK370"/>
  <c r="J256"/>
  <c r="BK275"/>
  <c r="J189"/>
  <c r="J344"/>
  <c i="6" r="J145"/>
  <c r="J160"/>
  <c i="7" r="BK121"/>
  <c i="8" r="J136"/>
  <c r="BK188"/>
  <c i="9" r="J175"/>
  <c i="10" r="BK94"/>
  <c r="J114"/>
  <c i="11" r="J191"/>
  <c r="J108"/>
  <c r="J284"/>
  <c i="12" r="BK192"/>
  <c r="J172"/>
  <c i="13" r="J216"/>
  <c r="BK204"/>
  <c r="BK246"/>
  <c r="J176"/>
  <c i="15" r="BK85"/>
  <c i="3" r="BK273"/>
  <c r="BK166"/>
  <c i="5" r="BK198"/>
  <c r="BK278"/>
  <c r="BK336"/>
  <c i="6" r="J174"/>
  <c r="J119"/>
  <c r="J106"/>
  <c i="7" r="J100"/>
  <c i="8" r="J177"/>
  <c r="J112"/>
  <c i="9" r="J170"/>
  <c r="BK151"/>
  <c i="10" r="BK165"/>
  <c i="11" r="J344"/>
  <c r="J177"/>
  <c r="J129"/>
  <c r="J217"/>
  <c r="J123"/>
  <c i="12" r="BK172"/>
  <c i="13" r="J255"/>
  <c r="BK122"/>
  <c r="J224"/>
  <c r="BK132"/>
  <c r="J146"/>
  <c i="15" r="J98"/>
  <c i="2" r="J231"/>
  <c r="BK164"/>
  <c r="J225"/>
  <c i="3" r="BK285"/>
  <c r="BK135"/>
  <c r="BK107"/>
  <c r="BK213"/>
  <c i="5" r="J312"/>
  <c r="BK321"/>
  <c r="BK328"/>
  <c r="BK293"/>
  <c r="BK383"/>
  <c i="6" r="J214"/>
  <c r="BK137"/>
  <c i="7" r="J109"/>
  <c i="8" r="BK147"/>
  <c r="BK139"/>
  <c i="9" r="BK138"/>
  <c i="10" r="J183"/>
  <c r="J172"/>
  <c i="11" r="BK323"/>
  <c r="J151"/>
  <c r="BK145"/>
  <c r="BK305"/>
  <c i="12" r="BK116"/>
  <c r="J95"/>
  <c i="13" r="BK191"/>
  <c r="J231"/>
  <c i="14" r="BK91"/>
  <c i="2" r="BK233"/>
  <c r="BK125"/>
  <c r="J211"/>
  <c i="3" r="BK252"/>
  <c r="BK185"/>
  <c r="J146"/>
  <c r="J182"/>
  <c i="4" r="BK109"/>
  <c i="5" r="BK192"/>
  <c r="J307"/>
  <c r="J117"/>
  <c r="BK312"/>
  <c r="BK350"/>
  <c i="6" r="BK103"/>
  <c r="J98"/>
  <c i="7" r="BK175"/>
  <c r="BK152"/>
  <c i="8" r="BK142"/>
  <c r="J105"/>
  <c i="10" r="J105"/>
  <c r="BK96"/>
  <c i="11" r="BK223"/>
  <c r="BK99"/>
  <c r="BK299"/>
  <c i="12" r="BK129"/>
  <c i="13" r="BK272"/>
  <c r="J226"/>
  <c r="BK218"/>
  <c r="J142"/>
  <c i="15" r="J85"/>
  <c i="2" r="BK225"/>
  <c r="J221"/>
  <c i="3" r="BK219"/>
  <c r="BK231"/>
  <c r="BK161"/>
  <c i="4" r="BK95"/>
  <c i="5" r="J373"/>
  <c r="J154"/>
  <c r="J165"/>
  <c r="BK338"/>
  <c i="6" r="J158"/>
  <c r="J183"/>
  <c i="8" r="J152"/>
  <c i="9" r="BK145"/>
  <c i="10" r="J135"/>
  <c r="BK127"/>
  <c i="11" r="BK268"/>
  <c r="J162"/>
  <c r="J242"/>
  <c r="J232"/>
  <c i="12" r="J189"/>
  <c r="BK137"/>
  <c r="J97"/>
  <c i="13" r="BK259"/>
  <c r="BK201"/>
  <c i="14" r="BK95"/>
  <c i="15" r="J96"/>
  <c i="16" r="BK88"/>
  <c i="2" r="J250"/>
  <c r="J199"/>
  <c r="BK196"/>
  <c r="J116"/>
  <c i="3" r="BK123"/>
  <c r="BK289"/>
  <c r="J161"/>
  <c r="BK121"/>
  <c i="5" r="J363"/>
  <c r="BK379"/>
  <c r="J370"/>
  <c r="BK157"/>
  <c i="6" r="BK148"/>
  <c i="7" r="BK155"/>
  <c r="BK128"/>
  <c i="8" r="BK117"/>
  <c r="J120"/>
  <c i="9" r="BK155"/>
  <c r="J137"/>
  <c i="10" r="J165"/>
  <c i="11" r="J281"/>
  <c r="BK154"/>
  <c r="BK296"/>
  <c r="BK315"/>
  <c i="12" r="J162"/>
  <c r="BK156"/>
  <c r="BK199"/>
  <c i="13" r="J189"/>
  <c r="J193"/>
  <c r="J155"/>
  <c i="15" r="BK98"/>
  <c i="16" r="BK92"/>
  <c i="2" r="J252"/>
  <c r="J151"/>
  <c r="BK174"/>
  <c i="3" r="J129"/>
  <c r="J152"/>
  <c r="J216"/>
  <c r="BK292"/>
  <c r="BK256"/>
  <c i="4" r="BK99"/>
  <c i="5" r="BK106"/>
  <c r="BK365"/>
  <c r="J135"/>
  <c r="J180"/>
  <c i="6" r="BK128"/>
  <c r="BK186"/>
  <c r="J177"/>
  <c i="7" r="J170"/>
  <c r="BK109"/>
  <c i="8" r="BK165"/>
  <c i="9" r="J138"/>
  <c i="10" r="J119"/>
  <c r="BK161"/>
  <c i="11" r="BK281"/>
  <c r="J226"/>
  <c r="J332"/>
  <c i="12" r="BK118"/>
  <c r="BK145"/>
  <c r="BK110"/>
  <c i="13" r="BK269"/>
  <c r="BK275"/>
  <c i="14" r="J97"/>
  <c i="16" r="BK94"/>
  <c i="2" r="J266"/>
  <c r="J239"/>
  <c r="J107"/>
  <c i="3" r="BK132"/>
  <c r="J301"/>
  <c r="J312"/>
  <c r="BK270"/>
  <c i="5" r="BK332"/>
  <c r="BK373"/>
  <c r="BK142"/>
  <c r="BK159"/>
  <c r="BK267"/>
  <c i="6" r="J171"/>
  <c r="BK156"/>
  <c i="7" r="J159"/>
  <c i="8" r="BK179"/>
  <c r="J149"/>
  <c i="9" r="BK188"/>
  <c r="J142"/>
  <c i="10" r="J186"/>
  <c i="11" r="BK108"/>
  <c r="J185"/>
  <c r="BK197"/>
  <c r="BK252"/>
  <c r="BK289"/>
  <c i="12" r="J124"/>
  <c i="13" r="J108"/>
  <c r="J264"/>
  <c r="J187"/>
  <c i="15" r="J92"/>
  <c i="2" r="BK250"/>
  <c i="3" r="J292"/>
  <c i="5" r="J98"/>
  <c r="BK218"/>
  <c r="J106"/>
  <c r="BK171"/>
  <c r="BK180"/>
  <c i="6" r="BK163"/>
  <c r="BK217"/>
  <c r="J100"/>
  <c r="BK177"/>
  <c r="J131"/>
  <c i="7" r="J148"/>
  <c r="BK181"/>
  <c i="8" r="J139"/>
  <c r="J167"/>
  <c i="9" r="BK112"/>
  <c r="J166"/>
  <c i="10" r="J122"/>
  <c r="BK119"/>
  <c i="3" r="BK266"/>
  <c r="J132"/>
  <c r="J273"/>
  <c i="5" r="BK368"/>
  <c r="BK126"/>
  <c r="BK246"/>
  <c r="J140"/>
  <c r="BK243"/>
  <c i="6" r="BK122"/>
  <c r="BK142"/>
  <c i="7" r="J188"/>
  <c r="J98"/>
  <c i="8" r="J95"/>
  <c i="9" r="J124"/>
  <c r="BK119"/>
  <c i="10" r="J180"/>
  <c i="11" r="J252"/>
  <c r="BK349"/>
  <c r="J136"/>
  <c r="J268"/>
  <c i="12" r="J154"/>
  <c r="J177"/>
  <c i="13" r="BK210"/>
  <c r="BK152"/>
  <c r="BK195"/>
  <c i="14" r="BK89"/>
  <c i="16" r="BK99"/>
  <c i="2" r="J146"/>
  <c r="J137"/>
  <c i="3" r="J322"/>
  <c r="BK306"/>
  <c r="J104"/>
  <c i="4" r="J106"/>
  <c i="5" r="J324"/>
  <c r="J299"/>
  <c r="BK174"/>
  <c r="J215"/>
  <c r="BK120"/>
  <c i="6" r="BK183"/>
  <c r="BK117"/>
  <c r="J142"/>
  <c i="7" r="BK100"/>
  <c r="BK144"/>
  <c i="8" r="BK149"/>
  <c r="J97"/>
  <c i="9" r="J114"/>
  <c i="10" r="J142"/>
  <c r="BK152"/>
  <c i="11" r="J293"/>
  <c r="J215"/>
  <c r="J299"/>
  <c r="J247"/>
  <c i="12" r="BK154"/>
  <c i="13" r="BK111"/>
  <c r="BK161"/>
  <c r="BK117"/>
  <c i="14" r="BK97"/>
  <c i="16" r="BK98"/>
  <c i="2" r="J174"/>
  <c r="BK157"/>
  <c i="3" r="J143"/>
  <c r="J268"/>
  <c r="J260"/>
  <c r="BK164"/>
  <c i="4" r="J101"/>
  <c i="5" r="BK309"/>
  <c r="J302"/>
  <c r="BK101"/>
  <c r="J148"/>
  <c i="6" r="BK202"/>
  <c r="BK165"/>
  <c i="8" r="BK177"/>
  <c r="J165"/>
  <c i="9" r="BK184"/>
  <c r="BK106"/>
  <c i="10" r="BK130"/>
  <c i="11" r="J302"/>
  <c r="BK334"/>
  <c r="J182"/>
  <c r="J197"/>
  <c i="12" r="J137"/>
  <c r="J186"/>
  <c i="13" r="BK130"/>
  <c r="J117"/>
  <c r="J106"/>
  <c i="14" r="BK103"/>
  <c i="15" r="BK104"/>
  <c i="2" r="J270"/>
  <c r="BK146"/>
  <c r="BK184"/>
  <c i="3" r="J249"/>
  <c r="J256"/>
  <c r="J204"/>
  <c r="J116"/>
  <c r="BK315"/>
  <c i="5" r="J177"/>
  <c r="BK358"/>
  <c r="J192"/>
  <c r="J263"/>
  <c i="7" r="J103"/>
  <c r="J181"/>
  <c r="J146"/>
  <c i="8" r="J159"/>
  <c r="BK170"/>
  <c i="9" r="J106"/>
  <c r="BK166"/>
  <c i="10" r="BK100"/>
  <c i="11" r="BK200"/>
  <c r="J256"/>
  <c r="BK302"/>
  <c r="BK168"/>
  <c i="12" r="BK97"/>
  <c r="BK159"/>
  <c r="BK93"/>
  <c i="13" r="BK255"/>
  <c r="BK233"/>
  <c r="BK266"/>
  <c r="BK180"/>
  <c i="15" r="BK88"/>
  <c i="2" r="BK243"/>
  <c r="BK235"/>
  <c r="J218"/>
  <c r="BK257"/>
  <c r="J110"/>
  <c i="3" r="BK110"/>
  <c r="J252"/>
  <c r="J166"/>
  <c r="BK175"/>
  <c i="4" r="BK106"/>
  <c i="5" r="J332"/>
  <c r="J206"/>
  <c r="BK272"/>
  <c r="J365"/>
  <c i="6" r="BK206"/>
  <c r="BK174"/>
  <c r="J191"/>
  <c i="7" r="BK126"/>
  <c r="J173"/>
  <c i="8" r="J188"/>
  <c i="9" r="BK134"/>
  <c r="J103"/>
  <c r="BK173"/>
  <c i="10" r="BK157"/>
  <c i="11" r="J133"/>
  <c r="J287"/>
  <c r="J194"/>
  <c r="BK220"/>
  <c r="BK275"/>
  <c i="12" r="BK121"/>
  <c i="13" r="BK150"/>
  <c r="J166"/>
  <c i="15" r="J102"/>
  <c i="2" r="J260"/>
  <c r="BK137"/>
  <c r="BK154"/>
  <c i="3" r="J281"/>
  <c r="J270"/>
  <c r="BK146"/>
  <c i="4" r="J95"/>
  <c i="5" r="J354"/>
  <c r="BK287"/>
  <c r="J186"/>
  <c r="J159"/>
  <c i="6" r="BK209"/>
  <c r="J202"/>
  <c r="J154"/>
  <c i="7" r="J111"/>
  <c r="J163"/>
  <c i="8" r="J145"/>
  <c i="9" r="J122"/>
  <c r="BK122"/>
  <c i="10" r="J145"/>
  <c r="J98"/>
  <c i="11" r="J317"/>
  <c r="BK162"/>
  <c r="BK156"/>
  <c i="12" r="J195"/>
  <c r="J179"/>
  <c r="J129"/>
  <c i="13" r="BK248"/>
  <c r="J191"/>
  <c i="14" r="BK100"/>
  <c i="16" r="J102"/>
  <c i="2" r="J181"/>
  <c i="3" r="BK276"/>
  <c r="BK264"/>
  <c i="5" r="J171"/>
  <c r="BK269"/>
  <c r="J101"/>
  <c i="6" r="J220"/>
  <c r="J197"/>
  <c r="BK115"/>
  <c i="7" r="BK173"/>
  <c r="J141"/>
  <c i="8" r="J174"/>
  <c r="BK133"/>
  <c i="9" r="BK114"/>
  <c i="10" r="J190"/>
  <c r="BK142"/>
  <c i="11" r="BK136"/>
  <c r="J145"/>
  <c r="J168"/>
  <c r="BK117"/>
  <c r="BK242"/>
  <c i="12" r="J166"/>
  <c r="BK148"/>
  <c i="13" r="BK224"/>
  <c r="J245"/>
  <c r="J161"/>
  <c i="15" r="BK92"/>
  <c i="2" r="BK199"/>
  <c r="J233"/>
  <c r="J205"/>
  <c i="3" r="J119"/>
  <c r="J243"/>
  <c r="J126"/>
  <c i="5" r="J267"/>
  <c r="BK263"/>
  <c r="BK183"/>
  <c r="BK135"/>
  <c i="6" r="BK151"/>
  <c r="BK139"/>
  <c i="7" r="BK141"/>
  <c r="BK98"/>
  <c r="BK114"/>
  <c i="8" r="J93"/>
  <c r="BK102"/>
  <c i="9" r="BK181"/>
  <c i="10" r="BK149"/>
  <c r="BK133"/>
  <c i="11" r="J275"/>
  <c r="J315"/>
  <c r="J208"/>
  <c r="J131"/>
  <c i="12" r="BK99"/>
  <c r="J121"/>
  <c i="13" r="BK115"/>
  <c r="J134"/>
  <c r="BK134"/>
  <c i="16" r="J87"/>
  <c i="2" r="J248"/>
  <c r="J128"/>
  <c i="3" r="J246"/>
  <c r="J240"/>
  <c r="BK155"/>
  <c i="5" r="BK148"/>
  <c r="BK354"/>
  <c r="J145"/>
  <c r="J260"/>
  <c i="6" r="J139"/>
  <c i="7" r="J126"/>
  <c r="BK188"/>
  <c r="J161"/>
  <c i="8" r="BK182"/>
  <c i="9" r="J184"/>
  <c r="J181"/>
  <c i="10" r="BK172"/>
  <c i="11" r="BK291"/>
  <c r="BK344"/>
  <c r="J262"/>
  <c r="J165"/>
  <c r="BK151"/>
  <c i="12" r="J135"/>
  <c i="13" r="BK222"/>
  <c r="J222"/>
  <c r="J182"/>
  <c r="J126"/>
  <c i="14" r="J91"/>
  <c i="16" r="J85"/>
  <c i="2" r="BK263"/>
  <c r="J235"/>
  <c r="BK131"/>
  <c i="3" r="J318"/>
  <c r="BK279"/>
  <c r="BK158"/>
  <c r="BK113"/>
  <c i="5" r="BK227"/>
  <c r="BK240"/>
  <c r="BK346"/>
  <c r="BK117"/>
  <c i="6" r="J125"/>
  <c r="J209"/>
  <c i="7" r="J96"/>
  <c i="8" r="J110"/>
  <c i="9" r="BK96"/>
  <c i="10" r="J161"/>
  <c r="J175"/>
  <c i="11" r="J223"/>
  <c r="BK185"/>
  <c r="J114"/>
  <c r="J105"/>
  <c i="12" r="BK134"/>
  <c r="J156"/>
  <c i="13" r="J220"/>
  <c r="BK245"/>
  <c r="BK198"/>
  <c i="15" r="BK96"/>
  <c i="16" r="J94"/>
  <c i="2" r="BK218"/>
  <c r="BK122"/>
  <c r="BK245"/>
  <c r="J157"/>
  <c i="3" r="J289"/>
  <c r="J107"/>
  <c r="BK140"/>
  <c r="BK169"/>
  <c i="4" r="J94"/>
  <c i="5" r="J129"/>
  <c r="J221"/>
  <c r="J234"/>
  <c r="BK290"/>
  <c i="6" r="J122"/>
  <c r="J112"/>
  <c i="7" r="J139"/>
  <c i="8" r="BK136"/>
  <c i="9" r="J173"/>
  <c r="BK161"/>
  <c i="10" r="BK186"/>
  <c r="J100"/>
  <c i="11" r="J346"/>
  <c r="J188"/>
  <c r="BK191"/>
  <c r="BK272"/>
  <c r="J249"/>
  <c i="12" r="J199"/>
  <c r="J192"/>
  <c i="13" r="J207"/>
  <c r="J282"/>
  <c r="J164"/>
  <c r="J152"/>
  <c i="14" r="J89"/>
  <c i="16" r="J92"/>
  <c i="2" r="J171"/>
  <c r="J255"/>
  <c r="BK215"/>
  <c i="3" r="BK262"/>
  <c r="J213"/>
  <c r="BK201"/>
  <c r="J123"/>
  <c r="J155"/>
  <c i="4" r="BK94"/>
  <c i="5" r="J350"/>
  <c r="BK296"/>
  <c r="J338"/>
  <c r="BK186"/>
  <c r="BK299"/>
  <c i="6" r="BK158"/>
  <c r="J117"/>
  <c r="BK224"/>
  <c r="J195"/>
  <c i="7" r="J130"/>
  <c i="8" r="BK99"/>
  <c r="J192"/>
  <c i="9" r="J132"/>
  <c r="J96"/>
  <c i="10" r="BK163"/>
  <c i="11" r="BK325"/>
  <c r="J220"/>
  <c r="J120"/>
  <c r="J341"/>
  <c i="12" r="J174"/>
  <c r="BK186"/>
  <c i="13" r="J139"/>
  <c r="BK184"/>
  <c r="J148"/>
  <c i="15" r="J88"/>
  <c i="2" r="J215"/>
  <c r="BK104"/>
  <c r="J263"/>
  <c i="3" r="J210"/>
  <c r="J201"/>
  <c r="BK182"/>
  <c r="BK196"/>
  <c i="4" r="BK97"/>
  <c i="5" r="J162"/>
  <c r="J120"/>
  <c r="BK318"/>
  <c r="J379"/>
  <c i="6" r="BK188"/>
  <c r="J211"/>
  <c r="BK199"/>
  <c i="7" r="BK124"/>
  <c i="8" r="BK93"/>
  <c r="BK110"/>
  <c i="9" r="BK178"/>
  <c r="J178"/>
  <c i="10" r="BK170"/>
  <c r="BK168"/>
  <c i="11" r="J289"/>
  <c r="J148"/>
  <c r="BK278"/>
  <c r="BK212"/>
  <c i="12" r="J134"/>
  <c i="13" r="J233"/>
  <c r="BK148"/>
  <c r="BK106"/>
  <c i="14" r="J99"/>
  <c i="16" r="J98"/>
  <c i="2" r="J184"/>
  <c i="3" r="BK322"/>
  <c i="5" r="BK132"/>
  <c r="J361"/>
  <c r="BK215"/>
  <c r="BK129"/>
  <c r="J346"/>
  <c i="6" r="BK119"/>
  <c r="BK195"/>
  <c i="7" r="BK116"/>
  <c r="J155"/>
  <c r="BK150"/>
  <c i="8" r="BK159"/>
  <c i="9" r="J140"/>
  <c r="J148"/>
  <c i="10" r="BK124"/>
  <c r="BK108"/>
  <c i="11" r="BK249"/>
  <c r="BK229"/>
  <c r="J234"/>
  <c r="BK165"/>
  <c i="12" r="BK127"/>
  <c r="BK131"/>
  <c i="13" r="J259"/>
  <c r="BK158"/>
  <c r="J111"/>
  <c i="14" r="J100"/>
  <c i="16" r="BK87"/>
  <c i="2" r="J164"/>
  <c r="BK178"/>
  <c r="J149"/>
  <c i="3" r="BK228"/>
  <c r="BK296"/>
  <c r="J198"/>
  <c i="4" r="BK103"/>
  <c i="5" r="BK195"/>
  <c r="J251"/>
  <c r="J321"/>
  <c r="BK324"/>
  <c i="6" r="J168"/>
  <c r="J188"/>
  <c i="7" r="BK161"/>
  <c i="8" r="BK105"/>
  <c i="9" r="J134"/>
  <c i="10" r="J177"/>
  <c r="J112"/>
  <c i="11" r="BK319"/>
  <c r="BK123"/>
  <c r="BK188"/>
  <c r="J239"/>
  <c i="12" r="J148"/>
  <c i="13" r="J279"/>
  <c r="BK231"/>
  <c r="J257"/>
  <c i="14" r="BK88"/>
  <c i="2" r="BK205"/>
  <c r="BK107"/>
  <c r="J229"/>
  <c i="3" r="BK318"/>
  <c r="J231"/>
  <c r="J234"/>
  <c r="J169"/>
  <c i="5" r="BK234"/>
  <c r="J157"/>
  <c r="BK223"/>
  <c r="BK123"/>
  <c r="J227"/>
  <c i="6" r="J180"/>
  <c r="J128"/>
  <c i="7" r="J116"/>
  <c i="8" r="J182"/>
  <c i="9" r="BK117"/>
  <c r="BK124"/>
  <c i="10" r="J168"/>
  <c r="BK102"/>
  <c i="11" r="J237"/>
  <c r="J154"/>
  <c r="BK217"/>
  <c i="12" r="BK166"/>
  <c r="J118"/>
  <c i="13" r="BK101"/>
  <c r="BK226"/>
  <c r="J184"/>
  <c i="15" r="J94"/>
  <c i="16" r="J90"/>
  <c i="2" r="BK266"/>
  <c r="BK160"/>
  <c r="BK193"/>
  <c i="3" r="J189"/>
  <c r="BK119"/>
  <c r="BK149"/>
  <c r="J222"/>
  <c i="5" r="J336"/>
  <c r="BK363"/>
  <c r="J246"/>
  <c r="BK307"/>
  <c r="BK376"/>
  <c i="6" r="BK204"/>
  <c r="BK211"/>
  <c i="8" r="BK107"/>
  <c i="9" r="J163"/>
  <c r="J151"/>
  <c i="10" r="J133"/>
  <c i="11" r="J210"/>
  <c r="BK352"/>
  <c r="BK346"/>
  <c r="BK262"/>
  <c i="12" r="BK177"/>
  <c i="5" r="J237"/>
  <c r="J198"/>
  <c r="BK145"/>
  <c i="6" r="BK134"/>
  <c r="J148"/>
  <c i="7" r="J118"/>
  <c r="J178"/>
  <c i="8" r="J172"/>
  <c r="J142"/>
  <c i="9" r="J145"/>
  <c i="10" r="J155"/>
  <c r="BK155"/>
  <c i="11" r="BK328"/>
  <c r="J355"/>
  <c r="BK247"/>
  <c r="J126"/>
  <c i="12" r="J184"/>
  <c i="13" r="J250"/>
  <c r="BK239"/>
  <c r="BK193"/>
  <c r="BK164"/>
  <c i="14" r="BK93"/>
  <c i="2" r="BK248"/>
  <c r="BK134"/>
  <c r="J245"/>
  <c i="3" r="J140"/>
  <c r="J149"/>
  <c i="5" r="BK114"/>
  <c r="BK344"/>
  <c r="J275"/>
  <c r="J278"/>
  <c r="J108"/>
  <c i="6" r="BK160"/>
  <c r="BK94"/>
  <c i="7" r="BK96"/>
  <c r="J150"/>
  <c i="8" r="J155"/>
  <c i="10" r="J124"/>
  <c r="BK137"/>
  <c i="11" r="BK293"/>
  <c r="BK126"/>
  <c r="BK321"/>
  <c r="J212"/>
  <c r="BK159"/>
  <c i="12" r="BK139"/>
  <c r="BK133"/>
  <c i="13" r="J130"/>
  <c r="J128"/>
  <c i="14" r="J85"/>
  <c i="2" r="BK140"/>
  <c i="1" r="AS55"/>
  <c i="5" r="BK212"/>
  <c r="BK162"/>
  <c r="BK231"/>
  <c i="6" r="BK171"/>
  <c i="7" r="J114"/>
  <c i="8" r="BK152"/>
  <c r="J107"/>
  <c i="9" r="J127"/>
  <c i="10" r="BK98"/>
  <c r="BK180"/>
  <c i="11" r="J305"/>
  <c r="BK317"/>
  <c r="J307"/>
  <c r="BK307"/>
  <c r="J349"/>
  <c i="12" r="BK184"/>
  <c r="J107"/>
  <c i="13" r="BK137"/>
  <c r="J248"/>
  <c r="J218"/>
  <c i="14" r="J93"/>
  <c i="16" r="BK100"/>
  <c i="2" r="BK223"/>
  <c r="J122"/>
  <c r="J154"/>
  <c i="3" r="BK192"/>
  <c r="BK240"/>
  <c r="J110"/>
  <c i="4" r="BK91"/>
  <c i="5" r="J376"/>
  <c r="BK168"/>
  <c r="J248"/>
  <c r="BK361"/>
  <c i="6" r="BK98"/>
  <c r="BK214"/>
  <c i="7" r="BK184"/>
  <c r="J166"/>
  <c i="8" r="J130"/>
  <c i="9" r="J98"/>
  <c r="J130"/>
  <c i="10" r="J139"/>
  <c i="11" r="J117"/>
  <c r="BK139"/>
  <c r="J272"/>
  <c r="BK359"/>
  <c i="12" r="J145"/>
  <c r="J133"/>
  <c i="13" r="BK146"/>
  <c r="J210"/>
  <c r="J122"/>
  <c i="15" r="J89"/>
  <c i="2" r="J243"/>
  <c r="BK207"/>
  <c r="J187"/>
  <c i="3" r="J196"/>
  <c r="BK189"/>
  <c r="BK129"/>
  <c i="4" r="J99"/>
  <c i="5" r="BK260"/>
  <c r="J287"/>
  <c r="BK177"/>
  <c i="6" r="J199"/>
  <c r="BK168"/>
  <c i="7" r="J136"/>
  <c r="BK111"/>
  <c i="8" r="J115"/>
  <c i="9" r="BK175"/>
  <c r="J161"/>
  <c i="10" r="J147"/>
  <c i="11" r="BK337"/>
  <c r="J352"/>
  <c r="J259"/>
  <c r="BK120"/>
  <c i="12" r="BK162"/>
  <c i="13" r="J158"/>
  <c r="BK144"/>
  <c i="2" r="J196"/>
  <c r="BK270"/>
  <c r="BK149"/>
  <c i="3" r="BK216"/>
  <c r="BK104"/>
  <c i="4" r="J107"/>
  <c i="5" r="J183"/>
  <c r="BK315"/>
  <c r="J151"/>
  <c r="J225"/>
  <c r="BK248"/>
  <c i="6" r="BK100"/>
  <c i="8" r="BK145"/>
  <c r="BK130"/>
  <c i="9" r="J168"/>
  <c i="10" r="J152"/>
  <c r="J116"/>
  <c i="11" r="BK105"/>
  <c r="J311"/>
  <c r="BK129"/>
  <c i="12" r="BK107"/>
  <c r="BK151"/>
  <c i="13" r="J201"/>
  <c r="J137"/>
  <c r="BK257"/>
  <c r="J120"/>
  <c i="15" r="J101"/>
  <c i="16" r="BK90"/>
  <c i="2" r="J193"/>
  <c r="BK110"/>
  <c r="BK151"/>
  <c i="3" r="BK210"/>
  <c r="BK268"/>
  <c r="J237"/>
  <c r="BK207"/>
  <c r="BK234"/>
  <c i="4" r="BK107"/>
  <c i="5" r="J328"/>
  <c r="J195"/>
  <c i="6" r="BK131"/>
  <c r="BK145"/>
  <c i="7" r="J128"/>
  <c r="BK94"/>
  <c i="8" r="BK115"/>
  <c i="9" r="BK109"/>
  <c r="J136"/>
  <c i="10" r="BK116"/>
  <c r="BK135"/>
  <c r="J94"/>
  <c i="11" r="BK148"/>
  <c r="J142"/>
  <c r="J296"/>
  <c r="BK171"/>
  <c r="BK142"/>
  <c i="12" r="J139"/>
  <c i="13" r="J150"/>
  <c r="J272"/>
  <c i="11" l="1" r="T96"/>
  <c i="2" r="T103"/>
  <c r="BK170"/>
  <c r="J170"/>
  <c r="J67"/>
  <c r="T170"/>
  <c r="P228"/>
  <c r="R254"/>
  <c i="11" r="R271"/>
  <c r="BK331"/>
  <c r="J331"/>
  <c r="J69"/>
  <c r="T343"/>
  <c i="12" r="BK138"/>
  <c r="J138"/>
  <c r="J62"/>
  <c r="T169"/>
  <c i="13" r="T114"/>
  <c r="R179"/>
  <c r="P242"/>
  <c r="P241"/>
  <c r="BK254"/>
  <c r="J254"/>
  <c r="J73"/>
  <c r="T263"/>
  <c r="R278"/>
  <c i="14" r="R84"/>
  <c r="R83"/>
  <c r="R82"/>
  <c i="15" r="P84"/>
  <c r="P83"/>
  <c r="P82"/>
  <c i="1" r="AU69"/>
  <c i="2" r="BK103"/>
  <c r="J103"/>
  <c r="J65"/>
  <c r="P163"/>
  <c r="T163"/>
  <c r="R170"/>
  <c r="P214"/>
  <c r="R242"/>
  <c r="R241"/>
  <c i="3" r="R103"/>
  <c r="BK181"/>
  <c r="J181"/>
  <c r="J66"/>
  <c r="T181"/>
  <c r="P188"/>
  <c r="T188"/>
  <c r="BK259"/>
  <c r="J259"/>
  <c r="J70"/>
  <c r="T278"/>
  <c r="BK305"/>
  <c r="J305"/>
  <c r="J74"/>
  <c i="5" r="P97"/>
  <c r="T266"/>
  <c r="BK341"/>
  <c r="J341"/>
  <c r="J67"/>
  <c r="BK353"/>
  <c r="R367"/>
  <c i="6" r="P159"/>
  <c r="R176"/>
  <c r="R194"/>
  <c i="7" r="R93"/>
  <c r="T143"/>
  <c r="P172"/>
  <c i="8" r="P126"/>
  <c r="T162"/>
  <c i="9" r="BK93"/>
  <c r="J93"/>
  <c r="J61"/>
  <c r="BK141"/>
  <c r="J141"/>
  <c r="J62"/>
  <c r="P158"/>
  <c r="R172"/>
  <c i="10" r="T93"/>
  <c r="P138"/>
  <c r="BK151"/>
  <c r="J151"/>
  <c r="J63"/>
  <c r="R160"/>
  <c r="P174"/>
  <c i="12" r="T138"/>
  <c r="T183"/>
  <c i="13" r="P100"/>
  <c r="P136"/>
  <c r="P154"/>
  <c r="BK228"/>
  <c r="J228"/>
  <c r="J67"/>
  <c r="P263"/>
  <c r="P278"/>
  <c i="2" r="BK177"/>
  <c r="J177"/>
  <c r="J68"/>
  <c r="R214"/>
  <c r="BK242"/>
  <c r="J242"/>
  <c r="J74"/>
  <c r="T254"/>
  <c i="3" r="BK103"/>
  <c r="T195"/>
  <c r="T259"/>
  <c r="P305"/>
  <c r="P291"/>
  <c i="4" r="BK90"/>
  <c r="J90"/>
  <c r="J65"/>
  <c i="5" r="T97"/>
  <c r="BK266"/>
  <c r="J266"/>
  <c r="J64"/>
  <c r="R331"/>
  <c r="P367"/>
  <c i="6" r="R93"/>
  <c r="T176"/>
  <c r="P194"/>
  <c r="T208"/>
  <c i="7" r="P129"/>
  <c r="P143"/>
  <c r="R158"/>
  <c i="8" r="P92"/>
  <c r="P91"/>
  <c r="T126"/>
  <c r="R162"/>
  <c i="9" r="T93"/>
  <c r="R141"/>
  <c r="BK158"/>
  <c r="J158"/>
  <c r="J66"/>
  <c r="BK172"/>
  <c r="J172"/>
  <c r="J67"/>
  <c i="10" r="P93"/>
  <c r="P92"/>
  <c r="P91"/>
  <c i="1" r="AU64"/>
  <c i="10" r="R138"/>
  <c r="P151"/>
  <c r="P160"/>
  <c r="P159"/>
  <c r="T174"/>
  <c i="11" r="BK216"/>
  <c r="J216"/>
  <c r="J62"/>
  <c r="BK255"/>
  <c r="J255"/>
  <c r="J63"/>
  <c r="T255"/>
  <c r="T314"/>
  <c r="R331"/>
  <c i="12" r="R138"/>
  <c r="P183"/>
  <c i="13" r="BK136"/>
  <c r="J136"/>
  <c r="J63"/>
  <c r="BK154"/>
  <c r="J154"/>
  <c r="J64"/>
  <c r="R228"/>
  <c r="BK242"/>
  <c r="J242"/>
  <c r="J70"/>
  <c r="BK263"/>
  <c r="J263"/>
  <c r="J74"/>
  <c r="T278"/>
  <c i="14" r="P84"/>
  <c r="P83"/>
  <c r="P82"/>
  <c i="1" r="AU68"/>
  <c i="16" r="R84"/>
  <c r="R83"/>
  <c r="R82"/>
  <c i="2" r="BK163"/>
  <c r="J163"/>
  <c r="J66"/>
  <c r="R163"/>
  <c r="P170"/>
  <c r="BK214"/>
  <c r="J214"/>
  <c r="J70"/>
  <c r="T228"/>
  <c r="P254"/>
  <c i="3" r="P103"/>
  <c r="R195"/>
  <c r="BK278"/>
  <c r="J278"/>
  <c r="J71"/>
  <c r="R305"/>
  <c r="R291"/>
  <c i="5" r="BK230"/>
  <c r="J230"/>
  <c r="J62"/>
  <c r="R230"/>
  <c r="BK259"/>
  <c r="J259"/>
  <c r="J63"/>
  <c r="R259"/>
  <c r="T331"/>
  <c r="R353"/>
  <c r="R352"/>
  <c i="6" r="T93"/>
  <c r="P176"/>
  <c r="P208"/>
  <c i="7" r="T93"/>
  <c r="T92"/>
  <c r="T129"/>
  <c r="P158"/>
  <c r="P157"/>
  <c r="R172"/>
  <c i="8" r="R126"/>
  <c r="P162"/>
  <c r="T176"/>
  <c i="11" r="BK96"/>
  <c r="J96"/>
  <c r="J61"/>
  <c r="T216"/>
  <c r="R255"/>
  <c r="BK314"/>
  <c r="J314"/>
  <c r="J66"/>
  <c r="P331"/>
  <c i="12" r="BK92"/>
  <c i="13" r="BK114"/>
  <c r="J114"/>
  <c r="J62"/>
  <c r="P179"/>
  <c r="P254"/>
  <c r="P253"/>
  <c i="15" r="BK84"/>
  <c i="16" r="BK84"/>
  <c r="J84"/>
  <c r="J61"/>
  <c i="2" r="P103"/>
  <c r="P102"/>
  <c r="P177"/>
  <c r="T214"/>
  <c r="T242"/>
  <c r="T241"/>
  <c i="9" r="P93"/>
  <c r="P92"/>
  <c r="P141"/>
  <c r="R158"/>
  <c r="R157"/>
  <c r="P172"/>
  <c i="10" r="R93"/>
  <c r="T138"/>
  <c r="T151"/>
  <c r="BK160"/>
  <c r="J160"/>
  <c r="J66"/>
  <c r="BK174"/>
  <c r="J174"/>
  <c r="J67"/>
  <c i="11" r="P216"/>
  <c r="BK271"/>
  <c r="J271"/>
  <c r="J64"/>
  <c r="P314"/>
  <c r="P343"/>
  <c i="12" r="T92"/>
  <c r="T91"/>
  <c r="P169"/>
  <c r="P168"/>
  <c i="13" r="BK100"/>
  <c r="P114"/>
  <c r="T179"/>
  <c r="T242"/>
  <c r="T241"/>
  <c r="T254"/>
  <c r="T253"/>
  <c i="15" r="R84"/>
  <c r="R83"/>
  <c r="R82"/>
  <c i="16" r="T84"/>
  <c r="T83"/>
  <c r="T82"/>
  <c i="2" r="T177"/>
  <c r="BK228"/>
  <c r="J228"/>
  <c r="J71"/>
  <c r="BK254"/>
  <c r="J254"/>
  <c r="J75"/>
  <c i="3" r="BK195"/>
  <c r="J195"/>
  <c r="J68"/>
  <c r="P278"/>
  <c r="T305"/>
  <c r="T291"/>
  <c i="4" r="P90"/>
  <c r="P89"/>
  <c r="P88"/>
  <c i="1" r="AU58"/>
  <c i="5" r="R97"/>
  <c r="P266"/>
  <c r="P331"/>
  <c r="T341"/>
  <c r="T353"/>
  <c i="6" r="BK93"/>
  <c r="R159"/>
  <c r="T194"/>
  <c r="T193"/>
  <c i="7" r="BK129"/>
  <c r="J129"/>
  <c r="J62"/>
  <c r="R143"/>
  <c r="T158"/>
  <c i="8" r="BK92"/>
  <c r="BK126"/>
  <c r="J126"/>
  <c r="J62"/>
  <c r="BK162"/>
  <c r="J162"/>
  <c r="J65"/>
  <c r="R176"/>
  <c i="11" r="P96"/>
  <c r="T271"/>
  <c r="R314"/>
  <c r="R343"/>
  <c i="12" r="R92"/>
  <c r="R91"/>
  <c r="BK169"/>
  <c r="J169"/>
  <c r="J65"/>
  <c r="R183"/>
  <c i="13" r="R114"/>
  <c r="BK179"/>
  <c r="J179"/>
  <c r="J66"/>
  <c r="R254"/>
  <c i="3" r="T103"/>
  <c r="T102"/>
  <c r="P181"/>
  <c r="R181"/>
  <c r="BK188"/>
  <c r="J188"/>
  <c r="J67"/>
  <c r="R188"/>
  <c r="R259"/>
  <c i="4" r="T90"/>
  <c r="T89"/>
  <c r="T88"/>
  <c i="5" r="BK97"/>
  <c r="J97"/>
  <c r="J61"/>
  <c r="R266"/>
  <c r="BK331"/>
  <c r="J331"/>
  <c r="J66"/>
  <c r="R341"/>
  <c r="BK367"/>
  <c r="J367"/>
  <c r="J71"/>
  <c i="6" r="P93"/>
  <c r="P92"/>
  <c r="T159"/>
  <c r="BK208"/>
  <c r="J208"/>
  <c r="J67"/>
  <c i="7" r="P93"/>
  <c r="P92"/>
  <c r="P91"/>
  <c i="1" r="AU61"/>
  <c i="7" r="R129"/>
  <c r="BK158"/>
  <c r="T172"/>
  <c i="8" r="T92"/>
  <c r="T91"/>
  <c r="P176"/>
  <c i="9" r="R93"/>
  <c r="R92"/>
  <c r="R91"/>
  <c r="T141"/>
  <c r="T158"/>
  <c r="T157"/>
  <c r="T172"/>
  <c i="10" r="BK93"/>
  <c r="J93"/>
  <c r="J61"/>
  <c r="BK138"/>
  <c r="J138"/>
  <c r="J62"/>
  <c r="R151"/>
  <c r="T160"/>
  <c r="T159"/>
  <c r="R174"/>
  <c i="11" r="R216"/>
  <c r="P255"/>
  <c r="BK343"/>
  <c r="J343"/>
  <c r="J70"/>
  <c i="12" r="P92"/>
  <c r="R169"/>
  <c r="R168"/>
  <c i="13" r="T100"/>
  <c r="T136"/>
  <c r="R154"/>
  <c r="T228"/>
  <c r="R242"/>
  <c r="R241"/>
  <c r="R263"/>
  <c r="BK278"/>
  <c r="J278"/>
  <c r="J78"/>
  <c i="14" r="T84"/>
  <c r="T83"/>
  <c r="T82"/>
  <c i="16" r="P84"/>
  <c r="P83"/>
  <c r="P82"/>
  <c i="1" r="AU70"/>
  <c i="2" r="R103"/>
  <c r="R102"/>
  <c r="R101"/>
  <c r="R177"/>
  <c r="R228"/>
  <c r="P242"/>
  <c r="P241"/>
  <c i="3" r="P195"/>
  <c r="P259"/>
  <c r="R278"/>
  <c i="4" r="R90"/>
  <c r="R89"/>
  <c r="R88"/>
  <c i="5" r="P230"/>
  <c r="T230"/>
  <c r="P259"/>
  <c r="T259"/>
  <c r="P341"/>
  <c r="P353"/>
  <c r="P352"/>
  <c r="T367"/>
  <c i="6" r="BK159"/>
  <c r="J159"/>
  <c r="J62"/>
  <c r="BK176"/>
  <c r="J176"/>
  <c r="J63"/>
  <c r="BK194"/>
  <c r="J194"/>
  <c r="J66"/>
  <c r="R208"/>
  <c i="7" r="BK93"/>
  <c r="J93"/>
  <c r="J61"/>
  <c r="BK143"/>
  <c r="J143"/>
  <c r="J63"/>
  <c r="BK172"/>
  <c r="J172"/>
  <c r="J67"/>
  <c i="8" r="R92"/>
  <c r="R91"/>
  <c r="BK176"/>
  <c r="J176"/>
  <c r="J66"/>
  <c i="11" r="R96"/>
  <c r="R95"/>
  <c r="P271"/>
  <c r="T331"/>
  <c r="T330"/>
  <c i="12" r="P138"/>
  <c r="BK183"/>
  <c r="J183"/>
  <c r="J66"/>
  <c i="13" r="R100"/>
  <c r="R136"/>
  <c r="T154"/>
  <c r="P228"/>
  <c i="14" r="BK84"/>
  <c r="J84"/>
  <c r="J61"/>
  <c i="15" r="T84"/>
  <c r="T83"/>
  <c r="T82"/>
  <c i="2" r="BK210"/>
  <c r="J210"/>
  <c r="J69"/>
  <c r="BK265"/>
  <c r="J265"/>
  <c r="J78"/>
  <c i="12" r="BK198"/>
  <c r="J198"/>
  <c r="J70"/>
  <c i="2" r="BK238"/>
  <c r="J238"/>
  <c r="J72"/>
  <c r="BK262"/>
  <c r="J262"/>
  <c r="J77"/>
  <c i="6" r="BK219"/>
  <c r="J219"/>
  <c r="J70"/>
  <c i="8" r="BK191"/>
  <c r="J191"/>
  <c r="J70"/>
  <c i="9" r="BK150"/>
  <c r="J150"/>
  <c r="J63"/>
  <c r="BK177"/>
  <c r="J177"/>
  <c r="J68"/>
  <c r="BK180"/>
  <c r="J180"/>
  <c r="J69"/>
  <c r="BK183"/>
  <c r="J183"/>
  <c r="J70"/>
  <c r="BK187"/>
  <c r="J187"/>
  <c r="J71"/>
  <c i="10" r="BK189"/>
  <c r="J189"/>
  <c r="J71"/>
  <c i="12" r="BK191"/>
  <c r="J191"/>
  <c r="J68"/>
  <c i="13" r="BK249"/>
  <c r="J249"/>
  <c r="J71"/>
  <c i="15" r="BK103"/>
  <c r="J103"/>
  <c r="J62"/>
  <c i="3" r="BK314"/>
  <c r="J314"/>
  <c r="J77"/>
  <c i="7" r="BK177"/>
  <c r="J177"/>
  <c r="J68"/>
  <c r="BK183"/>
  <c r="J183"/>
  <c r="J70"/>
  <c i="8" r="BK181"/>
  <c r="J181"/>
  <c r="J67"/>
  <c i="9" r="BK154"/>
  <c r="J154"/>
  <c r="J64"/>
  <c i="10" r="BK156"/>
  <c r="J156"/>
  <c r="J64"/>
  <c i="13" r="BK175"/>
  <c r="J175"/>
  <c r="J65"/>
  <c i="4" r="BK108"/>
  <c r="J108"/>
  <c r="J66"/>
  <c i="5" r="BK327"/>
  <c r="J327"/>
  <c r="J65"/>
  <c r="BK349"/>
  <c r="J349"/>
  <c r="J68"/>
  <c r="BK372"/>
  <c r="J372"/>
  <c r="J72"/>
  <c r="BK378"/>
  <c r="J378"/>
  <c r="J74"/>
  <c i="6" r="BK216"/>
  <c r="J216"/>
  <c r="J69"/>
  <c i="7" r="BK180"/>
  <c r="J180"/>
  <c r="J69"/>
  <c i="11" r="BK348"/>
  <c r="J348"/>
  <c r="J71"/>
  <c r="BK351"/>
  <c r="J351"/>
  <c r="J72"/>
  <c i="13" r="BK274"/>
  <c r="J274"/>
  <c r="J77"/>
  <c i="14" r="BK102"/>
  <c r="J102"/>
  <c r="J62"/>
  <c i="16" r="BK101"/>
  <c r="J101"/>
  <c r="J62"/>
  <c i="2" r="BK269"/>
  <c r="J269"/>
  <c r="J79"/>
  <c i="10" r="BK179"/>
  <c r="J179"/>
  <c r="J68"/>
  <c r="BK182"/>
  <c r="J182"/>
  <c r="J69"/>
  <c r="BK185"/>
  <c r="J185"/>
  <c r="J70"/>
  <c i="12" r="BK188"/>
  <c r="J188"/>
  <c r="J67"/>
  <c i="3" r="BK255"/>
  <c r="J255"/>
  <c r="J69"/>
  <c i="5" r="BK382"/>
  <c r="J382"/>
  <c r="J75"/>
  <c i="6" r="BK190"/>
  <c r="J190"/>
  <c r="J64"/>
  <c i="8" r="BK184"/>
  <c r="J184"/>
  <c r="J68"/>
  <c i="11" r="BK358"/>
  <c r="J358"/>
  <c r="J74"/>
  <c i="13" r="BK238"/>
  <c r="J238"/>
  <c r="J68"/>
  <c i="3" r="BK288"/>
  <c r="J288"/>
  <c r="J72"/>
  <c r="BK317"/>
  <c r="J317"/>
  <c r="J78"/>
  <c r="BK321"/>
  <c r="J321"/>
  <c r="J79"/>
  <c i="6" r="BK213"/>
  <c r="J213"/>
  <c r="J68"/>
  <c r="BK223"/>
  <c r="J223"/>
  <c r="J71"/>
  <c i="8" r="BK158"/>
  <c r="J158"/>
  <c r="J63"/>
  <c i="11" r="BK310"/>
  <c r="J310"/>
  <c r="J65"/>
  <c r="BK354"/>
  <c r="J354"/>
  <c r="J73"/>
  <c i="12" r="BK165"/>
  <c r="J165"/>
  <c r="J63"/>
  <c r="BK194"/>
  <c r="J194"/>
  <c r="J69"/>
  <c i="13" r="BK271"/>
  <c r="J271"/>
  <c r="J76"/>
  <c i="2" r="BK259"/>
  <c r="J259"/>
  <c r="J76"/>
  <c i="3" r="BK311"/>
  <c r="J311"/>
  <c r="J76"/>
  <c i="5" r="BK375"/>
  <c r="J375"/>
  <c r="J73"/>
  <c i="7" r="BK154"/>
  <c r="J154"/>
  <c r="J64"/>
  <c r="BK187"/>
  <c r="J187"/>
  <c r="J71"/>
  <c i="8" r="BK187"/>
  <c r="J187"/>
  <c r="J69"/>
  <c i="11" r="BK327"/>
  <c r="J327"/>
  <c r="J67"/>
  <c i="13" r="BK268"/>
  <c r="J268"/>
  <c r="J75"/>
  <c i="16" r="F55"/>
  <c r="J79"/>
  <c r="BE87"/>
  <c r="BE92"/>
  <c r="BE94"/>
  <c r="E72"/>
  <c r="BE85"/>
  <c i="15" r="J84"/>
  <c r="J61"/>
  <c i="16" r="BE88"/>
  <c r="BE90"/>
  <c r="BE98"/>
  <c r="J76"/>
  <c r="BE99"/>
  <c r="BE100"/>
  <c r="BE102"/>
  <c r="BE96"/>
  <c i="15" r="F79"/>
  <c r="BE89"/>
  <c r="BE96"/>
  <c r="BE98"/>
  <c r="E48"/>
  <c r="BE104"/>
  <c r="BE101"/>
  <c i="14" r="BK83"/>
  <c r="BK82"/>
  <c r="J82"/>
  <c i="15" r="J52"/>
  <c r="J55"/>
  <c r="BE102"/>
  <c r="BE85"/>
  <c r="BE88"/>
  <c r="BE92"/>
  <c r="BE94"/>
  <c r="BE100"/>
  <c i="13" r="BK253"/>
  <c r="J253"/>
  <c r="J72"/>
  <c i="14" r="F79"/>
  <c r="BE99"/>
  <c i="13" r="J100"/>
  <c r="J61"/>
  <c i="14" r="J52"/>
  <c r="E72"/>
  <c r="BE85"/>
  <c r="BE97"/>
  <c i="13" r="BK241"/>
  <c r="J241"/>
  <c r="J69"/>
  <c i="14" r="BE88"/>
  <c r="BE95"/>
  <c r="J55"/>
  <c r="BE93"/>
  <c r="BE100"/>
  <c r="BE101"/>
  <c r="BE91"/>
  <c r="BE103"/>
  <c r="BE89"/>
  <c i="13" r="E88"/>
  <c r="BE120"/>
  <c r="BE124"/>
  <c r="BE139"/>
  <c r="BE158"/>
  <c r="BE161"/>
  <c r="BE172"/>
  <c r="J52"/>
  <c r="BE193"/>
  <c r="BE204"/>
  <c r="BE213"/>
  <c r="BE245"/>
  <c r="BE255"/>
  <c r="F55"/>
  <c r="BE101"/>
  <c r="BE148"/>
  <c r="BE150"/>
  <c r="BE152"/>
  <c r="BE176"/>
  <c r="BE180"/>
  <c r="BE233"/>
  <c r="BE243"/>
  <c r="BE261"/>
  <c i="12" r="J92"/>
  <c r="J61"/>
  <c i="13" r="BE108"/>
  <c r="BE115"/>
  <c r="BE117"/>
  <c r="BE126"/>
  <c r="BE128"/>
  <c r="BE144"/>
  <c r="BE146"/>
  <c r="BE184"/>
  <c r="BE191"/>
  <c r="BE201"/>
  <c r="BE207"/>
  <c r="BE216"/>
  <c r="BE222"/>
  <c r="BE226"/>
  <c r="BE231"/>
  <c r="BE248"/>
  <c r="BE259"/>
  <c r="BE266"/>
  <c r="BE279"/>
  <c r="BE122"/>
  <c r="BE130"/>
  <c r="BE132"/>
  <c r="BE134"/>
  <c r="BE137"/>
  <c r="BE166"/>
  <c r="BE182"/>
  <c r="BE210"/>
  <c r="BE220"/>
  <c r="BE229"/>
  <c r="BE239"/>
  <c r="BE257"/>
  <c r="J55"/>
  <c r="BE106"/>
  <c r="BE111"/>
  <c r="BE189"/>
  <c r="BE195"/>
  <c r="BE235"/>
  <c r="BE246"/>
  <c r="BE250"/>
  <c r="BE272"/>
  <c r="BE282"/>
  <c r="BE104"/>
  <c r="BE142"/>
  <c r="BE155"/>
  <c r="BE164"/>
  <c r="BE169"/>
  <c r="BE187"/>
  <c r="BE198"/>
  <c r="BE218"/>
  <c r="BE224"/>
  <c r="BE264"/>
  <c r="BE269"/>
  <c r="BE275"/>
  <c i="12" r="BE107"/>
  <c r="J87"/>
  <c i="11" r="BK330"/>
  <c r="J330"/>
  <c r="J68"/>
  <c i="12" r="BE124"/>
  <c r="BE129"/>
  <c r="BE154"/>
  <c r="BE162"/>
  <c r="BE186"/>
  <c r="BE189"/>
  <c r="BE195"/>
  <c r="E48"/>
  <c r="J84"/>
  <c r="F87"/>
  <c r="BE113"/>
  <c r="BE134"/>
  <c r="BE135"/>
  <c r="BE148"/>
  <c r="BE156"/>
  <c r="BE184"/>
  <c r="BE199"/>
  <c r="BE137"/>
  <c r="BE170"/>
  <c r="BE179"/>
  <c r="BE102"/>
  <c r="BE118"/>
  <c r="BE131"/>
  <c r="BE133"/>
  <c r="BE151"/>
  <c r="BE166"/>
  <c r="BE177"/>
  <c r="BE192"/>
  <c i="11" r="BK95"/>
  <c r="J95"/>
  <c r="J60"/>
  <c i="12" r="BE93"/>
  <c r="BE95"/>
  <c r="BE105"/>
  <c r="BE110"/>
  <c r="BE116"/>
  <c r="BE121"/>
  <c r="BE127"/>
  <c r="BE142"/>
  <c r="BE172"/>
  <c r="BE181"/>
  <c r="BE97"/>
  <c r="BE99"/>
  <c r="BE139"/>
  <c r="BE145"/>
  <c r="BE159"/>
  <c r="BE174"/>
  <c i="11" r="E84"/>
  <c r="BE102"/>
  <c r="BE139"/>
  <c r="BE154"/>
  <c r="BE168"/>
  <c r="BE188"/>
  <c r="BE234"/>
  <c r="BE239"/>
  <c r="BE259"/>
  <c r="BE272"/>
  <c r="BE287"/>
  <c r="BE296"/>
  <c r="BE302"/>
  <c r="BE311"/>
  <c r="BE332"/>
  <c r="BE344"/>
  <c r="BE359"/>
  <c r="F55"/>
  <c r="J88"/>
  <c r="BE111"/>
  <c r="BE117"/>
  <c r="BE120"/>
  <c r="BE148"/>
  <c r="BE208"/>
  <c r="BE210"/>
  <c r="BE237"/>
  <c r="BE262"/>
  <c r="BE281"/>
  <c r="BE291"/>
  <c r="BE293"/>
  <c r="BE325"/>
  <c r="J55"/>
  <c r="BE105"/>
  <c r="BE126"/>
  <c r="BE223"/>
  <c r="BE226"/>
  <c r="BE232"/>
  <c r="BE244"/>
  <c r="BE268"/>
  <c r="BE275"/>
  <c r="BE305"/>
  <c r="BE315"/>
  <c i="10" r="BK159"/>
  <c r="J159"/>
  <c r="J65"/>
  <c i="11" r="BE123"/>
  <c r="BE142"/>
  <c r="BE185"/>
  <c r="BE284"/>
  <c r="BE346"/>
  <c i="10" r="BK92"/>
  <c r="BK91"/>
  <c r="J91"/>
  <c i="11" r="BE133"/>
  <c r="BE136"/>
  <c r="BE156"/>
  <c r="BE200"/>
  <c r="BE202"/>
  <c r="BE205"/>
  <c r="BE212"/>
  <c r="BE220"/>
  <c r="BE337"/>
  <c r="BE97"/>
  <c r="BE114"/>
  <c r="BE179"/>
  <c r="BE191"/>
  <c r="BE194"/>
  <c r="BE215"/>
  <c r="BE229"/>
  <c r="BE242"/>
  <c r="BE249"/>
  <c r="BE252"/>
  <c r="BE256"/>
  <c r="BE317"/>
  <c r="BE323"/>
  <c r="BE355"/>
  <c r="BE108"/>
  <c r="BE131"/>
  <c r="BE145"/>
  <c r="BE162"/>
  <c r="BE171"/>
  <c r="BE174"/>
  <c r="BE177"/>
  <c r="BE217"/>
  <c r="BE247"/>
  <c r="BE299"/>
  <c r="BE307"/>
  <c r="BE319"/>
  <c r="BE321"/>
  <c r="BE339"/>
  <c r="BE341"/>
  <c r="BE352"/>
  <c r="BE99"/>
  <c r="BE129"/>
  <c r="BE151"/>
  <c r="BE159"/>
  <c r="BE165"/>
  <c r="BE182"/>
  <c r="BE197"/>
  <c r="BE265"/>
  <c r="BE278"/>
  <c r="BE289"/>
  <c r="BE328"/>
  <c r="BE334"/>
  <c r="BE349"/>
  <c i="10" r="J55"/>
  <c r="BE94"/>
  <c r="BE102"/>
  <c r="BE110"/>
  <c r="BE122"/>
  <c r="BE124"/>
  <c r="BE130"/>
  <c r="BE137"/>
  <c r="BE149"/>
  <c r="BE186"/>
  <c i="9" r="BK92"/>
  <c r="J92"/>
  <c r="J60"/>
  <c i="10" r="BE105"/>
  <c r="BE112"/>
  <c r="BE135"/>
  <c r="BE165"/>
  <c r="BE168"/>
  <c r="BE163"/>
  <c i="9" r="BK157"/>
  <c r="J157"/>
  <c r="J65"/>
  <c i="10" r="J52"/>
  <c r="F55"/>
  <c r="BE98"/>
  <c r="BE147"/>
  <c r="BE183"/>
  <c r="BE114"/>
  <c r="BE116"/>
  <c r="BE127"/>
  <c r="BE175"/>
  <c r="BE177"/>
  <c r="BE139"/>
  <c r="BE161"/>
  <c r="BE180"/>
  <c r="BE152"/>
  <c r="BE155"/>
  <c r="BE170"/>
  <c r="BE172"/>
  <c r="BE190"/>
  <c r="E48"/>
  <c r="BE96"/>
  <c r="BE100"/>
  <c r="BE108"/>
  <c r="BE119"/>
  <c r="BE133"/>
  <c r="BE142"/>
  <c r="BE145"/>
  <c r="BE157"/>
  <c i="9" r="J55"/>
  <c r="BE96"/>
  <c r="BE122"/>
  <c r="BE124"/>
  <c r="BE137"/>
  <c r="BE138"/>
  <c r="BE140"/>
  <c r="BE155"/>
  <c r="BE166"/>
  <c r="BE181"/>
  <c r="BE184"/>
  <c r="BE98"/>
  <c r="BE112"/>
  <c r="BE130"/>
  <c r="BE132"/>
  <c r="BE163"/>
  <c r="BE178"/>
  <c r="BE188"/>
  <c i="8" r="J92"/>
  <c r="J61"/>
  <c i="9" r="BE103"/>
  <c r="BE106"/>
  <c r="BE119"/>
  <c r="F55"/>
  <c r="BE94"/>
  <c r="BE100"/>
  <c r="BE134"/>
  <c r="BE136"/>
  <c r="BE173"/>
  <c r="E81"/>
  <c r="BE142"/>
  <c r="BE145"/>
  <c r="BE148"/>
  <c r="BE159"/>
  <c r="BE168"/>
  <c i="8" r="BK161"/>
  <c r="J161"/>
  <c r="J64"/>
  <c i="9" r="J52"/>
  <c r="BE109"/>
  <c r="BE127"/>
  <c r="BE151"/>
  <c r="BE170"/>
  <c r="BE114"/>
  <c r="BE117"/>
  <c r="BE161"/>
  <c r="BE175"/>
  <c i="7" r="BK92"/>
  <c r="J92"/>
  <c r="J60"/>
  <c r="J158"/>
  <c r="J66"/>
  <c i="8" r="J87"/>
  <c r="BE93"/>
  <c r="BE107"/>
  <c r="BE174"/>
  <c r="BE185"/>
  <c r="BE192"/>
  <c r="BE95"/>
  <c r="BE99"/>
  <c r="BE123"/>
  <c r="BE145"/>
  <c r="BE159"/>
  <c r="BE172"/>
  <c r="BE165"/>
  <c r="BE188"/>
  <c r="BE136"/>
  <c r="BE147"/>
  <c r="BE149"/>
  <c r="BE170"/>
  <c r="BE177"/>
  <c r="BE182"/>
  <c r="E48"/>
  <c r="BE120"/>
  <c r="BE152"/>
  <c r="F87"/>
  <c r="BE117"/>
  <c r="BE127"/>
  <c r="BE130"/>
  <c r="BE142"/>
  <c r="BE155"/>
  <c r="J84"/>
  <c r="BE97"/>
  <c r="BE102"/>
  <c r="BE110"/>
  <c r="BE112"/>
  <c r="BE115"/>
  <c r="BE133"/>
  <c r="BE139"/>
  <c r="BE163"/>
  <c r="BE167"/>
  <c r="BE105"/>
  <c r="BE179"/>
  <c i="6" r="J93"/>
  <c r="J61"/>
  <c i="7" r="BE111"/>
  <c r="BE126"/>
  <c r="E48"/>
  <c r="F55"/>
  <c r="J85"/>
  <c r="BE133"/>
  <c r="BE146"/>
  <c r="BE152"/>
  <c r="BE155"/>
  <c r="BE170"/>
  <c r="BE124"/>
  <c r="BE130"/>
  <c r="BE148"/>
  <c r="BE175"/>
  <c r="BE181"/>
  <c r="BE114"/>
  <c r="BE116"/>
  <c r="BE150"/>
  <c r="BE166"/>
  <c r="BE168"/>
  <c r="BE173"/>
  <c r="BE178"/>
  <c i="6" r="BK193"/>
  <c r="J193"/>
  <c r="J65"/>
  <c i="7" r="J55"/>
  <c r="BE103"/>
  <c r="BE141"/>
  <c r="BE163"/>
  <c r="BE96"/>
  <c r="BE100"/>
  <c r="BE184"/>
  <c r="BE94"/>
  <c r="BE98"/>
  <c r="BE109"/>
  <c r="BE188"/>
  <c r="BE106"/>
  <c r="BE118"/>
  <c r="BE121"/>
  <c r="BE128"/>
  <c r="BE136"/>
  <c r="BE139"/>
  <c r="BE144"/>
  <c r="BE159"/>
  <c r="BE161"/>
  <c i="5" r="J353"/>
  <c r="J70"/>
  <c i="6" r="E48"/>
  <c r="BE202"/>
  <c r="BE204"/>
  <c r="BE220"/>
  <c r="BE96"/>
  <c r="BE100"/>
  <c r="BE117"/>
  <c r="BE119"/>
  <c r="BE125"/>
  <c r="BE177"/>
  <c r="BE180"/>
  <c r="BE197"/>
  <c r="BE98"/>
  <c r="BE139"/>
  <c r="BE163"/>
  <c r="BE168"/>
  <c r="BE191"/>
  <c r="BE217"/>
  <c r="J55"/>
  <c r="F88"/>
  <c r="BE106"/>
  <c r="BE109"/>
  <c r="BE112"/>
  <c r="BE131"/>
  <c r="BE174"/>
  <c r="BE199"/>
  <c r="BE209"/>
  <c i="5" r="BK96"/>
  <c i="6" r="BE134"/>
  <c r="BE183"/>
  <c r="BE224"/>
  <c r="BE115"/>
  <c r="BE128"/>
  <c r="BE145"/>
  <c r="BE148"/>
  <c r="BE151"/>
  <c r="BE154"/>
  <c r="BE156"/>
  <c r="BE158"/>
  <c r="BE171"/>
  <c r="BE186"/>
  <c r="BE188"/>
  <c r="BE195"/>
  <c r="BE206"/>
  <c r="BE94"/>
  <c r="BE137"/>
  <c r="BE142"/>
  <c r="BE160"/>
  <c r="BE214"/>
  <c r="J52"/>
  <c r="BE103"/>
  <c r="BE122"/>
  <c r="BE165"/>
  <c r="BE211"/>
  <c i="5" r="BE157"/>
  <c r="BE209"/>
  <c r="BE212"/>
  <c r="BE215"/>
  <c r="BE221"/>
  <c r="BE223"/>
  <c r="BE234"/>
  <c r="BE237"/>
  <c r="BE281"/>
  <c r="BE302"/>
  <c r="BE307"/>
  <c r="BE354"/>
  <c r="BE356"/>
  <c r="BE379"/>
  <c r="BE383"/>
  <c r="BE98"/>
  <c r="BE114"/>
  <c r="BE117"/>
  <c r="BE123"/>
  <c r="BE126"/>
  <c r="BE129"/>
  <c r="BE198"/>
  <c r="BE218"/>
  <c r="BE251"/>
  <c r="BE269"/>
  <c r="BE275"/>
  <c r="BE309"/>
  <c r="BE315"/>
  <c r="BE332"/>
  <c r="BE336"/>
  <c i="4" r="BK89"/>
  <c r="J89"/>
  <c r="J64"/>
  <c i="5" r="J52"/>
  <c r="F92"/>
  <c r="BE106"/>
  <c r="BE108"/>
  <c r="BE111"/>
  <c r="BE135"/>
  <c r="BE162"/>
  <c r="BE186"/>
  <c r="BE231"/>
  <c r="BE256"/>
  <c r="BE260"/>
  <c r="BE284"/>
  <c r="BE140"/>
  <c r="BE171"/>
  <c r="BE174"/>
  <c r="BE192"/>
  <c r="BE195"/>
  <c r="BE206"/>
  <c r="BE225"/>
  <c r="BE243"/>
  <c r="BE253"/>
  <c r="BE296"/>
  <c r="BE299"/>
  <c r="BE312"/>
  <c r="BE338"/>
  <c r="BE342"/>
  <c r="BE361"/>
  <c r="BE368"/>
  <c r="BE373"/>
  <c r="BE104"/>
  <c r="BE138"/>
  <c r="BE145"/>
  <c r="BE148"/>
  <c r="BE151"/>
  <c r="BE154"/>
  <c r="BE159"/>
  <c r="BE189"/>
  <c r="BE290"/>
  <c r="BE293"/>
  <c r="BE321"/>
  <c r="BE324"/>
  <c r="BE344"/>
  <c r="BE346"/>
  <c r="BE350"/>
  <c r="BE363"/>
  <c r="BE376"/>
  <c r="E85"/>
  <c r="J92"/>
  <c r="BE183"/>
  <c r="BE227"/>
  <c r="BE240"/>
  <c r="BE248"/>
  <c r="BE267"/>
  <c r="BE278"/>
  <c r="BE304"/>
  <c r="BE120"/>
  <c r="BE132"/>
  <c r="BE142"/>
  <c r="BE165"/>
  <c r="BE168"/>
  <c r="BE177"/>
  <c r="BE180"/>
  <c r="BE203"/>
  <c r="BE246"/>
  <c r="BE318"/>
  <c r="BE358"/>
  <c r="BE365"/>
  <c r="BE370"/>
  <c r="BE101"/>
  <c r="BE200"/>
  <c r="BE263"/>
  <c r="BE272"/>
  <c r="BE287"/>
  <c r="BE328"/>
  <c r="BE334"/>
  <c i="3" r="J103"/>
  <c r="J65"/>
  <c i="4" r="BE91"/>
  <c r="BE94"/>
  <c r="BE106"/>
  <c r="E76"/>
  <c r="BE97"/>
  <c r="BE99"/>
  <c r="BE101"/>
  <c r="BE103"/>
  <c r="J56"/>
  <c r="BE105"/>
  <c r="BE109"/>
  <c r="J59"/>
  <c r="F85"/>
  <c r="BE95"/>
  <c r="BE107"/>
  <c i="3" r="BE107"/>
  <c r="BE129"/>
  <c r="BE178"/>
  <c r="BE201"/>
  <c r="BE260"/>
  <c r="BE266"/>
  <c r="BE306"/>
  <c r="J95"/>
  <c r="BE143"/>
  <c r="BE192"/>
  <c r="BE279"/>
  <c r="F59"/>
  <c r="BE110"/>
  <c r="BE113"/>
  <c r="BE135"/>
  <c r="BE137"/>
  <c r="BE140"/>
  <c r="BE164"/>
  <c r="BE166"/>
  <c r="BE185"/>
  <c r="BE198"/>
  <c r="BE210"/>
  <c r="BE222"/>
  <c r="BE225"/>
  <c r="BE228"/>
  <c r="BE231"/>
  <c r="BE276"/>
  <c r="BE281"/>
  <c r="BE285"/>
  <c r="BE294"/>
  <c r="BE318"/>
  <c i="2" r="BK102"/>
  <c r="J102"/>
  <c r="J64"/>
  <c r="BK241"/>
  <c r="J241"/>
  <c r="J73"/>
  <c i="3" r="E89"/>
  <c r="BE104"/>
  <c r="BE132"/>
  <c r="BE146"/>
  <c r="BE161"/>
  <c r="BE172"/>
  <c r="BE175"/>
  <c r="BE234"/>
  <c r="BE237"/>
  <c r="BE240"/>
  <c r="BE256"/>
  <c r="BE273"/>
  <c r="BE289"/>
  <c r="BE292"/>
  <c r="J59"/>
  <c r="BE182"/>
  <c r="BE204"/>
  <c r="BE213"/>
  <c r="BE249"/>
  <c r="BE252"/>
  <c r="BE262"/>
  <c r="BE296"/>
  <c r="BE299"/>
  <c r="BE301"/>
  <c r="BE303"/>
  <c r="BE116"/>
  <c r="BE119"/>
  <c r="BE158"/>
  <c r="BE189"/>
  <c r="BE216"/>
  <c r="BE219"/>
  <c r="BE243"/>
  <c r="BE246"/>
  <c r="BE264"/>
  <c r="BE308"/>
  <c r="BE312"/>
  <c r="BE121"/>
  <c r="BE123"/>
  <c r="BE126"/>
  <c r="BE149"/>
  <c r="BE152"/>
  <c r="BE155"/>
  <c r="BE169"/>
  <c r="BE196"/>
  <c r="BE207"/>
  <c r="BE268"/>
  <c r="BE270"/>
  <c r="BE283"/>
  <c r="BE315"/>
  <c r="BE322"/>
  <c i="2" r="J56"/>
  <c r="J98"/>
  <c r="BE104"/>
  <c r="BE131"/>
  <c r="BE143"/>
  <c r="BE146"/>
  <c r="BE151"/>
  <c r="BE181"/>
  <c r="E50"/>
  <c r="F59"/>
  <c r="BE110"/>
  <c r="BE122"/>
  <c r="BE134"/>
  <c r="BE140"/>
  <c r="BE154"/>
  <c r="BE190"/>
  <c r="BE202"/>
  <c r="BE207"/>
  <c r="BE223"/>
  <c r="BE229"/>
  <c r="BE250"/>
  <c r="BE257"/>
  <c r="BE266"/>
  <c r="BE125"/>
  <c r="BE160"/>
  <c r="BE178"/>
  <c r="BE193"/>
  <c r="BE218"/>
  <c r="BE225"/>
  <c r="BE233"/>
  <c r="BE252"/>
  <c r="BE107"/>
  <c r="BE116"/>
  <c r="BE137"/>
  <c r="BE157"/>
  <c r="BE164"/>
  <c r="BE171"/>
  <c r="BE174"/>
  <c r="BE231"/>
  <c r="BE243"/>
  <c r="BE113"/>
  <c r="BE119"/>
  <c r="BE128"/>
  <c r="BE149"/>
  <c r="BE167"/>
  <c r="BE187"/>
  <c r="BE196"/>
  <c r="BE215"/>
  <c r="BE263"/>
  <c r="BE270"/>
  <c r="BE184"/>
  <c r="BE199"/>
  <c r="BE205"/>
  <c r="BE211"/>
  <c r="BE221"/>
  <c r="BE248"/>
  <c r="BE235"/>
  <c r="BE239"/>
  <c r="BE245"/>
  <c r="BE255"/>
  <c r="BE260"/>
  <c i="8" r="J34"/>
  <c i="1" r="AW62"/>
  <c i="6" r="F35"/>
  <c i="1" r="BB60"/>
  <c i="14" r="J30"/>
  <c i="2" r="F38"/>
  <c i="1" r="BC56"/>
  <c i="15" r="F37"/>
  <c i="1" r="BD69"/>
  <c i="5" r="F35"/>
  <c i="1" r="BB59"/>
  <c i="12" r="F36"/>
  <c i="1" r="BC66"/>
  <c i="3" r="F39"/>
  <c i="1" r="BD57"/>
  <c i="5" r="J34"/>
  <c i="1" r="AW59"/>
  <c i="15" r="J34"/>
  <c i="1" r="AW69"/>
  <c i="9" r="F36"/>
  <c i="1" r="BC63"/>
  <c i="4" r="F37"/>
  <c i="1" r="BB58"/>
  <c i="8" r="F36"/>
  <c i="1" r="BC62"/>
  <c i="3" r="F38"/>
  <c i="1" r="BC57"/>
  <c i="13" r="F37"/>
  <c i="1" r="BD67"/>
  <c i="12" r="J34"/>
  <c i="1" r="AW66"/>
  <c i="10" r="F34"/>
  <c i="1" r="BA64"/>
  <c i="3" r="F37"/>
  <c i="1" r="BB57"/>
  <c i="9" r="F37"/>
  <c i="1" r="BD63"/>
  <c i="11" r="F35"/>
  <c i="1" r="BB65"/>
  <c i="15" r="F36"/>
  <c i="1" r="BC69"/>
  <c i="6" r="J34"/>
  <c i="1" r="AW60"/>
  <c i="14" r="J34"/>
  <c i="1" r="AW68"/>
  <c i="8" r="F37"/>
  <c i="1" r="BD62"/>
  <c i="7" r="F37"/>
  <c i="1" r="BD61"/>
  <c i="10" r="J30"/>
  <c i="13" r="F35"/>
  <c i="1" r="BB67"/>
  <c i="3" r="J36"/>
  <c i="1" r="AW57"/>
  <c i="14" r="F37"/>
  <c i="1" r="BD68"/>
  <c i="8" r="F34"/>
  <c i="1" r="BA62"/>
  <c i="16" r="F35"/>
  <c i="1" r="BB70"/>
  <c i="5" r="F37"/>
  <c i="1" r="BD59"/>
  <c r="AS54"/>
  <c i="7" r="F34"/>
  <c i="1" r="BA61"/>
  <c i="9" r="F34"/>
  <c i="1" r="BA63"/>
  <c i="10" r="F35"/>
  <c i="1" r="BB64"/>
  <c i="2" r="J36"/>
  <c i="1" r="AW56"/>
  <c i="11" r="F37"/>
  <c i="1" r="BD65"/>
  <c i="12" r="F37"/>
  <c i="1" r="BD66"/>
  <c i="7" r="F36"/>
  <c i="1" r="BC61"/>
  <c i="15" r="F35"/>
  <c i="1" r="BB69"/>
  <c i="3" r="F36"/>
  <c i="1" r="BA57"/>
  <c i="7" r="F35"/>
  <c i="1" r="BB61"/>
  <c i="2" r="F36"/>
  <c i="1" r="BA56"/>
  <c i="16" r="F36"/>
  <c i="1" r="BC70"/>
  <c i="6" r="F37"/>
  <c i="1" r="BD60"/>
  <c i="15" r="F34"/>
  <c i="1" r="BA69"/>
  <c i="5" r="F36"/>
  <c i="1" r="BC59"/>
  <c i="12" r="F35"/>
  <c i="1" r="BB66"/>
  <c i="7" r="J34"/>
  <c i="1" r="AW61"/>
  <c i="5" r="F34"/>
  <c i="1" r="BA59"/>
  <c i="11" r="J34"/>
  <c i="1" r="AW65"/>
  <c i="11" r="F36"/>
  <c i="1" r="BC65"/>
  <c i="16" r="J34"/>
  <c i="1" r="AW70"/>
  <c i="10" r="F37"/>
  <c i="1" r="BD64"/>
  <c i="9" r="F35"/>
  <c i="1" r="BB63"/>
  <c i="16" r="F34"/>
  <c i="1" r="BA70"/>
  <c i="4" r="F38"/>
  <c i="1" r="BC58"/>
  <c i="13" r="F36"/>
  <c i="1" r="BC67"/>
  <c i="11" r="F34"/>
  <c i="1" r="BA65"/>
  <c i="10" r="F36"/>
  <c i="1" r="BC64"/>
  <c i="6" r="F34"/>
  <c i="1" r="BA60"/>
  <c i="13" r="J34"/>
  <c i="1" r="AW67"/>
  <c i="4" r="F39"/>
  <c i="1" r="BD58"/>
  <c i="2" r="F39"/>
  <c i="1" r="BD56"/>
  <c i="10" r="J34"/>
  <c i="1" r="AW64"/>
  <c i="14" r="F35"/>
  <c i="1" r="BB68"/>
  <c i="2" r="F37"/>
  <c i="1" r="BB56"/>
  <c i="9" r="J34"/>
  <c i="1" r="AW63"/>
  <c i="16" r="F37"/>
  <c i="1" r="BD70"/>
  <c i="14" r="F34"/>
  <c i="1" r="BA68"/>
  <c i="4" r="J36"/>
  <c i="1" r="AW58"/>
  <c i="13" r="F34"/>
  <c i="1" r="BA67"/>
  <c i="14" r="F36"/>
  <c i="1" r="BC68"/>
  <c i="4" r="F36"/>
  <c i="1" r="BA58"/>
  <c i="8" r="F35"/>
  <c i="1" r="BB62"/>
  <c i="12" r="F34"/>
  <c i="1" r="BA66"/>
  <c i="6" r="F36"/>
  <c i="1" r="BC60"/>
  <c i="5" l="1" r="R96"/>
  <c r="R95"/>
  <c i="11" r="P330"/>
  <c i="9" r="P157"/>
  <c r="P91"/>
  <c i="1" r="AU63"/>
  <c i="7" r="BK157"/>
  <c r="J157"/>
  <c r="J65"/>
  <c i="13" r="R253"/>
  <c i="8" r="BK91"/>
  <c r="J91"/>
  <c r="J60"/>
  <c i="12" r="BK91"/>
  <c r="J91"/>
  <c r="J60"/>
  <c i="5" r="P96"/>
  <c r="P95"/>
  <c i="1" r="AU59"/>
  <c i="13" r="T99"/>
  <c r="T98"/>
  <c i="6" r="T92"/>
  <c r="T91"/>
  <c i="5" r="T96"/>
  <c i="13" r="P99"/>
  <c r="P98"/>
  <c i="1" r="AU67"/>
  <c i="3" r="R102"/>
  <c r="R101"/>
  <c i="12" r="R90"/>
  <c i="7" r="T157"/>
  <c r="T91"/>
  <c i="6" r="R92"/>
  <c i="7" r="R92"/>
  <c i="5" r="T352"/>
  <c i="11" r="R330"/>
  <c r="R94"/>
  <c i="9" r="T92"/>
  <c r="T91"/>
  <c i="6" r="P193"/>
  <c r="P91"/>
  <c i="1" r="AU60"/>
  <c i="10" r="R159"/>
  <c i="5" r="BK352"/>
  <c r="J352"/>
  <c r="J69"/>
  <c i="6" r="BK92"/>
  <c r="J92"/>
  <c r="J60"/>
  <c i="10" r="R92"/>
  <c r="R91"/>
  <c i="8" r="R161"/>
  <c r="R90"/>
  <c i="6" r="R193"/>
  <c i="12" r="T168"/>
  <c r="T90"/>
  <c r="P91"/>
  <c r="P90"/>
  <c i="1" r="AU66"/>
  <c i="11" r="P95"/>
  <c r="P94"/>
  <c i="1" r="AU65"/>
  <c i="13" r="BK99"/>
  <c r="J99"/>
  <c r="J60"/>
  <c i="15" r="BK83"/>
  <c r="J83"/>
  <c r="J60"/>
  <c i="8" r="P161"/>
  <c r="P90"/>
  <c i="1" r="AU62"/>
  <c i="7" r="R157"/>
  <c i="10" r="T92"/>
  <c r="T91"/>
  <c i="8" r="T161"/>
  <c r="T90"/>
  <c i="13" r="R99"/>
  <c r="R98"/>
  <c i="3" r="T101"/>
  <c i="2" r="P101"/>
  <c i="1" r="AU56"/>
  <c i="11" r="T95"/>
  <c r="T94"/>
  <c i="3" r="P102"/>
  <c r="P101"/>
  <c i="1" r="AU57"/>
  <c i="3" r="BK102"/>
  <c r="J102"/>
  <c r="J64"/>
  <c i="2" r="T102"/>
  <c r="T101"/>
  <c i="3" r="BK291"/>
  <c r="J291"/>
  <c r="J73"/>
  <c i="12" r="BK168"/>
  <c r="J168"/>
  <c r="J64"/>
  <c i="16" r="BK83"/>
  <c r="J83"/>
  <c r="J60"/>
  <c i="1" r="AG68"/>
  <c i="14" r="J83"/>
  <c r="J60"/>
  <c r="J59"/>
  <c i="13" r="BK98"/>
  <c r="J98"/>
  <c i="11" r="BK94"/>
  <c r="J94"/>
  <c i="1" r="AG64"/>
  <c i="10" r="J92"/>
  <c r="J60"/>
  <c r="J59"/>
  <c i="9" r="BK91"/>
  <c r="J91"/>
  <c r="J59"/>
  <c i="8" r="BK90"/>
  <c r="J90"/>
  <c r="J59"/>
  <c i="7" r="BK91"/>
  <c r="J91"/>
  <c r="J59"/>
  <c i="6" r="BK91"/>
  <c r="J91"/>
  <c i="5" r="J96"/>
  <c r="J60"/>
  <c i="4" r="BK88"/>
  <c r="J88"/>
  <c r="J63"/>
  <c i="2" r="BK101"/>
  <c r="J101"/>
  <c r="J63"/>
  <c i="15" r="F33"/>
  <c i="1" r="AZ69"/>
  <c i="12" r="F33"/>
  <c i="1" r="AZ66"/>
  <c i="16" r="F33"/>
  <c i="1" r="AZ70"/>
  <c i="11" r="J33"/>
  <c i="1" r="AV65"/>
  <c r="AT65"/>
  <c i="6" r="F33"/>
  <c i="1" r="AZ60"/>
  <c i="2" r="F35"/>
  <c i="1" r="AZ56"/>
  <c i="11" r="F33"/>
  <c i="1" r="AZ65"/>
  <c i="12" r="J33"/>
  <c i="1" r="AV66"/>
  <c r="AT66"/>
  <c i="8" r="J33"/>
  <c i="1" r="AV62"/>
  <c r="AT62"/>
  <c i="13" r="F33"/>
  <c i="1" r="AZ67"/>
  <c i="8" r="F33"/>
  <c i="1" r="AZ62"/>
  <c i="14" r="J33"/>
  <c i="1" r="AV68"/>
  <c r="AT68"/>
  <c r="AN68"/>
  <c i="2" r="J35"/>
  <c i="1" r="AV56"/>
  <c r="AT56"/>
  <c i="16" r="J33"/>
  <c i="1" r="AV70"/>
  <c r="AT70"/>
  <c i="6" r="J30"/>
  <c i="1" r="AG60"/>
  <c r="BB55"/>
  <c r="AX55"/>
  <c i="15" r="J33"/>
  <c i="1" r="AV69"/>
  <c r="AT69"/>
  <c i="10" r="J33"/>
  <c i="1" r="AV64"/>
  <c r="AT64"/>
  <c r="AN64"/>
  <c i="4" r="F35"/>
  <c i="1" r="AZ58"/>
  <c r="BD55"/>
  <c i="6" r="J33"/>
  <c i="1" r="AV60"/>
  <c r="AT60"/>
  <c i="13" r="J30"/>
  <c i="1" r="AG67"/>
  <c i="14" r="F33"/>
  <c i="1" r="AZ68"/>
  <c i="5" r="F33"/>
  <c i="1" r="AZ59"/>
  <c r="BA55"/>
  <c r="AW55"/>
  <c i="7" r="F33"/>
  <c i="1" r="AZ61"/>
  <c i="9" r="J33"/>
  <c i="1" r="AV63"/>
  <c r="AT63"/>
  <c i="3" r="J35"/>
  <c i="1" r="AV57"/>
  <c r="AT57"/>
  <c i="11" r="J30"/>
  <c i="1" r="AG65"/>
  <c i="5" r="J33"/>
  <c i="1" r="AV59"/>
  <c r="AT59"/>
  <c i="10" r="F33"/>
  <c i="1" r="AZ64"/>
  <c r="BC55"/>
  <c r="AY55"/>
  <c i="13" r="J33"/>
  <c i="1" r="AV67"/>
  <c r="AT67"/>
  <c i="4" r="J35"/>
  <c i="1" r="AV58"/>
  <c r="AT58"/>
  <c i="3" r="F35"/>
  <c i="1" r="AZ57"/>
  <c i="9" r="F33"/>
  <c i="1" r="AZ63"/>
  <c i="7" r="J33"/>
  <c i="1" r="AV61"/>
  <c r="AT61"/>
  <c i="6" l="1" r="R91"/>
  <c i="7" r="R91"/>
  <c i="5" r="T95"/>
  <c i="15" r="BK82"/>
  <c r="J82"/>
  <c r="J59"/>
  <c i="3" r="BK101"/>
  <c r="J101"/>
  <c i="12" r="BK90"/>
  <c r="J90"/>
  <c i="16" r="BK82"/>
  <c r="J82"/>
  <c r="J59"/>
  <c i="5" r="BK95"/>
  <c r="J95"/>
  <c r="J59"/>
  <c i="1" r="AN67"/>
  <c i="13" r="J59"/>
  <c i="14" r="J39"/>
  <c i="13" r="J39"/>
  <c i="1" r="AN65"/>
  <c i="11" r="J59"/>
  <c r="J39"/>
  <c i="10" r="J39"/>
  <c i="1" r="AN60"/>
  <c i="6" r="J59"/>
  <c r="J39"/>
  <c i="4" r="J32"/>
  <c i="1" r="AG58"/>
  <c r="AN58"/>
  <c i="7" r="J30"/>
  <c i="1" r="AG61"/>
  <c r="AN61"/>
  <c r="BA54"/>
  <c r="W30"/>
  <c r="BD54"/>
  <c r="W33"/>
  <c i="9" r="J30"/>
  <c i="1" r="AG63"/>
  <c r="AN63"/>
  <c i="8" r="J30"/>
  <c i="1" r="AG62"/>
  <c r="AN62"/>
  <c r="BB54"/>
  <c r="W31"/>
  <c r="AZ55"/>
  <c r="AV55"/>
  <c r="AT55"/>
  <c i="3" r="J32"/>
  <c i="1" r="AG57"/>
  <c r="BC54"/>
  <c r="AY54"/>
  <c r="AU55"/>
  <c r="AU54"/>
  <c i="12" r="J30"/>
  <c i="1" r="AG66"/>
  <c i="2" r="J32"/>
  <c i="1" r="AG56"/>
  <c i="3" l="1" r="J41"/>
  <c i="12" r="J39"/>
  <c i="3" r="J63"/>
  <c i="12" r="J59"/>
  <c i="9" r="J39"/>
  <c i="8" r="J39"/>
  <c i="7" r="J39"/>
  <c i="4" r="J41"/>
  <c i="2" r="J41"/>
  <c i="1" r="AN56"/>
  <c r="AN66"/>
  <c r="AN57"/>
  <c i="5" r="J30"/>
  <c i="1" r="AG59"/>
  <c r="AN59"/>
  <c r="AX54"/>
  <c r="AW54"/>
  <c r="AK30"/>
  <c i="16" r="J30"/>
  <c i="1" r="AG70"/>
  <c i="15" r="J30"/>
  <c i="1" r="AG69"/>
  <c r="AN69"/>
  <c r="W32"/>
  <c r="AG55"/>
  <c r="AZ54"/>
  <c r="W29"/>
  <c i="15" l="1" r="J39"/>
  <c i="5" r="J39"/>
  <c i="16" r="J39"/>
  <c i="1" r="AN55"/>
  <c r="AN70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<sst xmlns="http://schemas.openxmlformats.org/spreadsheetml/2006/main">
  <si>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</si>
  <si>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</si>
  <si>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</si>
  <si>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</si>
  <si>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</si>
  <si>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{0cd4504f-93f7-43bd-9886-b3dd9245525b}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</si>
  <si>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</si>
  <si>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</si>
  <si>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</si>
  <si>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</si>
  <si>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</si>
  <si>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</si>
  <si>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</si>
  <si>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</si>
  <si>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20230305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</si>
  <si>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</si>
  <si>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</si>
  <si>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stavby D6 v k.ú. Řevničov(CU2023/1)</t>
  </si>
  <si>
    <t>KSO:</t>
  </si>
  <si>
    <t/>
  </si>
  <si>
    <t>CC-CZ:</t>
  </si>
  <si>
    <t>Místo:</t>
  </si>
  <si>
    <t>Řevníčov</t>
  </si>
  <si>
    <t>Datum:</t>
  </si>
  <si>
    <t>18. 4. 2020</t>
  </si>
  <si>
    <t>Zadavatel:</t>
  </si>
  <si>
    <t>IČ:</t>
  </si>
  <si>
    <t>01312774</t>
  </si>
  <si>
    <t>Státní pozemkový úřad</t>
  </si>
  <si>
    <t>DIČ:</t>
  </si>
  <si>
    <t>CZ01312774</t>
  </si>
  <si>
    <t>Uchazeč:</t>
  </si>
  <si>
    <t>Vyplň údaj</t>
  </si>
  <si>
    <t>Projektant:</t>
  </si>
  <si>
    <t>06016910</t>
  </si>
  <si>
    <t>S-pro servis s.r.o.</t>
  </si>
  <si>
    <t>CZ06016910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</si>
  <si>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</si>
  <si>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</si>
  <si>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</si>
  <si>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</si>
  <si>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</si>
  <si>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</si>
  <si>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</si>
  <si>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</si>
  <si>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</si>
  <si>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</si>
  <si>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</si>
  <si>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</si>
  <si>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</si>
  <si>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</si>
  <si>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</si>
  <si>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</si>
  <si>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</si>
  <si>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</si>
  <si>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</si>
  <si>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</si>
  <si>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</si>
  <si>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</si>
  <si>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</si>
  <si>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</si>
  <si>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</si>
  <si>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</si>
  <si>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</si>
  <si>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</si>
  <si>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</si>
  <si>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</si>
  <si>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</si>
  <si>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</si>
  <si>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</si>
  <si>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</si>
  <si>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</si>
  <si>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</si>
  <si>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</si>
  <si>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</si>
  <si>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</si>
  <si>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</si>
  <si>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</si>
  <si>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</si>
  <si>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</si>
  <si>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202303051</t>
  </si>
  <si>
    <t xml:space="preserve">SO 101 - Polní cesta HPC 1 </t>
  </si>
  <si>
    <t>STA</t>
  </si>
  <si>
    <t>1</t>
  </si>
  <si>
    <t>{fe9581c6-d02b-4e65-9597-b209b675b0ed}</t>
  </si>
  <si>
    <t>2</t>
  </si>
  <si>
    <t>/</t>
  </si>
  <si>
    <t>2023030511</t>
  </si>
  <si>
    <t>HPC 1 - severní část</t>
  </si>
  <si>
    <t>Soupis</t>
  </si>
  <si>
    <t>{66b15294-d288-4228-b901-782a0fa3b143}</t>
  </si>
  <si>
    <t>2023030512</t>
  </si>
  <si>
    <t>HPC 1 - jižní část</t>
  </si>
  <si>
    <t>{6fbae73f-de80-4a74-9365-f57baca0cc32}</t>
  </si>
  <si>
    <t>2023030513</t>
  </si>
  <si>
    <t>HPC 1 - jižní část vegetační úpravy</t>
  </si>
  <si>
    <t>{dfe9d27d-085a-4023-adce-5193cf6fcf42}</t>
  </si>
  <si>
    <t>202303052</t>
  </si>
  <si>
    <t>SO 102 - Polní cesta VPC 2</t>
  </si>
  <si>
    <t>{882ac41e-f128-4168-9940-ed0121202fe4}</t>
  </si>
  <si>
    <t>202303053</t>
  </si>
  <si>
    <t xml:space="preserve">SO 103 - Polní cesta VPC 10 </t>
  </si>
  <si>
    <t>{0205afce-c2bb-4845-a6b8-141db056da2c}</t>
  </si>
  <si>
    <t>202303054</t>
  </si>
  <si>
    <t xml:space="preserve">SO 104 - Polní cesta VPC 11 </t>
  </si>
  <si>
    <t>{3e0ad5ad-cd46-468e-b9bd-aa18e21b3cac}</t>
  </si>
  <si>
    <t>202303055</t>
  </si>
  <si>
    <t xml:space="preserve">SO 105 - Polní cesta VPC 12 </t>
  </si>
  <si>
    <t>{6ae67a25-a09f-4524-8eaa-92e0ff6a5b05}</t>
  </si>
  <si>
    <t>202303056</t>
  </si>
  <si>
    <t xml:space="preserve">SO 106 - Polní cesta VPC 13 </t>
  </si>
  <si>
    <t>{8b940030-b55a-48f5-a6a8-194c04bbfb1d}</t>
  </si>
  <si>
    <t>202303057</t>
  </si>
  <si>
    <t>SO 107 - Polní cesta VPC 15</t>
  </si>
  <si>
    <t>{0b6b15e4-4b85-42ee-ad89-c778cdbeea26}</t>
  </si>
  <si>
    <t>202303058</t>
  </si>
  <si>
    <t xml:space="preserve">SO 108 - Polní cesta VPC 18 </t>
  </si>
  <si>
    <t>{27aa9576-167d-4f92-87d1-8b7a947ac876}</t>
  </si>
  <si>
    <t>202303059</t>
  </si>
  <si>
    <t xml:space="preserve">SO 109 - Polní cesta DO 14 </t>
  </si>
  <si>
    <t>{741265e9-4d7d-449f-b737-8935c8c0d27f}</t>
  </si>
  <si>
    <t>2023030510</t>
  </si>
  <si>
    <t>SO 201 - most na polní cestě VPC 2</t>
  </si>
  <si>
    <t>{e38f88b1-1932-46c4-950f-0ee18d69081f}</t>
  </si>
  <si>
    <t>SO 103.1 VPC 10 vegetační úpravy</t>
  </si>
  <si>
    <t>{d180b8d5-bf13-43cb-9642-646ef2de797f}</t>
  </si>
  <si>
    <t>SO 106.1 VPC 13 vegetační úpravy</t>
  </si>
  <si>
    <t>{909dcce6-2fea-4e13-b59f-cadfd6501d4b}</t>
  </si>
  <si>
    <t>SO 107.1 VPC 15 vegetační úpravy</t>
  </si>
  <si>
    <t>{b9a0c958-c61a-4267-bc7a-a0fefe55cb0e}</t>
  </si>
  <si>
    <t>KRYCÍ LIST SOUPISU PRACÍ</t>
  </si>
  <si>
    <t>Objekt:</t>
  </si>
  <si>
    <t xml:space="preserve">202303051 - SO 101 - Polní cesta HPC 1 </t>
  </si>
  <si>
    <t>Soupis:</t>
  </si>
  <si>
    <t>2023030511 - HPC 1 - severní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</si>
  <si>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</si>
  <si>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</si>
  <si>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</si>
  <si>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</si>
  <si>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</si>
  <si>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</si>
  <si>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</si>
  <si>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</si>
  <si>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</si>
  <si>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</si>
  <si>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</si>
  <si>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</si>
  <si>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</si>
  <si>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</si>
  <si>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</si>
  <si>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</si>
  <si>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</si>
  <si>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</si>
  <si>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</si>
  <si>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</si>
  <si>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</si>
  <si>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</si>
  <si>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</si>
  <si>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</si>
  <si>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</si>
  <si>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</si>
  <si>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</si>
  <si>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</si>
  <si>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</si>
  <si>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</si>
  <si>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</si>
  <si>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</si>
  <si>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</si>
  <si>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</si>
  <si>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</si>
  <si>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</si>
  <si>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</si>
  <si>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</si>
  <si>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</si>
  <si>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</si>
  <si>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</si>
  <si>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CS ÚRS 2023 01</t>
  </si>
  <si>
    <t>4</t>
  </si>
  <si>
    <t>-884514214</t>
  </si>
  <si>
    <t>Online PSC</t>
  </si>
  <si>
    <t>https://podminky.urs.cz/item/CS_URS_2023_01/113107222</t>
  </si>
  <si>
    <t>P</t>
  </si>
  <si>
    <t>Poznámka k položce:_x000d_
stávající trasa - odečet CAD - geodetické zaměření krytu x 106%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</si>
  <si>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</si>
  <si>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</si>
  <si>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29027639</t>
  </si>
  <si>
    <t>https://podminky.urs.cz/item/CS_URS_2023_01/113107242</t>
  </si>
  <si>
    <t>Poznámka k položce:_x000d_
stávající trasa - odečet CAD - geodetické zaměřen</t>
  </si>
  <si>
    <t>3</t>
  </si>
  <si>
    <t>122251101</t>
  </si>
  <si>
    <t>Odkopávky a prokopávky nezapažené strojně v hornině třídy těžitelnosti I skupiny 3 do 20 m3</t>
  </si>
  <si>
    <t>m3</t>
  </si>
  <si>
    <t>757032458</t>
  </si>
  <si>
    <t>https://podminky.urs.cz/item/CS_URS_2023_01/122251101</t>
  </si>
  <si>
    <t>Poznámka k položce:_x000d_
propustek (směr VPC 12)</t>
  </si>
  <si>
    <t>122251104</t>
  </si>
  <si>
    <t>Odkopávky a prokopávky nezapažené strojně v hornině třídy těžitelnosti I skupiny 3 přes 100 do 500 m3</t>
  </si>
  <si>
    <t>-28595634</t>
  </si>
  <si>
    <t>https://podminky.urs.cz/item/CS_URS_2023_01/122251104</t>
  </si>
  <si>
    <t>Poznámka k položce:_x000d_
odečet CAD_x000d_
odkopávky v trase</t>
  </si>
  <si>
    <t>5</t>
  </si>
  <si>
    <t>-109018938</t>
  </si>
  <si>
    <t>Poznámka k položce:_x000d_
sanace aktivní zóny 30 cm - bude účtováno podle skutečného objemu_x000d_
celá délka trasy_x000d_
plocha 207,723 m2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</si>
  <si>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</si>
  <si>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</si>
  <si>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</si>
  <si>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-19475181</t>
  </si>
  <si>
    <t>https://podminky.urs.cz/item/CS_URS_2023_01/162651112</t>
  </si>
  <si>
    <t>Poznámka k položce:_x000d_
odkopávky v trase</t>
  </si>
  <si>
    <t>7</t>
  </si>
  <si>
    <t>-2099321409</t>
  </si>
  <si>
    <t>8</t>
  </si>
  <si>
    <t>-935287048</t>
  </si>
  <si>
    <t>9</t>
  </si>
  <si>
    <t>171201201</t>
  </si>
  <si>
    <t>Uložení sypaniny na skládky</t>
  </si>
  <si>
    <t>-1090723027</t>
  </si>
  <si>
    <t>https://podminky.urs.cz/item/CS_URS_2023_01/171201201</t>
  </si>
  <si>
    <t>10</t>
  </si>
  <si>
    <t>898610248</t>
  </si>
  <si>
    <t>11</t>
  </si>
  <si>
    <t>-383879223</t>
  </si>
  <si>
    <t>12</t>
  </si>
  <si>
    <t>171201211</t>
  </si>
  <si>
    <t>Uložení sypaniny poplatek za uložení sypaniny na skládce (skládkovné)</t>
  </si>
  <si>
    <t>t</t>
  </si>
  <si>
    <t>1989255473</t>
  </si>
  <si>
    <t>https://podminky.urs.cz/item/CS_URS_2023_01/171201211</t>
  </si>
  <si>
    <t>Poznámka k položce:_x000d_
odkopávky v trase_x000d_
248,667 x 1,75</t>
  </si>
  <si>
    <t>13</t>
  </si>
  <si>
    <t>-1531701309</t>
  </si>
  <si>
    <t>Poznámka k položce:_x000d_
sanace aktivní zóny 30 cm - bude účtováno podle skutečného objemu_x000d_
celá délka trasy_x000d_
plocha 207,723 m2 x 0,3 m x 1,75 t/m3</t>
  </si>
  <si>
    <t>14</t>
  </si>
  <si>
    <t>1469072706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</si>
  <si>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</si>
  <si>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</si>
  <si>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-890935232</t>
  </si>
  <si>
    <t>https://podminky.urs.cz/item/CS_URS_2023_01/175151101</t>
  </si>
  <si>
    <t>Poznámka k položce:_x000d_
propustky</t>
  </si>
  <si>
    <t>16</t>
  </si>
  <si>
    <t>M</t>
  </si>
  <si>
    <t>583441210</t>
  </si>
  <si>
    <t xml:space="preserve">štěrkodrť frakce 0-8 </t>
  </si>
  <si>
    <t>655679578</t>
  </si>
  <si>
    <t xml:space="preserve">Poznámka k položce:_x000d_
propustky_x000d_
</t>
  </si>
  <si>
    <t>17</t>
  </si>
  <si>
    <t>181101141</t>
  </si>
  <si>
    <t>Úprava pozemku s rozpojením a přehrnutím včetně urovnání v zemině tř. 4, s přemístěním na vzdálenost do 20 m</t>
  </si>
  <si>
    <t>-311191572</t>
  </si>
  <si>
    <t>https://podminky.urs.cz/item/CS_URS_2023_01/181101141</t>
  </si>
  <si>
    <t xml:space="preserve">Poznámka k položce:_x000d_
trasa_x000d_
692,413 x 0,15 </t>
  </si>
  <si>
    <t>18</t>
  </si>
  <si>
    <t>-2116828310</t>
  </si>
  <si>
    <t>19</t>
  </si>
  <si>
    <t>181102302</t>
  </si>
  <si>
    <t>Úprava pláně na stavbách dálnic v zářezech mimo skalních se zhutněním</t>
  </si>
  <si>
    <t>-1758844682</t>
  </si>
  <si>
    <t>https://podminky.urs.cz/item/CS_URS_2023_01/181102302</t>
  </si>
  <si>
    <t>Poznámka k položce:_x000d_
odečet CAD_x000d_
trasa</t>
  </si>
  <si>
    <t>20</t>
  </si>
  <si>
    <t>181951102</t>
  </si>
  <si>
    <t>Úprava pláně vyrovnáním výškových rozdílů v hornině tř. 1 až 4 se zhutněním</t>
  </si>
  <si>
    <t>1069643539</t>
  </si>
  <si>
    <t>https://podminky.urs.cz/item/CS_URS_2023_01/181951102</t>
  </si>
  <si>
    <t>Zakládání</t>
  </si>
  <si>
    <t>274311127</t>
  </si>
  <si>
    <t>Základové konstrukce z betonu prostého pasy, prahy, věnce a ostruhy ve výkopu nebo na hlavách pilot C 25/30</t>
  </si>
  <si>
    <t>-1906190182</t>
  </si>
  <si>
    <t>https://podminky.urs.cz/item/CS_URS_2023_01/274311127</t>
  </si>
  <si>
    <t>22</t>
  </si>
  <si>
    <t>274311128</t>
  </si>
  <si>
    <t>Základové konstrukce z betonu prostého pasy, prahy, věnce a ostruhy ve výkopu nebo na hlavách pilot C 30/37</t>
  </si>
  <si>
    <t>1806419013</t>
  </si>
  <si>
    <t>https://podminky.urs.cz/item/CS_URS_2023_01/274311128</t>
  </si>
  <si>
    <t>Vodorovné konstrukce</t>
  </si>
  <si>
    <t>23</t>
  </si>
  <si>
    <t>451313511</t>
  </si>
  <si>
    <t>Podkladní vrstva z betonu prostého pod dlažbu se zvýšenými nároky na prostředí tl. do 100 mm</t>
  </si>
  <si>
    <t>434072818</t>
  </si>
  <si>
    <t>https://podminky.urs.cz/item/CS_URS_2023_01/451313511</t>
  </si>
  <si>
    <t>Poznámka k položce:_x000d_
propustek (směr VPC 12) - dlažba</t>
  </si>
  <si>
    <t>24</t>
  </si>
  <si>
    <t>462511111</t>
  </si>
  <si>
    <t>Zához prostoru z lomového kamene</t>
  </si>
  <si>
    <t>-2130820140</t>
  </si>
  <si>
    <t>https://podminky.urs.cz/item/CS_URS_2023_01/462511111</t>
  </si>
  <si>
    <t>Komunikace pozemní</t>
  </si>
  <si>
    <t>25</t>
  </si>
  <si>
    <t>564851111</t>
  </si>
  <si>
    <t>Podklad ze štěrkodrti ŠD s rozprostřením a zhutněním, po zhutnění tl. 150 mm</t>
  </si>
  <si>
    <t>1021878449</t>
  </si>
  <si>
    <t>https://podminky.urs.cz/item/CS_URS_2023_01/564851111</t>
  </si>
  <si>
    <t xml:space="preserve">Poznámka k položce:_x000d_
odečet  CAD - trasa 524,82 x 132%_x000d_
_x000d_
</t>
  </si>
  <si>
    <t>26</t>
  </si>
  <si>
    <t>564871116</t>
  </si>
  <si>
    <t>Podklad ze štěrkodrti ŠD s rozprostřením a zhutněním, po zhutnění tl. 300 mm</t>
  </si>
  <si>
    <t>309686117</t>
  </si>
  <si>
    <t>https://podminky.urs.cz/item/CS_URS_2023_01/564871116</t>
  </si>
  <si>
    <t>27</t>
  </si>
  <si>
    <t>564952111</t>
  </si>
  <si>
    <t>Podklad z mechanicky zpevněného kameniva MZK (minerální beton) s rozprostřením a s hutněním, po zhutnění tl. 150 mm</t>
  </si>
  <si>
    <t>-1751785492</t>
  </si>
  <si>
    <t>https://podminky.urs.cz/item/CS_URS_2023_01/564952111</t>
  </si>
  <si>
    <t xml:space="preserve">Poznámka k položce:_x000d_
odečet  CAD - trasa 524,82 x 115%</t>
  </si>
  <si>
    <t>28</t>
  </si>
  <si>
    <t>565155121</t>
  </si>
  <si>
    <t>Asfaltový beton vrstva podkladní ACP 16 (obalované kamenivo střednězrnné - OKS) s rozprostřením a zhutněním v pruhu šířky přes 3 m, po zhutnění tl. 70 mm</t>
  </si>
  <si>
    <t>-1454659233</t>
  </si>
  <si>
    <t>https://podminky.urs.cz/item/CS_URS_2023_01/565155121</t>
  </si>
  <si>
    <t xml:space="preserve">Poznámka k položce:_x000d_
odečet  CAD - trasa 524,82 x 103%</t>
  </si>
  <si>
    <t>29</t>
  </si>
  <si>
    <t>569831111</t>
  </si>
  <si>
    <t>Zpevnění krajnic nebo komunikací pro pěší s rozprostřením a zhutněním, po zhutnění štěrkodrtí tl. 100 mm</t>
  </si>
  <si>
    <t>-1334510309</t>
  </si>
  <si>
    <t>https://podminky.urs.cz/item/CS_URS_2023_01/569831111</t>
  </si>
  <si>
    <t>Poznámka k položce:_x000d_
L 131,6 bm_x000d_
P 131,6-13,3 = 118,3 (sjezd ve VPC 12)_x000d_
celkem 249,9 bm_x000d_
249,9 x 0,5 = 124,95 m2</t>
  </si>
  <si>
    <t>30</t>
  </si>
  <si>
    <t>573111111</t>
  </si>
  <si>
    <t>Postřik infiltrační PI z asfaltu silničního s posypem kamenivem, v množství 0,60 kg/m2</t>
  </si>
  <si>
    <t>1215630598</t>
  </si>
  <si>
    <t>https://podminky.urs.cz/item/CS_URS_2023_01/573111111</t>
  </si>
  <si>
    <t xml:space="preserve">Poznámka k položce:_x000d_
odečet  CAD - trasa 524,82 x 109%</t>
  </si>
  <si>
    <t>31</t>
  </si>
  <si>
    <t>573211107</t>
  </si>
  <si>
    <t>Postřik spojovací PS bez posypu kamenivem z asfaltu silničního, v množství 0,30 kg/m2</t>
  </si>
  <si>
    <t>-949185067</t>
  </si>
  <si>
    <t>https://podminky.urs.cz/item/CS_URS_2023_01/573211107</t>
  </si>
  <si>
    <t xml:space="preserve">Poznámka k položce:_x000d_
odečet  CAD - trasa 524,82 x 100%</t>
  </si>
  <si>
    <t>32</t>
  </si>
  <si>
    <t>577134121</t>
  </si>
  <si>
    <t>Asfaltový beton vrstva obrusná ACO 11 (ABS) s rozprostřením a se zhutněním z nemodifikovaného asfaltu v pruhu šířky přes 3 m tř. I, po zhutnění tl. 40 mm</t>
  </si>
  <si>
    <t>544094572</t>
  </si>
  <si>
    <t>https://podminky.urs.cz/item/CS_URS_2023_01/577134121</t>
  </si>
  <si>
    <t xml:space="preserve">Poznámka k položce:_x000d_
odečet  CAD - trasa 524,82 x 100,06%</t>
  </si>
  <si>
    <t>33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</si>
  <si>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</si>
  <si>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</si>
  <si>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-263427355</t>
  </si>
  <si>
    <t>https://podminky.urs.cz/item/CS_URS_2023_01/594511111</t>
  </si>
  <si>
    <t>Poznámka k položce:_x000d_
spádiště a nátok - propustek (směr VPC 12)</t>
  </si>
  <si>
    <t>34</t>
  </si>
  <si>
    <t>599141111</t>
  </si>
  <si>
    <t>Vyplnění spár mezi silničními dílci jakékoliv tloušťky živičnou zálivkou</t>
  </si>
  <si>
    <t>m</t>
  </si>
  <si>
    <t>-844139503</t>
  </si>
  <si>
    <t>https://podminky.urs.cz/item/CS_URS_2023_01/599141111</t>
  </si>
  <si>
    <t>35</t>
  </si>
  <si>
    <t>599632111</t>
  </si>
  <si>
    <t>Vyplnění spár dlažby (přídlažby) z lomového kamene v jakémkoliv sklonu plochy a jakékoliv tloušťky cementovou maltou se zatřením</t>
  </si>
  <si>
    <t>1777350556</t>
  </si>
  <si>
    <t>https://podminky.urs.cz/item/CS_URS_2023_01/599632111</t>
  </si>
  <si>
    <t>Trubní vedení</t>
  </si>
  <si>
    <t>36</t>
  </si>
  <si>
    <t>820441113</t>
  </si>
  <si>
    <t>Přeseknutí železobetonové trouby v rovině kolmé nebo skloněné k ose trouby, se začištěním DN přes 400 do 600 mm</t>
  </si>
  <si>
    <t>kus</t>
  </si>
  <si>
    <t>1315259868</t>
  </si>
  <si>
    <t>https://podminky.urs.cz/item/CS_URS_2023_01/820441113</t>
  </si>
  <si>
    <t>Ostatní konstrukce a práce, bourání</t>
  </si>
  <si>
    <t>37</t>
  </si>
  <si>
    <t>919441221</t>
  </si>
  <si>
    <t>Čelo propustku včetně římsy ze zdiva z lomového kamene, pro propustek z trub DN 600 až 800 mm</t>
  </si>
  <si>
    <t>1760186759</t>
  </si>
  <si>
    <t>https://podminky.urs.cz/item/CS_URS_2023_01/919441221</t>
  </si>
  <si>
    <t>38</t>
  </si>
  <si>
    <t>919521140</t>
  </si>
  <si>
    <t>Zřízení silničního propustku z trub betonových nebo železobetonových DN 600 mm</t>
  </si>
  <si>
    <t>1506948076</t>
  </si>
  <si>
    <t>https://podminky.urs.cz/item/CS_URS_2023_01/919521140</t>
  </si>
  <si>
    <t>39</t>
  </si>
  <si>
    <t>59222001</t>
  </si>
  <si>
    <t>trouba ŽB hrdlová DN 600</t>
  </si>
  <si>
    <t>-728180353</t>
  </si>
  <si>
    <t>40</t>
  </si>
  <si>
    <t>919735113</t>
  </si>
  <si>
    <t>Řezání stávajícího živičného krytu nebo podkladu hloubky přes 100 do 150 mm</t>
  </si>
  <si>
    <t>1426571039</t>
  </si>
  <si>
    <t>https://podminky.urs.cz/item/CS_URS_2023_01/919735113</t>
  </si>
  <si>
    <t>41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</si>
  <si>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</si>
  <si>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</si>
  <si>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1619338204</t>
  </si>
  <si>
    <t>https://podminky.urs.cz/item/CS_URS_2023_01/938902112</t>
  </si>
  <si>
    <t>Poznámka k položce:_x000d_
2 x 131 bm</t>
  </si>
  <si>
    <t>997</t>
  </si>
  <si>
    <t>Přesun sutě</t>
  </si>
  <si>
    <t>42</t>
  </si>
  <si>
    <t>997013645</t>
  </si>
  <si>
    <t>Poplatek za uložení stavebního odpadu na skládce (skládkovné) asfaltového bez obsahu dehtu zatříděného do Katalogu odpadů pod kódem 17 03 02</t>
  </si>
  <si>
    <t>1758611542</t>
  </si>
  <si>
    <t>https://podminky.urs.cz/item/CS_URS_2023_01/997013645</t>
  </si>
  <si>
    <t>43</t>
  </si>
  <si>
    <t>997013655</t>
  </si>
  <si>
    <t>Poplatek za uložení stavebního odpadu na skládce (skládkovné) zeminy a kamení zatříděného do Katalogu odpadů pod kódem 17 05 04</t>
  </si>
  <si>
    <t>-1135334722</t>
  </si>
  <si>
    <t>https://podminky.urs.cz/item/CS_URS_2023_01/997013655</t>
  </si>
  <si>
    <t>44</t>
  </si>
  <si>
    <t>997221551</t>
  </si>
  <si>
    <t>Vodorovná doprava suti bez naložení, ale se složením a s hrubým urovnáním ze sypkých materiálů, na vzdálenost do 1 km</t>
  </si>
  <si>
    <t>-535370485</t>
  </si>
  <si>
    <t>https://podminky.urs.cz/item/CS_URS_2023_01/997221551</t>
  </si>
  <si>
    <t>45</t>
  </si>
  <si>
    <t>997221559</t>
  </si>
  <si>
    <t>Vodorovná doprava suti bez naložení, ale se složením a s hrubým urovnáním Příplatek k ceně za každý další i započatý 1 km přes 1 km</t>
  </si>
  <si>
    <t>1993907347</t>
  </si>
  <si>
    <t>https://podminky.urs.cz/item/CS_URS_2023_01/997221559</t>
  </si>
  <si>
    <t>Poznámka k položce:_x000d_
26 km</t>
  </si>
  <si>
    <t>998</t>
  </si>
  <si>
    <t>Přesun hmot</t>
  </si>
  <si>
    <t>46</t>
  </si>
  <si>
    <t>998225111</t>
  </si>
  <si>
    <t>Přesun hmot pro komunikace s krytem z kameniva, monolitickým betonovým nebo živičným dopravní vzdálenost do 200 m jakékoliv délky objektu</t>
  </si>
  <si>
    <t>-1824901419</t>
  </si>
  <si>
    <t>https://podminky.urs.cz/item/CS_URS_2023_01/998225111</t>
  </si>
  <si>
    <t>VRN</t>
  </si>
  <si>
    <t>Vedlejší rozpočtové náklady</t>
  </si>
  <si>
    <t>VRN1</t>
  </si>
  <si>
    <t>Průzkumné, geodetické a projektové práce</t>
  </si>
  <si>
    <t>47</t>
  </si>
  <si>
    <t>011314000</t>
  </si>
  <si>
    <t>Archeologický dohled</t>
  </si>
  <si>
    <t>kpl</t>
  </si>
  <si>
    <t>1024</t>
  </si>
  <si>
    <t>214416536</t>
  </si>
  <si>
    <t>https://podminky.urs.cz/item/CS_URS_2023_01/011314000</t>
  </si>
  <si>
    <t>48</t>
  </si>
  <si>
    <t>012103000</t>
  </si>
  <si>
    <t>Geodetické práce před výstavbou</t>
  </si>
  <si>
    <t>-458124864</t>
  </si>
  <si>
    <t>https://podminky.urs.cz/item/CS_URS_2023_01/012103000</t>
  </si>
  <si>
    <t>Poznámka k položce:_x000d_
ČEZ NN, CETIN</t>
  </si>
  <si>
    <t>49</t>
  </si>
  <si>
    <t>012203000</t>
  </si>
  <si>
    <t>Geodetické práce při provádění a při dokončení stavby</t>
  </si>
  <si>
    <t>207555445</t>
  </si>
  <si>
    <t>https://podminky.urs.cz/item/CS_URS_2023_01/012203000</t>
  </si>
  <si>
    <t>50</t>
  </si>
  <si>
    <t>012303000</t>
  </si>
  <si>
    <t>Geodetické práce po výstavbě</t>
  </si>
  <si>
    <t>-391772290</t>
  </si>
  <si>
    <t>https://podminky.urs.cz/item/CS_URS_2023_01/012303000</t>
  </si>
  <si>
    <t>51</t>
  </si>
  <si>
    <t>013254000</t>
  </si>
  <si>
    <t>Dokumentace skutečného provedení stavby</t>
  </si>
  <si>
    <t>274752447</t>
  </si>
  <si>
    <t>https://podminky.urs.cz/item/CS_URS_2023_01/013254000</t>
  </si>
  <si>
    <t>VRN3</t>
  </si>
  <si>
    <t>Zařízení staveniště</t>
  </si>
  <si>
    <t>52</t>
  </si>
  <si>
    <t>032002000</t>
  </si>
  <si>
    <t>Vybavení staveniště</t>
  </si>
  <si>
    <t>1317402280</t>
  </si>
  <si>
    <t>https://podminky.urs.cz/item/CS_URS_2023_01/032002000</t>
  </si>
  <si>
    <t>53</t>
  </si>
  <si>
    <t>034503000</t>
  </si>
  <si>
    <t>Informační tabule na staveništi</t>
  </si>
  <si>
    <t>ks</t>
  </si>
  <si>
    <t>1397943918</t>
  </si>
  <si>
    <t>https://podminky.urs.cz/item/CS_URS_2023_01/034503000</t>
  </si>
  <si>
    <t>VRN4</t>
  </si>
  <si>
    <t>Inženýrská činnost</t>
  </si>
  <si>
    <t>54</t>
  </si>
  <si>
    <t>042903000</t>
  </si>
  <si>
    <t>Ostatní posudky</t>
  </si>
  <si>
    <t>-239572604</t>
  </si>
  <si>
    <t>https://podminky.urs.cz/item/CS_URS_2023_01/042903000</t>
  </si>
  <si>
    <t>VRN6</t>
  </si>
  <si>
    <t>Územní vlivy</t>
  </si>
  <si>
    <t>55</t>
  </si>
  <si>
    <t>062002000</t>
  </si>
  <si>
    <t>Ztížené dopravní podmínky</t>
  </si>
  <si>
    <t>761183499</t>
  </si>
  <si>
    <t>https://podminky.urs.cz/item/CS_URS_2023_01/062002000</t>
  </si>
  <si>
    <t>VRN7</t>
  </si>
  <si>
    <t>Provozní vlivy</t>
  </si>
  <si>
    <t>56</t>
  </si>
  <si>
    <t>070001000</t>
  </si>
  <si>
    <t>Základní rozdělení průvodních činností a nákladů provozní vlivy</t>
  </si>
  <si>
    <t>Kč</t>
  </si>
  <si>
    <t>-1712893771</t>
  </si>
  <si>
    <t>https://podminky.urs.cz/item/CS_URS_2023_01/070001000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</si>
  <si>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</si>
  <si>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</si>
  <si>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</si>
  <si>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57</t>
  </si>
  <si>
    <t>091003000</t>
  </si>
  <si>
    <t>Ostatní náklady bez rozlišení</t>
  </si>
  <si>
    <t>-2132776461</t>
  </si>
  <si>
    <t>https://podminky.urs.cz/item/CS_URS_2023_01/091003000</t>
  </si>
  <si>
    <t>2023030512 - HPC 1 - jižní část</t>
  </si>
  <si>
    <t xml:space="preserve">      VRN1 - Průzkumné, geodetické a projektové práce</t>
  </si>
  <si>
    <t>111251103</t>
  </si>
  <si>
    <t>Odstranění křovin a stromů s odstraněním kořenů strojně průměru kmene do 100 mm v rovině nebo ve svahu sklonu terénu do 1:5, při celkové ploše přes 500 m2</t>
  </si>
  <si>
    <t>1327773231</t>
  </si>
  <si>
    <t>https://podminky.urs.cz/item/CS_URS_2023_01/111251103</t>
  </si>
  <si>
    <t>Poznámka k položce:_x000d_
0,780÷0,920P - š. 2 m</t>
  </si>
  <si>
    <t>112151013</t>
  </si>
  <si>
    <t>Pokácení stromu volné v celku s odřezáním kmene a s odvětvením průměru kmene přes 300 do 400 mm</t>
  </si>
  <si>
    <t>1090143201</t>
  </si>
  <si>
    <t>https://podminky.urs.cz/item/CS_URS_2023_01/112151013</t>
  </si>
  <si>
    <t>Poznámka k položce:_x000d_
0,390 L 1x_x000d_
0,934 L 1x</t>
  </si>
  <si>
    <t>112201113</t>
  </si>
  <si>
    <t>Odstranění pařezu v rovině nebo na svahu do 1:5 o průměru pařezu na řezné ploše přes 300 do 400 mm</t>
  </si>
  <si>
    <t>1049897614</t>
  </si>
  <si>
    <t>https://podminky.urs.cz/item/CS_URS_2023_01/112201113</t>
  </si>
  <si>
    <t xml:space="preserve">Poznámka k položce:_x000d_
0,390 - 1x_x000d_
0,934 - 1x_x000d_
</t>
  </si>
  <si>
    <t>-1427959335</t>
  </si>
  <si>
    <t>1527028015</t>
  </si>
  <si>
    <t>561071111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</si>
  <si>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400 do 450 mm</t>
  </si>
  <si>
    <t>863938973</t>
  </si>
  <si>
    <t>https://podminky.urs.cz/item/CS_URS_2023_01/561071111</t>
  </si>
  <si>
    <t>585910630</t>
  </si>
  <si>
    <t>Pojivo hydraulické pro stabilizaci zeminy 70% vápna</t>
  </si>
  <si>
    <t>-1583297490</t>
  </si>
  <si>
    <t>Poznámka k položce:_x000d_
5018,929 x 0,45 x 5% x1,3</t>
  </si>
  <si>
    <t>-1954096866</t>
  </si>
  <si>
    <t>-1007048191</t>
  </si>
  <si>
    <t>1491648919</t>
  </si>
  <si>
    <t xml:space="preserve">Poznámka k položce:_x000d_
odečet CAD_x000d_
odkopávky pro sjezdy_x000d_
živičné_x000d_
	0,282	živičný	13,200_x000d_
HPC 2	0,576	živičný	31,070_x000d_
VPC 13		živičný	56,850_x000d_
		plocha	101,120_x000d_
objem výkopku 101,120 x 131,93% x 1,05 x 0,4 = 57,433 m3_x000d_
_x000d_
vibrovaný štěrk_x000d_
HS33	0,166	vibrovaný štěrk	16,370_x000d_
HS 34	0,337	vibrovaný štěrk	21,170_x000d_
HS 35	0,363	vibrovaný štěrk	17,320_x000d_
HS 36	0,365	vibrovaný štěrk	18,420_x000d_
HS 39	0,756	vibrovaný štěrk	20,320_x000d_
	0,934	vibrovaný štěrk	21,640_x000d_
			              115,240_x000d_
objem výkopku 115,24 x 171,35 x 1,05 x 0,4 = 82,935 m3_x000d_
_x000d_
celkem 140,368 m3_x000d_
</t>
  </si>
  <si>
    <t>162201402</t>
  </si>
  <si>
    <t>Vodorovné přemístění větví, kmenů nebo pařezů s naložením, složením a dopravou do 1000 m větví stromů listnatých, průměru kmene přes 300 do 500 mm</t>
  </si>
  <si>
    <t>-1173747351</t>
  </si>
  <si>
    <t>https://podminky.urs.cz/item/CS_URS_2023_01/162201402</t>
  </si>
  <si>
    <t>-1382125416</t>
  </si>
  <si>
    <t>-105870969</t>
  </si>
  <si>
    <t>Poznámka k položce:_x000d_
odkopávky pro sjezdy</t>
  </si>
  <si>
    <t>-1605859458</t>
  </si>
  <si>
    <t>768415710</t>
  </si>
  <si>
    <t>Poznámka k položce:_x000d_
odkopávky</t>
  </si>
  <si>
    <t>1378350690</t>
  </si>
  <si>
    <t>-1679844940</t>
  </si>
  <si>
    <t>171201231</t>
  </si>
  <si>
    <t>Poplatek za uložení stavebního odpadu na recyklační skládce (skládkovné) zeminy a kamení zatříděného do Katalogu odpadů pod kódem 17 05 04</t>
  </si>
  <si>
    <t>-992382687</t>
  </si>
  <si>
    <t>https://podminky.urs.cz/item/CS_URS_2023_01/171201231</t>
  </si>
  <si>
    <t>Poznámka k položce:_x000d_
odkopávky_x000d_
2023,858 x 1,75</t>
  </si>
  <si>
    <t>-545383266</t>
  </si>
  <si>
    <t>Poznámka k položce:_x000d_
odkopávky pro sjezdy_x000d_
140,368 x 1,75</t>
  </si>
  <si>
    <t>-1144105150</t>
  </si>
  <si>
    <t>-1626722604</t>
  </si>
  <si>
    <t>937150786</t>
  </si>
  <si>
    <t>1489224425</t>
  </si>
  <si>
    <t xml:space="preserve">Poznámka k položce:_x000d_
5018,929 x 0,15 </t>
  </si>
  <si>
    <t>-188293501</t>
  </si>
  <si>
    <t xml:space="preserve">Poznámka k položce:_x000d_
sjezdy_x000d_
živičné 20,012 m3_x000d_
vš         29,62 m3</t>
  </si>
  <si>
    <t>181951112</t>
  </si>
  <si>
    <t>Úprava pláně vyrovnáním výškových rozdílů strojně v hornině třídy těžitelnosti I, skupiny 1 až 3 se zhutněním</t>
  </si>
  <si>
    <t>2045485498</t>
  </si>
  <si>
    <t>https://podminky.urs.cz/item/CS_URS_2023_01/181951112</t>
  </si>
  <si>
    <t>Poznámka k položce:_x000d_
odečet CAD</t>
  </si>
  <si>
    <t>-1414890582</t>
  </si>
  <si>
    <t xml:space="preserve">Poznámka k položce:_x000d_
odečet CAD_x000d_
sjezdy_x000d_
živičné 197,464_x000d_
vš         133,411_x000d_
celkem  330,875</t>
  </si>
  <si>
    <t>123815252</t>
  </si>
  <si>
    <t>-1130051554</t>
  </si>
  <si>
    <t>97989530</t>
  </si>
  <si>
    <t>1258709372</t>
  </si>
  <si>
    <t>Poznámka k položce:_x000d_
propustky - dlažba</t>
  </si>
  <si>
    <t>228588534</t>
  </si>
  <si>
    <t>564231111</t>
  </si>
  <si>
    <t>Podklad nebo podsyp ze štěrkopísku ŠP s rozprostřením, vlhčením a zhutněním, po zhutnění tl. 100 mm</t>
  </si>
  <si>
    <t>-672542594</t>
  </si>
  <si>
    <t>https://podminky.urs.cz/item/CS_URS_2023_01/564231111</t>
  </si>
  <si>
    <t>564762111</t>
  </si>
  <si>
    <t>Podklad nebo kryt z vibrovaného štěrku VŠ s rozprostřením, vlhčením a zhutněním, po zhutnění tl. 200 mm</t>
  </si>
  <si>
    <t>1750906996</t>
  </si>
  <si>
    <t>https://podminky.urs.cz/item/CS_URS_2023_01/564762111</t>
  </si>
  <si>
    <t xml:space="preserve">Poznámka k položce:_x000d_
odečet CAD_x000d_
sjezdy_x000d_
HS33	0,166	vibrovaný štěrk	16,370_x000d_
HS 34	0,337	vibrovaný štěrk	21,170_x000d_
HS 35	0,363	vibrovaný štěrk	17,320_x000d_
HS 36	0,365	vibrovaný štěrk	18,420_x000d_
HS 39	0,756	vibrovaný štěrk	20,320_x000d_
	0,934	vibrovaný štěrk	21,640_x000d_
		      	              115,240_x000d_
vibrovaný štěrk   115,24 x 113,57%</t>
  </si>
  <si>
    <t>409624764</t>
  </si>
  <si>
    <t xml:space="preserve">Poznámka k položce:_x000d_
odečet  CAD - trasa 3804,14 x 132%_x000d_
_x000d_
</t>
  </si>
  <si>
    <t>-21162238</t>
  </si>
  <si>
    <t xml:space="preserve">Poznámka k položce:_x000d_
odečet  CAD_x000d_
sjezdy živičné_x000d_
	0,282	živičný	13,200_x000d_
HPC 2	0,576	živičný	31,070_x000d_
VPC 13		živičný	56,850_x000d_
			101,120_x000d_
ŠD 150   101,120 x 131,93%_x000d_
_x000d_
</t>
  </si>
  <si>
    <t>564861111</t>
  </si>
  <si>
    <t>Podklad ze štěrkodrti ŠD s rozprostřením a zhutněním, po zhutnění tl. 200 mm</t>
  </si>
  <si>
    <t>-230937875</t>
  </si>
  <si>
    <t>https://podminky.urs.cz/item/CS_URS_2023_01/564861111</t>
  </si>
  <si>
    <t xml:space="preserve">Poznámka k položce:_x000d_
odečet CAD_x000d_
sjezdy_x000d_
HS33	0,166	vibrovaný štěrk	16,370_x000d_
HS 34	0,337	vibrovaný štěrk	21,170_x000d_
HS 35	0,363	vibrovaný štěrk	17,320_x000d_
HS 36	0,365	vibrovaný štěrk	18,420_x000d_
HS 39	0,756	vibrovaný štěrk	20,320_x000d_
	0,934	vibrovaný štěrk	21,640_x000d_
			              115,240_x000d_
ŠD 200   115,24 x 171,35%</t>
  </si>
  <si>
    <t>1345903345</t>
  </si>
  <si>
    <t xml:space="preserve">Poznámka k položce:_x000d_
odečet  CAD - trasa 3804,14 x 115%</t>
  </si>
  <si>
    <t>-1801032257</t>
  </si>
  <si>
    <t xml:space="preserve">Poznámka k položce:_x000d_
odečet  CAD_x000d_
sjezdy živičné_x000d_
	0,282	živičný	13,200_x000d_
HPC 2	0,576	živičný	31,070_x000d_
VPC 13		živičný	56,850_x000d_
			101,120_x000d_
MZK 150   101,120 x 116,457%</t>
  </si>
  <si>
    <t>1414183860</t>
  </si>
  <si>
    <t xml:space="preserve">Poznámka k položce:_x000d_
odečet  CAD - trasa3804,14 x 103%</t>
  </si>
  <si>
    <t>681290054</t>
  </si>
  <si>
    <t xml:space="preserve">Poznámka k položce:_x000d_
odečet  CAD_x000d_
sjezdy živičné_x000d_
	0,282	živičný	13,200_x000d_
HPC 2	0,576	živičný	31,070_x000d_
VPC 13		živičný	56,850_x000d_
			101,120_x000d_
ACP 16  101,120 x 103,43%</t>
  </si>
  <si>
    <t>-711718744</t>
  </si>
  <si>
    <t>571903111</t>
  </si>
  <si>
    <t>Posyp podkladu nebo krytu s rozprostřením a zhutněním kamenivem drceným nebo těženým, v množství přes 10 do 15 kg/m2</t>
  </si>
  <si>
    <t>-1149075227</t>
  </si>
  <si>
    <t>https://podminky.urs.cz/item/CS_URS_2023_01/571903111</t>
  </si>
  <si>
    <t>Poznámka k položce:_x000d_
sjezdy vš</t>
  </si>
  <si>
    <t>571906111</t>
  </si>
  <si>
    <t>Posyp podkladu nebo krytu s rozprostřením a zhutněním kamenivem drceným nebo těženým, v množství přes 25 do 30 kg/m2</t>
  </si>
  <si>
    <t>-1824684557</t>
  </si>
  <si>
    <t>https://podminky.urs.cz/item/CS_URS_2023_01/571906111</t>
  </si>
  <si>
    <t>-1837804145</t>
  </si>
  <si>
    <t xml:space="preserve">Poznámka k položce:_x000d_
odečet  CAD - trasa 3804,14 x 109%</t>
  </si>
  <si>
    <t>437491341</t>
  </si>
  <si>
    <t xml:space="preserve">Poznámka k položce:_x000d_
odečet  CAD_x000d_
sjezdy živičné_x000d_
	0,282	živičný	13,200_x000d_
HPC 2	0,576	živičný	31,070_x000d_
VPC 13		živičný	56,850_x000d_
			101,120_x000d_
PI 0,60   101,120 x 109,25%</t>
  </si>
  <si>
    <t>-1127730270</t>
  </si>
  <si>
    <t>266045488</t>
  </si>
  <si>
    <t xml:space="preserve">Poznámka k položce:_x000d_
odečet  CAD_x000d_
sjezdy živičné_x000d_
	0,282	živičný	13,200_x000d_
HPC 2	0,576	živičný	31,070_x000d_
VPC 13		živičný	56,850_x000d_
			101,120_x000d_
PS 0,30   101,120 x 100,0%</t>
  </si>
  <si>
    <t>1474905302</t>
  </si>
  <si>
    <t xml:space="preserve">Poznámka k položce:_x000d_
odečet  CAD - trasa 3804,14 x 100,06%</t>
  </si>
  <si>
    <t>-2005462374</t>
  </si>
  <si>
    <t xml:space="preserve">Poznámka k položce:_x000d_
odečet  CAD_x000d_
sjezdy živičné_x000d_
	0,282	živičný	13,200_x000d_
HPC 2	0,576	živičný	31,070_x000d_
VPC 13		živičný	56,850_x000d_
			101,120_x000d_
ACO 11   101,120 x 100,06%</t>
  </si>
  <si>
    <t>594511112</t>
  </si>
  <si>
    <t>Kladení dlažby z lomového kamene lomařsky upraveného v ploše vodorovné nebo ve sklonu na plocho tl. do 100 mm, bez vyplnění spár, s provedením lože tl. 50 mm z betonu</t>
  </si>
  <si>
    <t>404681515</t>
  </si>
  <si>
    <t>https://podminky.urs.cz/item/CS_URS_2023_01/594511112</t>
  </si>
  <si>
    <t>Poznámka k položce:_x000d_
spádiště a nátok - propustky</t>
  </si>
  <si>
    <t>-404455417</t>
  </si>
  <si>
    <t>Poznámka k položce:_x000d_
propustek 0,566_x000d_
nátok 2,9 m2_x000d_
spádiště 2,7 m2_x000d_
propustek 0,606_x000d_
nátok 4,8 m2_x000d_
spádiště 4,9 m2_x000d_
celkem 15,3 m2</t>
  </si>
  <si>
    <t>1602347992</t>
  </si>
  <si>
    <t>911331111</t>
  </si>
  <si>
    <t>Silniční svodidlo s osazením sloupků zaberaněním ocelové úroveň zádržnosti N2 vzdálenosti sloupků do 2 m jednostranné</t>
  </si>
  <si>
    <t>-2045187795</t>
  </si>
  <si>
    <t>https://podminky.urs.cz/item/CS_URS_2023_01/911331111</t>
  </si>
  <si>
    <t>911331411</t>
  </si>
  <si>
    <t>Silniční svodidlo s osazením sloupků zaberaněním ocelové náběh jednostranný, délky do 4 m</t>
  </si>
  <si>
    <t>-1511559056</t>
  </si>
  <si>
    <t>https://podminky.urs.cz/item/CS_URS_2023_01/911331411</t>
  </si>
  <si>
    <t>1556935487</t>
  </si>
  <si>
    <t>-724664325</t>
  </si>
  <si>
    <t>708007885</t>
  </si>
  <si>
    <t>VV</t>
  </si>
  <si>
    <t>+62,5*1,02</t>
  </si>
  <si>
    <t>58</t>
  </si>
  <si>
    <t>1364289822</t>
  </si>
  <si>
    <t xml:space="preserve">Poznámka k položce:_x000d_
Oboustranné příkopy čištění P 0÷260, L0÷0,337                  260+337_x000d_
Oboustranné příkopy čištění P 368÷571                                   203_x000d_
čištění L400÷0,576                                                                    176_x000d_
0,581÷0,751 čištění P příkop                                                     170_x000d_
0,585÷0,930 – čištění L příkop                                                  345_x000d_
0,780÷0,920 čištění P příkop                                                    140_x000d_
    </t>
  </si>
  <si>
    <t>59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</si>
  <si>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</si>
  <si>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</si>
  <si>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-317861668</t>
  </si>
  <si>
    <t>https://podminky.urs.cz/item/CS_URS_2023_01/938902113</t>
  </si>
  <si>
    <t>Poznámka k položce:_x000d_
L 575÷598</t>
  </si>
  <si>
    <t>60</t>
  </si>
  <si>
    <t>938902432</t>
  </si>
  <si>
    <t>Čištění propustků s odstraněním travnatého porostu nebo nánosu, s naložením na dopravní prostředek nebo s přemístěním na hromady na vzdálenost do 20 m strojně tlakovou vodou tloušťky nánosu přes 50 do 75% průměru propustku přes 500 do 1000 mm</t>
  </si>
  <si>
    <t>1929790758</t>
  </si>
  <si>
    <t>https://podminky.urs.cz/item/CS_URS_2023_01/938902432</t>
  </si>
  <si>
    <t>61</t>
  </si>
  <si>
    <t>875317319</t>
  </si>
  <si>
    <t>62</t>
  </si>
  <si>
    <t>-266769524</t>
  </si>
  <si>
    <t>63</t>
  </si>
  <si>
    <t>-1268870972</t>
  </si>
  <si>
    <t>64</t>
  </si>
  <si>
    <t>-1477823006</t>
  </si>
  <si>
    <t>Poznámka k položce:_x000d_
4 km</t>
  </si>
  <si>
    <t>65</t>
  </si>
  <si>
    <t>1358607465</t>
  </si>
  <si>
    <t>66</t>
  </si>
  <si>
    <t>-411604825</t>
  </si>
  <si>
    <t>67</t>
  </si>
  <si>
    <t>011701000AD</t>
  </si>
  <si>
    <t>Laboratorní zkoušky pro stanovení receptury úpravy podloží pojivem</t>
  </si>
  <si>
    <t>268757699</t>
  </si>
  <si>
    <t>https://podminky.urs.cz/item/CS_URS_2023_01/011701000AD</t>
  </si>
  <si>
    <t>68</t>
  </si>
  <si>
    <t>-1523049877</t>
  </si>
  <si>
    <t>69</t>
  </si>
  <si>
    <t>-2088584612</t>
  </si>
  <si>
    <t>70</t>
  </si>
  <si>
    <t>-1166396359</t>
  </si>
  <si>
    <t>71</t>
  </si>
  <si>
    <t>837104104</t>
  </si>
  <si>
    <t>72</t>
  </si>
  <si>
    <t>740535405</t>
  </si>
  <si>
    <t>73</t>
  </si>
  <si>
    <t>1670353098</t>
  </si>
  <si>
    <t>74</t>
  </si>
  <si>
    <t>-1970538324</t>
  </si>
  <si>
    <t>75</t>
  </si>
  <si>
    <t>542839212</t>
  </si>
  <si>
    <t>76</t>
  </si>
  <si>
    <t>1282197901</t>
  </si>
  <si>
    <t>77</t>
  </si>
  <si>
    <t>2056044168</t>
  </si>
  <si>
    <t>2023030513 - HPC 1 - jižní část vegetační úpravy</t>
  </si>
  <si>
    <t>183101321</t>
  </si>
  <si>
    <t>Hloubení jamek pro vysazování rostlin v zemině tř.1 až 4 s výměnou půdy z 100% v rovině nebo na svahu do 1:5, objemu přes 0,40 do 1,00 m3</t>
  </si>
  <si>
    <t>842905816</t>
  </si>
  <si>
    <t>https://podminky.urs.cz/item/CS_URS_2023_01/183101321</t>
  </si>
  <si>
    <t xml:space="preserve">Poznámka k položce:_x000d_
_x000d_
</t>
  </si>
  <si>
    <t>10321100</t>
  </si>
  <si>
    <t>zahradní substrát pro výsadbu VL</t>
  </si>
  <si>
    <t>1343668733</t>
  </si>
  <si>
    <t>184102115</t>
  </si>
  <si>
    <t>Výsadba dřeviny s balem do předem vyhloubené jamky se zalitím v rovině nebo na svahu do 1:5, při průměru balu přes 500 do 600 mm</t>
  </si>
  <si>
    <t>-1180645475</t>
  </si>
  <si>
    <t>https://podminky.urs.cz/item/CS_URS_2023_01/184102115</t>
  </si>
  <si>
    <t>02910095</t>
  </si>
  <si>
    <t>Třešeň</t>
  </si>
  <si>
    <t>-1309554085</t>
  </si>
  <si>
    <t>Poznámka k položce:_x000d_
výška stromku 100 ÷ 150 cm</t>
  </si>
  <si>
    <t>02910096</t>
  </si>
  <si>
    <t>Hrušeň</t>
  </si>
  <si>
    <t>-437748537</t>
  </si>
  <si>
    <t>02510097</t>
  </si>
  <si>
    <t>Švestka</t>
  </si>
  <si>
    <t>-1036972074</t>
  </si>
  <si>
    <t>184215132</t>
  </si>
  <si>
    <t>Ukotvení dřeviny kůly třemi kůly, délky přes 1 do 2 m</t>
  </si>
  <si>
    <t>-1150715936</t>
  </si>
  <si>
    <t>https://podminky.urs.cz/item/CS_URS_2023_01/184215132</t>
  </si>
  <si>
    <t>60591253</t>
  </si>
  <si>
    <t>kůl vyvazovací dřevěný impregnovaný D 8cm dl 2m</t>
  </si>
  <si>
    <t>-1517336208</t>
  </si>
  <si>
    <t>605912571</t>
  </si>
  <si>
    <t>příčka spojovací ke kůlům ipregnovaná 50x8 cm</t>
  </si>
  <si>
    <t>1523845037</t>
  </si>
  <si>
    <t>605912572</t>
  </si>
  <si>
    <t>úvazek bavlněný š. 3 cm</t>
  </si>
  <si>
    <t>-929435760</t>
  </si>
  <si>
    <t>-1190090868</t>
  </si>
  <si>
    <t>202303052 - SO 102 - Polní cesta VPC 2</t>
  </si>
  <si>
    <t>1824498308</t>
  </si>
  <si>
    <t>Poznámka k položce:_x000d_
0,200 - 2x_x000d_
0,220 - 1x</t>
  </si>
  <si>
    <t>1116342966</t>
  </si>
  <si>
    <t>323068734</t>
  </si>
  <si>
    <t>-1964215872</t>
  </si>
  <si>
    <t>Poznámka k položce:_x000d_
1030 x 0,45 x 5% x1,3</t>
  </si>
  <si>
    <t>1509292363</t>
  </si>
  <si>
    <t>-1600310381</t>
  </si>
  <si>
    <t>1932951843</t>
  </si>
  <si>
    <t>Poznámka k položce:_x000d_
odečet CAD_x000d_
sanace 0,00÷0,400; plocha 2.060 m2_x000d_
výměna ŠD 0/125 - 200 mm_x000d_
fakturace bude provedena podle skutečnosti</t>
  </si>
  <si>
    <t>-861011568</t>
  </si>
  <si>
    <t>Poznámka k položce:_x000d_
odečet CAD_x000d_
sanace1,100÷1,947; plocha 4.362,05 m2_x000d_
výměna ŠD 0/125 - 200 mm_x000d_
fakturace bude provedena podle skutečnosti</t>
  </si>
  <si>
    <t>-1341794908</t>
  </si>
  <si>
    <t xml:space="preserve">Poznámka k položce:_x000d_
odečet CAD_x000d_
odkopávky pro sjezdy_x000d_
vibrovaný štěrk_x000d_
0,08	P	30,800_x000d_
0,96626	P	8,450_x000d_
                                39,250_x000d_
objem výkopku 39,25 x 171,35 x 1,05 x 0,4 = 28,189 m3_x000d_
_x000d_
_x000d_
</t>
  </si>
  <si>
    <t>122251405</t>
  </si>
  <si>
    <t>Vykopávky v zemnících na suchu strojně zapažených i nezapažených v hornině třídy těžitelnosti I skupiny 3 přes 500 do 1 000 m3</t>
  </si>
  <si>
    <t>-1022491487</t>
  </si>
  <si>
    <t>https://podminky.urs.cz/item/CS_URS_2023_01/122251405</t>
  </si>
  <si>
    <t>Poznámka k položce:_x000d_
odvoz výkopku z mezideponie do násypů - 732,227 m3</t>
  </si>
  <si>
    <t>122151405</t>
  </si>
  <si>
    <t>Vykopávky v zemnících na suchu strojně zapažených i nezapažených v hornině třídy těžitelnosti I skupiny 1 a 2 přes 500 do 1 000 m3</t>
  </si>
  <si>
    <t>624697360</t>
  </si>
  <si>
    <t>https://podminky.urs.cz/item/CS_URS_2023_01/122151405</t>
  </si>
  <si>
    <t>Poznámka k položce:_x000d_
oboustranné zatravnění zelených pásů podél komunikace_x000d_
fakturace podle skutečnosti_x000d_
uvažováno 1.950 m2 x 0,15 m</t>
  </si>
  <si>
    <t>132251103</t>
  </si>
  <si>
    <t>Hloubení nezapažených rýh šířky do 800 mm strojně s urovnáním dna do předepsaného profilu a spádu v hornině třídy těžitelnosti I skupiny 3 přes 50 do 100 m3</t>
  </si>
  <si>
    <t>-1104011039</t>
  </si>
  <si>
    <t>https://podminky.urs.cz/item/CS_URS_2023_01/132251103</t>
  </si>
  <si>
    <t xml:space="preserve">Poznámka k položce:_x000d_
Drenáže               délka [m]    objem m3_x000d_
od              do_x000d_
360,0        594,0     234,0      37,44_x000d_
925,0      1160,0     235,0      37,60_x000d_
1160,0    1210,0       50,0        8,00_x000d_
                              519,0    145,32_x000d_
_x000d_
</t>
  </si>
  <si>
    <t>480462164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</si>
  <si>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</si>
  <si>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</si>
  <si>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-1149708183</t>
  </si>
  <si>
    <t>https://podminky.urs.cz/item/CS_URS_2023_01/162351103</t>
  </si>
  <si>
    <t xml:space="preserve">Poznámka k položce:_x000d_
odvoz výkopku na mezideponii do 500  - 732,227 m3_x000d_
odvoz výkopku z mezideponie do násypů - 732,227 m3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</si>
  <si>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</si>
  <si>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</si>
  <si>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1932853097</t>
  </si>
  <si>
    <t>https://podminky.urs.cz/item/CS_URS_2023_01/162351104</t>
  </si>
  <si>
    <t>-2086443505</t>
  </si>
  <si>
    <t>-1706437766</t>
  </si>
  <si>
    <t>-819810169</t>
  </si>
  <si>
    <t>-1303643401</t>
  </si>
  <si>
    <t>Poznámka k položce:_x000d_
výkopek - rýhy pro drenáž</t>
  </si>
  <si>
    <t>-1956573930</t>
  </si>
  <si>
    <t>16464276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</si>
  <si>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</si>
  <si>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</si>
  <si>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-722738341</t>
  </si>
  <si>
    <t>https://podminky.urs.cz/item/CS_URS_2023_01/171152111</t>
  </si>
  <si>
    <t>171251201</t>
  </si>
  <si>
    <t>Uložení sypaniny na skládky nebo meziskládky bez hutnění s upravením uložené sypaniny do předepsaného tvaru</t>
  </si>
  <si>
    <t>857940036</t>
  </si>
  <si>
    <t>https://podminky.urs.cz/item/CS_URS_2023_01/171251201</t>
  </si>
  <si>
    <t>-1007955638</t>
  </si>
  <si>
    <t>-1479631761</t>
  </si>
  <si>
    <t>2104790606</t>
  </si>
  <si>
    <t>-938865536</t>
  </si>
  <si>
    <t>1248871192</t>
  </si>
  <si>
    <t>994572315</t>
  </si>
  <si>
    <t>479404566</t>
  </si>
  <si>
    <t>Poznámka k položce:_x000d_
odečet CAD_x000d_
sanace 0,00÷0,400; plocha 2.060 m2 x 0,2 x 1,75_x000d_
výměna ŠD 0/125 - 200 mm_x000d_
fakturace bude provedena podle skutečnosti</t>
  </si>
  <si>
    <t>176372012</t>
  </si>
  <si>
    <t>Poznámka k položce:_x000d_
odečet CAD_x000d_
sanace1,100÷1,947; plocha 4.362,05 m2 x 0,2 x 1,75_x000d_
výměna ŠD 0/125 - 200 mm_x000d_
fakturace bude provedena podle skutečnosti</t>
  </si>
  <si>
    <t>45165690</t>
  </si>
  <si>
    <t>Poznámka k položce:_x000d_
výkopek rýhy poro drenáž_x000d_
83 x 1,75</t>
  </si>
  <si>
    <t>-992409070</t>
  </si>
  <si>
    <t>Poznámka k položce:_x000d_
28,189 x 1,75</t>
  </si>
  <si>
    <t>1879791494</t>
  </si>
  <si>
    <t>-1697076695</t>
  </si>
  <si>
    <t>58344121</t>
  </si>
  <si>
    <t>štěrkodrť frakce 0/8</t>
  </si>
  <si>
    <t>1117034705</t>
  </si>
  <si>
    <t>181101131</t>
  </si>
  <si>
    <t>Úprava pozemku s rozpojením a přehrnutím včetně urovnání v zemině tř. 3, s přemístěním na vzdálenost do 20 m</t>
  </si>
  <si>
    <t>273108766</t>
  </si>
  <si>
    <t>https://podminky.urs.cz/item/CS_URS_2023_01/181101131</t>
  </si>
  <si>
    <t>-198175859</t>
  </si>
  <si>
    <t>Poznámka k položce:_x000d_
2.060 x 0,15_x000d_
v místě odkopklu po sanaci 0,000÷0,400</t>
  </si>
  <si>
    <t>-243126459</t>
  </si>
  <si>
    <t>Poznámka k položce:_x000d_
4.362,05 x 0,15_x000d_
v místě odkopklu po sanaci1,100÷1,947</t>
  </si>
  <si>
    <t>829972100</t>
  </si>
  <si>
    <t>Poznámka k položce:_x000d_
sanace 0,633÷1,100_x000d_
plocha 2.405,05 m2 x 0,15_x000d_
_x000d_
fakturace bude provedena podle skutečnosti</t>
  </si>
  <si>
    <t>-150672770</t>
  </si>
  <si>
    <t xml:space="preserve">Poznámka k položce:_x000d_
sjezdy_x000d_
vš        67,25*0,15</t>
  </si>
  <si>
    <t>-107072945</t>
  </si>
  <si>
    <t>-395351909</t>
  </si>
  <si>
    <t>Poznámka k položce:_x000d_
sjezdy_x000d_
39,25*171%</t>
  </si>
  <si>
    <t>181351113</t>
  </si>
  <si>
    <t>Rozprostření a urovnání ornice v rovině nebo ve svahu sklonu do 1:5 strojně při souvislé ploše přes 500 m2, tl. vrstvy do 200 mm</t>
  </si>
  <si>
    <t>985250231</t>
  </si>
  <si>
    <t>https://podminky.urs.cz/item/CS_URS_2023_01/181351113</t>
  </si>
  <si>
    <t>181451311</t>
  </si>
  <si>
    <t>Založení trávníku strojně výsevem včetně utažení na ploše v rovině nebo na svahu do 1:5</t>
  </si>
  <si>
    <t>1996221095</t>
  </si>
  <si>
    <t>https://podminky.urs.cz/item/CS_URS_2023_01/181451311</t>
  </si>
  <si>
    <t>00572100</t>
  </si>
  <si>
    <t>osivo jetelotráva intenzivní víceletá</t>
  </si>
  <si>
    <t>kg</t>
  </si>
  <si>
    <t>-45553863</t>
  </si>
  <si>
    <t>5866*0,025 'Přepočtené koeficientem množství</t>
  </si>
  <si>
    <t>-1790768257</t>
  </si>
  <si>
    <t>211531111</t>
  </si>
  <si>
    <t>Výplň kamenivem do rýh odvodňovacích žeber nebo trativodů bez zhutnění, s úpravou povrchu výplně kamenivem hrubým drceným frakce 16 až 32 mm</t>
  </si>
  <si>
    <t>1639263374</t>
  </si>
  <si>
    <t>https://podminky.urs.cz/item/CS_URS_2023_01/211531111</t>
  </si>
  <si>
    <t>Poznámka k položce:_x000d_
519*(0,4*0,4-0,075*0,0,75*3,142)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</si>
  <si>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</si>
  <si>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</si>
  <si>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919732365</t>
  </si>
  <si>
    <t>https://podminky.urs.cz/item/CS_URS_2023_01/212751106</t>
  </si>
  <si>
    <t xml:space="preserve">Poznámka k položce:_x000d_
Drenáže               délka [m]   _x000d_
od              do_x000d_
360,0        594,0     234,0_x000d_
925,0      1160,0     235,0_x000d_
1160,0    1210,0       50,0_x000d_
                                519,0   _x000d_
_x000d_
</t>
  </si>
  <si>
    <t>213141112</t>
  </si>
  <si>
    <t>Zřízení vrstvy z geotextilie filtrační, separační, odvodňovací, ochranné, výztužné nebo protierozní v rovině nebo ve sklonu do 1:5, šířky přes 3 do 6 m</t>
  </si>
  <si>
    <t>782144842</t>
  </si>
  <si>
    <t>https://podminky.urs.cz/item/CS_URS_2023_01/213141112</t>
  </si>
  <si>
    <t>Poznámka k položce:_x000d_
odečet CAD_x000d_
sanace1,100÷1,947; plocha 4.62,05 m2_x000d_
výměna ŠD 0/125 - 200 mm + geotex 200 g_x000d_
fakturace bude provedena podle skutečnosti</t>
  </si>
  <si>
    <t>69311008</t>
  </si>
  <si>
    <t>geotextilie tkaná separační, filtrační, výztužná PP pevnost v tahu 40kN/m</t>
  </si>
  <si>
    <t>-1196521588</t>
  </si>
  <si>
    <t>Poznámka k položce:_x000d_
odečet CAD_x000d_
sanace1,100÷1,947; plocha 4.62,05 m2 x 1,15</t>
  </si>
  <si>
    <t>4362,05*1,15 'Přepočtené koeficientem množství</t>
  </si>
  <si>
    <t>1082235341</t>
  </si>
  <si>
    <t>Poznámka k položce:_x000d_
odečet CAD_x000d_
sanace0,633÷1,100; plocha 2405,05 m2_x000d_
LK 63/125 60 cm + geotex 300 g_x000d_
fakturace bude provedena podle skutečnosti</t>
  </si>
  <si>
    <t>69311009</t>
  </si>
  <si>
    <t>geotextilie tkaná separační, filtrační, výztužná PP pevnost v tahu 60kN/m; 300 g</t>
  </si>
  <si>
    <t>842866921</t>
  </si>
  <si>
    <t>Poznámka k položce:_x000d_
2405,05 x 1,15</t>
  </si>
  <si>
    <t>1436943162</t>
  </si>
  <si>
    <t xml:space="preserve">Poznámka k položce:_x000d_
Drenáže                  délka [m]  geotex_x000d_
                                519          207,6_x000d_
</t>
  </si>
  <si>
    <t>-403325535</t>
  </si>
  <si>
    <t>Poznámka k položce:_x000d_
207,6 x 115%</t>
  </si>
  <si>
    <t>479975175</t>
  </si>
  <si>
    <t>-950517559</t>
  </si>
  <si>
    <t>1794383583</t>
  </si>
  <si>
    <t>591355191</t>
  </si>
  <si>
    <t>1890556854</t>
  </si>
  <si>
    <t>564681111</t>
  </si>
  <si>
    <t>Podklad z kameniva hrubého drceného vel. 63-125 mm, s rozprostřením a zhutněním, po zhutnění tl. 300 mm</t>
  </si>
  <si>
    <t>-1307996745</t>
  </si>
  <si>
    <t>https://podminky.urs.cz/item/CS_URS_2023_01/564681111</t>
  </si>
  <si>
    <t>Poznámka k položce:_x000d_
sanace 0,633÷1,100_x000d_
plocha 2.405,05 m2_x000d_
vrstva 60 cm - 2x 30 cm _x000d_
fakturace bude provedena podle skutečnosti</t>
  </si>
  <si>
    <t>1308784974</t>
  </si>
  <si>
    <t>Poznámka k položce:_x000d_
odečet CAD trasa 6026,99 x 114%</t>
  </si>
  <si>
    <t>-271170624</t>
  </si>
  <si>
    <t>Poznámka k položce:_x000d_
odečet CAD_x000d_
sjezdy_x000d_
39,25 x 114%</t>
  </si>
  <si>
    <t>-15337135</t>
  </si>
  <si>
    <t xml:space="preserve">Poznámka k položce:_x000d_
odečet  CAD - trasa (25,29+24,08) x 132%_x000d_
_x000d_
</t>
  </si>
  <si>
    <t>-1898524154</t>
  </si>
  <si>
    <t>Poznámka k položce:_x000d_
odečet CAD trasa 6026,99 x 171%</t>
  </si>
  <si>
    <t>562970690</t>
  </si>
  <si>
    <t>-571719163</t>
  </si>
  <si>
    <t>Poznámka k položce:_x000d_
odečet CAD_x000d_
sanace1,100÷1,947; plocha 4.62,05 m2_x000d_
výměna ŠD 0/125 - 200 mm_x000d_
fakturace bude provedena podle skutečnosti</t>
  </si>
  <si>
    <t>1753058554</t>
  </si>
  <si>
    <t>Poznámka k položce:_x000d_
odečet CAD_x000d_
sjezdy_x000d_
39,25 x 171%</t>
  </si>
  <si>
    <t>-857940035</t>
  </si>
  <si>
    <t xml:space="preserve">Poznámka k položce:_x000d_
odečet  CAD - trasa  (25,29+24,08) x 115%</t>
  </si>
  <si>
    <t>-1328641730</t>
  </si>
  <si>
    <t xml:space="preserve">Poznámka k položce:_x000d_
odečet  CAD - trasa (25,29+24,08)  x 103%</t>
  </si>
  <si>
    <t>-1856059274</t>
  </si>
  <si>
    <t>-507643285</t>
  </si>
  <si>
    <t>-960575828</t>
  </si>
  <si>
    <t>-579369791</t>
  </si>
  <si>
    <t>-868581160</t>
  </si>
  <si>
    <t>-1858544200</t>
  </si>
  <si>
    <t xml:space="preserve">Poznámka k položce:_x000d_
odečet  CAD - trasa  (25,29+24,08)  x 109%</t>
  </si>
  <si>
    <t>-1532632893</t>
  </si>
  <si>
    <t xml:space="preserve">Poznámka k položce:_x000d_
odečet  CAD - trasa  (25,29+24,08)  x 100%</t>
  </si>
  <si>
    <t>78</t>
  </si>
  <si>
    <t>-746890368</t>
  </si>
  <si>
    <t xml:space="preserve">Poznámka k položce:_x000d_
odečet  CAD - trasa  (25,29+24,08)  x 100,06%</t>
  </si>
  <si>
    <t>79</t>
  </si>
  <si>
    <t>-228621979</t>
  </si>
  <si>
    <t>80</t>
  </si>
  <si>
    <t>-1353903568</t>
  </si>
  <si>
    <t>81</t>
  </si>
  <si>
    <t>1788744187</t>
  </si>
  <si>
    <t xml:space="preserve">Poznámka k položce:_x000d_
propustky _x000d_
</t>
  </si>
  <si>
    <t>82</t>
  </si>
  <si>
    <t>1820860437</t>
  </si>
  <si>
    <t>83</t>
  </si>
  <si>
    <t>-1886191648</t>
  </si>
  <si>
    <t>84</t>
  </si>
  <si>
    <t>-1519707812</t>
  </si>
  <si>
    <t>30*1,02</t>
  </si>
  <si>
    <t>85</t>
  </si>
  <si>
    <t>-386743982</t>
  </si>
  <si>
    <t xml:space="preserve">Poznámka k položce:_x000d_
Pravý příkop 0÷0,075_x000d_
Pravý příkop 0,085÷0,165_x000d_
</t>
  </si>
  <si>
    <t>86</t>
  </si>
  <si>
    <t>-429627584</t>
  </si>
  <si>
    <t>87</t>
  </si>
  <si>
    <t>-668275954</t>
  </si>
  <si>
    <t>88</t>
  </si>
  <si>
    <t>273783943</t>
  </si>
  <si>
    <t>89</t>
  </si>
  <si>
    <t>-390106832</t>
  </si>
  <si>
    <t>90</t>
  </si>
  <si>
    <t>1286423690</t>
  </si>
  <si>
    <t>91</t>
  </si>
  <si>
    <t>-310122875</t>
  </si>
  <si>
    <t>92</t>
  </si>
  <si>
    <t>388184484</t>
  </si>
  <si>
    <t>Poznámka k položce:_x000d_
GASNET</t>
  </si>
  <si>
    <t>93</t>
  </si>
  <si>
    <t>-902406306</t>
  </si>
  <si>
    <t>94</t>
  </si>
  <si>
    <t>441659902</t>
  </si>
  <si>
    <t>95</t>
  </si>
  <si>
    <t>-172960347</t>
  </si>
  <si>
    <t>96</t>
  </si>
  <si>
    <t>1132859798</t>
  </si>
  <si>
    <t>97</t>
  </si>
  <si>
    <t>-979726561</t>
  </si>
  <si>
    <t>98</t>
  </si>
  <si>
    <t>-379421867</t>
  </si>
  <si>
    <t>99</t>
  </si>
  <si>
    <t>486680326</t>
  </si>
  <si>
    <t>100</t>
  </si>
  <si>
    <t>-965413536</t>
  </si>
  <si>
    <t>101</t>
  </si>
  <si>
    <t>-1505237140</t>
  </si>
  <si>
    <t xml:space="preserve">202303053 - SO 103 - Polní cesta VPC 10 </t>
  </si>
  <si>
    <t>949046330</t>
  </si>
  <si>
    <t>pojivo hydraulické pro stabilizaci zeminy 70% vápna</t>
  </si>
  <si>
    <t>-1709950441</t>
  </si>
  <si>
    <t>Poznámka k položce:_x000d_
3922,034 x 0,25 x 5% x1,3</t>
  </si>
  <si>
    <t>121151123</t>
  </si>
  <si>
    <t>Sejmutí ornice strojně při souvislé ploše přes 500 m2, tl. vrstvy do 200 mm</t>
  </si>
  <si>
    <t>-1230861749</t>
  </si>
  <si>
    <t>https://podminky.urs.cz/item/CS_URS_2023_01/121151123</t>
  </si>
  <si>
    <t>60974642</t>
  </si>
  <si>
    <t>122151404</t>
  </si>
  <si>
    <t>Vykopávky v zemnících na suchu strojně zapažených i nezapažených v hornině třídy těžitelnosti I skupiny 1 a 2 přes 100 do 500 m3</t>
  </si>
  <si>
    <t>637917172</t>
  </si>
  <si>
    <t>https://podminky.urs.cz/item/CS_URS_2023_01/122151404</t>
  </si>
  <si>
    <t>Poznámka k položce:_x000d_
oboustranné zatravnění zelených pásů podél komunikace_x000d_
fakturace podle skutečnosti_x000d_
uvažováno 2.600 m2 x 0,15 m</t>
  </si>
  <si>
    <t>131251100</t>
  </si>
  <si>
    <t>Hloubení nezapažených jam a zářezů strojně s urovnáním dna do předepsaného profilu a spádu v hornině třídy těžitelnosti I skupiny 3 do 20 m3</t>
  </si>
  <si>
    <t>-1506850043</t>
  </si>
  <si>
    <t>https://podminky.urs.cz/item/CS_URS_2023_01/131251100</t>
  </si>
  <si>
    <t xml:space="preserve">Poznámka k položce:_x000d_
jímky      objem [m3]_x000d_
0,605       2_x000d_
</t>
  </si>
  <si>
    <t>-463454584</t>
  </si>
  <si>
    <t xml:space="preserve">Poznámka k položce:_x000d_
Drenáže                 délka [m]  objem_x000d_
0,0           600,0      600,0       96,00_x000d_
600,0       755,0      155,0       24,80_x000d_
                                755,0     120,80_x000d_
_x000d_
_x000d_
</t>
  </si>
  <si>
    <t>132251101</t>
  </si>
  <si>
    <t>Hloubení nezapažených rýh šířky do 800 mm strojně s urovnáním dna do předepsaného profilu a spádu v hornině třídy těžitelnosti I skupiny 3 do 20 m3</t>
  </si>
  <si>
    <t>-2111957957</t>
  </si>
  <si>
    <t>https://podminky.urs.cz/item/CS_URS_2023_01/132251101</t>
  </si>
  <si>
    <t xml:space="preserve">Poznámka k položce:_x000d_
příčná drenáž 0,150 - 7 bm 3xDN100_x000d_
_x000d_
_x000d_
</t>
  </si>
  <si>
    <t>-1877397543</t>
  </si>
  <si>
    <t>381581136</t>
  </si>
  <si>
    <t>1717142930</t>
  </si>
  <si>
    <t>899352876</t>
  </si>
  <si>
    <t>Poznámka k položce:_x000d_
příčná drenáž 0,150_x000d_
jímka 0,605</t>
  </si>
  <si>
    <t>-257254245</t>
  </si>
  <si>
    <t>Poznámka k položce:_x000d_
odvoz ornice na mezideponii (určí OU Řevníčov)</t>
  </si>
  <si>
    <t>-757712667</t>
  </si>
  <si>
    <t>-2106355370</t>
  </si>
  <si>
    <t>-728357707</t>
  </si>
  <si>
    <t>-849425104</t>
  </si>
  <si>
    <t>1946729685</t>
  </si>
  <si>
    <t>Poznámka k položce:_x000d_
odkopávky_x000d_
1004,899 x 1,75</t>
  </si>
  <si>
    <t>-1153049005</t>
  </si>
  <si>
    <t>Poznámka k položce:_x000d_
odkopávky_x000d_
120,8 x 1,75</t>
  </si>
  <si>
    <t>2146739692</t>
  </si>
  <si>
    <t>Úprava pozemku s rozpojením a přehrnutím včetně urovnání v zemině skupiny 3, s přemístěním na vzdálenost do 20 m</t>
  </si>
  <si>
    <t>1538857255</t>
  </si>
  <si>
    <t>1285330439</t>
  </si>
  <si>
    <t>-1911360191</t>
  </si>
  <si>
    <t>-171986474</t>
  </si>
  <si>
    <t>332922810</t>
  </si>
  <si>
    <t>Výplň kamenivem do rýh odvodňovacích žeber nebo trativodů bez zhutnění, s úpravou povrchu výplně kamenivem hrubým drceným frakce 16 až 63 mm</t>
  </si>
  <si>
    <t>-338277783</t>
  </si>
  <si>
    <t>Poznámka k položce:_x000d_
755*(0,4*0,4-0,075*0,0,75*3,142)</t>
  </si>
  <si>
    <t>-602541424</t>
  </si>
  <si>
    <t>-1287514788</t>
  </si>
  <si>
    <t xml:space="preserve">Poznámka k položce:_x000d_
Drenáže                 délka [m] _x000d_
0,0           600,0      600,0_x000d_
600,0       755,0      155,0_x000d_
                                755,0_x000d_
</t>
  </si>
  <si>
    <t>212752131</t>
  </si>
  <si>
    <t>Trativody z drenážních trubek pro liniové stavby a komunikace se zřízením štěrkového lože pod trubky a s jejich obsypem v otevřeném výkopu trubka korugovaná sendvičová PE-HD SN 4 neperforovaná DN 100</t>
  </si>
  <si>
    <t>-474225239</t>
  </si>
  <si>
    <t>https://podminky.urs.cz/item/CS_URS_2023_01/212752131</t>
  </si>
  <si>
    <t xml:space="preserve">Poznámka k položce:_x000d_
Příčná drenáž 3xDN100	_x000d_
Staničení     délka_x000d_
0,0100        15_x000d_
0,0650          7_x000d_
                   22_x000d_
</t>
  </si>
  <si>
    <t>31889895</t>
  </si>
  <si>
    <t>Poznámka k položce:_x000d_
755 x 0,4</t>
  </si>
  <si>
    <t>1355187557</t>
  </si>
  <si>
    <t>Poznámka k položce:_x000d_
302 x 115%</t>
  </si>
  <si>
    <t>594410287</t>
  </si>
  <si>
    <t>Poznámka k položce:_x000d_
odečet CAD trasa 2263,75 x 114%</t>
  </si>
  <si>
    <t>Podklad ze štěrkodrti ŠD s rozprostřením a zhutněním plochy přes 100 m2, po zhutnění tl. 200 mm</t>
  </si>
  <si>
    <t>-1758736998</t>
  </si>
  <si>
    <t>Poznámka k položce:_x000d_
odečet CAD trasa 2263,75 x 171%</t>
  </si>
  <si>
    <t>-673140042</t>
  </si>
  <si>
    <t>1171651513</t>
  </si>
  <si>
    <t>-87814281</t>
  </si>
  <si>
    <t>35694751</t>
  </si>
  <si>
    <t>1344726404</t>
  </si>
  <si>
    <t>CS ÚRS 2021 01</t>
  </si>
  <si>
    <t>-2078810142</t>
  </si>
  <si>
    <t>https://podminky.urs.cz/item/CS_URS_2021_01/011701000AD</t>
  </si>
  <si>
    <t>-2115777744</t>
  </si>
  <si>
    <t>1027494902</t>
  </si>
  <si>
    <t>-449164473</t>
  </si>
  <si>
    <t>1870558</t>
  </si>
  <si>
    <t>1471611224</t>
  </si>
  <si>
    <t>1778794179</t>
  </si>
  <si>
    <t>2027749785</t>
  </si>
  <si>
    <t>-1489937544</t>
  </si>
  <si>
    <t>-1796595997</t>
  </si>
  <si>
    <t>-1448146920</t>
  </si>
  <si>
    <t xml:space="preserve">202303054 - SO 104 - Polní cesta VPC 11 </t>
  </si>
  <si>
    <t>-958078784</t>
  </si>
  <si>
    <t>-310172293</t>
  </si>
  <si>
    <t>Poznámka k položce:_x000d_
5305,074 x 0,25 x 5% x1,3</t>
  </si>
  <si>
    <t>121151125</t>
  </si>
  <si>
    <t>Sejmutí ornice strojně při souvislé ploše přes 500 m2, tl. vrstvy přes 250 do 300 mm</t>
  </si>
  <si>
    <t>-1505402610</t>
  </si>
  <si>
    <t>https://podminky.urs.cz/item/CS_URS_2023_01/121151125</t>
  </si>
  <si>
    <t>344088552</t>
  </si>
  <si>
    <t>122251404</t>
  </si>
  <si>
    <t>Vykopávky v zemnících na suchu strojně zapažených i nezapažených v hornině třídy těžitelnosti I skupiny 3 přes 100 do 500 m3</t>
  </si>
  <si>
    <t>-897893533</t>
  </si>
  <si>
    <t>https://podminky.urs.cz/item/CS_URS_2023_01/122251404</t>
  </si>
  <si>
    <t>Poznámka k položce:_x000d_
oboustranné zatravnění zelených pásů podél komunikace_x000d_
fakturace podle skutečnosti_x000d_
uvažováno 1.525 m2 x 0,15 m</t>
  </si>
  <si>
    <t>-312419068</t>
  </si>
  <si>
    <t xml:space="preserve">Poznámka k položce:_x000d_
odvoz výkopku na mezideponii do 500  - 237,705 m3_x000d_
odvoz výkopku z mezideponie do násypů - 237,705 m3_x000d_
odvoz výkopku z další mezideponie v rámci stavby 1359,045</t>
  </si>
  <si>
    <t>499167425</t>
  </si>
  <si>
    <t>-1609640144</t>
  </si>
  <si>
    <t>1438132868</t>
  </si>
  <si>
    <t>745556053</t>
  </si>
  <si>
    <t>-1955388949</t>
  </si>
  <si>
    <t>1791172678</t>
  </si>
  <si>
    <t>-816162218</t>
  </si>
  <si>
    <t>48684744</t>
  </si>
  <si>
    <t>1023099579</t>
  </si>
  <si>
    <t>342175808</t>
  </si>
  <si>
    <t>Poznámka k položce:_x000d_
odečet CAD trasa3090,30 x 114%</t>
  </si>
  <si>
    <t>359933736</t>
  </si>
  <si>
    <t>Poznámka k položce:_x000d_
odečet CAD trasa 3090,30 x 171%</t>
  </si>
  <si>
    <t>-760532281</t>
  </si>
  <si>
    <t>-226421380</t>
  </si>
  <si>
    <t>1229407477</t>
  </si>
  <si>
    <t>894411311</t>
  </si>
  <si>
    <t>Osazení betonových nebo železobetonových dílců pro šachty skruží rovných</t>
  </si>
  <si>
    <t>-1303666186</t>
  </si>
  <si>
    <t>https://podminky.urs.cz/item/CS_URS_2023_01/894411311</t>
  </si>
  <si>
    <t>59224102</t>
  </si>
  <si>
    <t>skruž betonová studniční 100x50x9cm</t>
  </si>
  <si>
    <t>1814868152</t>
  </si>
  <si>
    <t xml:space="preserve">Poznámka k položce:_x000d_
 úprava výšky mel. Šachty – zákrytová deska, D400_x000d_
0,149 – výška 1,08 m ..... 2 ks_x000d_
0,300 – výška 1,50 m ..... 3 ks_x000d_
0,450 – výška 0,82 m ......1 ks  _x000d_
</t>
  </si>
  <si>
    <t>59225548</t>
  </si>
  <si>
    <t>skruž betonová studňová kruhová 100x30x9cm</t>
  </si>
  <si>
    <t>-647728</t>
  </si>
  <si>
    <t xml:space="preserve">Poznámka k položce:_x000d_
 úprava výšky mel. Šachty – zákrytová deska, D400_x000d_
0,450 – výška 0,82 m ......1 ks  _x000d_
</t>
  </si>
  <si>
    <t>894414211</t>
  </si>
  <si>
    <t>Osazení betonových nebo železobetonových dílců pro šachty desek zákrytových</t>
  </si>
  <si>
    <t>1563957669</t>
  </si>
  <si>
    <t>https://podminky.urs.cz/item/CS_URS_2023_01/894414211</t>
  </si>
  <si>
    <t>59224315</t>
  </si>
  <si>
    <t>deska betonová zákrytová pro kruhové šachty 100/62,5x16,5cm</t>
  </si>
  <si>
    <t>434596447</t>
  </si>
  <si>
    <t xml:space="preserve">Poznámka k položce:_x000d_
úprava výšky mel. Šachty – zákrytová deska, D400_x000d_
0,149  – výška 1,08 m_x000d_
0,300 – výška 1,50 m_x000d_
0,450 – výška 0,82 m_x000d_
</t>
  </si>
  <si>
    <t>-105842134</t>
  </si>
  <si>
    <t>-1487886055</t>
  </si>
  <si>
    <t>526983330</t>
  </si>
  <si>
    <t>-1811544948</t>
  </si>
  <si>
    <t>1042148230</t>
  </si>
  <si>
    <t>-892936049</t>
  </si>
  <si>
    <t>-462700226</t>
  </si>
  <si>
    <t>1337561921</t>
  </si>
  <si>
    <t>1824068667</t>
  </si>
  <si>
    <t>497105880</t>
  </si>
  <si>
    <t>-683387468</t>
  </si>
  <si>
    <t>-1598577872</t>
  </si>
  <si>
    <t>1104168556</t>
  </si>
  <si>
    <t xml:space="preserve">202303055 - SO 105 - Polní cesta VPC 12 </t>
  </si>
  <si>
    <t>418985614</t>
  </si>
  <si>
    <t>1774696277</t>
  </si>
  <si>
    <t>Poznámka k položce:_x000d_
6909,137 x 0,25 x 5% x1,3</t>
  </si>
  <si>
    <t>521658272</t>
  </si>
  <si>
    <t>169069282</t>
  </si>
  <si>
    <t>1110148745</t>
  </si>
  <si>
    <t>923577164</t>
  </si>
  <si>
    <t>-456721428</t>
  </si>
  <si>
    <t>1384874673</t>
  </si>
  <si>
    <t>1697305677</t>
  </si>
  <si>
    <t>348691964</t>
  </si>
  <si>
    <t>147525474</t>
  </si>
  <si>
    <t>Poznámka k položce:_x000d_
odkopávky_x000d_
740,147 x 1,75</t>
  </si>
  <si>
    <t>499389582</t>
  </si>
  <si>
    <t>-983347470</t>
  </si>
  <si>
    <t>2115597971</t>
  </si>
  <si>
    <t>Poznámka k položce:_x000d_
odečet CAD trasa 4710,26 x 114%</t>
  </si>
  <si>
    <t>Podklad ze štěrkodrti ŠD s rozprostřením a zhutněním plochy přes 100 m2, po zhutnění tl. 150 mm</t>
  </si>
  <si>
    <t>-703793940</t>
  </si>
  <si>
    <t xml:space="preserve">Poznámka k položce:_x000d_
napojení na HPC1 sever_x000d_
30,98 m2 x 132%_x000d_
_x000d_
</t>
  </si>
  <si>
    <t>-391494715</t>
  </si>
  <si>
    <t>Poznámka k položce:_x000d_
odečet CAD trasa 4710,26 x 171%</t>
  </si>
  <si>
    <t>-1770234800</t>
  </si>
  <si>
    <t xml:space="preserve">Poznámka k položce:_x000d_
napojení na HPC1 sever_x000d_
30,98 m2 x 115%_x000d_
</t>
  </si>
  <si>
    <t>1926695116</t>
  </si>
  <si>
    <t xml:space="preserve">Poznámka k položce:_x000d_
napojení na HPC1 sever_x000d_
30,98 m2 x 103%_x000d_
</t>
  </si>
  <si>
    <t>-1722040038</t>
  </si>
  <si>
    <t>-509713557</t>
  </si>
  <si>
    <t>-308176035</t>
  </si>
  <si>
    <t>52532227</t>
  </si>
  <si>
    <t xml:space="preserve">Poznámka k položce:_x000d_
napojení na HPC1 sever_x000d_
30,98 m2 x 109%_x000d_
</t>
  </si>
  <si>
    <t>1761101692</t>
  </si>
  <si>
    <t xml:space="preserve">Poznámka k položce:_x000d_
napojení na HPC1 sever_x000d_
30,98 m2 x 100%_x000d_
</t>
  </si>
  <si>
    <t>-2044071230</t>
  </si>
  <si>
    <t xml:space="preserve">Poznámka k položce:_x000d_
napojení na HPC1 sever_x000d_
30,98 m2 x 100,6%_x000d_
</t>
  </si>
  <si>
    <t>806050991</t>
  </si>
  <si>
    <t>139083108</t>
  </si>
  <si>
    <t>975419842</t>
  </si>
  <si>
    <t>2019837925</t>
  </si>
  <si>
    <t>Geodetické práce při provádění stavby</t>
  </si>
  <si>
    <t>-13865666</t>
  </si>
  <si>
    <t>564115630</t>
  </si>
  <si>
    <t>2084576155</t>
  </si>
  <si>
    <t>391656931</t>
  </si>
  <si>
    <t>-1186325498</t>
  </si>
  <si>
    <t>-739651249</t>
  </si>
  <si>
    <t>959160935</t>
  </si>
  <si>
    <t>-458795403</t>
  </si>
  <si>
    <t>-878192110</t>
  </si>
  <si>
    <t xml:space="preserve">202303056 - SO 106 - Polní cesta VPC 13 </t>
  </si>
  <si>
    <t>-408777878</t>
  </si>
  <si>
    <t>-1038501075</t>
  </si>
  <si>
    <t>121151124</t>
  </si>
  <si>
    <t>Sejmutí ornice strojně při souvislé ploše přes 500 m2, tl. vrstvy přes 200 do 250 mm</t>
  </si>
  <si>
    <t>-1349384313</t>
  </si>
  <si>
    <t>https://podminky.urs.cz/item/CS_URS_2023_01/121151124</t>
  </si>
  <si>
    <t>-1008042271</t>
  </si>
  <si>
    <t>-1017697270</t>
  </si>
  <si>
    <t>Poznámka k položce:_x000d_
odvoz výkopku z mezideponie do násypů 19,906 m3</t>
  </si>
  <si>
    <t>122251403</t>
  </si>
  <si>
    <t>Vykopávky v zemnících na suchu strojně zapažených i nezapažených v hornině třídy těžitelnosti I skupiny 3 přes 50 do 100 m3</t>
  </si>
  <si>
    <t>-1986902415</t>
  </si>
  <si>
    <t>https://podminky.urs.cz/item/CS_URS_2023_01/122251403</t>
  </si>
  <si>
    <t>Poznámka k položce:_x000d_
oboustranné zatravnění zelených pásů podél komunikace_x000d_
fakturace podle skutečnosti_x000d_
uvažováno 1.716 m2 x 0,15 m</t>
  </si>
  <si>
    <t>881581572</t>
  </si>
  <si>
    <t>Poznámka k položce:_x000d_
odvoz výkopku z mezideponie do násypů</t>
  </si>
  <si>
    <t>-1288814230</t>
  </si>
  <si>
    <t>-1274940102</t>
  </si>
  <si>
    <t>-1540954419</t>
  </si>
  <si>
    <t>-1484203279</t>
  </si>
  <si>
    <t>-1887051767</t>
  </si>
  <si>
    <t>-1359248058</t>
  </si>
  <si>
    <t>-1153584334</t>
  </si>
  <si>
    <t>182351123</t>
  </si>
  <si>
    <t>Rozprostření a urovnání ornice ve svahu sklonu přes 1:5 strojně při souvislé ploše přes 100 do 500 m2, tl. vrstvy do 200 mm</t>
  </si>
  <si>
    <t>1259683347</t>
  </si>
  <si>
    <t>https://podminky.urs.cz/item/CS_URS_2023_01/182351123</t>
  </si>
  <si>
    <t>-2106171570</t>
  </si>
  <si>
    <t>181451141</t>
  </si>
  <si>
    <t>Založení trávníku na půdě předem připravené plochy přes 1000 m2 výsevem včetně utažení parterového v rovině nebo na svahu do 1:5</t>
  </si>
  <si>
    <t>1426971989</t>
  </si>
  <si>
    <t>https://podminky.urs.cz/item/CS_URS_2023_01/181451141</t>
  </si>
  <si>
    <t>005724901</t>
  </si>
  <si>
    <t>Pomalurozpustné trávníkové hnojivo, 2kg/m2</t>
  </si>
  <si>
    <t>-1068378435</t>
  </si>
  <si>
    <t>005724400</t>
  </si>
  <si>
    <t>osivo směs travní hřištní</t>
  </si>
  <si>
    <t>-2078476244</t>
  </si>
  <si>
    <t>-2013223392</t>
  </si>
  <si>
    <t>1620492376</t>
  </si>
  <si>
    <t>564752111</t>
  </si>
  <si>
    <t>Podklad nebo kryt z vibrovaného štěrku VŠ s rozprostřením, vlhčením a zhutněním, po zhutnění tl. 150 mm</t>
  </si>
  <si>
    <t>1248808895</t>
  </si>
  <si>
    <t>https://podminky.urs.cz/item/CS_URS_2023_01/564752111</t>
  </si>
  <si>
    <t xml:space="preserve">Poznámka k položce:_x000d_
1420,36  x 110%</t>
  </si>
  <si>
    <t>1902404535</t>
  </si>
  <si>
    <t>Poznámka k položce:_x000d_
1420,36 x 156%</t>
  </si>
  <si>
    <t>-1852960768</t>
  </si>
  <si>
    <t>1800481020</t>
  </si>
  <si>
    <t xml:space="preserve">Poznámka k položce:_x000d_
0÷90 L </t>
  </si>
  <si>
    <t>-1308044859</t>
  </si>
  <si>
    <t>691699065</t>
  </si>
  <si>
    <t>487644464</t>
  </si>
  <si>
    <t>1005004088</t>
  </si>
  <si>
    <t>Poznámka k položce:_x000d_
CETIN</t>
  </si>
  <si>
    <t>-1832246964</t>
  </si>
  <si>
    <t>-1120287841</t>
  </si>
  <si>
    <t>217285768</t>
  </si>
  <si>
    <t>-37792176</t>
  </si>
  <si>
    <t>-2055571583</t>
  </si>
  <si>
    <t>-410141076</t>
  </si>
  <si>
    <t>-2077347499</t>
  </si>
  <si>
    <t>1329705177</t>
  </si>
  <si>
    <t>-1189793504</t>
  </si>
  <si>
    <t>202303057 - SO 107 - Polní cesta VPC 15</t>
  </si>
  <si>
    <t>112201117</t>
  </si>
  <si>
    <t>Odstranění pařezu v rovině nebo na svahu do 1:5 o průměru pařezu na řezné ploše přes 700 do 800 mm</t>
  </si>
  <si>
    <t>-1968994597</t>
  </si>
  <si>
    <t>https://podminky.urs.cz/item/CS_URS_2023_01/112201117</t>
  </si>
  <si>
    <t>561031111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</si>
  <si>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200 do 250 mm</t>
  </si>
  <si>
    <t>1226571536</t>
  </si>
  <si>
    <t>https://podminky.urs.cz/item/CS_URS_2023_01/561031111</t>
  </si>
  <si>
    <t>301070559</t>
  </si>
  <si>
    <t>121151126</t>
  </si>
  <si>
    <t>Sejmutí ornice strojně při souvislé ploše přes 500 m2, tl. vrstvy přes 300 do 400 mm</t>
  </si>
  <si>
    <t>-1801942679</t>
  </si>
  <si>
    <t>https://podminky.urs.cz/item/CS_URS_2023_01/121151126</t>
  </si>
  <si>
    <t>-795351851</t>
  </si>
  <si>
    <t>-1898945858</t>
  </si>
  <si>
    <t>Poznámka k položce:_x000d_
oboustranné zatravnění zelených pásů podél komunikace_x000d_
fakturace podle skutečnosti_x000d_
uvažováno 1.420 m2 x 0,15 m</t>
  </si>
  <si>
    <t>162201424</t>
  </si>
  <si>
    <t>Vodorovné přemístění větví, kmenů nebo pařezů s naložením, složením a dopravou do 1000 m pařezů kmenů, průměru přes 700 do 900 mm</t>
  </si>
  <si>
    <t>-1659340445</t>
  </si>
  <si>
    <t>https://podminky.urs.cz/item/CS_URS_2023_01/162201424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</si>
  <si>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</si>
  <si>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</si>
  <si>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-211671046</t>
  </si>
  <si>
    <t>https://podminky.urs.cz/item/CS_URS_2023_01/162301974</t>
  </si>
  <si>
    <t>-48435943</t>
  </si>
  <si>
    <t>4504469</t>
  </si>
  <si>
    <t>607569547</t>
  </si>
  <si>
    <t>-1227638025</t>
  </si>
  <si>
    <t>-498714090</t>
  </si>
  <si>
    <t>2093687196</t>
  </si>
  <si>
    <t>Poznámka k položce:_x000d_
odkopávky_x000d_
296,771 x 1,75</t>
  </si>
  <si>
    <t>2142449507</t>
  </si>
  <si>
    <t>-2001599431</t>
  </si>
  <si>
    <t>1973271185</t>
  </si>
  <si>
    <t>1293926767</t>
  </si>
  <si>
    <t>50858992</t>
  </si>
  <si>
    <t>1918074627</t>
  </si>
  <si>
    <t>Poznámka k položce:_x000d_
odečet CAD trasa955,149 x 114%</t>
  </si>
  <si>
    <t>570688086</t>
  </si>
  <si>
    <t>Poznámka k položce:_x000d_
odečet CAD trasa 955,149 x 171%</t>
  </si>
  <si>
    <t>-313359304</t>
  </si>
  <si>
    <t>1363893697</t>
  </si>
  <si>
    <t>-1250759253</t>
  </si>
  <si>
    <t>912211111</t>
  </si>
  <si>
    <t>Montáž směrového sloupku plastového s odrazkou prostým uložením bez betonového základu silničního</t>
  </si>
  <si>
    <t>1198936705</t>
  </si>
  <si>
    <t>https://podminky.urs.cz/item/CS_URS_2023_01/912211111</t>
  </si>
  <si>
    <t xml:space="preserve">Poznámka k položce:_x000d_
0,004	Z11g		2x_x000d_
</t>
  </si>
  <si>
    <t>40445158</t>
  </si>
  <si>
    <t>sloupek směrový silniční plastový 1,2m</t>
  </si>
  <si>
    <t>-1578225033</t>
  </si>
  <si>
    <t>1032259225</t>
  </si>
  <si>
    <t>390558610</t>
  </si>
  <si>
    <t>-512050684</t>
  </si>
  <si>
    <t>-1997875871</t>
  </si>
  <si>
    <t>216568814</t>
  </si>
  <si>
    <t>-201568043</t>
  </si>
  <si>
    <t>2081373828</t>
  </si>
  <si>
    <t>1069738473</t>
  </si>
  <si>
    <t>-600969364</t>
  </si>
  <si>
    <t>-94193948</t>
  </si>
  <si>
    <t>-1502085393</t>
  </si>
  <si>
    <t>1375259393</t>
  </si>
  <si>
    <t>-1305313194</t>
  </si>
  <si>
    <t xml:space="preserve">202303058 - SO 108 - Polní cesta VPC 18 </t>
  </si>
  <si>
    <t>83326470</t>
  </si>
  <si>
    <t>122151105</t>
  </si>
  <si>
    <t>Odkopávky a prokopávky nezapažené strojně v hornině třídy těžitelnosti I skupiny 1 a 2 přes 500 do 1 000 m3</t>
  </si>
  <si>
    <t>-1294648696</t>
  </si>
  <si>
    <t>https://podminky.urs.cz/item/CS_URS_2023_01/122151105</t>
  </si>
  <si>
    <t xml:space="preserve">Poznámka k položce:_x000d_
sanace_x000d_
odstranění rašeliny v úseku 0,000÷0,200_x000d_
</t>
  </si>
  <si>
    <t>935310363</t>
  </si>
  <si>
    <t>955033596</t>
  </si>
  <si>
    <t>Poznámka k položce:_x000d_
odečet CAD_x000d_
vlastní výkop 2042,381 m 3_x000d_
odečet ornice 3885 x 0,25 = 9781,42_x000d_
výkopek celkem 1070,961 m3</t>
  </si>
  <si>
    <t>-842608343</t>
  </si>
  <si>
    <t>33144156</t>
  </si>
  <si>
    <t>Poznámka k položce:_x000d_
naložení jílovito-štěrkovité zeminy pro plombu v úseku 0,000÷0,200</t>
  </si>
  <si>
    <t>782410701</t>
  </si>
  <si>
    <t>Poznámka k položce:_x000d_
oboustranné zatravnění zelených pásů podél komunikace_x000d_
fakturace podle skutečnosti_x000d_
uvažováno 4.047 m2 x 0,15 m</t>
  </si>
  <si>
    <t>-646846200</t>
  </si>
  <si>
    <t xml:space="preserve">Poznámka k položce:_x000d_
jímky	objem [m3]_x000d_
0,36000   2_x000d_
0,60500   2_x000d_
0,73300   2_x000d_
0,89000   2_x000d_
                 8_x000d_
</t>
  </si>
  <si>
    <t>2037447932</t>
  </si>
  <si>
    <t xml:space="preserve">Poznámka k položce:_x000d_
Staničení	délka [m])_x000d_
0,36000 105,3_x000d_
0,36000   32,5_x000d_
0,52000   80,7_x000d_
0,60100   74,5_x000d_
0,60100   34,9_x000d_
0,73100   67,6_x000d_
0,73100   20,4_x000d_
0,89000 118,9_x000d_
0,89000 100,6_x000d_
               635,4_x000d_
_x000d_
635,4 x 0,4 x 0,4_x000d_
_x000d_
_x000d_
_x000d_
</t>
  </si>
  <si>
    <t>266364227</t>
  </si>
  <si>
    <t xml:space="preserve">Poznámka k položce:_x000d_
Příčná drenáž 3xDN100		_x000d_
Staničení	délka       výkop_x000d_
0,01000  15             4,8_x000d_
0,06500    7             2,24_x000d_
               22             7,04_x000d_
_x000d_
</t>
  </si>
  <si>
    <t>2043255230</t>
  </si>
  <si>
    <t xml:space="preserve">Poznámka k položce:_x000d_
odvoz výkopku na mezideponii do 500  - 562,375 m3_x000d_
odvoz výkopku z mezideponie do násypů - 562,375 m3</t>
  </si>
  <si>
    <t>1394645655</t>
  </si>
  <si>
    <t>-154181847</t>
  </si>
  <si>
    <t>1893280875</t>
  </si>
  <si>
    <t>Poznámka k položce:_x000d_
 převoz jílovito-štěrkovité zeminy pro plombu v úseku 0,000÷0,200</t>
  </si>
  <si>
    <t>117356512</t>
  </si>
  <si>
    <t>Poznámka k položce:_x000d_
odvoz rašeliny z úseku 0,000÷0,200 na skládku</t>
  </si>
  <si>
    <t>-1731993070</t>
  </si>
  <si>
    <t>Poznámka k položce:_x000d_
výkopek pro rýhy drenáže</t>
  </si>
  <si>
    <t>566778189</t>
  </si>
  <si>
    <t>Poznámka k položce:_x000d_
jímky</t>
  </si>
  <si>
    <t>637117725</t>
  </si>
  <si>
    <t>Poznámka k položce:_x000d_
výkopek pro příčnou drenáž</t>
  </si>
  <si>
    <t>-1529271428</t>
  </si>
  <si>
    <t>-1110735300</t>
  </si>
  <si>
    <t>2011941906</t>
  </si>
  <si>
    <t>-1807461018</t>
  </si>
  <si>
    <t>Poznámka k položce:_x000d_
zřízení plomby v úseku 0,000÷0,200</t>
  </si>
  <si>
    <t>-1218888598</t>
  </si>
  <si>
    <t>-109206636</t>
  </si>
  <si>
    <t>Poznámka k položce:_x000d_
uložení rašeliony z úseku 0,000÷0,200</t>
  </si>
  <si>
    <t>1433417491</t>
  </si>
  <si>
    <t>Poznámka k položce:_x000d_
výkopek pro rýhy drenáž</t>
  </si>
  <si>
    <t>-281681678</t>
  </si>
  <si>
    <t>1546238585</t>
  </si>
  <si>
    <t>-1402018698</t>
  </si>
  <si>
    <t>683818443</t>
  </si>
  <si>
    <t>1301789712</t>
  </si>
  <si>
    <t>Poznámka k položce:_x000d_
odkopávky_x000d_
508,586 x 1,75</t>
  </si>
  <si>
    <t>714699659</t>
  </si>
  <si>
    <t>Poznámka k položce:_x000d_
rašelina_x000d_
577,5 x 0,9</t>
  </si>
  <si>
    <t>-2069182368</t>
  </si>
  <si>
    <t>Poznámka k položce:_x000d_
rýhy drenáž_x000d_
101,66 x 1,75</t>
  </si>
  <si>
    <t>-1069646096</t>
  </si>
  <si>
    <t>Poznámka k položce:_x000d_
jímky_x000d_
8 x 1,75</t>
  </si>
  <si>
    <t>-1982724564</t>
  </si>
  <si>
    <t>Poznámka k položce:_x000d_
příčná drenáž_x000d_
7,04 x 1,75</t>
  </si>
  <si>
    <t>-410016378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</si>
  <si>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</si>
  <si>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181988474</t>
  </si>
  <si>
    <t>-1466860702</t>
  </si>
  <si>
    <t>1446028533</t>
  </si>
  <si>
    <t>Poznámka k položce:_x000d_
(6343,65+189,14)*,015</t>
  </si>
  <si>
    <t>1270962276</t>
  </si>
  <si>
    <t>-1048159038</t>
  </si>
  <si>
    <t>-886548025</t>
  </si>
  <si>
    <t>787692025</t>
  </si>
  <si>
    <t>16568135</t>
  </si>
  <si>
    <t>1311837649</t>
  </si>
  <si>
    <t>Poznámka k položce:_x000d_
635,4*(0,4*0,4-0,075*0,0,75*3,142)</t>
  </si>
  <si>
    <t>812627349</t>
  </si>
  <si>
    <t xml:space="preserve">Poznámka k položce:_x000d_
příčná drenáž_x000d_
</t>
  </si>
  <si>
    <t>-689539156</t>
  </si>
  <si>
    <t xml:space="preserve">Poznámka k položce:_x000d_
Staničení	délka [m])_x000d_
0,36000  105,3_x000d_
0,36000  32,5_x000d_
0,52000  80,7_x000d_
0,60100  74,5_x000d_
0,60100  34,9_x000d_
0,73100  67,6_x000d_
0,73100  20,4_x000d_
0,89000  118,9_x000d_
0,89000  100,6_x000d_
               635,4_x000d_
</t>
  </si>
  <si>
    <t>1205310865</t>
  </si>
  <si>
    <t xml:space="preserve">Poznámka k položce:_x000d_
Příčná drenáž 3xDN100	_x000d_
Staničení	délka_x000d_
0,01000	15_x000d_
0,06500	7_x000d_
	22_x000d_
</t>
  </si>
  <si>
    <t>1026677869</t>
  </si>
  <si>
    <t>Poznámka k položce:_x000d_
sanace v úseku 0,000÷0,200</t>
  </si>
  <si>
    <t>geotextilie tkaná separační, filtrační, výztužná PP pevnost v tahu 60kN/m</t>
  </si>
  <si>
    <t>-1135773850</t>
  </si>
  <si>
    <t>Poznámka k položce:_x000d_
sanace v úseku 0,000÷0,200_x000d_
1155 x 1,15</t>
  </si>
  <si>
    <t>1876692405</t>
  </si>
  <si>
    <t>Poznámka k položce:_x000d_
sanace v úseku 0,950÷1,125 3</t>
  </si>
  <si>
    <t>980944781</t>
  </si>
  <si>
    <t>Poznámka k položce:_x000d_
sanace v úseku 0,950÷1,125 3_x000d_
1012,704 x 1,15</t>
  </si>
  <si>
    <t>-910456930</t>
  </si>
  <si>
    <t xml:space="preserve">Poznámka k položce:_x000d_
635,4 x 0,4_x000d_
</t>
  </si>
  <si>
    <t>1791569125</t>
  </si>
  <si>
    <t>Poznámka k položce:_x000d_
254,16 x 115%</t>
  </si>
  <si>
    <t>-737571508</t>
  </si>
  <si>
    <t xml:space="preserve">Poznámka k položce:_x000d_
jímky	Geotex_x000d_
0,36000	2	_x000d_
0,60500	2	_x000d_
0,73300	2	_x000d_
0,89000	2	_x000d_
	8	_x000d_
</t>
  </si>
  <si>
    <t>-45304642</t>
  </si>
  <si>
    <t>Poznámka k položce:_x000d_
8 x 115%</t>
  </si>
  <si>
    <t>-860630664</t>
  </si>
  <si>
    <t>-941942451</t>
  </si>
  <si>
    <t>-1379911182</t>
  </si>
  <si>
    <t>2144435080</t>
  </si>
  <si>
    <t xml:space="preserve">Poznámka k položce:_x000d_
jímky      objem [m3]_x000d_
0,36000   2_x000d_
0,60500   2_x000d_
0,73300   2_x000d_
0,89000   2_x000d_
                8_x000d_
</t>
  </si>
  <si>
    <t>1277971990</t>
  </si>
  <si>
    <t>463212121</t>
  </si>
  <si>
    <t>Rovnanina z lomového kamene upraveného, tříděného jakékoliv tloušťky rovnaniny s vyplněním spár a dutin těženým kamenivem</t>
  </si>
  <si>
    <t>1186403391</t>
  </si>
  <si>
    <t>https://podminky.urs.cz/item/CS_URS_2023_01/463212121</t>
  </si>
  <si>
    <t>Poznámka k položce:_x000d_
sanace v úseku 0,00÷0,200_x000d_
LK 0/250 - tl. 45 cm</t>
  </si>
  <si>
    <t>515206218</t>
  </si>
  <si>
    <t>Poznámka k položce:_x000d_
sanace v úseku 0,950÷1,125_x000d_
LK 0/250 -tl. 60 cm</t>
  </si>
  <si>
    <t>-244872290</t>
  </si>
  <si>
    <t>Poznámka k položce:_x000d_
odečet CAD trasa 3885,68 x 114%</t>
  </si>
  <si>
    <t>-72549895</t>
  </si>
  <si>
    <t>593529444</t>
  </si>
  <si>
    <t>Poznámka k položce:_x000d_
odečet CAD trasa 3885,68 x 171%</t>
  </si>
  <si>
    <t>534839529</t>
  </si>
  <si>
    <t>-1403675846</t>
  </si>
  <si>
    <t>1372860780</t>
  </si>
  <si>
    <t>1829142614</t>
  </si>
  <si>
    <t>-903668227</t>
  </si>
  <si>
    <t>1670401491</t>
  </si>
  <si>
    <t>1265782029</t>
  </si>
  <si>
    <t>2019730840</t>
  </si>
  <si>
    <t>1564005389</t>
  </si>
  <si>
    <t>1130356741</t>
  </si>
  <si>
    <t>-1403810876</t>
  </si>
  <si>
    <t>-1031476922</t>
  </si>
  <si>
    <t>915121111</t>
  </si>
  <si>
    <t>Vodorovné dopravní značení stříkané barvou vodící čára bílá šířky 250 mm souvislá základní</t>
  </si>
  <si>
    <t>-284874083</t>
  </si>
  <si>
    <t>https://podminky.urs.cz/item/CS_URS_2023_01/915121111</t>
  </si>
  <si>
    <t>915611111</t>
  </si>
  <si>
    <t>Předznačení pro vodorovné značení stříkané barvou nebo prováděné z nátěrových hmot liniové dělicí čáry, vodicí proužky</t>
  </si>
  <si>
    <t>259372788</t>
  </si>
  <si>
    <t>https://podminky.urs.cz/item/CS_URS_2023_01/915611111</t>
  </si>
  <si>
    <t>1842754542</t>
  </si>
  <si>
    <t>1590139772</t>
  </si>
  <si>
    <t>1445404358</t>
  </si>
  <si>
    <t>15*1,02</t>
  </si>
  <si>
    <t>2113170268</t>
  </si>
  <si>
    <t>440031902</t>
  </si>
  <si>
    <t>-1967842207</t>
  </si>
  <si>
    <t>1533903527</t>
  </si>
  <si>
    <t>Poznámka k položce:_x000d_
 CETIN, GASNET</t>
  </si>
  <si>
    <t>-1638128208</t>
  </si>
  <si>
    <t>1223850154</t>
  </si>
  <si>
    <t>-2096525141</t>
  </si>
  <si>
    <t>-1645870907</t>
  </si>
  <si>
    <t>1686567332</t>
  </si>
  <si>
    <t>45714944</t>
  </si>
  <si>
    <t>-893180754</t>
  </si>
  <si>
    <t>-2034407673</t>
  </si>
  <si>
    <t>1060382246</t>
  </si>
  <si>
    <t xml:space="preserve">202303059 - SO 109 - Polní cesta DO 14 </t>
  </si>
  <si>
    <t>1360806254</t>
  </si>
  <si>
    <t>-1544196262</t>
  </si>
  <si>
    <t>Poznámka k položce:_x000d_
900,767 x 0,25 x 5% x1,3</t>
  </si>
  <si>
    <t>-1037657224</t>
  </si>
  <si>
    <t>-1426158047</t>
  </si>
  <si>
    <t>122251402</t>
  </si>
  <si>
    <t>Vykopávky v zemnících na suchu strojně zapažených i nezapažených v hornině třídy těžitelnosti I skupiny 3 přes 20 do 50 m3</t>
  </si>
  <si>
    <t>-407217379</t>
  </si>
  <si>
    <t>https://podminky.urs.cz/item/CS_URS_2023_01/122251402</t>
  </si>
  <si>
    <t>Poznámka k položce:_x000d_
oboustranné zatravnění zelených pásů podél komunikace_x000d_
fakturace podle skutečnosti_x000d_
uvažováno 344 m2 x 0,15 m</t>
  </si>
  <si>
    <t>2135582622</t>
  </si>
  <si>
    <t>-1025304423</t>
  </si>
  <si>
    <t>Poznámka k položce:_x000d_
odvoz výkopku z trasy VPC 12 do násypů - 431,96</t>
  </si>
  <si>
    <t>-601189605</t>
  </si>
  <si>
    <t>1543582050</t>
  </si>
  <si>
    <t>699270086</t>
  </si>
  <si>
    <t>11323468</t>
  </si>
  <si>
    <t>Poznámka k položce:_x000d_
odkopávky_x000d_
269,484 x 1,75</t>
  </si>
  <si>
    <t>190991355</t>
  </si>
  <si>
    <t xml:space="preserve">Poznámka k položce:_x000d_
900,767 x 0,15 </t>
  </si>
  <si>
    <t>1791913853</t>
  </si>
  <si>
    <t>-467110770</t>
  </si>
  <si>
    <t>-1335886575</t>
  </si>
  <si>
    <t>-1241104451</t>
  </si>
  <si>
    <t>2129562943</t>
  </si>
  <si>
    <t>1671070862</t>
  </si>
  <si>
    <t>-1949141005</t>
  </si>
  <si>
    <t>-268550814</t>
  </si>
  <si>
    <t>2136657010</t>
  </si>
  <si>
    <t>Poznámka k položce:_x000d_
538,050 x 112%</t>
  </si>
  <si>
    <t>1563155009</t>
  </si>
  <si>
    <t>Poznámka k položce:_x000d_
538,050 x 167%</t>
  </si>
  <si>
    <t>-534547229</t>
  </si>
  <si>
    <t xml:space="preserve">Poznámka k položce:_x000d_
17,15 x 132%_x000d_
_x000d_
</t>
  </si>
  <si>
    <t>-1713384615</t>
  </si>
  <si>
    <t>Poznámka k položce:_x000d_
17,15 x 115%</t>
  </si>
  <si>
    <t>-1515866899</t>
  </si>
  <si>
    <t xml:space="preserve">Poznámka k položce:_x000d_
17,15  x 103%</t>
  </si>
  <si>
    <t>69203615</t>
  </si>
  <si>
    <t>980506347</t>
  </si>
  <si>
    <t xml:space="preserve">Poznámka k položce:_x000d_
17,15  x 109%</t>
  </si>
  <si>
    <t>453003938</t>
  </si>
  <si>
    <t>Poznámka k položce:_x000d_
17,15 x 100%</t>
  </si>
  <si>
    <t>-704376089</t>
  </si>
  <si>
    <t>Poznámka k položce:_x000d_
17,15 x 100,6%</t>
  </si>
  <si>
    <t>-921410286</t>
  </si>
  <si>
    <t>-49756053</t>
  </si>
  <si>
    <t>-253006235</t>
  </si>
  <si>
    <t>-2078139753</t>
  </si>
  <si>
    <t>-1184382690</t>
  </si>
  <si>
    <t>427715324</t>
  </si>
  <si>
    <t>-431771739</t>
  </si>
  <si>
    <t>-1270055973</t>
  </si>
  <si>
    <t>-904291092</t>
  </si>
  <si>
    <t>-513257647</t>
  </si>
  <si>
    <t>2027526670</t>
  </si>
  <si>
    <t>866412736</t>
  </si>
  <si>
    <t>792345036</t>
  </si>
  <si>
    <t>2023030510 - SO 201 - most na polní cestě VPC 2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</si>
  <si>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</si>
  <si>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</si>
  <si>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</si>
  <si>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</si>
  <si>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783 - Dokončovací práce - nátěry</t>
  </si>
  <si>
    <t>272040722</t>
  </si>
  <si>
    <t>Poznámka k položce:_x000d_
odečet CAD_x000d_
odstranění nadloží stávající konstrukce 44 m2 x 0,3 = 13,2 m3_x000d_
výkop pro přech. desky - 38,5 m2 x 0,6 = 23,1 m3</t>
  </si>
  <si>
    <t>129911123</t>
  </si>
  <si>
    <t>Bourání konstrukcí v odkopávkách a prokopávkách ručně s přemístěním suti na hromady na vzdálenost do 20 m nebo s naložením na dopravní prostředek z betonu železového nebo předpjatého</t>
  </si>
  <si>
    <t>1475791080</t>
  </si>
  <si>
    <t>https://podminky.urs.cz/item/CS_URS_2023_01/129911123</t>
  </si>
  <si>
    <t>-435580401</t>
  </si>
  <si>
    <t>639519312</t>
  </si>
  <si>
    <t>-839690379</t>
  </si>
  <si>
    <t>Svislé a kompletní konstrukce</t>
  </si>
  <si>
    <t>317171126</t>
  </si>
  <si>
    <t>Kotvení monolitického betonu římsy do mostovky kotvou do vývrtu</t>
  </si>
  <si>
    <t>818524000</t>
  </si>
  <si>
    <t>https://podminky.urs.cz/item/CS_URS_2023_01/317171126</t>
  </si>
  <si>
    <t>953965159</t>
  </si>
  <si>
    <t>atypická kotva</t>
  </si>
  <si>
    <t>-1926210695</t>
  </si>
  <si>
    <t>https://podminky.urs.cz/item/CS_URS_2023_01/953965159</t>
  </si>
  <si>
    <t>Poznámka k položce:_x000d_
atypická kotva - viz výkres</t>
  </si>
  <si>
    <t>317321118</t>
  </si>
  <si>
    <t>Římsy ze železového betonu C 30/37</t>
  </si>
  <si>
    <t>2025456143</t>
  </si>
  <si>
    <t>https://podminky.urs.cz/item/CS_URS_2023_01/317321118</t>
  </si>
  <si>
    <t>317353121</t>
  </si>
  <si>
    <t>Bednění mostní římsy zřízení všech tvarů</t>
  </si>
  <si>
    <t>-1589829026</t>
  </si>
  <si>
    <t>https://podminky.urs.cz/item/CS_URS_2023_01/317353121</t>
  </si>
  <si>
    <t>317353221</t>
  </si>
  <si>
    <t>Bednění mostní římsy odstranění všech tvarů</t>
  </si>
  <si>
    <t>-1196101569</t>
  </si>
  <si>
    <t>https://podminky.urs.cz/item/CS_URS_2023_01/317353221</t>
  </si>
  <si>
    <t>317361116</t>
  </si>
  <si>
    <t>Výztuž mostních železobetonových říms z betonářské oceli 10 505 (R) nebo BSt 500</t>
  </si>
  <si>
    <t>-933750469</t>
  </si>
  <si>
    <t>https://podminky.urs.cz/item/CS_URS_2023_01/317361116</t>
  </si>
  <si>
    <t>334323217</t>
  </si>
  <si>
    <t>Mostní křídla a závěrné zídky z betonu železového C 25/30</t>
  </si>
  <si>
    <t>-668207153</t>
  </si>
  <si>
    <t>https://podminky.urs.cz/item/CS_URS_2023_01/334323217</t>
  </si>
  <si>
    <t>334352111</t>
  </si>
  <si>
    <t>Bednění mostních křídel a závěrných zídek ze systémového bednění zřízení z překližek</t>
  </si>
  <si>
    <t>849702227</t>
  </si>
  <si>
    <t>https://podminky.urs.cz/item/CS_URS_2023_01/334352111</t>
  </si>
  <si>
    <t>334352211</t>
  </si>
  <si>
    <t>Bednění mostních křídel a závěrných zídek ze systémového bednění odstranění z překližek</t>
  </si>
  <si>
    <t>464959106</t>
  </si>
  <si>
    <t>https://podminky.urs.cz/item/CS_URS_2023_01/334352211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</si>
  <si>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</si>
  <si>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</si>
  <si>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1542897559</t>
  </si>
  <si>
    <t>https://podminky.urs.cz/item/CS_URS_2023_01/334361226</t>
  </si>
  <si>
    <t>421321107</t>
  </si>
  <si>
    <t>Mostní železobetonové nosné konstrukce deskové nebo klenbové deskové přechodové, z betonu C 25/30</t>
  </si>
  <si>
    <t>-251347794</t>
  </si>
  <si>
    <t>https://podminky.urs.cz/item/CS_URS_2023_01/421321107</t>
  </si>
  <si>
    <t>421351112</t>
  </si>
  <si>
    <t>Bednění deskových konstrukcí mostů z betonu železového nebo předpjatého zřízení boků přechodové desky</t>
  </si>
  <si>
    <t>-1952407537</t>
  </si>
  <si>
    <t>https://podminky.urs.cz/item/CS_URS_2023_01/421351112</t>
  </si>
  <si>
    <t>Poznámka k položce:_x000d_
přechodové desky - 10,87 m2_x000d_
boky klínů na desce - 2,6 m2_x000d_
celkem 13,47 m2</t>
  </si>
  <si>
    <t>421351212</t>
  </si>
  <si>
    <t>Bednění deskových konstrukcí mostů z betonu železového nebo předpjatého odstranění boků přechodové desky</t>
  </si>
  <si>
    <t>1265280918</t>
  </si>
  <si>
    <t>https://podminky.urs.cz/item/CS_URS_2023_01/421351212</t>
  </si>
  <si>
    <t>421361216</t>
  </si>
  <si>
    <t>Výztuž deskových konstrukcí z betonářské oceli 10 505 (R) nebo BSt 500 přechodové desky</t>
  </si>
  <si>
    <t>-689244037</t>
  </si>
  <si>
    <t>https://podminky.urs.cz/item/CS_URS_2023_01/421361216</t>
  </si>
  <si>
    <t>457311117</t>
  </si>
  <si>
    <t>Vyrovnávací nebo spádový beton včetně úpravy povrchu C 25/30</t>
  </si>
  <si>
    <t>18289495</t>
  </si>
  <si>
    <t>https://podminky.urs.cz/item/CS_URS_2023_01/457311117</t>
  </si>
  <si>
    <t>-1083692837</t>
  </si>
  <si>
    <t>458501112</t>
  </si>
  <si>
    <t>Výplňové klíny za opěrou z kameniva hutněného po vrstvách drceného</t>
  </si>
  <si>
    <t>-1930786790</t>
  </si>
  <si>
    <t>https://podminky.urs.cz/item/CS_URS_2023_01/458501112</t>
  </si>
  <si>
    <t>1006446924</t>
  </si>
  <si>
    <t>869323964</t>
  </si>
  <si>
    <t>474394026</t>
  </si>
  <si>
    <t>-788027639</t>
  </si>
  <si>
    <t>606840314</t>
  </si>
  <si>
    <t>1751004952</t>
  </si>
  <si>
    <t>151895018</t>
  </si>
  <si>
    <t>1715983586</t>
  </si>
  <si>
    <t>Úpravy povrchů, podlahy a osazování výplní</t>
  </si>
  <si>
    <t>629995219</t>
  </si>
  <si>
    <t>Očištění vnějších ploch tryskáním křemičitým pískem nesušeným ( metodou torbo tryskání), povrchu betonového</t>
  </si>
  <si>
    <t>1991610304</t>
  </si>
  <si>
    <t>https://podminky.urs.cz/item/CS_URS_2023_01/629995219</t>
  </si>
  <si>
    <t>Poznámka k položce:_x000d_
očištění stávajících žlb. panelů</t>
  </si>
  <si>
    <t>-155824989</t>
  </si>
  <si>
    <t>911334111</t>
  </si>
  <si>
    <t>Zábradelní svodidla ocelová s osazením sloupků kotvením do římsy, se svodnicí úrovně zádržnosti H2 bez výplně</t>
  </si>
  <si>
    <t>1486145189</t>
  </si>
  <si>
    <t>https://podminky.urs.cz/item/CS_URS_2023_01/911334111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</si>
  <si>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</si>
  <si>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</si>
  <si>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-68107560</t>
  </si>
  <si>
    <t>https://podminky.urs.cz/item/CS_URS_2023_01/938909331</t>
  </si>
  <si>
    <t>Poznámka k položce:_x000d_
očištění líce stávajících panelů</t>
  </si>
  <si>
    <t>961051111</t>
  </si>
  <si>
    <t>Bourání mostních konstrukcí základů ze železového betonu</t>
  </si>
  <si>
    <t>546003516</t>
  </si>
  <si>
    <t>https://podminky.urs.cz/item/CS_URS_2023_01/961051111</t>
  </si>
  <si>
    <t>966023219</t>
  </si>
  <si>
    <t>Odstranění mostních klřídel betonových</t>
  </si>
  <si>
    <t>-1927281022</t>
  </si>
  <si>
    <t>https://podminky.urs.cz/item/CS_URS_2023_01/966023219</t>
  </si>
  <si>
    <t>966053129</t>
  </si>
  <si>
    <t>Bourání říms ze železobetonu</t>
  </si>
  <si>
    <t>-650565970</t>
  </si>
  <si>
    <t>https://podminky.urs.cz/item/CS_URS_2023_01/966053129</t>
  </si>
  <si>
    <t>977141125</t>
  </si>
  <si>
    <t>Vrty pro kotvy do betonu s vyplněním epoxidovým tmelem, průměru 25 mm, hloubky 170 mm</t>
  </si>
  <si>
    <t>-1330335987</t>
  </si>
  <si>
    <t>https://podminky.urs.cz/item/CS_URS_2023_01/977141125</t>
  </si>
  <si>
    <t>985111221</t>
  </si>
  <si>
    <t>Odsekání vrstev betonu líce kleneb a podhledů, tloušťka odsekané vrstvy do 80 mm</t>
  </si>
  <si>
    <t>-827123907</t>
  </si>
  <si>
    <t>https://podminky.urs.cz/item/CS_URS_2023_01/985111221</t>
  </si>
  <si>
    <t>Poznámka k položce:_x000d_
sanace povrchových vad na spodní straně panelů - 4 m2_x000d_
zarovnání odsekané části opěry 1 m2_x000d_
skutečný rozsah bude upřesněn v rámci stavby</t>
  </si>
  <si>
    <t>985111291</t>
  </si>
  <si>
    <t>Odsekání vrstev betonu Příplatek k cenám za práci ve stísněném prostoru</t>
  </si>
  <si>
    <t>1029595221</t>
  </si>
  <si>
    <t>https://podminky.urs.cz/item/CS_URS_2023_01/985111291</t>
  </si>
  <si>
    <t>985131111</t>
  </si>
  <si>
    <t>Očištění ploch stěn, rubu kleneb a podlah tlakovou vodou</t>
  </si>
  <si>
    <t>1448311931</t>
  </si>
  <si>
    <t>https://podminky.urs.cz/item/CS_URS_2023_01/985131111</t>
  </si>
  <si>
    <t>985311212</t>
  </si>
  <si>
    <t>Reprofilace betonu sanačními maltami na cementové bázi ručně líce kleneb a podhledů, tloušťky přes 10 do 20 mm</t>
  </si>
  <si>
    <t>-1199542512</t>
  </si>
  <si>
    <t>https://podminky.urs.cz/item/CS_URS_2023_01/985311212</t>
  </si>
  <si>
    <t>985311911</t>
  </si>
  <si>
    <t>Reprofilace betonu sanačními maltami na cementové bázi ručně Příplatek k cenám za práci ve stísněném prostoru</t>
  </si>
  <si>
    <t>186089520</t>
  </si>
  <si>
    <t>https://podminky.urs.cz/item/CS_URS_2023_01/985311911</t>
  </si>
  <si>
    <t>985312124</t>
  </si>
  <si>
    <t>Stěrka k vyrovnání ploch reprofilovaného betonu líce kleneb a podhledů, tloušťky do 5 mm</t>
  </si>
  <si>
    <t>813187833</t>
  </si>
  <si>
    <t>https://podminky.urs.cz/item/CS_URS_2023_01/985312124</t>
  </si>
  <si>
    <t>985312191</t>
  </si>
  <si>
    <t>Stěrka k vyrovnání ploch reprofilovaného betonu Příplatek k cenám za práci ve stísněném prostoru</t>
  </si>
  <si>
    <t>-1446662440</t>
  </si>
  <si>
    <t>https://podminky.urs.cz/item/CS_URS_2023_01/985312191</t>
  </si>
  <si>
    <t>985321111</t>
  </si>
  <si>
    <t>Ochranný nátěr betonářské výztuže 1 vrstva tloušťky 1 mm na cementové bázi stěn, líce kleneb a podhledů</t>
  </si>
  <si>
    <t>509146802</t>
  </si>
  <si>
    <t>https://podminky.urs.cz/item/CS_URS_2023_01/985321111</t>
  </si>
  <si>
    <t>985321911</t>
  </si>
  <si>
    <t>Ochranný nátěr betonářské výztuže Příplatek k cenám za práci ve stísněném prostoru</t>
  </si>
  <si>
    <t>1365877038</t>
  </si>
  <si>
    <t>https://podminky.urs.cz/item/CS_URS_2023_01/985321911</t>
  </si>
  <si>
    <t>985323212</t>
  </si>
  <si>
    <t>Spojovací můstek reprofilovaného betonu na epoxidové bázi, tloušťky 2 mm</t>
  </si>
  <si>
    <t>2039475201</t>
  </si>
  <si>
    <t>https://podminky.urs.cz/item/CS_URS_2023_01/985323212</t>
  </si>
  <si>
    <t>985324112</t>
  </si>
  <si>
    <t>Ochranný nátěr betonu na bázi silanu impregnační gelový dvojnásobný S1 (OS-A)</t>
  </si>
  <si>
    <t>-1111558336</t>
  </si>
  <si>
    <t>https://podminky.urs.cz/item/CS_URS_2023_01/985324112</t>
  </si>
  <si>
    <t>985324221</t>
  </si>
  <si>
    <t>Ochranný nátěr betonu akrylátový dvojnásobný se stěrkou S4 (OS-C)</t>
  </si>
  <si>
    <t>-227918201</t>
  </si>
  <si>
    <t>https://podminky.urs.cz/item/CS_URS_2023_01/985324221</t>
  </si>
  <si>
    <t>985324911</t>
  </si>
  <si>
    <t>Ochranný nátěr betonu Příplatek k cenám za práci ve stísněném prostoru</t>
  </si>
  <si>
    <t>1241991643</t>
  </si>
  <si>
    <t>https://podminky.urs.cz/item/CS_URS_2023_01/985324911</t>
  </si>
  <si>
    <t>-698338772</t>
  </si>
  <si>
    <t>997013862</t>
  </si>
  <si>
    <t>Poplatek za uložení stavebního odpadu na recyklační skládce (skládkovné) z armovaného betonu zatříděného do Katalogu odpadů pod kódem 17 01 01</t>
  </si>
  <si>
    <t>-509628928</t>
  </si>
  <si>
    <t>https://podminky.urs.cz/item/CS_URS_2023_01/997013862</t>
  </si>
  <si>
    <t>1396036572</t>
  </si>
  <si>
    <t>-465964774</t>
  </si>
  <si>
    <t>936153118</t>
  </si>
  <si>
    <t>PSV</t>
  </si>
  <si>
    <t>Práce a dodávky PSV</t>
  </si>
  <si>
    <t>711</t>
  </si>
  <si>
    <t>Izolace proti vodě, vlhkosti a plynům</t>
  </si>
  <si>
    <t>711121131</t>
  </si>
  <si>
    <t>Provedení izolace proti zemní vlhkosti natěradly a tmely za horka na ploše vodorovné V nátěrem asfaltovým</t>
  </si>
  <si>
    <t>-998668906</t>
  </si>
  <si>
    <t>https://podminky.urs.cz/item/CS_URS_2023_01/711121131</t>
  </si>
  <si>
    <t>111613320</t>
  </si>
  <si>
    <t xml:space="preserve">Výrobky asfaltové izolační a zálivkové hmoty asfalty oxidované stavebně-izolační AZIT 105/B2  bal. 190 kg</t>
  </si>
  <si>
    <t>-869083310</t>
  </si>
  <si>
    <t>711341564</t>
  </si>
  <si>
    <t>Provedení izolace mostovek pásy přitavením NAIP</t>
  </si>
  <si>
    <t>-668406771</t>
  </si>
  <si>
    <t>https://podminky.urs.cz/item/CS_URS_2023_01/711341564</t>
  </si>
  <si>
    <t>628331590</t>
  </si>
  <si>
    <t>Pásy asfaltované těžké vložka skleněná tkanina SKLOBIT 40 MINERAL role/10m2</t>
  </si>
  <si>
    <t>1460485157</t>
  </si>
  <si>
    <t>783</t>
  </si>
  <si>
    <t>Dokončovací práce - nátěry</t>
  </si>
  <si>
    <t>783813151</t>
  </si>
  <si>
    <t>Penetrační nátěr omítek hrubých betonových povrchů nebo omítek hrubých, rýhovaných tenkovrstvých nebo škrábaných (břízolitových) syntetický</t>
  </si>
  <si>
    <t>1324010030</t>
  </si>
  <si>
    <t>https://podminky.urs.cz/item/CS_URS_2023_01/783813151</t>
  </si>
  <si>
    <t>Poznámka k položce:_x000d_
 líc stávajících panelů</t>
  </si>
  <si>
    <t>14217873</t>
  </si>
  <si>
    <t>192082350</t>
  </si>
  <si>
    <t>-878345378</t>
  </si>
  <si>
    <t>1890320706</t>
  </si>
  <si>
    <t>1011997080</t>
  </si>
  <si>
    <t>1231908790</t>
  </si>
  <si>
    <t>1712221934</t>
  </si>
  <si>
    <t>-38247183</t>
  </si>
  <si>
    <t>-1918960942</t>
  </si>
  <si>
    <t>674352560</t>
  </si>
  <si>
    <t>Poznámka k položce:_x000d_
čištění komunikace</t>
  </si>
  <si>
    <t>091003001</t>
  </si>
  <si>
    <t>-61400577</t>
  </si>
  <si>
    <t>https://podminky.urs.cz/item/CS_URS_2023_01/091003001</t>
  </si>
  <si>
    <t>Poznámka k položce:_x000d_
zřízení pevných bodů pro geodetické měření</t>
  </si>
  <si>
    <t>2023030511 - SO 103.1 VPC 10 vegetační úpravy</t>
  </si>
  <si>
    <t>1219434248</t>
  </si>
  <si>
    <t>25560711</t>
  </si>
  <si>
    <t>-291520419</t>
  </si>
  <si>
    <t>-1570754007</t>
  </si>
  <si>
    <t>1445213104</t>
  </si>
  <si>
    <t>-2083737480</t>
  </si>
  <si>
    <t>1632066431</t>
  </si>
  <si>
    <t>605912520</t>
  </si>
  <si>
    <t>kůl vyvazovací dřevěný délka 200 cm průměr 8 cm</t>
  </si>
  <si>
    <t>-744456412</t>
  </si>
  <si>
    <t>1847838086</t>
  </si>
  <si>
    <t>695125459</t>
  </si>
  <si>
    <t>-497520438</t>
  </si>
  <si>
    <t>2023030512 - SO 106.1 VPC 13 vegetační úpravy</t>
  </si>
  <si>
    <t>510630847</t>
  </si>
  <si>
    <t xml:space="preserve">Poznámka k položce:_x000d_
Liniová zeleň 0÷280  P, rozpon 15 m, 18 ks</t>
  </si>
  <si>
    <t>1751460702</t>
  </si>
  <si>
    <t>-1709280291</t>
  </si>
  <si>
    <t>840436928</t>
  </si>
  <si>
    <t>562932530</t>
  </si>
  <si>
    <t>-960905393</t>
  </si>
  <si>
    <t>-1866237058</t>
  </si>
  <si>
    <t>1413032577</t>
  </si>
  <si>
    <t>1022885926</t>
  </si>
  <si>
    <t>-1108347310</t>
  </si>
  <si>
    <t>-956011832</t>
  </si>
  <si>
    <t>2023030513 - SO 107.1 VPC 15 vegetační úpravy</t>
  </si>
  <si>
    <t>1593560888</t>
  </si>
  <si>
    <t>1973693715</t>
  </si>
  <si>
    <t>1840769687</t>
  </si>
  <si>
    <t>-20447244</t>
  </si>
  <si>
    <t>1275491402</t>
  </si>
  <si>
    <t>-815332574</t>
  </si>
  <si>
    <t>1412679816</t>
  </si>
  <si>
    <t>-1300750817</t>
  </si>
  <si>
    <t>152863320</t>
  </si>
  <si>
    <t>-2030377929</t>
  </si>
  <si>
    <t>80180180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</si>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</sst>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201117" TargetMode="External" /><Relationship Id="rId2" Type="http://schemas.openxmlformats.org/officeDocument/2006/relationships/hyperlink" Target="https://podminky.urs.cz/item/CS_URS_2023_01/561031111" TargetMode="External" /><Relationship Id="rId3" Type="http://schemas.openxmlformats.org/officeDocument/2006/relationships/hyperlink" Target="https://podminky.urs.cz/item/CS_URS_2023_01/121151126" TargetMode="External" /><Relationship Id="rId4" Type="http://schemas.openxmlformats.org/officeDocument/2006/relationships/hyperlink" Target="https://podminky.urs.cz/item/CS_URS_2023_01/122251104" TargetMode="External" /><Relationship Id="rId5" Type="http://schemas.openxmlformats.org/officeDocument/2006/relationships/hyperlink" Target="https://podminky.urs.cz/item/CS_URS_2023_01/122251404" TargetMode="External" /><Relationship Id="rId6" Type="http://schemas.openxmlformats.org/officeDocument/2006/relationships/hyperlink" Target="https://podminky.urs.cz/item/CS_URS_2023_01/162201424" TargetMode="External" /><Relationship Id="rId7" Type="http://schemas.openxmlformats.org/officeDocument/2006/relationships/hyperlink" Target="https://podminky.urs.cz/item/CS_URS_2023_01/162301974" TargetMode="External" /><Relationship Id="rId8" Type="http://schemas.openxmlformats.org/officeDocument/2006/relationships/hyperlink" Target="https://podminky.urs.cz/item/CS_URS_2023_01/162351104" TargetMode="External" /><Relationship Id="rId9" Type="http://schemas.openxmlformats.org/officeDocument/2006/relationships/hyperlink" Target="https://podminky.urs.cz/item/CS_URS_2023_01/162651112" TargetMode="External" /><Relationship Id="rId10" Type="http://schemas.openxmlformats.org/officeDocument/2006/relationships/hyperlink" Target="https://podminky.urs.cz/item/CS_URS_2023_01/162651112" TargetMode="External" /><Relationship Id="rId11" Type="http://schemas.openxmlformats.org/officeDocument/2006/relationships/hyperlink" Target="https://podminky.urs.cz/item/CS_URS_2023_01/171251201" TargetMode="External" /><Relationship Id="rId12" Type="http://schemas.openxmlformats.org/officeDocument/2006/relationships/hyperlink" Target="https://podminky.urs.cz/item/CS_URS_2023_01/171251201" TargetMode="External" /><Relationship Id="rId13" Type="http://schemas.openxmlformats.org/officeDocument/2006/relationships/hyperlink" Target="https://podminky.urs.cz/item/CS_URS_2023_01/171201231" TargetMode="External" /><Relationship Id="rId14" Type="http://schemas.openxmlformats.org/officeDocument/2006/relationships/hyperlink" Target="https://podminky.urs.cz/item/CS_URS_2023_01/181101131" TargetMode="External" /><Relationship Id="rId15" Type="http://schemas.openxmlformats.org/officeDocument/2006/relationships/hyperlink" Target="https://podminky.urs.cz/item/CS_URS_2023_01/181951112" TargetMode="External" /><Relationship Id="rId16" Type="http://schemas.openxmlformats.org/officeDocument/2006/relationships/hyperlink" Target="https://podminky.urs.cz/item/CS_URS_2023_01/181351113" TargetMode="External" /><Relationship Id="rId17" Type="http://schemas.openxmlformats.org/officeDocument/2006/relationships/hyperlink" Target="https://podminky.urs.cz/item/CS_URS_2023_01/181451311" TargetMode="External" /><Relationship Id="rId18" Type="http://schemas.openxmlformats.org/officeDocument/2006/relationships/hyperlink" Target="https://podminky.urs.cz/item/CS_URS_2023_01/564762111" TargetMode="External" /><Relationship Id="rId19" Type="http://schemas.openxmlformats.org/officeDocument/2006/relationships/hyperlink" Target="https://podminky.urs.cz/item/CS_URS_2023_01/564861111" TargetMode="External" /><Relationship Id="rId20" Type="http://schemas.openxmlformats.org/officeDocument/2006/relationships/hyperlink" Target="https://podminky.urs.cz/item/CS_URS_2023_01/569831111" TargetMode="External" /><Relationship Id="rId21" Type="http://schemas.openxmlformats.org/officeDocument/2006/relationships/hyperlink" Target="https://podminky.urs.cz/item/CS_URS_2023_01/571903111" TargetMode="External" /><Relationship Id="rId22" Type="http://schemas.openxmlformats.org/officeDocument/2006/relationships/hyperlink" Target="https://podminky.urs.cz/item/CS_URS_2023_01/571906111" TargetMode="External" /><Relationship Id="rId23" Type="http://schemas.openxmlformats.org/officeDocument/2006/relationships/hyperlink" Target="https://podminky.urs.cz/item/CS_URS_2023_01/912211111" TargetMode="External" /><Relationship Id="rId24" Type="http://schemas.openxmlformats.org/officeDocument/2006/relationships/hyperlink" Target="https://podminky.urs.cz/item/CS_URS_2023_01/998225111" TargetMode="External" /><Relationship Id="rId25" Type="http://schemas.openxmlformats.org/officeDocument/2006/relationships/hyperlink" Target="https://podminky.urs.cz/item/CS_URS_2023_01/011314000" TargetMode="External" /><Relationship Id="rId26" Type="http://schemas.openxmlformats.org/officeDocument/2006/relationships/hyperlink" Target="https://podminky.urs.cz/item/CS_URS_2021_01/011701000AD" TargetMode="External" /><Relationship Id="rId27" Type="http://schemas.openxmlformats.org/officeDocument/2006/relationships/hyperlink" Target="https://podminky.urs.cz/item/CS_URS_2023_01/012103000" TargetMode="External" /><Relationship Id="rId28" Type="http://schemas.openxmlformats.org/officeDocument/2006/relationships/hyperlink" Target="https://podminky.urs.cz/item/CS_URS_2023_01/012203000" TargetMode="External" /><Relationship Id="rId29" Type="http://schemas.openxmlformats.org/officeDocument/2006/relationships/hyperlink" Target="https://podminky.urs.cz/item/CS_URS_2023_01/012303000" TargetMode="External" /><Relationship Id="rId30" Type="http://schemas.openxmlformats.org/officeDocument/2006/relationships/hyperlink" Target="https://podminky.urs.cz/item/CS_URS_2023_01/013254000" TargetMode="External" /><Relationship Id="rId31" Type="http://schemas.openxmlformats.org/officeDocument/2006/relationships/hyperlink" Target="https://podminky.urs.cz/item/CS_URS_2023_01/032002000" TargetMode="External" /><Relationship Id="rId32" Type="http://schemas.openxmlformats.org/officeDocument/2006/relationships/hyperlink" Target="https://podminky.urs.cz/item/CS_URS_2023_01/034503000" TargetMode="External" /><Relationship Id="rId33" Type="http://schemas.openxmlformats.org/officeDocument/2006/relationships/hyperlink" Target="https://podminky.urs.cz/item/CS_URS_2023_01/042903000" TargetMode="External" /><Relationship Id="rId34" Type="http://schemas.openxmlformats.org/officeDocument/2006/relationships/hyperlink" Target="https://podminky.urs.cz/item/CS_URS_2023_01/062002000" TargetMode="External" /><Relationship Id="rId35" Type="http://schemas.openxmlformats.org/officeDocument/2006/relationships/hyperlink" Target="https://podminky.urs.cz/item/CS_URS_2023_01/070001000" TargetMode="External" /><Relationship Id="rId36" Type="http://schemas.openxmlformats.org/officeDocument/2006/relationships/hyperlink" Target="https://podminky.urs.cz/item/CS_URS_2023_01/091003000" TargetMode="External" /><Relationship Id="rId3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24" TargetMode="External" /><Relationship Id="rId2" Type="http://schemas.openxmlformats.org/officeDocument/2006/relationships/hyperlink" Target="https://podminky.urs.cz/item/CS_URS_2023_01/122151105" TargetMode="External" /><Relationship Id="rId3" Type="http://schemas.openxmlformats.org/officeDocument/2006/relationships/hyperlink" Target="https://podminky.urs.cz/item/CS_URS_2023_01/122251101" TargetMode="External" /><Relationship Id="rId4" Type="http://schemas.openxmlformats.org/officeDocument/2006/relationships/hyperlink" Target="https://podminky.urs.cz/item/CS_URS_2023_01/122251104" TargetMode="External" /><Relationship Id="rId5" Type="http://schemas.openxmlformats.org/officeDocument/2006/relationships/hyperlink" Target="https://podminky.urs.cz/item/CS_URS_2023_01/122251405" TargetMode="External" /><Relationship Id="rId6" Type="http://schemas.openxmlformats.org/officeDocument/2006/relationships/hyperlink" Target="https://podminky.urs.cz/item/CS_URS_2023_01/122251405" TargetMode="External" /><Relationship Id="rId7" Type="http://schemas.openxmlformats.org/officeDocument/2006/relationships/hyperlink" Target="https://podminky.urs.cz/item/CS_URS_2023_01/122251405" TargetMode="External" /><Relationship Id="rId8" Type="http://schemas.openxmlformats.org/officeDocument/2006/relationships/hyperlink" Target="https://podminky.urs.cz/item/CS_URS_2023_01/131251100" TargetMode="External" /><Relationship Id="rId9" Type="http://schemas.openxmlformats.org/officeDocument/2006/relationships/hyperlink" Target="https://podminky.urs.cz/item/CS_URS_2023_01/132251103" TargetMode="External" /><Relationship Id="rId10" Type="http://schemas.openxmlformats.org/officeDocument/2006/relationships/hyperlink" Target="https://podminky.urs.cz/item/CS_URS_2023_01/132251101" TargetMode="External" /><Relationship Id="rId11" Type="http://schemas.openxmlformats.org/officeDocument/2006/relationships/hyperlink" Target="https://podminky.urs.cz/item/CS_URS_2023_01/162351103" TargetMode="External" /><Relationship Id="rId12" Type="http://schemas.openxmlformats.org/officeDocument/2006/relationships/hyperlink" Target="https://podminky.urs.cz/item/CS_URS_2023_01/162351104" TargetMode="External" /><Relationship Id="rId13" Type="http://schemas.openxmlformats.org/officeDocument/2006/relationships/hyperlink" Target="https://podminky.urs.cz/item/CS_URS_2023_01/162651112" TargetMode="External" /><Relationship Id="rId14" Type="http://schemas.openxmlformats.org/officeDocument/2006/relationships/hyperlink" Target="https://podminky.urs.cz/item/CS_URS_2023_01/162651112" TargetMode="External" /><Relationship Id="rId15" Type="http://schemas.openxmlformats.org/officeDocument/2006/relationships/hyperlink" Target="https://podminky.urs.cz/item/CS_URS_2023_01/162651112" TargetMode="External" /><Relationship Id="rId16" Type="http://schemas.openxmlformats.org/officeDocument/2006/relationships/hyperlink" Target="https://podminky.urs.cz/item/CS_URS_2023_01/162651112" TargetMode="External" /><Relationship Id="rId17" Type="http://schemas.openxmlformats.org/officeDocument/2006/relationships/hyperlink" Target="https://podminky.urs.cz/item/CS_URS_2023_01/162651112" TargetMode="External" /><Relationship Id="rId18" Type="http://schemas.openxmlformats.org/officeDocument/2006/relationships/hyperlink" Target="https://podminky.urs.cz/item/CS_URS_2023_01/162651112" TargetMode="External" /><Relationship Id="rId19" Type="http://schemas.openxmlformats.org/officeDocument/2006/relationships/hyperlink" Target="https://podminky.urs.cz/item/CS_URS_2023_01/162651112" TargetMode="External" /><Relationship Id="rId20" Type="http://schemas.openxmlformats.org/officeDocument/2006/relationships/hyperlink" Target="https://podminky.urs.cz/item/CS_URS_2023_01/162651112" TargetMode="External" /><Relationship Id="rId21" Type="http://schemas.openxmlformats.org/officeDocument/2006/relationships/hyperlink" Target="https://podminky.urs.cz/item/CS_URS_2023_01/171152111" TargetMode="External" /><Relationship Id="rId22" Type="http://schemas.openxmlformats.org/officeDocument/2006/relationships/hyperlink" Target="https://podminky.urs.cz/item/CS_URS_2023_01/171152111" TargetMode="External" /><Relationship Id="rId23" Type="http://schemas.openxmlformats.org/officeDocument/2006/relationships/hyperlink" Target="https://podminky.urs.cz/item/CS_URS_2023_01/171251201" TargetMode="External" /><Relationship Id="rId24" Type="http://schemas.openxmlformats.org/officeDocument/2006/relationships/hyperlink" Target="https://podminky.urs.cz/item/CS_URS_2023_01/171251201" TargetMode="External" /><Relationship Id="rId25" Type="http://schemas.openxmlformats.org/officeDocument/2006/relationships/hyperlink" Target="https://podminky.urs.cz/item/CS_URS_2023_01/171251201" TargetMode="External" /><Relationship Id="rId26" Type="http://schemas.openxmlformats.org/officeDocument/2006/relationships/hyperlink" Target="https://podminky.urs.cz/item/CS_URS_2023_01/171251201" TargetMode="External" /><Relationship Id="rId27" Type="http://schemas.openxmlformats.org/officeDocument/2006/relationships/hyperlink" Target="https://podminky.urs.cz/item/CS_URS_2023_01/171251201" TargetMode="External" /><Relationship Id="rId28" Type="http://schemas.openxmlformats.org/officeDocument/2006/relationships/hyperlink" Target="https://podminky.urs.cz/item/CS_URS_2023_01/171251201" TargetMode="External" /><Relationship Id="rId29" Type="http://schemas.openxmlformats.org/officeDocument/2006/relationships/hyperlink" Target="https://podminky.urs.cz/item/CS_URS_2023_01/171251201" TargetMode="External" /><Relationship Id="rId30" Type="http://schemas.openxmlformats.org/officeDocument/2006/relationships/hyperlink" Target="https://podminky.urs.cz/item/CS_URS_2023_01/171201231" TargetMode="External" /><Relationship Id="rId31" Type="http://schemas.openxmlformats.org/officeDocument/2006/relationships/hyperlink" Target="https://podminky.urs.cz/item/CS_URS_2023_01/171201231" TargetMode="External" /><Relationship Id="rId32" Type="http://schemas.openxmlformats.org/officeDocument/2006/relationships/hyperlink" Target="https://podminky.urs.cz/item/CS_URS_2023_01/171201231" TargetMode="External" /><Relationship Id="rId33" Type="http://schemas.openxmlformats.org/officeDocument/2006/relationships/hyperlink" Target="https://podminky.urs.cz/item/CS_URS_2023_01/171201231" TargetMode="External" /><Relationship Id="rId34" Type="http://schemas.openxmlformats.org/officeDocument/2006/relationships/hyperlink" Target="https://podminky.urs.cz/item/CS_URS_2023_01/171201231" TargetMode="External" /><Relationship Id="rId35" Type="http://schemas.openxmlformats.org/officeDocument/2006/relationships/hyperlink" Target="https://podminky.urs.cz/item/CS_URS_2023_01/171201231" TargetMode="External" /><Relationship Id="rId36" Type="http://schemas.openxmlformats.org/officeDocument/2006/relationships/hyperlink" Target="https://podminky.urs.cz/item/CS_URS_2023_01/175151101" TargetMode="External" /><Relationship Id="rId37" Type="http://schemas.openxmlformats.org/officeDocument/2006/relationships/hyperlink" Target="https://podminky.urs.cz/item/CS_URS_2023_01/181101131" TargetMode="External" /><Relationship Id="rId38" Type="http://schemas.openxmlformats.org/officeDocument/2006/relationships/hyperlink" Target="https://podminky.urs.cz/item/CS_URS_2023_01/181951112" TargetMode="External" /><Relationship Id="rId39" Type="http://schemas.openxmlformats.org/officeDocument/2006/relationships/hyperlink" Target="https://podminky.urs.cz/item/CS_URS_2023_01/181351113" TargetMode="External" /><Relationship Id="rId40" Type="http://schemas.openxmlformats.org/officeDocument/2006/relationships/hyperlink" Target="https://podminky.urs.cz/item/CS_URS_2023_01/181451311" TargetMode="External" /><Relationship Id="rId41" Type="http://schemas.openxmlformats.org/officeDocument/2006/relationships/hyperlink" Target="https://podminky.urs.cz/item/CS_URS_2023_01/181951112" TargetMode="External" /><Relationship Id="rId42" Type="http://schemas.openxmlformats.org/officeDocument/2006/relationships/hyperlink" Target="https://podminky.urs.cz/item/CS_URS_2023_01/211531111" TargetMode="External" /><Relationship Id="rId43" Type="http://schemas.openxmlformats.org/officeDocument/2006/relationships/hyperlink" Target="https://podminky.urs.cz/item/CS_URS_2023_01/211531111" TargetMode="External" /><Relationship Id="rId44" Type="http://schemas.openxmlformats.org/officeDocument/2006/relationships/hyperlink" Target="https://podminky.urs.cz/item/CS_URS_2023_01/212751106" TargetMode="External" /><Relationship Id="rId45" Type="http://schemas.openxmlformats.org/officeDocument/2006/relationships/hyperlink" Target="https://podminky.urs.cz/item/CS_URS_2023_01/212752131" TargetMode="External" /><Relationship Id="rId46" Type="http://schemas.openxmlformats.org/officeDocument/2006/relationships/hyperlink" Target="https://podminky.urs.cz/item/CS_URS_2023_01/213141112" TargetMode="External" /><Relationship Id="rId47" Type="http://schemas.openxmlformats.org/officeDocument/2006/relationships/hyperlink" Target="https://podminky.urs.cz/item/CS_URS_2023_01/213141112" TargetMode="External" /><Relationship Id="rId48" Type="http://schemas.openxmlformats.org/officeDocument/2006/relationships/hyperlink" Target="https://podminky.urs.cz/item/CS_URS_2023_01/213141112" TargetMode="External" /><Relationship Id="rId49" Type="http://schemas.openxmlformats.org/officeDocument/2006/relationships/hyperlink" Target="https://podminky.urs.cz/item/CS_URS_2023_01/213141112" TargetMode="External" /><Relationship Id="rId50" Type="http://schemas.openxmlformats.org/officeDocument/2006/relationships/hyperlink" Target="https://podminky.urs.cz/item/CS_URS_2023_01/274311127" TargetMode="External" /><Relationship Id="rId51" Type="http://schemas.openxmlformats.org/officeDocument/2006/relationships/hyperlink" Target="https://podminky.urs.cz/item/CS_URS_2023_01/274311128" TargetMode="External" /><Relationship Id="rId52" Type="http://schemas.openxmlformats.org/officeDocument/2006/relationships/hyperlink" Target="https://podminky.urs.cz/item/CS_URS_2023_01/451313511" TargetMode="External" /><Relationship Id="rId53" Type="http://schemas.openxmlformats.org/officeDocument/2006/relationships/hyperlink" Target="https://podminky.urs.cz/item/CS_URS_2023_01/462511111" TargetMode="External" /><Relationship Id="rId54" Type="http://schemas.openxmlformats.org/officeDocument/2006/relationships/hyperlink" Target="https://podminky.urs.cz/item/CS_URS_2023_01/462511111" TargetMode="External" /><Relationship Id="rId55" Type="http://schemas.openxmlformats.org/officeDocument/2006/relationships/hyperlink" Target="https://podminky.urs.cz/item/CS_URS_2023_01/463212121" TargetMode="External" /><Relationship Id="rId56" Type="http://schemas.openxmlformats.org/officeDocument/2006/relationships/hyperlink" Target="https://podminky.urs.cz/item/CS_URS_2023_01/463212121" TargetMode="External" /><Relationship Id="rId57" Type="http://schemas.openxmlformats.org/officeDocument/2006/relationships/hyperlink" Target="https://podminky.urs.cz/item/CS_URS_2023_01/564762111" TargetMode="External" /><Relationship Id="rId58" Type="http://schemas.openxmlformats.org/officeDocument/2006/relationships/hyperlink" Target="https://podminky.urs.cz/item/CS_URS_2023_01/564851111" TargetMode="External" /><Relationship Id="rId59" Type="http://schemas.openxmlformats.org/officeDocument/2006/relationships/hyperlink" Target="https://podminky.urs.cz/item/CS_URS_2023_01/564861111" TargetMode="External" /><Relationship Id="rId60" Type="http://schemas.openxmlformats.org/officeDocument/2006/relationships/hyperlink" Target="https://podminky.urs.cz/item/CS_URS_2023_01/564952111" TargetMode="External" /><Relationship Id="rId61" Type="http://schemas.openxmlformats.org/officeDocument/2006/relationships/hyperlink" Target="https://podminky.urs.cz/item/CS_URS_2023_01/565155121" TargetMode="External" /><Relationship Id="rId62" Type="http://schemas.openxmlformats.org/officeDocument/2006/relationships/hyperlink" Target="https://podminky.urs.cz/item/CS_URS_2023_01/569831111" TargetMode="External" /><Relationship Id="rId63" Type="http://schemas.openxmlformats.org/officeDocument/2006/relationships/hyperlink" Target="https://podminky.urs.cz/item/CS_URS_2023_01/571903111" TargetMode="External" /><Relationship Id="rId64" Type="http://schemas.openxmlformats.org/officeDocument/2006/relationships/hyperlink" Target="https://podminky.urs.cz/item/CS_URS_2023_01/571906111" TargetMode="External" /><Relationship Id="rId65" Type="http://schemas.openxmlformats.org/officeDocument/2006/relationships/hyperlink" Target="https://podminky.urs.cz/item/CS_URS_2023_01/573111111" TargetMode="External" /><Relationship Id="rId66" Type="http://schemas.openxmlformats.org/officeDocument/2006/relationships/hyperlink" Target="https://podminky.urs.cz/item/CS_URS_2023_01/573211107" TargetMode="External" /><Relationship Id="rId67" Type="http://schemas.openxmlformats.org/officeDocument/2006/relationships/hyperlink" Target="https://podminky.urs.cz/item/CS_URS_2023_01/577134121" TargetMode="External" /><Relationship Id="rId68" Type="http://schemas.openxmlformats.org/officeDocument/2006/relationships/hyperlink" Target="https://podminky.urs.cz/item/CS_URS_2023_01/594511112" TargetMode="External" /><Relationship Id="rId69" Type="http://schemas.openxmlformats.org/officeDocument/2006/relationships/hyperlink" Target="https://podminky.urs.cz/item/CS_URS_2023_01/599141111" TargetMode="External" /><Relationship Id="rId70" Type="http://schemas.openxmlformats.org/officeDocument/2006/relationships/hyperlink" Target="https://podminky.urs.cz/item/CS_URS_2023_01/599632111" TargetMode="External" /><Relationship Id="rId71" Type="http://schemas.openxmlformats.org/officeDocument/2006/relationships/hyperlink" Target="https://podminky.urs.cz/item/CS_URS_2023_01/820441113" TargetMode="External" /><Relationship Id="rId72" Type="http://schemas.openxmlformats.org/officeDocument/2006/relationships/hyperlink" Target="https://podminky.urs.cz/item/CS_URS_2023_01/915121111" TargetMode="External" /><Relationship Id="rId73" Type="http://schemas.openxmlformats.org/officeDocument/2006/relationships/hyperlink" Target="https://podminky.urs.cz/item/CS_URS_2023_01/915611111" TargetMode="External" /><Relationship Id="rId74" Type="http://schemas.openxmlformats.org/officeDocument/2006/relationships/hyperlink" Target="https://podminky.urs.cz/item/CS_URS_2023_01/919441221" TargetMode="External" /><Relationship Id="rId75" Type="http://schemas.openxmlformats.org/officeDocument/2006/relationships/hyperlink" Target="https://podminky.urs.cz/item/CS_URS_2023_01/919521140" TargetMode="External" /><Relationship Id="rId76" Type="http://schemas.openxmlformats.org/officeDocument/2006/relationships/hyperlink" Target="https://podminky.urs.cz/item/CS_URS_2023_01/919735113" TargetMode="External" /><Relationship Id="rId77" Type="http://schemas.openxmlformats.org/officeDocument/2006/relationships/hyperlink" Target="https://podminky.urs.cz/item/CS_URS_2023_01/998225111" TargetMode="External" /><Relationship Id="rId78" Type="http://schemas.openxmlformats.org/officeDocument/2006/relationships/hyperlink" Target="https://podminky.urs.cz/item/CS_URS_2023_01/011314000" TargetMode="External" /><Relationship Id="rId79" Type="http://schemas.openxmlformats.org/officeDocument/2006/relationships/hyperlink" Target="https://podminky.urs.cz/item/CS_URS_2023_01/012103000" TargetMode="External" /><Relationship Id="rId80" Type="http://schemas.openxmlformats.org/officeDocument/2006/relationships/hyperlink" Target="https://podminky.urs.cz/item/CS_URS_2023_01/012203000" TargetMode="External" /><Relationship Id="rId81" Type="http://schemas.openxmlformats.org/officeDocument/2006/relationships/hyperlink" Target="https://podminky.urs.cz/item/CS_URS_2023_01/012303000" TargetMode="External" /><Relationship Id="rId82" Type="http://schemas.openxmlformats.org/officeDocument/2006/relationships/hyperlink" Target="https://podminky.urs.cz/item/CS_URS_2023_01/013254000" TargetMode="External" /><Relationship Id="rId83" Type="http://schemas.openxmlformats.org/officeDocument/2006/relationships/hyperlink" Target="https://podminky.urs.cz/item/CS_URS_2023_01/032002000" TargetMode="External" /><Relationship Id="rId84" Type="http://schemas.openxmlformats.org/officeDocument/2006/relationships/hyperlink" Target="https://podminky.urs.cz/item/CS_URS_2023_01/034503000" TargetMode="External" /><Relationship Id="rId85" Type="http://schemas.openxmlformats.org/officeDocument/2006/relationships/hyperlink" Target="https://podminky.urs.cz/item/CS_URS_2023_01/042903000" TargetMode="External" /><Relationship Id="rId86" Type="http://schemas.openxmlformats.org/officeDocument/2006/relationships/hyperlink" Target="https://podminky.urs.cz/item/CS_URS_2023_01/062002000" TargetMode="External" /><Relationship Id="rId87" Type="http://schemas.openxmlformats.org/officeDocument/2006/relationships/hyperlink" Target="https://podminky.urs.cz/item/CS_URS_2023_01/070001000" TargetMode="External" /><Relationship Id="rId88" Type="http://schemas.openxmlformats.org/officeDocument/2006/relationships/hyperlink" Target="https://podminky.urs.cz/item/CS_URS_2023_01/091003000" TargetMode="External" /><Relationship Id="rId8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561031111" TargetMode="External" /><Relationship Id="rId2" Type="http://schemas.openxmlformats.org/officeDocument/2006/relationships/hyperlink" Target="https://podminky.urs.cz/item/CS_URS_2023_01/121151123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22251402" TargetMode="External" /><Relationship Id="rId5" Type="http://schemas.openxmlformats.org/officeDocument/2006/relationships/hyperlink" Target="https://podminky.urs.cz/item/CS_URS_2023_01/162351104" TargetMode="External" /><Relationship Id="rId6" Type="http://schemas.openxmlformats.org/officeDocument/2006/relationships/hyperlink" Target="https://podminky.urs.cz/item/CS_URS_2023_01/162651112" TargetMode="External" /><Relationship Id="rId7" Type="http://schemas.openxmlformats.org/officeDocument/2006/relationships/hyperlink" Target="https://podminky.urs.cz/item/CS_URS_2023_01/162651112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71251201" TargetMode="External" /><Relationship Id="rId10" Type="http://schemas.openxmlformats.org/officeDocument/2006/relationships/hyperlink" Target="https://podminky.urs.cz/item/CS_URS_2023_01/171201231" TargetMode="External" /><Relationship Id="rId11" Type="http://schemas.openxmlformats.org/officeDocument/2006/relationships/hyperlink" Target="https://podminky.urs.cz/item/CS_URS_2023_01/181101131" TargetMode="External" /><Relationship Id="rId12" Type="http://schemas.openxmlformats.org/officeDocument/2006/relationships/hyperlink" Target="https://podminky.urs.cz/item/CS_URS_2023_01/181951112" TargetMode="External" /><Relationship Id="rId13" Type="http://schemas.openxmlformats.org/officeDocument/2006/relationships/hyperlink" Target="https://podminky.urs.cz/item/CS_URS_2023_01/182351123" TargetMode="External" /><Relationship Id="rId14" Type="http://schemas.openxmlformats.org/officeDocument/2006/relationships/hyperlink" Target="https://podminky.urs.cz/item/CS_URS_2023_01/181351113" TargetMode="External" /><Relationship Id="rId15" Type="http://schemas.openxmlformats.org/officeDocument/2006/relationships/hyperlink" Target="https://podminky.urs.cz/item/CS_URS_2023_01/181451141" TargetMode="External" /><Relationship Id="rId16" Type="http://schemas.openxmlformats.org/officeDocument/2006/relationships/hyperlink" Target="https://podminky.urs.cz/item/CS_URS_2023_01/181451311" TargetMode="External" /><Relationship Id="rId17" Type="http://schemas.openxmlformats.org/officeDocument/2006/relationships/hyperlink" Target="https://podminky.urs.cz/item/CS_URS_2023_01/564752111" TargetMode="External" /><Relationship Id="rId18" Type="http://schemas.openxmlformats.org/officeDocument/2006/relationships/hyperlink" Target="https://podminky.urs.cz/item/CS_URS_2023_01/564851111" TargetMode="External" /><Relationship Id="rId19" Type="http://schemas.openxmlformats.org/officeDocument/2006/relationships/hyperlink" Target="https://podminky.urs.cz/item/CS_URS_2023_01/564851111" TargetMode="External" /><Relationship Id="rId20" Type="http://schemas.openxmlformats.org/officeDocument/2006/relationships/hyperlink" Target="https://podminky.urs.cz/item/CS_URS_2023_01/564952111" TargetMode="External" /><Relationship Id="rId21" Type="http://schemas.openxmlformats.org/officeDocument/2006/relationships/hyperlink" Target="https://podminky.urs.cz/item/CS_URS_2023_01/565155121" TargetMode="External" /><Relationship Id="rId22" Type="http://schemas.openxmlformats.org/officeDocument/2006/relationships/hyperlink" Target="https://podminky.urs.cz/item/CS_URS_2023_01/569831111" TargetMode="External" /><Relationship Id="rId23" Type="http://schemas.openxmlformats.org/officeDocument/2006/relationships/hyperlink" Target="https://podminky.urs.cz/item/CS_URS_2023_01/573111111" TargetMode="External" /><Relationship Id="rId24" Type="http://schemas.openxmlformats.org/officeDocument/2006/relationships/hyperlink" Target="https://podminky.urs.cz/item/CS_URS_2023_01/573211107" TargetMode="External" /><Relationship Id="rId25" Type="http://schemas.openxmlformats.org/officeDocument/2006/relationships/hyperlink" Target="https://podminky.urs.cz/item/CS_URS_2023_01/577134121" TargetMode="External" /><Relationship Id="rId26" Type="http://schemas.openxmlformats.org/officeDocument/2006/relationships/hyperlink" Target="https://podminky.urs.cz/item/CS_URS_2023_01/998225111" TargetMode="External" /><Relationship Id="rId27" Type="http://schemas.openxmlformats.org/officeDocument/2006/relationships/hyperlink" Target="https://podminky.urs.cz/item/CS_URS_2023_01/011314000" TargetMode="External" /><Relationship Id="rId28" Type="http://schemas.openxmlformats.org/officeDocument/2006/relationships/hyperlink" Target="https://podminky.urs.cz/item/CS_URS_2023_01/011701000AD" TargetMode="External" /><Relationship Id="rId29" Type="http://schemas.openxmlformats.org/officeDocument/2006/relationships/hyperlink" Target="https://podminky.urs.cz/item/CS_URS_2023_01/012103000" TargetMode="External" /><Relationship Id="rId30" Type="http://schemas.openxmlformats.org/officeDocument/2006/relationships/hyperlink" Target="https://podminky.urs.cz/item/CS_URS_2023_01/012203000" TargetMode="External" /><Relationship Id="rId31" Type="http://schemas.openxmlformats.org/officeDocument/2006/relationships/hyperlink" Target="https://podminky.urs.cz/item/CS_URS_2023_01/012303000" TargetMode="External" /><Relationship Id="rId32" Type="http://schemas.openxmlformats.org/officeDocument/2006/relationships/hyperlink" Target="https://podminky.urs.cz/item/CS_URS_2023_01/013254000" TargetMode="External" /><Relationship Id="rId33" Type="http://schemas.openxmlformats.org/officeDocument/2006/relationships/hyperlink" Target="https://podminky.urs.cz/item/CS_URS_2023_01/032002000" TargetMode="External" /><Relationship Id="rId34" Type="http://schemas.openxmlformats.org/officeDocument/2006/relationships/hyperlink" Target="https://podminky.urs.cz/item/CS_URS_2023_01/034503000" TargetMode="External" /><Relationship Id="rId35" Type="http://schemas.openxmlformats.org/officeDocument/2006/relationships/hyperlink" Target="https://podminky.urs.cz/item/CS_URS_2023_01/042903000" TargetMode="External" /><Relationship Id="rId36" Type="http://schemas.openxmlformats.org/officeDocument/2006/relationships/hyperlink" Target="https://podminky.urs.cz/item/CS_URS_2023_01/062002000" TargetMode="External" /><Relationship Id="rId37" Type="http://schemas.openxmlformats.org/officeDocument/2006/relationships/hyperlink" Target="https://podminky.urs.cz/item/CS_URS_2023_01/070001000" TargetMode="External" /><Relationship Id="rId38" Type="http://schemas.openxmlformats.org/officeDocument/2006/relationships/hyperlink" Target="https://podminky.urs.cz/item/CS_URS_2023_01/091003000" TargetMode="External" /><Relationship Id="rId39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4" TargetMode="External" /><Relationship Id="rId2" Type="http://schemas.openxmlformats.org/officeDocument/2006/relationships/hyperlink" Target="https://podminky.urs.cz/item/CS_URS_2023_01/129911123" TargetMode="External" /><Relationship Id="rId3" Type="http://schemas.openxmlformats.org/officeDocument/2006/relationships/hyperlink" Target="https://podminky.urs.cz/item/CS_URS_2023_01/162651112" TargetMode="External" /><Relationship Id="rId4" Type="http://schemas.openxmlformats.org/officeDocument/2006/relationships/hyperlink" Target="https://podminky.urs.cz/item/CS_URS_2023_01/171251201" TargetMode="External" /><Relationship Id="rId5" Type="http://schemas.openxmlformats.org/officeDocument/2006/relationships/hyperlink" Target="https://podminky.urs.cz/item/CS_URS_2023_01/171201231" TargetMode="External" /><Relationship Id="rId6" Type="http://schemas.openxmlformats.org/officeDocument/2006/relationships/hyperlink" Target="https://podminky.urs.cz/item/CS_URS_2023_01/317171126" TargetMode="External" /><Relationship Id="rId7" Type="http://schemas.openxmlformats.org/officeDocument/2006/relationships/hyperlink" Target="https://podminky.urs.cz/item/CS_URS_2023_01/953965159" TargetMode="External" /><Relationship Id="rId8" Type="http://schemas.openxmlformats.org/officeDocument/2006/relationships/hyperlink" Target="https://podminky.urs.cz/item/CS_URS_2023_01/317321118" TargetMode="External" /><Relationship Id="rId9" Type="http://schemas.openxmlformats.org/officeDocument/2006/relationships/hyperlink" Target="https://podminky.urs.cz/item/CS_URS_2023_01/317353121" TargetMode="External" /><Relationship Id="rId10" Type="http://schemas.openxmlformats.org/officeDocument/2006/relationships/hyperlink" Target="https://podminky.urs.cz/item/CS_URS_2023_01/317353221" TargetMode="External" /><Relationship Id="rId11" Type="http://schemas.openxmlformats.org/officeDocument/2006/relationships/hyperlink" Target="https://podminky.urs.cz/item/CS_URS_2023_01/317361116" TargetMode="External" /><Relationship Id="rId12" Type="http://schemas.openxmlformats.org/officeDocument/2006/relationships/hyperlink" Target="https://podminky.urs.cz/item/CS_URS_2023_01/334323217" TargetMode="External" /><Relationship Id="rId13" Type="http://schemas.openxmlformats.org/officeDocument/2006/relationships/hyperlink" Target="https://podminky.urs.cz/item/CS_URS_2023_01/334352111" TargetMode="External" /><Relationship Id="rId14" Type="http://schemas.openxmlformats.org/officeDocument/2006/relationships/hyperlink" Target="https://podminky.urs.cz/item/CS_URS_2023_01/334352211" TargetMode="External" /><Relationship Id="rId15" Type="http://schemas.openxmlformats.org/officeDocument/2006/relationships/hyperlink" Target="https://podminky.urs.cz/item/CS_URS_2023_01/334361226" TargetMode="External" /><Relationship Id="rId16" Type="http://schemas.openxmlformats.org/officeDocument/2006/relationships/hyperlink" Target="https://podminky.urs.cz/item/CS_URS_2023_01/421321107" TargetMode="External" /><Relationship Id="rId17" Type="http://schemas.openxmlformats.org/officeDocument/2006/relationships/hyperlink" Target="https://podminky.urs.cz/item/CS_URS_2023_01/421351112" TargetMode="External" /><Relationship Id="rId18" Type="http://schemas.openxmlformats.org/officeDocument/2006/relationships/hyperlink" Target="https://podminky.urs.cz/item/CS_URS_2023_01/421351212" TargetMode="External" /><Relationship Id="rId19" Type="http://schemas.openxmlformats.org/officeDocument/2006/relationships/hyperlink" Target="https://podminky.urs.cz/item/CS_URS_2023_01/421361216" TargetMode="External" /><Relationship Id="rId20" Type="http://schemas.openxmlformats.org/officeDocument/2006/relationships/hyperlink" Target="https://podminky.urs.cz/item/CS_URS_2023_01/457311117" TargetMode="External" /><Relationship Id="rId21" Type="http://schemas.openxmlformats.org/officeDocument/2006/relationships/hyperlink" Target="https://podminky.urs.cz/item/CS_URS_2023_01/457311117" TargetMode="External" /><Relationship Id="rId22" Type="http://schemas.openxmlformats.org/officeDocument/2006/relationships/hyperlink" Target="https://podminky.urs.cz/item/CS_URS_2023_01/458501112" TargetMode="External" /><Relationship Id="rId23" Type="http://schemas.openxmlformats.org/officeDocument/2006/relationships/hyperlink" Target="https://podminky.urs.cz/item/CS_URS_2023_01/462511111" TargetMode="External" /><Relationship Id="rId24" Type="http://schemas.openxmlformats.org/officeDocument/2006/relationships/hyperlink" Target="https://podminky.urs.cz/item/CS_URS_2023_01/564851111" TargetMode="External" /><Relationship Id="rId25" Type="http://schemas.openxmlformats.org/officeDocument/2006/relationships/hyperlink" Target="https://podminky.urs.cz/item/CS_URS_2023_01/564952111" TargetMode="External" /><Relationship Id="rId26" Type="http://schemas.openxmlformats.org/officeDocument/2006/relationships/hyperlink" Target="https://podminky.urs.cz/item/CS_URS_2023_01/565155121" TargetMode="External" /><Relationship Id="rId27" Type="http://schemas.openxmlformats.org/officeDocument/2006/relationships/hyperlink" Target="https://podminky.urs.cz/item/CS_URS_2023_01/569831111" TargetMode="External" /><Relationship Id="rId28" Type="http://schemas.openxmlformats.org/officeDocument/2006/relationships/hyperlink" Target="https://podminky.urs.cz/item/CS_URS_2023_01/573111111" TargetMode="External" /><Relationship Id="rId29" Type="http://schemas.openxmlformats.org/officeDocument/2006/relationships/hyperlink" Target="https://podminky.urs.cz/item/CS_URS_2023_01/573211107" TargetMode="External" /><Relationship Id="rId30" Type="http://schemas.openxmlformats.org/officeDocument/2006/relationships/hyperlink" Target="https://podminky.urs.cz/item/CS_URS_2023_01/577134121" TargetMode="External" /><Relationship Id="rId31" Type="http://schemas.openxmlformats.org/officeDocument/2006/relationships/hyperlink" Target="https://podminky.urs.cz/item/CS_URS_2023_01/629995219" TargetMode="External" /><Relationship Id="rId32" Type="http://schemas.openxmlformats.org/officeDocument/2006/relationships/hyperlink" Target="https://podminky.urs.cz/item/CS_URS_2023_01/911331411" TargetMode="External" /><Relationship Id="rId33" Type="http://schemas.openxmlformats.org/officeDocument/2006/relationships/hyperlink" Target="https://podminky.urs.cz/item/CS_URS_2023_01/911334111" TargetMode="External" /><Relationship Id="rId34" Type="http://schemas.openxmlformats.org/officeDocument/2006/relationships/hyperlink" Target="https://podminky.urs.cz/item/CS_URS_2023_01/938909331" TargetMode="External" /><Relationship Id="rId35" Type="http://schemas.openxmlformats.org/officeDocument/2006/relationships/hyperlink" Target="https://podminky.urs.cz/item/CS_URS_2023_01/961051111" TargetMode="External" /><Relationship Id="rId36" Type="http://schemas.openxmlformats.org/officeDocument/2006/relationships/hyperlink" Target="https://podminky.urs.cz/item/CS_URS_2023_01/966023219" TargetMode="External" /><Relationship Id="rId37" Type="http://schemas.openxmlformats.org/officeDocument/2006/relationships/hyperlink" Target="https://podminky.urs.cz/item/CS_URS_2023_01/966053129" TargetMode="External" /><Relationship Id="rId38" Type="http://schemas.openxmlformats.org/officeDocument/2006/relationships/hyperlink" Target="https://podminky.urs.cz/item/CS_URS_2023_01/977141125" TargetMode="External" /><Relationship Id="rId39" Type="http://schemas.openxmlformats.org/officeDocument/2006/relationships/hyperlink" Target="https://podminky.urs.cz/item/CS_URS_2023_01/985111221" TargetMode="External" /><Relationship Id="rId40" Type="http://schemas.openxmlformats.org/officeDocument/2006/relationships/hyperlink" Target="https://podminky.urs.cz/item/CS_URS_2023_01/985111291" TargetMode="External" /><Relationship Id="rId41" Type="http://schemas.openxmlformats.org/officeDocument/2006/relationships/hyperlink" Target="https://podminky.urs.cz/item/CS_URS_2023_01/985131111" TargetMode="External" /><Relationship Id="rId42" Type="http://schemas.openxmlformats.org/officeDocument/2006/relationships/hyperlink" Target="https://podminky.urs.cz/item/CS_URS_2023_01/985311212" TargetMode="External" /><Relationship Id="rId43" Type="http://schemas.openxmlformats.org/officeDocument/2006/relationships/hyperlink" Target="https://podminky.urs.cz/item/CS_URS_2023_01/985311911" TargetMode="External" /><Relationship Id="rId44" Type="http://schemas.openxmlformats.org/officeDocument/2006/relationships/hyperlink" Target="https://podminky.urs.cz/item/CS_URS_2023_01/985312124" TargetMode="External" /><Relationship Id="rId45" Type="http://schemas.openxmlformats.org/officeDocument/2006/relationships/hyperlink" Target="https://podminky.urs.cz/item/CS_URS_2023_01/985312191" TargetMode="External" /><Relationship Id="rId46" Type="http://schemas.openxmlformats.org/officeDocument/2006/relationships/hyperlink" Target="https://podminky.urs.cz/item/CS_URS_2023_01/985321111" TargetMode="External" /><Relationship Id="rId47" Type="http://schemas.openxmlformats.org/officeDocument/2006/relationships/hyperlink" Target="https://podminky.urs.cz/item/CS_URS_2023_01/985321911" TargetMode="External" /><Relationship Id="rId48" Type="http://schemas.openxmlformats.org/officeDocument/2006/relationships/hyperlink" Target="https://podminky.urs.cz/item/CS_URS_2023_01/985323212" TargetMode="External" /><Relationship Id="rId49" Type="http://schemas.openxmlformats.org/officeDocument/2006/relationships/hyperlink" Target="https://podminky.urs.cz/item/CS_URS_2023_01/985324112" TargetMode="External" /><Relationship Id="rId50" Type="http://schemas.openxmlformats.org/officeDocument/2006/relationships/hyperlink" Target="https://podminky.urs.cz/item/CS_URS_2023_01/985324221" TargetMode="External" /><Relationship Id="rId51" Type="http://schemas.openxmlformats.org/officeDocument/2006/relationships/hyperlink" Target="https://podminky.urs.cz/item/CS_URS_2023_01/985324911" TargetMode="External" /><Relationship Id="rId52" Type="http://schemas.openxmlformats.org/officeDocument/2006/relationships/hyperlink" Target="https://podminky.urs.cz/item/CS_URS_2023_01/997013655" TargetMode="External" /><Relationship Id="rId53" Type="http://schemas.openxmlformats.org/officeDocument/2006/relationships/hyperlink" Target="https://podminky.urs.cz/item/CS_URS_2023_01/997013862" TargetMode="External" /><Relationship Id="rId54" Type="http://schemas.openxmlformats.org/officeDocument/2006/relationships/hyperlink" Target="https://podminky.urs.cz/item/CS_URS_2023_01/997221551" TargetMode="External" /><Relationship Id="rId55" Type="http://schemas.openxmlformats.org/officeDocument/2006/relationships/hyperlink" Target="https://podminky.urs.cz/item/CS_URS_2023_01/997221559" TargetMode="External" /><Relationship Id="rId56" Type="http://schemas.openxmlformats.org/officeDocument/2006/relationships/hyperlink" Target="https://podminky.urs.cz/item/CS_URS_2023_01/998225111" TargetMode="External" /><Relationship Id="rId57" Type="http://schemas.openxmlformats.org/officeDocument/2006/relationships/hyperlink" Target="https://podminky.urs.cz/item/CS_URS_2023_01/711121131" TargetMode="External" /><Relationship Id="rId58" Type="http://schemas.openxmlformats.org/officeDocument/2006/relationships/hyperlink" Target="https://podminky.urs.cz/item/CS_URS_2023_01/711341564" TargetMode="External" /><Relationship Id="rId59" Type="http://schemas.openxmlformats.org/officeDocument/2006/relationships/hyperlink" Target="https://podminky.urs.cz/item/CS_URS_2023_01/783813151" TargetMode="External" /><Relationship Id="rId60" Type="http://schemas.openxmlformats.org/officeDocument/2006/relationships/hyperlink" Target="https://podminky.urs.cz/item/CS_URS_2023_01/011314000" TargetMode="External" /><Relationship Id="rId61" Type="http://schemas.openxmlformats.org/officeDocument/2006/relationships/hyperlink" Target="https://podminky.urs.cz/item/CS_URS_2023_01/012203000" TargetMode="External" /><Relationship Id="rId62" Type="http://schemas.openxmlformats.org/officeDocument/2006/relationships/hyperlink" Target="https://podminky.urs.cz/item/CS_URS_2023_01/012303000" TargetMode="External" /><Relationship Id="rId63" Type="http://schemas.openxmlformats.org/officeDocument/2006/relationships/hyperlink" Target="https://podminky.urs.cz/item/CS_URS_2023_01/013254000" TargetMode="External" /><Relationship Id="rId64" Type="http://schemas.openxmlformats.org/officeDocument/2006/relationships/hyperlink" Target="https://podminky.urs.cz/item/CS_URS_2023_01/032002000" TargetMode="External" /><Relationship Id="rId65" Type="http://schemas.openxmlformats.org/officeDocument/2006/relationships/hyperlink" Target="https://podminky.urs.cz/item/CS_URS_2023_01/034503000" TargetMode="External" /><Relationship Id="rId66" Type="http://schemas.openxmlformats.org/officeDocument/2006/relationships/hyperlink" Target="https://podminky.urs.cz/item/CS_URS_2023_01/042903000" TargetMode="External" /><Relationship Id="rId67" Type="http://schemas.openxmlformats.org/officeDocument/2006/relationships/hyperlink" Target="https://podminky.urs.cz/item/CS_URS_2023_01/062002000" TargetMode="External" /><Relationship Id="rId68" Type="http://schemas.openxmlformats.org/officeDocument/2006/relationships/hyperlink" Target="https://podminky.urs.cz/item/CS_URS_2023_01/070001000" TargetMode="External" /><Relationship Id="rId69" Type="http://schemas.openxmlformats.org/officeDocument/2006/relationships/hyperlink" Target="https://podminky.urs.cz/item/CS_URS_2023_01/091003000" TargetMode="External" /><Relationship Id="rId70" Type="http://schemas.openxmlformats.org/officeDocument/2006/relationships/hyperlink" Target="https://podminky.urs.cz/item/CS_URS_2023_01/091003001" TargetMode="External" /><Relationship Id="rId7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3101321" TargetMode="External" /><Relationship Id="rId2" Type="http://schemas.openxmlformats.org/officeDocument/2006/relationships/hyperlink" Target="https://podminky.urs.cz/item/CS_URS_2023_01/184102115" TargetMode="External" /><Relationship Id="rId3" Type="http://schemas.openxmlformats.org/officeDocument/2006/relationships/hyperlink" Target="https://podminky.urs.cz/item/CS_URS_2023_01/184215132" TargetMode="External" /><Relationship Id="rId4" Type="http://schemas.openxmlformats.org/officeDocument/2006/relationships/hyperlink" Target="https://podminky.urs.cz/item/CS_URS_2023_01/998225111" TargetMode="External" /><Relationship Id="rId5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3101321" TargetMode="External" /><Relationship Id="rId2" Type="http://schemas.openxmlformats.org/officeDocument/2006/relationships/hyperlink" Target="https://podminky.urs.cz/item/CS_URS_2023_01/184102115" TargetMode="External" /><Relationship Id="rId3" Type="http://schemas.openxmlformats.org/officeDocument/2006/relationships/hyperlink" Target="https://podminky.urs.cz/item/CS_URS_2023_01/184215132" TargetMode="External" /><Relationship Id="rId4" Type="http://schemas.openxmlformats.org/officeDocument/2006/relationships/hyperlink" Target="https://podminky.urs.cz/item/CS_URS_2023_01/998225111" TargetMode="External" /><Relationship Id="rId5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3101321" TargetMode="External" /><Relationship Id="rId2" Type="http://schemas.openxmlformats.org/officeDocument/2006/relationships/hyperlink" Target="https://podminky.urs.cz/item/CS_URS_2023_01/184102115" TargetMode="External" /><Relationship Id="rId3" Type="http://schemas.openxmlformats.org/officeDocument/2006/relationships/hyperlink" Target="https://podminky.urs.cz/item/CS_URS_2023_01/184215132" TargetMode="External" /><Relationship Id="rId4" Type="http://schemas.openxmlformats.org/officeDocument/2006/relationships/hyperlink" Target="https://podminky.urs.cz/item/CS_URS_2023_01/998225111" TargetMode="External" /><Relationship Id="rId5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22" TargetMode="External" /><Relationship Id="rId2" Type="http://schemas.openxmlformats.org/officeDocument/2006/relationships/hyperlink" Target="https://podminky.urs.cz/item/CS_URS_2023_01/113107242" TargetMode="External" /><Relationship Id="rId3" Type="http://schemas.openxmlformats.org/officeDocument/2006/relationships/hyperlink" Target="https://podminky.urs.cz/item/CS_URS_2023_01/122251101" TargetMode="External" /><Relationship Id="rId4" Type="http://schemas.openxmlformats.org/officeDocument/2006/relationships/hyperlink" Target="https://podminky.urs.cz/item/CS_URS_2023_01/122251104" TargetMode="External" /><Relationship Id="rId5" Type="http://schemas.openxmlformats.org/officeDocument/2006/relationships/hyperlink" Target="https://podminky.urs.cz/item/CS_URS_2023_01/122251104" TargetMode="External" /><Relationship Id="rId6" Type="http://schemas.openxmlformats.org/officeDocument/2006/relationships/hyperlink" Target="https://podminky.urs.cz/item/CS_URS_2023_01/162651112" TargetMode="External" /><Relationship Id="rId7" Type="http://schemas.openxmlformats.org/officeDocument/2006/relationships/hyperlink" Target="https://podminky.urs.cz/item/CS_URS_2023_01/162651112" TargetMode="External" /><Relationship Id="rId8" Type="http://schemas.openxmlformats.org/officeDocument/2006/relationships/hyperlink" Target="https://podminky.urs.cz/item/CS_URS_2023_01/162651112" TargetMode="External" /><Relationship Id="rId9" Type="http://schemas.openxmlformats.org/officeDocument/2006/relationships/hyperlink" Target="https://podminky.urs.cz/item/CS_URS_2023_01/171201201" TargetMode="External" /><Relationship Id="rId10" Type="http://schemas.openxmlformats.org/officeDocument/2006/relationships/hyperlink" Target="https://podminky.urs.cz/item/CS_URS_2023_01/171201201" TargetMode="External" /><Relationship Id="rId11" Type="http://schemas.openxmlformats.org/officeDocument/2006/relationships/hyperlink" Target="https://podminky.urs.cz/item/CS_URS_2023_01/171201201" TargetMode="External" /><Relationship Id="rId12" Type="http://schemas.openxmlformats.org/officeDocument/2006/relationships/hyperlink" Target="https://podminky.urs.cz/item/CS_URS_2023_01/171201211" TargetMode="External" /><Relationship Id="rId13" Type="http://schemas.openxmlformats.org/officeDocument/2006/relationships/hyperlink" Target="https://podminky.urs.cz/item/CS_URS_2023_01/171201211" TargetMode="External" /><Relationship Id="rId14" Type="http://schemas.openxmlformats.org/officeDocument/2006/relationships/hyperlink" Target="https://podminky.urs.cz/item/CS_URS_2023_01/171201211" TargetMode="External" /><Relationship Id="rId15" Type="http://schemas.openxmlformats.org/officeDocument/2006/relationships/hyperlink" Target="https://podminky.urs.cz/item/CS_URS_2023_01/175151101" TargetMode="External" /><Relationship Id="rId16" Type="http://schemas.openxmlformats.org/officeDocument/2006/relationships/hyperlink" Target="https://podminky.urs.cz/item/CS_URS_2023_01/181101141" TargetMode="External" /><Relationship Id="rId17" Type="http://schemas.openxmlformats.org/officeDocument/2006/relationships/hyperlink" Target="https://podminky.urs.cz/item/CS_URS_2023_01/181101141" TargetMode="External" /><Relationship Id="rId18" Type="http://schemas.openxmlformats.org/officeDocument/2006/relationships/hyperlink" Target="https://podminky.urs.cz/item/CS_URS_2023_01/181102302" TargetMode="External" /><Relationship Id="rId19" Type="http://schemas.openxmlformats.org/officeDocument/2006/relationships/hyperlink" Target="https://podminky.urs.cz/item/CS_URS_2023_01/181951102" TargetMode="External" /><Relationship Id="rId20" Type="http://schemas.openxmlformats.org/officeDocument/2006/relationships/hyperlink" Target="https://podminky.urs.cz/item/CS_URS_2023_01/274311127" TargetMode="External" /><Relationship Id="rId21" Type="http://schemas.openxmlformats.org/officeDocument/2006/relationships/hyperlink" Target="https://podminky.urs.cz/item/CS_URS_2023_01/274311128" TargetMode="External" /><Relationship Id="rId22" Type="http://schemas.openxmlformats.org/officeDocument/2006/relationships/hyperlink" Target="https://podminky.urs.cz/item/CS_URS_2023_01/451313511" TargetMode="External" /><Relationship Id="rId23" Type="http://schemas.openxmlformats.org/officeDocument/2006/relationships/hyperlink" Target="https://podminky.urs.cz/item/CS_URS_2023_01/462511111" TargetMode="External" /><Relationship Id="rId24" Type="http://schemas.openxmlformats.org/officeDocument/2006/relationships/hyperlink" Target="https://podminky.urs.cz/item/CS_URS_2023_01/564851111" TargetMode="External" /><Relationship Id="rId25" Type="http://schemas.openxmlformats.org/officeDocument/2006/relationships/hyperlink" Target="https://podminky.urs.cz/item/CS_URS_2023_01/564871116" TargetMode="External" /><Relationship Id="rId26" Type="http://schemas.openxmlformats.org/officeDocument/2006/relationships/hyperlink" Target="https://podminky.urs.cz/item/CS_URS_2023_01/564952111" TargetMode="External" /><Relationship Id="rId27" Type="http://schemas.openxmlformats.org/officeDocument/2006/relationships/hyperlink" Target="https://podminky.urs.cz/item/CS_URS_2023_01/565155121" TargetMode="External" /><Relationship Id="rId28" Type="http://schemas.openxmlformats.org/officeDocument/2006/relationships/hyperlink" Target="https://podminky.urs.cz/item/CS_URS_2023_01/569831111" TargetMode="External" /><Relationship Id="rId29" Type="http://schemas.openxmlformats.org/officeDocument/2006/relationships/hyperlink" Target="https://podminky.urs.cz/item/CS_URS_2023_01/573111111" TargetMode="External" /><Relationship Id="rId30" Type="http://schemas.openxmlformats.org/officeDocument/2006/relationships/hyperlink" Target="https://podminky.urs.cz/item/CS_URS_2023_01/573211107" TargetMode="External" /><Relationship Id="rId31" Type="http://schemas.openxmlformats.org/officeDocument/2006/relationships/hyperlink" Target="https://podminky.urs.cz/item/CS_URS_2023_01/577134121" TargetMode="External" /><Relationship Id="rId32" Type="http://schemas.openxmlformats.org/officeDocument/2006/relationships/hyperlink" Target="https://podminky.urs.cz/item/CS_URS_2023_01/594511111" TargetMode="External" /><Relationship Id="rId33" Type="http://schemas.openxmlformats.org/officeDocument/2006/relationships/hyperlink" Target="https://podminky.urs.cz/item/CS_URS_2023_01/599141111" TargetMode="External" /><Relationship Id="rId34" Type="http://schemas.openxmlformats.org/officeDocument/2006/relationships/hyperlink" Target="https://podminky.urs.cz/item/CS_URS_2023_01/599632111" TargetMode="External" /><Relationship Id="rId35" Type="http://schemas.openxmlformats.org/officeDocument/2006/relationships/hyperlink" Target="https://podminky.urs.cz/item/CS_URS_2023_01/820441113" TargetMode="External" /><Relationship Id="rId36" Type="http://schemas.openxmlformats.org/officeDocument/2006/relationships/hyperlink" Target="https://podminky.urs.cz/item/CS_URS_2023_01/919441221" TargetMode="External" /><Relationship Id="rId37" Type="http://schemas.openxmlformats.org/officeDocument/2006/relationships/hyperlink" Target="https://podminky.urs.cz/item/CS_URS_2023_01/919521140" TargetMode="External" /><Relationship Id="rId38" Type="http://schemas.openxmlformats.org/officeDocument/2006/relationships/hyperlink" Target="https://podminky.urs.cz/item/CS_URS_2023_01/919735113" TargetMode="External" /><Relationship Id="rId39" Type="http://schemas.openxmlformats.org/officeDocument/2006/relationships/hyperlink" Target="https://podminky.urs.cz/item/CS_URS_2023_01/938902112" TargetMode="External" /><Relationship Id="rId40" Type="http://schemas.openxmlformats.org/officeDocument/2006/relationships/hyperlink" Target="https://podminky.urs.cz/item/CS_URS_2023_01/997013645" TargetMode="External" /><Relationship Id="rId41" Type="http://schemas.openxmlformats.org/officeDocument/2006/relationships/hyperlink" Target="https://podminky.urs.cz/item/CS_URS_2023_01/997013655" TargetMode="External" /><Relationship Id="rId42" Type="http://schemas.openxmlformats.org/officeDocument/2006/relationships/hyperlink" Target="https://podminky.urs.cz/item/CS_URS_2023_01/997221551" TargetMode="External" /><Relationship Id="rId43" Type="http://schemas.openxmlformats.org/officeDocument/2006/relationships/hyperlink" Target="https://podminky.urs.cz/item/CS_URS_2023_01/997221559" TargetMode="External" /><Relationship Id="rId44" Type="http://schemas.openxmlformats.org/officeDocument/2006/relationships/hyperlink" Target="https://podminky.urs.cz/item/CS_URS_2023_01/998225111" TargetMode="External" /><Relationship Id="rId45" Type="http://schemas.openxmlformats.org/officeDocument/2006/relationships/hyperlink" Target="https://podminky.urs.cz/item/CS_URS_2023_01/011314000" TargetMode="External" /><Relationship Id="rId46" Type="http://schemas.openxmlformats.org/officeDocument/2006/relationships/hyperlink" Target="https://podminky.urs.cz/item/CS_URS_2023_01/012103000" TargetMode="External" /><Relationship Id="rId47" Type="http://schemas.openxmlformats.org/officeDocument/2006/relationships/hyperlink" Target="https://podminky.urs.cz/item/CS_URS_2023_01/012203000" TargetMode="External" /><Relationship Id="rId48" Type="http://schemas.openxmlformats.org/officeDocument/2006/relationships/hyperlink" Target="https://podminky.urs.cz/item/CS_URS_2023_01/012303000" TargetMode="External" /><Relationship Id="rId49" Type="http://schemas.openxmlformats.org/officeDocument/2006/relationships/hyperlink" Target="https://podminky.urs.cz/item/CS_URS_2023_01/013254000" TargetMode="External" /><Relationship Id="rId50" Type="http://schemas.openxmlformats.org/officeDocument/2006/relationships/hyperlink" Target="https://podminky.urs.cz/item/CS_URS_2023_01/032002000" TargetMode="External" /><Relationship Id="rId51" Type="http://schemas.openxmlformats.org/officeDocument/2006/relationships/hyperlink" Target="https://podminky.urs.cz/item/CS_URS_2023_01/034503000" TargetMode="External" /><Relationship Id="rId52" Type="http://schemas.openxmlformats.org/officeDocument/2006/relationships/hyperlink" Target="https://podminky.urs.cz/item/CS_URS_2023_01/042903000" TargetMode="External" /><Relationship Id="rId53" Type="http://schemas.openxmlformats.org/officeDocument/2006/relationships/hyperlink" Target="https://podminky.urs.cz/item/CS_URS_2023_01/062002000" TargetMode="External" /><Relationship Id="rId54" Type="http://schemas.openxmlformats.org/officeDocument/2006/relationships/hyperlink" Target="https://podminky.urs.cz/item/CS_URS_2023_01/070001000" TargetMode="External" /><Relationship Id="rId55" Type="http://schemas.openxmlformats.org/officeDocument/2006/relationships/hyperlink" Target="https://podminky.urs.cz/item/CS_URS_2023_01/091003000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3" TargetMode="External" /><Relationship Id="rId2" Type="http://schemas.openxmlformats.org/officeDocument/2006/relationships/hyperlink" Target="https://podminky.urs.cz/item/CS_URS_2023_01/112151013" TargetMode="External" /><Relationship Id="rId3" Type="http://schemas.openxmlformats.org/officeDocument/2006/relationships/hyperlink" Target="https://podminky.urs.cz/item/CS_URS_2023_01/112201113" TargetMode="External" /><Relationship Id="rId4" Type="http://schemas.openxmlformats.org/officeDocument/2006/relationships/hyperlink" Target="https://podminky.urs.cz/item/CS_URS_2023_01/113107222" TargetMode="External" /><Relationship Id="rId5" Type="http://schemas.openxmlformats.org/officeDocument/2006/relationships/hyperlink" Target="https://podminky.urs.cz/item/CS_URS_2023_01/113107242" TargetMode="External" /><Relationship Id="rId6" Type="http://schemas.openxmlformats.org/officeDocument/2006/relationships/hyperlink" Target="https://podminky.urs.cz/item/CS_URS_2023_01/561071111" TargetMode="External" /><Relationship Id="rId7" Type="http://schemas.openxmlformats.org/officeDocument/2006/relationships/hyperlink" Target="https://podminky.urs.cz/item/CS_URS_2023_01/122251101" TargetMode="External" /><Relationship Id="rId8" Type="http://schemas.openxmlformats.org/officeDocument/2006/relationships/hyperlink" Target="https://podminky.urs.cz/item/CS_URS_2023_01/122251104" TargetMode="External" /><Relationship Id="rId9" Type="http://schemas.openxmlformats.org/officeDocument/2006/relationships/hyperlink" Target="https://podminky.urs.cz/item/CS_URS_2023_01/122251104" TargetMode="External" /><Relationship Id="rId10" Type="http://schemas.openxmlformats.org/officeDocument/2006/relationships/hyperlink" Target="https://podminky.urs.cz/item/CS_URS_2023_01/162201402" TargetMode="External" /><Relationship Id="rId11" Type="http://schemas.openxmlformats.org/officeDocument/2006/relationships/hyperlink" Target="https://podminky.urs.cz/item/CS_URS_2023_01/162651112" TargetMode="External" /><Relationship Id="rId12" Type="http://schemas.openxmlformats.org/officeDocument/2006/relationships/hyperlink" Target="https://podminky.urs.cz/item/CS_URS_2023_01/162651112" TargetMode="External" /><Relationship Id="rId13" Type="http://schemas.openxmlformats.org/officeDocument/2006/relationships/hyperlink" Target="https://podminky.urs.cz/item/CS_URS_2023_01/162651112" TargetMode="External" /><Relationship Id="rId14" Type="http://schemas.openxmlformats.org/officeDocument/2006/relationships/hyperlink" Target="https://podminky.urs.cz/item/CS_URS_2023_01/171201201" TargetMode="External" /><Relationship Id="rId15" Type="http://schemas.openxmlformats.org/officeDocument/2006/relationships/hyperlink" Target="https://podminky.urs.cz/item/CS_URS_2023_01/171201201" TargetMode="External" /><Relationship Id="rId16" Type="http://schemas.openxmlformats.org/officeDocument/2006/relationships/hyperlink" Target="https://podminky.urs.cz/item/CS_URS_2023_01/171201201" TargetMode="External" /><Relationship Id="rId17" Type="http://schemas.openxmlformats.org/officeDocument/2006/relationships/hyperlink" Target="https://podminky.urs.cz/item/CS_URS_2023_01/171201231" TargetMode="External" /><Relationship Id="rId18" Type="http://schemas.openxmlformats.org/officeDocument/2006/relationships/hyperlink" Target="https://podminky.urs.cz/item/CS_URS_2023_01/171201231" TargetMode="External" /><Relationship Id="rId19" Type="http://schemas.openxmlformats.org/officeDocument/2006/relationships/hyperlink" Target="https://podminky.urs.cz/item/CS_URS_2023_01/171201231" TargetMode="External" /><Relationship Id="rId20" Type="http://schemas.openxmlformats.org/officeDocument/2006/relationships/hyperlink" Target="https://podminky.urs.cz/item/CS_URS_2023_01/175151101" TargetMode="External" /><Relationship Id="rId21" Type="http://schemas.openxmlformats.org/officeDocument/2006/relationships/hyperlink" Target="https://podminky.urs.cz/item/CS_URS_2023_01/181101141" TargetMode="External" /><Relationship Id="rId22" Type="http://schemas.openxmlformats.org/officeDocument/2006/relationships/hyperlink" Target="https://podminky.urs.cz/item/CS_URS_2023_01/181101141" TargetMode="External" /><Relationship Id="rId23" Type="http://schemas.openxmlformats.org/officeDocument/2006/relationships/hyperlink" Target="https://podminky.urs.cz/item/CS_URS_2023_01/181951112" TargetMode="External" /><Relationship Id="rId24" Type="http://schemas.openxmlformats.org/officeDocument/2006/relationships/hyperlink" Target="https://podminky.urs.cz/item/CS_URS_2023_01/181951112" TargetMode="External" /><Relationship Id="rId25" Type="http://schemas.openxmlformats.org/officeDocument/2006/relationships/hyperlink" Target="https://podminky.urs.cz/item/CS_URS_2023_01/181951112" TargetMode="External" /><Relationship Id="rId26" Type="http://schemas.openxmlformats.org/officeDocument/2006/relationships/hyperlink" Target="https://podminky.urs.cz/item/CS_URS_2023_01/274311127" TargetMode="External" /><Relationship Id="rId27" Type="http://schemas.openxmlformats.org/officeDocument/2006/relationships/hyperlink" Target="https://podminky.urs.cz/item/CS_URS_2023_01/274311128" TargetMode="External" /><Relationship Id="rId28" Type="http://schemas.openxmlformats.org/officeDocument/2006/relationships/hyperlink" Target="https://podminky.urs.cz/item/CS_URS_2023_01/451313511" TargetMode="External" /><Relationship Id="rId29" Type="http://schemas.openxmlformats.org/officeDocument/2006/relationships/hyperlink" Target="https://podminky.urs.cz/item/CS_URS_2023_01/462511111" TargetMode="External" /><Relationship Id="rId30" Type="http://schemas.openxmlformats.org/officeDocument/2006/relationships/hyperlink" Target="https://podminky.urs.cz/item/CS_URS_2023_01/564231111" TargetMode="External" /><Relationship Id="rId31" Type="http://schemas.openxmlformats.org/officeDocument/2006/relationships/hyperlink" Target="https://podminky.urs.cz/item/CS_URS_2023_01/564762111" TargetMode="External" /><Relationship Id="rId32" Type="http://schemas.openxmlformats.org/officeDocument/2006/relationships/hyperlink" Target="https://podminky.urs.cz/item/CS_URS_2023_01/564851111" TargetMode="External" /><Relationship Id="rId33" Type="http://schemas.openxmlformats.org/officeDocument/2006/relationships/hyperlink" Target="https://podminky.urs.cz/item/CS_URS_2023_01/564851111" TargetMode="External" /><Relationship Id="rId34" Type="http://schemas.openxmlformats.org/officeDocument/2006/relationships/hyperlink" Target="https://podminky.urs.cz/item/CS_URS_2023_01/564861111" TargetMode="External" /><Relationship Id="rId35" Type="http://schemas.openxmlformats.org/officeDocument/2006/relationships/hyperlink" Target="https://podminky.urs.cz/item/CS_URS_2023_01/564952111" TargetMode="External" /><Relationship Id="rId36" Type="http://schemas.openxmlformats.org/officeDocument/2006/relationships/hyperlink" Target="https://podminky.urs.cz/item/CS_URS_2023_01/564952111" TargetMode="External" /><Relationship Id="rId37" Type="http://schemas.openxmlformats.org/officeDocument/2006/relationships/hyperlink" Target="https://podminky.urs.cz/item/CS_URS_2023_01/565155121" TargetMode="External" /><Relationship Id="rId38" Type="http://schemas.openxmlformats.org/officeDocument/2006/relationships/hyperlink" Target="https://podminky.urs.cz/item/CS_URS_2023_01/565155121" TargetMode="External" /><Relationship Id="rId39" Type="http://schemas.openxmlformats.org/officeDocument/2006/relationships/hyperlink" Target="https://podminky.urs.cz/item/CS_URS_2023_01/569831111" TargetMode="External" /><Relationship Id="rId40" Type="http://schemas.openxmlformats.org/officeDocument/2006/relationships/hyperlink" Target="https://podminky.urs.cz/item/CS_URS_2023_01/571903111" TargetMode="External" /><Relationship Id="rId41" Type="http://schemas.openxmlformats.org/officeDocument/2006/relationships/hyperlink" Target="https://podminky.urs.cz/item/CS_URS_2023_01/571906111" TargetMode="External" /><Relationship Id="rId42" Type="http://schemas.openxmlformats.org/officeDocument/2006/relationships/hyperlink" Target="https://podminky.urs.cz/item/CS_URS_2023_01/573111111" TargetMode="External" /><Relationship Id="rId43" Type="http://schemas.openxmlformats.org/officeDocument/2006/relationships/hyperlink" Target="https://podminky.urs.cz/item/CS_URS_2023_01/573111111" TargetMode="External" /><Relationship Id="rId44" Type="http://schemas.openxmlformats.org/officeDocument/2006/relationships/hyperlink" Target="https://podminky.urs.cz/item/CS_URS_2023_01/573211107" TargetMode="External" /><Relationship Id="rId45" Type="http://schemas.openxmlformats.org/officeDocument/2006/relationships/hyperlink" Target="https://podminky.urs.cz/item/CS_URS_2023_01/573211107" TargetMode="External" /><Relationship Id="rId46" Type="http://schemas.openxmlformats.org/officeDocument/2006/relationships/hyperlink" Target="https://podminky.urs.cz/item/CS_URS_2023_01/577134121" TargetMode="External" /><Relationship Id="rId47" Type="http://schemas.openxmlformats.org/officeDocument/2006/relationships/hyperlink" Target="https://podminky.urs.cz/item/CS_URS_2023_01/577134121" TargetMode="External" /><Relationship Id="rId48" Type="http://schemas.openxmlformats.org/officeDocument/2006/relationships/hyperlink" Target="https://podminky.urs.cz/item/CS_URS_2023_01/594511112" TargetMode="External" /><Relationship Id="rId49" Type="http://schemas.openxmlformats.org/officeDocument/2006/relationships/hyperlink" Target="https://podminky.urs.cz/item/CS_URS_2023_01/599632111" TargetMode="External" /><Relationship Id="rId50" Type="http://schemas.openxmlformats.org/officeDocument/2006/relationships/hyperlink" Target="https://podminky.urs.cz/item/CS_URS_2023_01/820441113" TargetMode="External" /><Relationship Id="rId51" Type="http://schemas.openxmlformats.org/officeDocument/2006/relationships/hyperlink" Target="https://podminky.urs.cz/item/CS_URS_2023_01/911331111" TargetMode="External" /><Relationship Id="rId52" Type="http://schemas.openxmlformats.org/officeDocument/2006/relationships/hyperlink" Target="https://podminky.urs.cz/item/CS_URS_2023_01/911331411" TargetMode="External" /><Relationship Id="rId53" Type="http://schemas.openxmlformats.org/officeDocument/2006/relationships/hyperlink" Target="https://podminky.urs.cz/item/CS_URS_2023_01/919441221" TargetMode="External" /><Relationship Id="rId54" Type="http://schemas.openxmlformats.org/officeDocument/2006/relationships/hyperlink" Target="https://podminky.urs.cz/item/CS_URS_2023_01/919521140" TargetMode="External" /><Relationship Id="rId55" Type="http://schemas.openxmlformats.org/officeDocument/2006/relationships/hyperlink" Target="https://podminky.urs.cz/item/CS_URS_2023_01/938902112" TargetMode="External" /><Relationship Id="rId56" Type="http://schemas.openxmlformats.org/officeDocument/2006/relationships/hyperlink" Target="https://podminky.urs.cz/item/CS_URS_2023_01/938902113" TargetMode="External" /><Relationship Id="rId57" Type="http://schemas.openxmlformats.org/officeDocument/2006/relationships/hyperlink" Target="https://podminky.urs.cz/item/CS_URS_2023_01/938902432" TargetMode="External" /><Relationship Id="rId58" Type="http://schemas.openxmlformats.org/officeDocument/2006/relationships/hyperlink" Target="https://podminky.urs.cz/item/CS_URS_2023_01/997013645" TargetMode="External" /><Relationship Id="rId59" Type="http://schemas.openxmlformats.org/officeDocument/2006/relationships/hyperlink" Target="https://podminky.urs.cz/item/CS_URS_2023_01/997013655" TargetMode="External" /><Relationship Id="rId60" Type="http://schemas.openxmlformats.org/officeDocument/2006/relationships/hyperlink" Target="https://podminky.urs.cz/item/CS_URS_2023_01/997221551" TargetMode="External" /><Relationship Id="rId61" Type="http://schemas.openxmlformats.org/officeDocument/2006/relationships/hyperlink" Target="https://podminky.urs.cz/item/CS_URS_2023_01/997221559" TargetMode="External" /><Relationship Id="rId62" Type="http://schemas.openxmlformats.org/officeDocument/2006/relationships/hyperlink" Target="https://podminky.urs.cz/item/CS_URS_2023_01/998225111" TargetMode="External" /><Relationship Id="rId63" Type="http://schemas.openxmlformats.org/officeDocument/2006/relationships/hyperlink" Target="https://podminky.urs.cz/item/CS_URS_2023_01/011314000" TargetMode="External" /><Relationship Id="rId64" Type="http://schemas.openxmlformats.org/officeDocument/2006/relationships/hyperlink" Target="https://podminky.urs.cz/item/CS_URS_2023_01/011701000AD" TargetMode="External" /><Relationship Id="rId65" Type="http://schemas.openxmlformats.org/officeDocument/2006/relationships/hyperlink" Target="https://podminky.urs.cz/item/CS_URS_2023_01/012103000" TargetMode="External" /><Relationship Id="rId66" Type="http://schemas.openxmlformats.org/officeDocument/2006/relationships/hyperlink" Target="https://podminky.urs.cz/item/CS_URS_2023_01/012203000" TargetMode="External" /><Relationship Id="rId67" Type="http://schemas.openxmlformats.org/officeDocument/2006/relationships/hyperlink" Target="https://podminky.urs.cz/item/CS_URS_2023_01/012303000" TargetMode="External" /><Relationship Id="rId68" Type="http://schemas.openxmlformats.org/officeDocument/2006/relationships/hyperlink" Target="https://podminky.urs.cz/item/CS_URS_2023_01/013254000" TargetMode="External" /><Relationship Id="rId69" Type="http://schemas.openxmlformats.org/officeDocument/2006/relationships/hyperlink" Target="https://podminky.urs.cz/item/CS_URS_2023_01/032002000" TargetMode="External" /><Relationship Id="rId70" Type="http://schemas.openxmlformats.org/officeDocument/2006/relationships/hyperlink" Target="https://podminky.urs.cz/item/CS_URS_2023_01/034503000" TargetMode="External" /><Relationship Id="rId71" Type="http://schemas.openxmlformats.org/officeDocument/2006/relationships/hyperlink" Target="https://podminky.urs.cz/item/CS_URS_2023_01/042903000" TargetMode="External" /><Relationship Id="rId72" Type="http://schemas.openxmlformats.org/officeDocument/2006/relationships/hyperlink" Target="https://podminky.urs.cz/item/CS_URS_2023_01/062002000" TargetMode="External" /><Relationship Id="rId73" Type="http://schemas.openxmlformats.org/officeDocument/2006/relationships/hyperlink" Target="https://podminky.urs.cz/item/CS_URS_2023_01/070001000" TargetMode="External" /><Relationship Id="rId74" Type="http://schemas.openxmlformats.org/officeDocument/2006/relationships/hyperlink" Target="https://podminky.urs.cz/item/CS_URS_2023_01/091003000" TargetMode="External" /><Relationship Id="rId7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3101321" TargetMode="External" /><Relationship Id="rId2" Type="http://schemas.openxmlformats.org/officeDocument/2006/relationships/hyperlink" Target="https://podminky.urs.cz/item/CS_URS_2023_01/184102115" TargetMode="External" /><Relationship Id="rId3" Type="http://schemas.openxmlformats.org/officeDocument/2006/relationships/hyperlink" Target="https://podminky.urs.cz/item/CS_URS_2023_01/184215132" TargetMode="External" /><Relationship Id="rId4" Type="http://schemas.openxmlformats.org/officeDocument/2006/relationships/hyperlink" Target="https://podminky.urs.cz/item/CS_URS_2023_01/99822511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51013" TargetMode="External" /><Relationship Id="rId2" Type="http://schemas.openxmlformats.org/officeDocument/2006/relationships/hyperlink" Target="https://podminky.urs.cz/item/CS_URS_2023_01/112201113" TargetMode="External" /><Relationship Id="rId3" Type="http://schemas.openxmlformats.org/officeDocument/2006/relationships/hyperlink" Target="https://podminky.urs.cz/item/CS_URS_2023_01/561071111" TargetMode="External" /><Relationship Id="rId4" Type="http://schemas.openxmlformats.org/officeDocument/2006/relationships/hyperlink" Target="https://podminky.urs.cz/item/CS_URS_2023_01/122251101" TargetMode="External" /><Relationship Id="rId5" Type="http://schemas.openxmlformats.org/officeDocument/2006/relationships/hyperlink" Target="https://podminky.urs.cz/item/CS_URS_2023_01/122251104" TargetMode="External" /><Relationship Id="rId6" Type="http://schemas.openxmlformats.org/officeDocument/2006/relationships/hyperlink" Target="https://podminky.urs.cz/item/CS_URS_2023_01/122251104" TargetMode="External" /><Relationship Id="rId7" Type="http://schemas.openxmlformats.org/officeDocument/2006/relationships/hyperlink" Target="https://podminky.urs.cz/item/CS_URS_2023_01/122251104" TargetMode="External" /><Relationship Id="rId8" Type="http://schemas.openxmlformats.org/officeDocument/2006/relationships/hyperlink" Target="https://podminky.urs.cz/item/CS_URS_2023_01/122251104" TargetMode="External" /><Relationship Id="rId9" Type="http://schemas.openxmlformats.org/officeDocument/2006/relationships/hyperlink" Target="https://podminky.urs.cz/item/CS_URS_2023_01/122251405" TargetMode="External" /><Relationship Id="rId10" Type="http://schemas.openxmlformats.org/officeDocument/2006/relationships/hyperlink" Target="https://podminky.urs.cz/item/CS_URS_2023_01/122151405" TargetMode="External" /><Relationship Id="rId11" Type="http://schemas.openxmlformats.org/officeDocument/2006/relationships/hyperlink" Target="https://podminky.urs.cz/item/CS_URS_2023_01/132251103" TargetMode="External" /><Relationship Id="rId12" Type="http://schemas.openxmlformats.org/officeDocument/2006/relationships/hyperlink" Target="https://podminky.urs.cz/item/CS_URS_2023_01/162201402" TargetMode="External" /><Relationship Id="rId13" Type="http://schemas.openxmlformats.org/officeDocument/2006/relationships/hyperlink" Target="https://podminky.urs.cz/item/CS_URS_2023_01/162351103" TargetMode="External" /><Relationship Id="rId14" Type="http://schemas.openxmlformats.org/officeDocument/2006/relationships/hyperlink" Target="https://podminky.urs.cz/item/CS_URS_2023_01/162351104" TargetMode="External" /><Relationship Id="rId15" Type="http://schemas.openxmlformats.org/officeDocument/2006/relationships/hyperlink" Target="https://podminky.urs.cz/item/CS_URS_2023_01/162651112" TargetMode="External" /><Relationship Id="rId16" Type="http://schemas.openxmlformats.org/officeDocument/2006/relationships/hyperlink" Target="https://podminky.urs.cz/item/CS_URS_2023_01/162651112" TargetMode="External" /><Relationship Id="rId17" Type="http://schemas.openxmlformats.org/officeDocument/2006/relationships/hyperlink" Target="https://podminky.urs.cz/item/CS_URS_2023_01/162651112" TargetMode="External" /><Relationship Id="rId18" Type="http://schemas.openxmlformats.org/officeDocument/2006/relationships/hyperlink" Target="https://podminky.urs.cz/item/CS_URS_2023_01/162651112" TargetMode="External" /><Relationship Id="rId19" Type="http://schemas.openxmlformats.org/officeDocument/2006/relationships/hyperlink" Target="https://podminky.urs.cz/item/CS_URS_2023_01/162651112" TargetMode="External" /><Relationship Id="rId20" Type="http://schemas.openxmlformats.org/officeDocument/2006/relationships/hyperlink" Target="https://podminky.urs.cz/item/CS_URS_2023_01/162651112" TargetMode="External" /><Relationship Id="rId21" Type="http://schemas.openxmlformats.org/officeDocument/2006/relationships/hyperlink" Target="https://podminky.urs.cz/item/CS_URS_2023_01/171152111" TargetMode="External" /><Relationship Id="rId22" Type="http://schemas.openxmlformats.org/officeDocument/2006/relationships/hyperlink" Target="https://podminky.urs.cz/item/CS_URS_2023_01/171251201" TargetMode="External" /><Relationship Id="rId23" Type="http://schemas.openxmlformats.org/officeDocument/2006/relationships/hyperlink" Target="https://podminky.urs.cz/item/CS_URS_2023_01/171251201" TargetMode="External" /><Relationship Id="rId24" Type="http://schemas.openxmlformats.org/officeDocument/2006/relationships/hyperlink" Target="https://podminky.urs.cz/item/CS_URS_2023_01/171251201" TargetMode="External" /><Relationship Id="rId25" Type="http://schemas.openxmlformats.org/officeDocument/2006/relationships/hyperlink" Target="https://podminky.urs.cz/item/CS_URS_2023_01/171251201" TargetMode="External" /><Relationship Id="rId26" Type="http://schemas.openxmlformats.org/officeDocument/2006/relationships/hyperlink" Target="https://podminky.urs.cz/item/CS_URS_2023_01/171251201" TargetMode="External" /><Relationship Id="rId27" Type="http://schemas.openxmlformats.org/officeDocument/2006/relationships/hyperlink" Target="https://podminky.urs.cz/item/CS_URS_2023_01/171251201" TargetMode="External" /><Relationship Id="rId28" Type="http://schemas.openxmlformats.org/officeDocument/2006/relationships/hyperlink" Target="https://podminky.urs.cz/item/CS_URS_2023_01/171201231" TargetMode="External" /><Relationship Id="rId29" Type="http://schemas.openxmlformats.org/officeDocument/2006/relationships/hyperlink" Target="https://podminky.urs.cz/item/CS_URS_2023_01/171201231" TargetMode="External" /><Relationship Id="rId30" Type="http://schemas.openxmlformats.org/officeDocument/2006/relationships/hyperlink" Target="https://podminky.urs.cz/item/CS_URS_2023_01/171201231" TargetMode="External" /><Relationship Id="rId31" Type="http://schemas.openxmlformats.org/officeDocument/2006/relationships/hyperlink" Target="https://podminky.urs.cz/item/CS_URS_2023_01/171201231" TargetMode="External" /><Relationship Id="rId32" Type="http://schemas.openxmlformats.org/officeDocument/2006/relationships/hyperlink" Target="https://podminky.urs.cz/item/CS_URS_2023_01/171201231" TargetMode="External" /><Relationship Id="rId33" Type="http://schemas.openxmlformats.org/officeDocument/2006/relationships/hyperlink" Target="https://podminky.urs.cz/item/CS_URS_2023_01/171201231" TargetMode="External" /><Relationship Id="rId34" Type="http://schemas.openxmlformats.org/officeDocument/2006/relationships/hyperlink" Target="https://podminky.urs.cz/item/CS_URS_2023_01/175151101" TargetMode="External" /><Relationship Id="rId35" Type="http://schemas.openxmlformats.org/officeDocument/2006/relationships/hyperlink" Target="https://podminky.urs.cz/item/CS_URS_2023_01/181101131" TargetMode="External" /><Relationship Id="rId36" Type="http://schemas.openxmlformats.org/officeDocument/2006/relationships/hyperlink" Target="https://podminky.urs.cz/item/CS_URS_2023_01/181101131" TargetMode="External" /><Relationship Id="rId37" Type="http://schemas.openxmlformats.org/officeDocument/2006/relationships/hyperlink" Target="https://podminky.urs.cz/item/CS_URS_2023_01/181101131" TargetMode="External" /><Relationship Id="rId38" Type="http://schemas.openxmlformats.org/officeDocument/2006/relationships/hyperlink" Target="https://podminky.urs.cz/item/CS_URS_2023_01/181101131" TargetMode="External" /><Relationship Id="rId39" Type="http://schemas.openxmlformats.org/officeDocument/2006/relationships/hyperlink" Target="https://podminky.urs.cz/item/CS_URS_2023_01/181101141" TargetMode="External" /><Relationship Id="rId40" Type="http://schemas.openxmlformats.org/officeDocument/2006/relationships/hyperlink" Target="https://podminky.urs.cz/item/CS_URS_2023_01/181951112" TargetMode="External" /><Relationship Id="rId41" Type="http://schemas.openxmlformats.org/officeDocument/2006/relationships/hyperlink" Target="https://podminky.urs.cz/item/CS_URS_2023_01/181951112" TargetMode="External" /><Relationship Id="rId42" Type="http://schemas.openxmlformats.org/officeDocument/2006/relationships/hyperlink" Target="https://podminky.urs.cz/item/CS_URS_2023_01/181351113" TargetMode="External" /><Relationship Id="rId43" Type="http://schemas.openxmlformats.org/officeDocument/2006/relationships/hyperlink" Target="https://podminky.urs.cz/item/CS_URS_2023_01/181451311" TargetMode="External" /><Relationship Id="rId44" Type="http://schemas.openxmlformats.org/officeDocument/2006/relationships/hyperlink" Target="https://podminky.urs.cz/item/CS_URS_2023_01/181951112" TargetMode="External" /><Relationship Id="rId45" Type="http://schemas.openxmlformats.org/officeDocument/2006/relationships/hyperlink" Target="https://podminky.urs.cz/item/CS_URS_2023_01/211531111" TargetMode="External" /><Relationship Id="rId46" Type="http://schemas.openxmlformats.org/officeDocument/2006/relationships/hyperlink" Target="https://podminky.urs.cz/item/CS_URS_2023_01/212751106" TargetMode="External" /><Relationship Id="rId47" Type="http://schemas.openxmlformats.org/officeDocument/2006/relationships/hyperlink" Target="https://podminky.urs.cz/item/CS_URS_2023_01/213141112" TargetMode="External" /><Relationship Id="rId48" Type="http://schemas.openxmlformats.org/officeDocument/2006/relationships/hyperlink" Target="https://podminky.urs.cz/item/CS_URS_2023_01/213141112" TargetMode="External" /><Relationship Id="rId49" Type="http://schemas.openxmlformats.org/officeDocument/2006/relationships/hyperlink" Target="https://podminky.urs.cz/item/CS_URS_2023_01/213141112" TargetMode="External" /><Relationship Id="rId50" Type="http://schemas.openxmlformats.org/officeDocument/2006/relationships/hyperlink" Target="https://podminky.urs.cz/item/CS_URS_2023_01/274311127" TargetMode="External" /><Relationship Id="rId51" Type="http://schemas.openxmlformats.org/officeDocument/2006/relationships/hyperlink" Target="https://podminky.urs.cz/item/CS_URS_2023_01/274311128" TargetMode="External" /><Relationship Id="rId52" Type="http://schemas.openxmlformats.org/officeDocument/2006/relationships/hyperlink" Target="https://podminky.urs.cz/item/CS_URS_2023_01/451313511" TargetMode="External" /><Relationship Id="rId53" Type="http://schemas.openxmlformats.org/officeDocument/2006/relationships/hyperlink" Target="https://podminky.urs.cz/item/CS_URS_2023_01/462511111" TargetMode="External" /><Relationship Id="rId54" Type="http://schemas.openxmlformats.org/officeDocument/2006/relationships/hyperlink" Target="https://podminky.urs.cz/item/CS_URS_2023_01/564231111" TargetMode="External" /><Relationship Id="rId55" Type="http://schemas.openxmlformats.org/officeDocument/2006/relationships/hyperlink" Target="https://podminky.urs.cz/item/CS_URS_2023_01/564681111" TargetMode="External" /><Relationship Id="rId56" Type="http://schemas.openxmlformats.org/officeDocument/2006/relationships/hyperlink" Target="https://podminky.urs.cz/item/CS_URS_2023_01/564762111" TargetMode="External" /><Relationship Id="rId57" Type="http://schemas.openxmlformats.org/officeDocument/2006/relationships/hyperlink" Target="https://podminky.urs.cz/item/CS_URS_2023_01/564762111" TargetMode="External" /><Relationship Id="rId58" Type="http://schemas.openxmlformats.org/officeDocument/2006/relationships/hyperlink" Target="https://podminky.urs.cz/item/CS_URS_2023_01/564851111" TargetMode="External" /><Relationship Id="rId59" Type="http://schemas.openxmlformats.org/officeDocument/2006/relationships/hyperlink" Target="https://podminky.urs.cz/item/CS_URS_2023_01/564861111" TargetMode="External" /><Relationship Id="rId60" Type="http://schemas.openxmlformats.org/officeDocument/2006/relationships/hyperlink" Target="https://podminky.urs.cz/item/CS_URS_2023_01/564861111" TargetMode="External" /><Relationship Id="rId61" Type="http://schemas.openxmlformats.org/officeDocument/2006/relationships/hyperlink" Target="https://podminky.urs.cz/item/CS_URS_2023_01/564861111" TargetMode="External" /><Relationship Id="rId62" Type="http://schemas.openxmlformats.org/officeDocument/2006/relationships/hyperlink" Target="https://podminky.urs.cz/item/CS_URS_2023_01/564861111" TargetMode="External" /><Relationship Id="rId63" Type="http://schemas.openxmlformats.org/officeDocument/2006/relationships/hyperlink" Target="https://podminky.urs.cz/item/CS_URS_2023_01/564952111" TargetMode="External" /><Relationship Id="rId64" Type="http://schemas.openxmlformats.org/officeDocument/2006/relationships/hyperlink" Target="https://podminky.urs.cz/item/CS_URS_2023_01/565155121" TargetMode="External" /><Relationship Id="rId65" Type="http://schemas.openxmlformats.org/officeDocument/2006/relationships/hyperlink" Target="https://podminky.urs.cz/item/CS_URS_2023_01/569831111" TargetMode="External" /><Relationship Id="rId66" Type="http://schemas.openxmlformats.org/officeDocument/2006/relationships/hyperlink" Target="https://podminky.urs.cz/item/CS_URS_2023_01/571903111" TargetMode="External" /><Relationship Id="rId67" Type="http://schemas.openxmlformats.org/officeDocument/2006/relationships/hyperlink" Target="https://podminky.urs.cz/item/CS_URS_2023_01/571903111" TargetMode="External" /><Relationship Id="rId68" Type="http://schemas.openxmlformats.org/officeDocument/2006/relationships/hyperlink" Target="https://podminky.urs.cz/item/CS_URS_2023_01/571906111" TargetMode="External" /><Relationship Id="rId69" Type="http://schemas.openxmlformats.org/officeDocument/2006/relationships/hyperlink" Target="https://podminky.urs.cz/item/CS_URS_2023_01/571906111" TargetMode="External" /><Relationship Id="rId70" Type="http://schemas.openxmlformats.org/officeDocument/2006/relationships/hyperlink" Target="https://podminky.urs.cz/item/CS_URS_2023_01/573111111" TargetMode="External" /><Relationship Id="rId71" Type="http://schemas.openxmlformats.org/officeDocument/2006/relationships/hyperlink" Target="https://podminky.urs.cz/item/CS_URS_2023_01/573211107" TargetMode="External" /><Relationship Id="rId72" Type="http://schemas.openxmlformats.org/officeDocument/2006/relationships/hyperlink" Target="https://podminky.urs.cz/item/CS_URS_2023_01/577134121" TargetMode="External" /><Relationship Id="rId73" Type="http://schemas.openxmlformats.org/officeDocument/2006/relationships/hyperlink" Target="https://podminky.urs.cz/item/CS_URS_2023_01/594511112" TargetMode="External" /><Relationship Id="rId74" Type="http://schemas.openxmlformats.org/officeDocument/2006/relationships/hyperlink" Target="https://podminky.urs.cz/item/CS_URS_2023_01/599632111" TargetMode="External" /><Relationship Id="rId75" Type="http://schemas.openxmlformats.org/officeDocument/2006/relationships/hyperlink" Target="https://podminky.urs.cz/item/CS_URS_2023_01/820441113" TargetMode="External" /><Relationship Id="rId76" Type="http://schemas.openxmlformats.org/officeDocument/2006/relationships/hyperlink" Target="https://podminky.urs.cz/item/CS_URS_2023_01/919441221" TargetMode="External" /><Relationship Id="rId77" Type="http://schemas.openxmlformats.org/officeDocument/2006/relationships/hyperlink" Target="https://podminky.urs.cz/item/CS_URS_2023_01/919521140" TargetMode="External" /><Relationship Id="rId78" Type="http://schemas.openxmlformats.org/officeDocument/2006/relationships/hyperlink" Target="https://podminky.urs.cz/item/CS_URS_2023_01/938902112" TargetMode="External" /><Relationship Id="rId79" Type="http://schemas.openxmlformats.org/officeDocument/2006/relationships/hyperlink" Target="https://podminky.urs.cz/item/CS_URS_2023_01/997013655" TargetMode="External" /><Relationship Id="rId80" Type="http://schemas.openxmlformats.org/officeDocument/2006/relationships/hyperlink" Target="https://podminky.urs.cz/item/CS_URS_2023_01/997221551" TargetMode="External" /><Relationship Id="rId81" Type="http://schemas.openxmlformats.org/officeDocument/2006/relationships/hyperlink" Target="https://podminky.urs.cz/item/CS_URS_2023_01/997221559" TargetMode="External" /><Relationship Id="rId82" Type="http://schemas.openxmlformats.org/officeDocument/2006/relationships/hyperlink" Target="https://podminky.urs.cz/item/CS_URS_2023_01/998225111" TargetMode="External" /><Relationship Id="rId83" Type="http://schemas.openxmlformats.org/officeDocument/2006/relationships/hyperlink" Target="https://podminky.urs.cz/item/CS_URS_2023_01/011314000" TargetMode="External" /><Relationship Id="rId84" Type="http://schemas.openxmlformats.org/officeDocument/2006/relationships/hyperlink" Target="https://podminky.urs.cz/item/CS_URS_2023_01/011701000AD" TargetMode="External" /><Relationship Id="rId85" Type="http://schemas.openxmlformats.org/officeDocument/2006/relationships/hyperlink" Target="https://podminky.urs.cz/item/CS_URS_2023_01/012103000" TargetMode="External" /><Relationship Id="rId86" Type="http://schemas.openxmlformats.org/officeDocument/2006/relationships/hyperlink" Target="https://podminky.urs.cz/item/CS_URS_2023_01/012203000" TargetMode="External" /><Relationship Id="rId87" Type="http://schemas.openxmlformats.org/officeDocument/2006/relationships/hyperlink" Target="https://podminky.urs.cz/item/CS_URS_2023_01/012303000" TargetMode="External" /><Relationship Id="rId88" Type="http://schemas.openxmlformats.org/officeDocument/2006/relationships/hyperlink" Target="https://podminky.urs.cz/item/CS_URS_2023_01/013254000" TargetMode="External" /><Relationship Id="rId89" Type="http://schemas.openxmlformats.org/officeDocument/2006/relationships/hyperlink" Target="https://podminky.urs.cz/item/CS_URS_2023_01/032002000" TargetMode="External" /><Relationship Id="rId90" Type="http://schemas.openxmlformats.org/officeDocument/2006/relationships/hyperlink" Target="https://podminky.urs.cz/item/CS_URS_2023_01/034503000" TargetMode="External" /><Relationship Id="rId91" Type="http://schemas.openxmlformats.org/officeDocument/2006/relationships/hyperlink" Target="https://podminky.urs.cz/item/CS_URS_2023_01/042903000" TargetMode="External" /><Relationship Id="rId92" Type="http://schemas.openxmlformats.org/officeDocument/2006/relationships/hyperlink" Target="https://podminky.urs.cz/item/CS_URS_2023_01/062002000" TargetMode="External" /><Relationship Id="rId93" Type="http://schemas.openxmlformats.org/officeDocument/2006/relationships/hyperlink" Target="https://podminky.urs.cz/item/CS_URS_2023_01/070001000" TargetMode="External" /><Relationship Id="rId94" Type="http://schemas.openxmlformats.org/officeDocument/2006/relationships/hyperlink" Target="https://podminky.urs.cz/item/CS_URS_2023_01/091003000" TargetMode="External" /><Relationship Id="rId9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561071111" TargetMode="External" /><Relationship Id="rId2" Type="http://schemas.openxmlformats.org/officeDocument/2006/relationships/hyperlink" Target="https://podminky.urs.cz/item/CS_URS_2023_01/121151123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22151404" TargetMode="External" /><Relationship Id="rId5" Type="http://schemas.openxmlformats.org/officeDocument/2006/relationships/hyperlink" Target="https://podminky.urs.cz/item/CS_URS_2023_01/131251100" TargetMode="External" /><Relationship Id="rId6" Type="http://schemas.openxmlformats.org/officeDocument/2006/relationships/hyperlink" Target="https://podminky.urs.cz/item/CS_URS_2023_01/132251103" TargetMode="External" /><Relationship Id="rId7" Type="http://schemas.openxmlformats.org/officeDocument/2006/relationships/hyperlink" Target="https://podminky.urs.cz/item/CS_URS_2023_01/132251101" TargetMode="External" /><Relationship Id="rId8" Type="http://schemas.openxmlformats.org/officeDocument/2006/relationships/hyperlink" Target="https://podminky.urs.cz/item/CS_URS_2023_01/162351104" TargetMode="External" /><Relationship Id="rId9" Type="http://schemas.openxmlformats.org/officeDocument/2006/relationships/hyperlink" Target="https://podminky.urs.cz/item/CS_URS_2023_01/162651112" TargetMode="External" /><Relationship Id="rId10" Type="http://schemas.openxmlformats.org/officeDocument/2006/relationships/hyperlink" Target="https://podminky.urs.cz/item/CS_URS_2023_01/162651112" TargetMode="External" /><Relationship Id="rId11" Type="http://schemas.openxmlformats.org/officeDocument/2006/relationships/hyperlink" Target="https://podminky.urs.cz/item/CS_URS_2023_01/162651112" TargetMode="External" /><Relationship Id="rId12" Type="http://schemas.openxmlformats.org/officeDocument/2006/relationships/hyperlink" Target="https://podminky.urs.cz/item/CS_URS_2023_01/162651112" TargetMode="External" /><Relationship Id="rId13" Type="http://schemas.openxmlformats.org/officeDocument/2006/relationships/hyperlink" Target="https://podminky.urs.cz/item/CS_URS_2023_01/171251201" TargetMode="External" /><Relationship Id="rId14" Type="http://schemas.openxmlformats.org/officeDocument/2006/relationships/hyperlink" Target="https://podminky.urs.cz/item/CS_URS_2023_01/171251201" TargetMode="External" /><Relationship Id="rId15" Type="http://schemas.openxmlformats.org/officeDocument/2006/relationships/hyperlink" Target="https://podminky.urs.cz/item/CS_URS_2023_01/171251201" TargetMode="External" /><Relationship Id="rId16" Type="http://schemas.openxmlformats.org/officeDocument/2006/relationships/hyperlink" Target="https://podminky.urs.cz/item/CS_URS_2023_01/171251201" TargetMode="External" /><Relationship Id="rId17" Type="http://schemas.openxmlformats.org/officeDocument/2006/relationships/hyperlink" Target="https://podminky.urs.cz/item/CS_URS_2023_01/171201231" TargetMode="External" /><Relationship Id="rId18" Type="http://schemas.openxmlformats.org/officeDocument/2006/relationships/hyperlink" Target="https://podminky.urs.cz/item/CS_URS_2023_01/171201231" TargetMode="External" /><Relationship Id="rId19" Type="http://schemas.openxmlformats.org/officeDocument/2006/relationships/hyperlink" Target="https://podminky.urs.cz/item/CS_URS_2023_01/171201231" TargetMode="External" /><Relationship Id="rId20" Type="http://schemas.openxmlformats.org/officeDocument/2006/relationships/hyperlink" Target="https://podminky.urs.cz/item/CS_URS_2023_01/181101131" TargetMode="External" /><Relationship Id="rId21" Type="http://schemas.openxmlformats.org/officeDocument/2006/relationships/hyperlink" Target="https://podminky.urs.cz/item/CS_URS_2023_01/181951112" TargetMode="External" /><Relationship Id="rId22" Type="http://schemas.openxmlformats.org/officeDocument/2006/relationships/hyperlink" Target="https://podminky.urs.cz/item/CS_URS_2023_01/181351113" TargetMode="External" /><Relationship Id="rId23" Type="http://schemas.openxmlformats.org/officeDocument/2006/relationships/hyperlink" Target="https://podminky.urs.cz/item/CS_URS_2023_01/181451311" TargetMode="External" /><Relationship Id="rId24" Type="http://schemas.openxmlformats.org/officeDocument/2006/relationships/hyperlink" Target="https://podminky.urs.cz/item/CS_URS_2023_01/211531111" TargetMode="External" /><Relationship Id="rId25" Type="http://schemas.openxmlformats.org/officeDocument/2006/relationships/hyperlink" Target="https://podminky.urs.cz/item/CS_URS_2023_01/211531111" TargetMode="External" /><Relationship Id="rId26" Type="http://schemas.openxmlformats.org/officeDocument/2006/relationships/hyperlink" Target="https://podminky.urs.cz/item/CS_URS_2023_01/212751106" TargetMode="External" /><Relationship Id="rId27" Type="http://schemas.openxmlformats.org/officeDocument/2006/relationships/hyperlink" Target="https://podminky.urs.cz/item/CS_URS_2023_01/212752131" TargetMode="External" /><Relationship Id="rId28" Type="http://schemas.openxmlformats.org/officeDocument/2006/relationships/hyperlink" Target="https://podminky.urs.cz/item/CS_URS_2023_01/213141112" TargetMode="External" /><Relationship Id="rId29" Type="http://schemas.openxmlformats.org/officeDocument/2006/relationships/hyperlink" Target="https://podminky.urs.cz/item/CS_URS_2023_01/564762111" TargetMode="External" /><Relationship Id="rId30" Type="http://schemas.openxmlformats.org/officeDocument/2006/relationships/hyperlink" Target="https://podminky.urs.cz/item/CS_URS_2023_01/564861111" TargetMode="External" /><Relationship Id="rId31" Type="http://schemas.openxmlformats.org/officeDocument/2006/relationships/hyperlink" Target="https://podminky.urs.cz/item/CS_URS_2023_01/569831111" TargetMode="External" /><Relationship Id="rId32" Type="http://schemas.openxmlformats.org/officeDocument/2006/relationships/hyperlink" Target="https://podminky.urs.cz/item/CS_URS_2023_01/571903111" TargetMode="External" /><Relationship Id="rId33" Type="http://schemas.openxmlformats.org/officeDocument/2006/relationships/hyperlink" Target="https://podminky.urs.cz/item/CS_URS_2023_01/571906111" TargetMode="External" /><Relationship Id="rId34" Type="http://schemas.openxmlformats.org/officeDocument/2006/relationships/hyperlink" Target="https://podminky.urs.cz/item/CS_URS_2023_01/998225111" TargetMode="External" /><Relationship Id="rId35" Type="http://schemas.openxmlformats.org/officeDocument/2006/relationships/hyperlink" Target="https://podminky.urs.cz/item/CS_URS_2023_01/011314000" TargetMode="External" /><Relationship Id="rId36" Type="http://schemas.openxmlformats.org/officeDocument/2006/relationships/hyperlink" Target="https://podminky.urs.cz/item/CS_URS_2021_01/011701000AD" TargetMode="External" /><Relationship Id="rId37" Type="http://schemas.openxmlformats.org/officeDocument/2006/relationships/hyperlink" Target="https://podminky.urs.cz/item/CS_URS_2023_01/012103000" TargetMode="External" /><Relationship Id="rId38" Type="http://schemas.openxmlformats.org/officeDocument/2006/relationships/hyperlink" Target="https://podminky.urs.cz/item/CS_URS_2023_01/012203000" TargetMode="External" /><Relationship Id="rId39" Type="http://schemas.openxmlformats.org/officeDocument/2006/relationships/hyperlink" Target="https://podminky.urs.cz/item/CS_URS_2023_01/012303000" TargetMode="External" /><Relationship Id="rId40" Type="http://schemas.openxmlformats.org/officeDocument/2006/relationships/hyperlink" Target="https://podminky.urs.cz/item/CS_URS_2023_01/013254000" TargetMode="External" /><Relationship Id="rId41" Type="http://schemas.openxmlformats.org/officeDocument/2006/relationships/hyperlink" Target="https://podminky.urs.cz/item/CS_URS_2023_01/032002000" TargetMode="External" /><Relationship Id="rId42" Type="http://schemas.openxmlformats.org/officeDocument/2006/relationships/hyperlink" Target="https://podminky.urs.cz/item/CS_URS_2023_01/034503000" TargetMode="External" /><Relationship Id="rId43" Type="http://schemas.openxmlformats.org/officeDocument/2006/relationships/hyperlink" Target="https://podminky.urs.cz/item/CS_URS_2023_01/042903000" TargetMode="External" /><Relationship Id="rId44" Type="http://schemas.openxmlformats.org/officeDocument/2006/relationships/hyperlink" Target="https://podminky.urs.cz/item/CS_URS_2023_01/062002000" TargetMode="External" /><Relationship Id="rId45" Type="http://schemas.openxmlformats.org/officeDocument/2006/relationships/hyperlink" Target="https://podminky.urs.cz/item/CS_URS_2023_01/070001000" TargetMode="External" /><Relationship Id="rId46" Type="http://schemas.openxmlformats.org/officeDocument/2006/relationships/hyperlink" Target="https://podminky.urs.cz/item/CS_URS_2023_01/091003000" TargetMode="External" /><Relationship Id="rId4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561071111" TargetMode="External" /><Relationship Id="rId2" Type="http://schemas.openxmlformats.org/officeDocument/2006/relationships/hyperlink" Target="https://podminky.urs.cz/item/CS_URS_2023_01/121151125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22251404" TargetMode="External" /><Relationship Id="rId5" Type="http://schemas.openxmlformats.org/officeDocument/2006/relationships/hyperlink" Target="https://podminky.urs.cz/item/CS_URS_2023_01/162351103" TargetMode="External" /><Relationship Id="rId6" Type="http://schemas.openxmlformats.org/officeDocument/2006/relationships/hyperlink" Target="https://podminky.urs.cz/item/CS_URS_2023_01/162351104" TargetMode="External" /><Relationship Id="rId7" Type="http://schemas.openxmlformats.org/officeDocument/2006/relationships/hyperlink" Target="https://podminky.urs.cz/item/CS_URS_2023_01/162651112" TargetMode="External" /><Relationship Id="rId8" Type="http://schemas.openxmlformats.org/officeDocument/2006/relationships/hyperlink" Target="https://podminky.urs.cz/item/CS_URS_2023_01/171152111" TargetMode="External" /><Relationship Id="rId9" Type="http://schemas.openxmlformats.org/officeDocument/2006/relationships/hyperlink" Target="https://podminky.urs.cz/item/CS_URS_2023_01/171251201" TargetMode="External" /><Relationship Id="rId10" Type="http://schemas.openxmlformats.org/officeDocument/2006/relationships/hyperlink" Target="https://podminky.urs.cz/item/CS_URS_2023_01/181101131" TargetMode="External" /><Relationship Id="rId11" Type="http://schemas.openxmlformats.org/officeDocument/2006/relationships/hyperlink" Target="https://podminky.urs.cz/item/CS_URS_2023_01/181951112" TargetMode="External" /><Relationship Id="rId12" Type="http://schemas.openxmlformats.org/officeDocument/2006/relationships/hyperlink" Target="https://podminky.urs.cz/item/CS_URS_2023_01/181351113" TargetMode="External" /><Relationship Id="rId13" Type="http://schemas.openxmlformats.org/officeDocument/2006/relationships/hyperlink" Target="https://podminky.urs.cz/item/CS_URS_2023_01/181451311" TargetMode="External" /><Relationship Id="rId14" Type="http://schemas.openxmlformats.org/officeDocument/2006/relationships/hyperlink" Target="https://podminky.urs.cz/item/CS_URS_2023_01/564762111" TargetMode="External" /><Relationship Id="rId15" Type="http://schemas.openxmlformats.org/officeDocument/2006/relationships/hyperlink" Target="https://podminky.urs.cz/item/CS_URS_2023_01/564861111" TargetMode="External" /><Relationship Id="rId16" Type="http://schemas.openxmlformats.org/officeDocument/2006/relationships/hyperlink" Target="https://podminky.urs.cz/item/CS_URS_2023_01/569831111" TargetMode="External" /><Relationship Id="rId17" Type="http://schemas.openxmlformats.org/officeDocument/2006/relationships/hyperlink" Target="https://podminky.urs.cz/item/CS_URS_2023_01/571903111" TargetMode="External" /><Relationship Id="rId18" Type="http://schemas.openxmlformats.org/officeDocument/2006/relationships/hyperlink" Target="https://podminky.urs.cz/item/CS_URS_2023_01/571906111" TargetMode="External" /><Relationship Id="rId19" Type="http://schemas.openxmlformats.org/officeDocument/2006/relationships/hyperlink" Target="https://podminky.urs.cz/item/CS_URS_2023_01/894411311" TargetMode="External" /><Relationship Id="rId20" Type="http://schemas.openxmlformats.org/officeDocument/2006/relationships/hyperlink" Target="https://podminky.urs.cz/item/CS_URS_2023_01/894414211" TargetMode="External" /><Relationship Id="rId21" Type="http://schemas.openxmlformats.org/officeDocument/2006/relationships/hyperlink" Target="https://podminky.urs.cz/item/CS_URS_2023_01/998225111" TargetMode="External" /><Relationship Id="rId22" Type="http://schemas.openxmlformats.org/officeDocument/2006/relationships/hyperlink" Target="https://podminky.urs.cz/item/CS_URS_2023_01/011314000" TargetMode="External" /><Relationship Id="rId23" Type="http://schemas.openxmlformats.org/officeDocument/2006/relationships/hyperlink" Target="https://podminky.urs.cz/item/CS_URS_2021_01/011701000AD" TargetMode="External" /><Relationship Id="rId24" Type="http://schemas.openxmlformats.org/officeDocument/2006/relationships/hyperlink" Target="https://podminky.urs.cz/item/CS_URS_2023_01/012103000" TargetMode="External" /><Relationship Id="rId25" Type="http://schemas.openxmlformats.org/officeDocument/2006/relationships/hyperlink" Target="https://podminky.urs.cz/item/CS_URS_2023_01/012203000" TargetMode="External" /><Relationship Id="rId26" Type="http://schemas.openxmlformats.org/officeDocument/2006/relationships/hyperlink" Target="https://podminky.urs.cz/item/CS_URS_2023_01/012303000" TargetMode="External" /><Relationship Id="rId27" Type="http://schemas.openxmlformats.org/officeDocument/2006/relationships/hyperlink" Target="https://podminky.urs.cz/item/CS_URS_2023_01/013254000" TargetMode="External" /><Relationship Id="rId28" Type="http://schemas.openxmlformats.org/officeDocument/2006/relationships/hyperlink" Target="https://podminky.urs.cz/item/CS_URS_2023_01/032002000" TargetMode="External" /><Relationship Id="rId29" Type="http://schemas.openxmlformats.org/officeDocument/2006/relationships/hyperlink" Target="https://podminky.urs.cz/item/CS_URS_2023_01/034503000" TargetMode="External" /><Relationship Id="rId30" Type="http://schemas.openxmlformats.org/officeDocument/2006/relationships/hyperlink" Target="https://podminky.urs.cz/item/CS_URS_2023_01/042903000" TargetMode="External" /><Relationship Id="rId31" Type="http://schemas.openxmlformats.org/officeDocument/2006/relationships/hyperlink" Target="https://podminky.urs.cz/item/CS_URS_2023_01/062002000" TargetMode="External" /><Relationship Id="rId32" Type="http://schemas.openxmlformats.org/officeDocument/2006/relationships/hyperlink" Target="https://podminky.urs.cz/item/CS_URS_2023_01/070001000" TargetMode="External" /><Relationship Id="rId33" Type="http://schemas.openxmlformats.org/officeDocument/2006/relationships/hyperlink" Target="https://podminky.urs.cz/item/CS_URS_2023_01/091003000" TargetMode="External" /><Relationship Id="rId3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561071111" TargetMode="External" /><Relationship Id="rId2" Type="http://schemas.openxmlformats.org/officeDocument/2006/relationships/hyperlink" Target="https://podminky.urs.cz/item/CS_URS_2023_01/121151125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62351103" TargetMode="External" /><Relationship Id="rId5" Type="http://schemas.openxmlformats.org/officeDocument/2006/relationships/hyperlink" Target="https://podminky.urs.cz/item/CS_URS_2023_01/162651112" TargetMode="External" /><Relationship Id="rId6" Type="http://schemas.openxmlformats.org/officeDocument/2006/relationships/hyperlink" Target="https://podminky.urs.cz/item/CS_URS_2023_01/162651112" TargetMode="External" /><Relationship Id="rId7" Type="http://schemas.openxmlformats.org/officeDocument/2006/relationships/hyperlink" Target="https://podminky.urs.cz/item/CS_URS_2023_01/171152111" TargetMode="External" /><Relationship Id="rId8" Type="http://schemas.openxmlformats.org/officeDocument/2006/relationships/hyperlink" Target="https://podminky.urs.cz/item/CS_URS_2023_01/171251201" TargetMode="External" /><Relationship Id="rId9" Type="http://schemas.openxmlformats.org/officeDocument/2006/relationships/hyperlink" Target="https://podminky.urs.cz/item/CS_URS_2023_01/171251201" TargetMode="External" /><Relationship Id="rId10" Type="http://schemas.openxmlformats.org/officeDocument/2006/relationships/hyperlink" Target="https://podminky.urs.cz/item/CS_URS_2023_01/171201231" TargetMode="External" /><Relationship Id="rId11" Type="http://schemas.openxmlformats.org/officeDocument/2006/relationships/hyperlink" Target="https://podminky.urs.cz/item/CS_URS_2023_01/181951112" TargetMode="External" /><Relationship Id="rId12" Type="http://schemas.openxmlformats.org/officeDocument/2006/relationships/hyperlink" Target="https://podminky.urs.cz/item/CS_URS_2023_01/181101131" TargetMode="External" /><Relationship Id="rId13" Type="http://schemas.openxmlformats.org/officeDocument/2006/relationships/hyperlink" Target="https://podminky.urs.cz/item/CS_URS_2023_01/564762111" TargetMode="External" /><Relationship Id="rId14" Type="http://schemas.openxmlformats.org/officeDocument/2006/relationships/hyperlink" Target="https://podminky.urs.cz/item/CS_URS_2023_01/564851111" TargetMode="External" /><Relationship Id="rId15" Type="http://schemas.openxmlformats.org/officeDocument/2006/relationships/hyperlink" Target="https://podminky.urs.cz/item/CS_URS_2023_01/564861111" TargetMode="External" /><Relationship Id="rId16" Type="http://schemas.openxmlformats.org/officeDocument/2006/relationships/hyperlink" Target="https://podminky.urs.cz/item/CS_URS_2023_01/564952111" TargetMode="External" /><Relationship Id="rId17" Type="http://schemas.openxmlformats.org/officeDocument/2006/relationships/hyperlink" Target="https://podminky.urs.cz/item/CS_URS_2023_01/565155121" TargetMode="External" /><Relationship Id="rId18" Type="http://schemas.openxmlformats.org/officeDocument/2006/relationships/hyperlink" Target="https://podminky.urs.cz/item/CS_URS_2023_01/569831111" TargetMode="External" /><Relationship Id="rId19" Type="http://schemas.openxmlformats.org/officeDocument/2006/relationships/hyperlink" Target="https://podminky.urs.cz/item/CS_URS_2023_01/571903111" TargetMode="External" /><Relationship Id="rId20" Type="http://schemas.openxmlformats.org/officeDocument/2006/relationships/hyperlink" Target="https://podminky.urs.cz/item/CS_URS_2023_01/571906111" TargetMode="External" /><Relationship Id="rId21" Type="http://schemas.openxmlformats.org/officeDocument/2006/relationships/hyperlink" Target="https://podminky.urs.cz/item/CS_URS_2023_01/573111111" TargetMode="External" /><Relationship Id="rId22" Type="http://schemas.openxmlformats.org/officeDocument/2006/relationships/hyperlink" Target="https://podminky.urs.cz/item/CS_URS_2023_01/573211107" TargetMode="External" /><Relationship Id="rId23" Type="http://schemas.openxmlformats.org/officeDocument/2006/relationships/hyperlink" Target="https://podminky.urs.cz/item/CS_URS_2023_01/577134121" TargetMode="External" /><Relationship Id="rId24" Type="http://schemas.openxmlformats.org/officeDocument/2006/relationships/hyperlink" Target="https://podminky.urs.cz/item/CS_URS_2023_01/998225111" TargetMode="External" /><Relationship Id="rId25" Type="http://schemas.openxmlformats.org/officeDocument/2006/relationships/hyperlink" Target="https://podminky.urs.cz/item/CS_URS_2023_01/011314000" TargetMode="External" /><Relationship Id="rId26" Type="http://schemas.openxmlformats.org/officeDocument/2006/relationships/hyperlink" Target="https://podminky.urs.cz/item/CS_URS_2021_01/011701000AD" TargetMode="External" /><Relationship Id="rId27" Type="http://schemas.openxmlformats.org/officeDocument/2006/relationships/hyperlink" Target="https://podminky.urs.cz/item/CS_URS_2023_01/012103000" TargetMode="External" /><Relationship Id="rId28" Type="http://schemas.openxmlformats.org/officeDocument/2006/relationships/hyperlink" Target="https://podminky.urs.cz/item/CS_URS_2023_01/012203000" TargetMode="External" /><Relationship Id="rId29" Type="http://schemas.openxmlformats.org/officeDocument/2006/relationships/hyperlink" Target="https://podminky.urs.cz/item/CS_URS_2023_01/012303000" TargetMode="External" /><Relationship Id="rId30" Type="http://schemas.openxmlformats.org/officeDocument/2006/relationships/hyperlink" Target="https://podminky.urs.cz/item/CS_URS_2023_01/013254000" TargetMode="External" /><Relationship Id="rId31" Type="http://schemas.openxmlformats.org/officeDocument/2006/relationships/hyperlink" Target="https://podminky.urs.cz/item/CS_URS_2023_01/032002000" TargetMode="External" /><Relationship Id="rId32" Type="http://schemas.openxmlformats.org/officeDocument/2006/relationships/hyperlink" Target="https://podminky.urs.cz/item/CS_URS_2023_01/034503000" TargetMode="External" /><Relationship Id="rId33" Type="http://schemas.openxmlformats.org/officeDocument/2006/relationships/hyperlink" Target="https://podminky.urs.cz/item/CS_URS_2023_01/042903000" TargetMode="External" /><Relationship Id="rId34" Type="http://schemas.openxmlformats.org/officeDocument/2006/relationships/hyperlink" Target="https://podminky.urs.cz/item/CS_URS_2023_01/062002000" TargetMode="External" /><Relationship Id="rId35" Type="http://schemas.openxmlformats.org/officeDocument/2006/relationships/hyperlink" Target="https://podminky.urs.cz/item/CS_URS_2023_01/070001000" TargetMode="External" /><Relationship Id="rId36" Type="http://schemas.openxmlformats.org/officeDocument/2006/relationships/hyperlink" Target="https://podminky.urs.cz/item/CS_URS_2023_01/091003000" TargetMode="External" /><Relationship Id="rId3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561071111" TargetMode="External" /><Relationship Id="rId2" Type="http://schemas.openxmlformats.org/officeDocument/2006/relationships/hyperlink" Target="https://podminky.urs.cz/item/CS_URS_2023_01/121151124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22251405" TargetMode="External" /><Relationship Id="rId5" Type="http://schemas.openxmlformats.org/officeDocument/2006/relationships/hyperlink" Target="https://podminky.urs.cz/item/CS_URS_2023_01/122251403" TargetMode="External" /><Relationship Id="rId6" Type="http://schemas.openxmlformats.org/officeDocument/2006/relationships/hyperlink" Target="https://podminky.urs.cz/item/CS_URS_2023_01/162351103" TargetMode="External" /><Relationship Id="rId7" Type="http://schemas.openxmlformats.org/officeDocument/2006/relationships/hyperlink" Target="https://podminky.urs.cz/item/CS_URS_2023_01/162351104" TargetMode="External" /><Relationship Id="rId8" Type="http://schemas.openxmlformats.org/officeDocument/2006/relationships/hyperlink" Target="https://podminky.urs.cz/item/CS_URS_2023_01/162651112" TargetMode="External" /><Relationship Id="rId9" Type="http://schemas.openxmlformats.org/officeDocument/2006/relationships/hyperlink" Target="https://podminky.urs.cz/item/CS_URS_2023_01/171152111" TargetMode="External" /><Relationship Id="rId10" Type="http://schemas.openxmlformats.org/officeDocument/2006/relationships/hyperlink" Target="https://podminky.urs.cz/item/CS_URS_2023_01/171251201" TargetMode="External" /><Relationship Id="rId11" Type="http://schemas.openxmlformats.org/officeDocument/2006/relationships/hyperlink" Target="https://podminky.urs.cz/item/CS_URS_2023_01/171251201" TargetMode="External" /><Relationship Id="rId12" Type="http://schemas.openxmlformats.org/officeDocument/2006/relationships/hyperlink" Target="https://podminky.urs.cz/item/CS_URS_2023_01/181101131" TargetMode="External" /><Relationship Id="rId13" Type="http://schemas.openxmlformats.org/officeDocument/2006/relationships/hyperlink" Target="https://podminky.urs.cz/item/CS_URS_2023_01/181951112" TargetMode="External" /><Relationship Id="rId14" Type="http://schemas.openxmlformats.org/officeDocument/2006/relationships/hyperlink" Target="https://podminky.urs.cz/item/CS_URS_2023_01/182351123" TargetMode="External" /><Relationship Id="rId15" Type="http://schemas.openxmlformats.org/officeDocument/2006/relationships/hyperlink" Target="https://podminky.urs.cz/item/CS_URS_2023_01/181351113" TargetMode="External" /><Relationship Id="rId16" Type="http://schemas.openxmlformats.org/officeDocument/2006/relationships/hyperlink" Target="https://podminky.urs.cz/item/CS_URS_2023_01/181451141" TargetMode="External" /><Relationship Id="rId17" Type="http://schemas.openxmlformats.org/officeDocument/2006/relationships/hyperlink" Target="https://podminky.urs.cz/item/CS_URS_2023_01/181451311" TargetMode="External" /><Relationship Id="rId18" Type="http://schemas.openxmlformats.org/officeDocument/2006/relationships/hyperlink" Target="https://podminky.urs.cz/item/CS_URS_2023_01/564752111" TargetMode="External" /><Relationship Id="rId19" Type="http://schemas.openxmlformats.org/officeDocument/2006/relationships/hyperlink" Target="https://podminky.urs.cz/item/CS_URS_2023_01/564851111" TargetMode="External" /><Relationship Id="rId20" Type="http://schemas.openxmlformats.org/officeDocument/2006/relationships/hyperlink" Target="https://podminky.urs.cz/item/CS_URS_2023_01/569831111" TargetMode="External" /><Relationship Id="rId21" Type="http://schemas.openxmlformats.org/officeDocument/2006/relationships/hyperlink" Target="https://podminky.urs.cz/item/CS_URS_2023_01/938902113" TargetMode="External" /><Relationship Id="rId22" Type="http://schemas.openxmlformats.org/officeDocument/2006/relationships/hyperlink" Target="https://podminky.urs.cz/item/CS_URS_2023_01/998225111" TargetMode="External" /><Relationship Id="rId23" Type="http://schemas.openxmlformats.org/officeDocument/2006/relationships/hyperlink" Target="https://podminky.urs.cz/item/CS_URS_2023_01/011314000" TargetMode="External" /><Relationship Id="rId24" Type="http://schemas.openxmlformats.org/officeDocument/2006/relationships/hyperlink" Target="https://podminky.urs.cz/item/CS_URS_2023_01/011701000AD" TargetMode="External" /><Relationship Id="rId25" Type="http://schemas.openxmlformats.org/officeDocument/2006/relationships/hyperlink" Target="https://podminky.urs.cz/item/CS_URS_2023_01/012103000" TargetMode="External" /><Relationship Id="rId26" Type="http://schemas.openxmlformats.org/officeDocument/2006/relationships/hyperlink" Target="https://podminky.urs.cz/item/CS_URS_2023_01/012203000" TargetMode="External" /><Relationship Id="rId27" Type="http://schemas.openxmlformats.org/officeDocument/2006/relationships/hyperlink" Target="https://podminky.urs.cz/item/CS_URS_2023_01/012303000" TargetMode="External" /><Relationship Id="rId28" Type="http://schemas.openxmlformats.org/officeDocument/2006/relationships/hyperlink" Target="https://podminky.urs.cz/item/CS_URS_2023_01/013254000" TargetMode="External" /><Relationship Id="rId29" Type="http://schemas.openxmlformats.org/officeDocument/2006/relationships/hyperlink" Target="https://podminky.urs.cz/item/CS_URS_2023_01/032002000" TargetMode="External" /><Relationship Id="rId30" Type="http://schemas.openxmlformats.org/officeDocument/2006/relationships/hyperlink" Target="https://podminky.urs.cz/item/CS_URS_2023_01/034503000" TargetMode="External" /><Relationship Id="rId31" Type="http://schemas.openxmlformats.org/officeDocument/2006/relationships/hyperlink" Target="https://podminky.urs.cz/item/CS_URS_2023_01/042903000" TargetMode="External" /><Relationship Id="rId32" Type="http://schemas.openxmlformats.org/officeDocument/2006/relationships/hyperlink" Target="https://podminky.urs.cz/item/CS_URS_2023_01/062002000" TargetMode="External" /><Relationship Id="rId33" Type="http://schemas.openxmlformats.org/officeDocument/2006/relationships/hyperlink" Target="https://podminky.urs.cz/item/CS_URS_2023_01/070001000" TargetMode="External" /><Relationship Id="rId34" Type="http://schemas.openxmlformats.org/officeDocument/2006/relationships/hyperlink" Target="https://podminky.urs.cz/item/CS_URS_2023_01/091003000" TargetMode="External" /><Relationship Id="rId3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20230305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Polní cesty stavby D6 v k.ú. Řevničov(CU2023/1)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Řevníčov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18. 4. 2020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S-pro servis s.r.o.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ROUND(AG55+SUM(AG59:AG70),2)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ROUND(AS55+SUM(AS59:AS70),2)</f>
        <v>0</v>
      </c>
      <c r="AT54" s="105">
        <f>ROUND(SUM(AV54:AW54),2)</f>
        <v>0</v>
      </c>
      <c r="AU54" s="106">
        <f>ROUND(AU55+SUM(AU59:AU70),5)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ROUND(AZ55+SUM(AZ59:AZ70),2)</f>
        <v>0</v>
      </c>
      <c r="BA54" s="105">
        <f>ROUND(BA55+SUM(BA59:BA70),2)</f>
        <v>0</v>
      </c>
      <c r="BB54" s="105">
        <f>ROUND(BB55+SUM(BB59:BB70),2)</f>
        <v>0</v>
      </c>
      <c r="BC54" s="105">
        <f>ROUND(BC55+SUM(BC59:BC70),2)</f>
        <v>0</v>
      </c>
      <c r="BD54" s="107">
        <f>ROUND(BD55+SUM(BD59:BD70),2)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24.75" customHeight="1">
      <c r="A55" s="7"/>
      <c r="B55" s="110"/>
      <c r="C55" s="111"/>
      <c r="D55" s="112" t="s">
        <v>80</v>
      </c>
      <c r="E55" s="112"/>
      <c r="F55" s="112"/>
      <c r="G55" s="112"/>
      <c r="H55" s="112"/>
      <c r="I55" s="113"/>
      <c r="J55" s="112" t="s">
        <v>81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ROUND(SUM(AG56:AG58),2)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82</v>
      </c>
      <c r="AR55" s="117"/>
      <c r="AS55" s="118">
        <f>ROUND(SUM(AS56:AS58),2)</f>
        <v>0</v>
      </c>
      <c r="AT55" s="119">
        <f>ROUND(SUM(AV55:AW55),2)</f>
        <v>0</v>
      </c>
      <c r="AU55" s="120">
        <f>ROUND(SUM(AU56:AU58),5)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ROUND(SUM(AZ56:AZ58),2)</f>
        <v>0</v>
      </c>
      <c r="BA55" s="119">
        <f>ROUND(SUM(BA56:BA58),2)</f>
        <v>0</v>
      </c>
      <c r="BB55" s="119">
        <f>ROUND(SUM(BB56:BB58),2)</f>
        <v>0</v>
      </c>
      <c r="BC55" s="119">
        <f>ROUND(SUM(BC56:BC58),2)</f>
        <v>0</v>
      </c>
      <c r="BD55" s="121">
        <f>ROUND(SUM(BD56:BD58),2)</f>
        <v>0</v>
      </c>
      <c r="BE55" s="7"/>
      <c r="BS55" s="122" t="s">
        <v>75</v>
      </c>
      <c r="BT55" s="122" t="s">
        <v>83</v>
      </c>
      <c r="BU55" s="122" t="s">
        <v>77</v>
      </c>
      <c r="BV55" s="122" t="s">
        <v>78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4" customFormat="1" ht="23.25" customHeight="1">
      <c r="A56" s="123" t="s">
        <v>86</v>
      </c>
      <c r="B56" s="62"/>
      <c r="C56" s="124"/>
      <c r="D56" s="124"/>
      <c r="E56" s="125" t="s">
        <v>87</v>
      </c>
      <c r="F56" s="125"/>
      <c r="G56" s="125"/>
      <c r="H56" s="125"/>
      <c r="I56" s="125"/>
      <c r="J56" s="124"/>
      <c r="K56" s="125" t="s">
        <v>88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'2023030511 - HPC 1 - seve...'!J32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89</v>
      </c>
      <c r="AR56" s="64"/>
      <c r="AS56" s="128">
        <v>0</v>
      </c>
      <c r="AT56" s="129">
        <f>ROUND(SUM(AV56:AW56),2)</f>
        <v>0</v>
      </c>
      <c r="AU56" s="130">
        <f>'2023030511 - HPC 1 - seve...'!P101</f>
        <v>0</v>
      </c>
      <c r="AV56" s="129">
        <f>'2023030511 - HPC 1 - seve...'!J35</f>
        <v>0</v>
      </c>
      <c r="AW56" s="129">
        <f>'2023030511 - HPC 1 - seve...'!J36</f>
        <v>0</v>
      </c>
      <c r="AX56" s="129">
        <f>'2023030511 - HPC 1 - seve...'!J37</f>
        <v>0</v>
      </c>
      <c r="AY56" s="129">
        <f>'2023030511 - HPC 1 - seve...'!J38</f>
        <v>0</v>
      </c>
      <c r="AZ56" s="129">
        <f>'2023030511 - HPC 1 - seve...'!F35</f>
        <v>0</v>
      </c>
      <c r="BA56" s="129">
        <f>'2023030511 - HPC 1 - seve...'!F36</f>
        <v>0</v>
      </c>
      <c r="BB56" s="129">
        <f>'2023030511 - HPC 1 - seve...'!F37</f>
        <v>0</v>
      </c>
      <c r="BC56" s="129">
        <f>'2023030511 - HPC 1 - seve...'!F38</f>
        <v>0</v>
      </c>
      <c r="BD56" s="131">
        <f>'2023030511 - HPC 1 - seve...'!F39</f>
        <v>0</v>
      </c>
      <c r="BE56" s="4"/>
      <c r="BT56" s="132" t="s">
        <v>85</v>
      </c>
      <c r="BV56" s="132" t="s">
        <v>78</v>
      </c>
      <c r="BW56" s="132" t="s">
        <v>90</v>
      </c>
      <c r="BX56" s="132" t="s">
        <v>84</v>
      </c>
      <c r="CL56" s="132" t="s">
        <v>19</v>
      </c>
    </row>
    <row r="57" s="4" customFormat="1" ht="23.25" customHeight="1">
      <c r="A57" s="123" t="s">
        <v>86</v>
      </c>
      <c r="B57" s="62"/>
      <c r="C57" s="124"/>
      <c r="D57" s="124"/>
      <c r="E57" s="125" t="s">
        <v>91</v>
      </c>
      <c r="F57" s="125"/>
      <c r="G57" s="125"/>
      <c r="H57" s="125"/>
      <c r="I57" s="125"/>
      <c r="J57" s="124"/>
      <c r="K57" s="125" t="s">
        <v>92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'2023030512 - HPC 1 - jižn...'!J32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89</v>
      </c>
      <c r="AR57" s="64"/>
      <c r="AS57" s="128">
        <v>0</v>
      </c>
      <c r="AT57" s="129">
        <f>ROUND(SUM(AV57:AW57),2)</f>
        <v>0</v>
      </c>
      <c r="AU57" s="130">
        <f>'2023030512 - HPC 1 - jižn...'!P101</f>
        <v>0</v>
      </c>
      <c r="AV57" s="129">
        <f>'2023030512 - HPC 1 - jižn...'!J35</f>
        <v>0</v>
      </c>
      <c r="AW57" s="129">
        <f>'2023030512 - HPC 1 - jižn...'!J36</f>
        <v>0</v>
      </c>
      <c r="AX57" s="129">
        <f>'2023030512 - HPC 1 - jižn...'!J37</f>
        <v>0</v>
      </c>
      <c r="AY57" s="129">
        <f>'2023030512 - HPC 1 - jižn...'!J38</f>
        <v>0</v>
      </c>
      <c r="AZ57" s="129">
        <f>'2023030512 - HPC 1 - jižn...'!F35</f>
        <v>0</v>
      </c>
      <c r="BA57" s="129">
        <f>'2023030512 - HPC 1 - jižn...'!F36</f>
        <v>0</v>
      </c>
      <c r="BB57" s="129">
        <f>'2023030512 - HPC 1 - jižn...'!F37</f>
        <v>0</v>
      </c>
      <c r="BC57" s="129">
        <f>'2023030512 - HPC 1 - jižn...'!F38</f>
        <v>0</v>
      </c>
      <c r="BD57" s="131">
        <f>'2023030512 - HPC 1 - jižn...'!F39</f>
        <v>0</v>
      </c>
      <c r="BE57" s="4"/>
      <c r="BT57" s="132" t="s">
        <v>85</v>
      </c>
      <c r="BV57" s="132" t="s">
        <v>78</v>
      </c>
      <c r="BW57" s="132" t="s">
        <v>93</v>
      </c>
      <c r="BX57" s="132" t="s">
        <v>84</v>
      </c>
      <c r="CL57" s="132" t="s">
        <v>19</v>
      </c>
    </row>
    <row r="58" s="4" customFormat="1" ht="23.25" customHeight="1">
      <c r="A58" s="123" t="s">
        <v>86</v>
      </c>
      <c r="B58" s="62"/>
      <c r="C58" s="124"/>
      <c r="D58" s="124"/>
      <c r="E58" s="125" t="s">
        <v>94</v>
      </c>
      <c r="F58" s="125"/>
      <c r="G58" s="125"/>
      <c r="H58" s="125"/>
      <c r="I58" s="125"/>
      <c r="J58" s="124"/>
      <c r="K58" s="125" t="s">
        <v>95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'2023030513 - HPC 1 - jižn...'!J32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89</v>
      </c>
      <c r="AR58" s="64"/>
      <c r="AS58" s="128">
        <v>0</v>
      </c>
      <c r="AT58" s="129">
        <f>ROUND(SUM(AV58:AW58),2)</f>
        <v>0</v>
      </c>
      <c r="AU58" s="130">
        <f>'2023030513 - HPC 1 - jižn...'!P88</f>
        <v>0</v>
      </c>
      <c r="AV58" s="129">
        <f>'2023030513 - HPC 1 - jižn...'!J35</f>
        <v>0</v>
      </c>
      <c r="AW58" s="129">
        <f>'2023030513 - HPC 1 - jižn...'!J36</f>
        <v>0</v>
      </c>
      <c r="AX58" s="129">
        <f>'2023030513 - HPC 1 - jižn...'!J37</f>
        <v>0</v>
      </c>
      <c r="AY58" s="129">
        <f>'2023030513 - HPC 1 - jižn...'!J38</f>
        <v>0</v>
      </c>
      <c r="AZ58" s="129">
        <f>'2023030513 - HPC 1 - jižn...'!F35</f>
        <v>0</v>
      </c>
      <c r="BA58" s="129">
        <f>'2023030513 - HPC 1 - jižn...'!F36</f>
        <v>0</v>
      </c>
      <c r="BB58" s="129">
        <f>'2023030513 - HPC 1 - jižn...'!F37</f>
        <v>0</v>
      </c>
      <c r="BC58" s="129">
        <f>'2023030513 - HPC 1 - jižn...'!F38</f>
        <v>0</v>
      </c>
      <c r="BD58" s="131">
        <f>'2023030513 - HPC 1 - jižn...'!F39</f>
        <v>0</v>
      </c>
      <c r="BE58" s="4"/>
      <c r="BT58" s="132" t="s">
        <v>85</v>
      </c>
      <c r="BV58" s="132" t="s">
        <v>78</v>
      </c>
      <c r="BW58" s="132" t="s">
        <v>96</v>
      </c>
      <c r="BX58" s="132" t="s">
        <v>84</v>
      </c>
      <c r="CL58" s="132" t="s">
        <v>19</v>
      </c>
    </row>
    <row r="59" s="7" customFormat="1" ht="24.75" customHeight="1">
      <c r="A59" s="123" t="s">
        <v>86</v>
      </c>
      <c r="B59" s="110"/>
      <c r="C59" s="111"/>
      <c r="D59" s="112" t="s">
        <v>97</v>
      </c>
      <c r="E59" s="112"/>
      <c r="F59" s="112"/>
      <c r="G59" s="112"/>
      <c r="H59" s="112"/>
      <c r="I59" s="113"/>
      <c r="J59" s="112" t="s">
        <v>98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5">
        <f>'202303052 - SO 102 - Poln...'!J30</f>
        <v>0</v>
      </c>
      <c r="AH59" s="113"/>
      <c r="AI59" s="113"/>
      <c r="AJ59" s="113"/>
      <c r="AK59" s="113"/>
      <c r="AL59" s="113"/>
      <c r="AM59" s="113"/>
      <c r="AN59" s="115">
        <f>SUM(AG59,AT59)</f>
        <v>0</v>
      </c>
      <c r="AO59" s="113"/>
      <c r="AP59" s="113"/>
      <c r="AQ59" s="116" t="s">
        <v>82</v>
      </c>
      <c r="AR59" s="117"/>
      <c r="AS59" s="118">
        <v>0</v>
      </c>
      <c r="AT59" s="119">
        <f>ROUND(SUM(AV59:AW59),2)</f>
        <v>0</v>
      </c>
      <c r="AU59" s="120">
        <f>'202303052 - SO 102 - Poln...'!P95</f>
        <v>0</v>
      </c>
      <c r="AV59" s="119">
        <f>'202303052 - SO 102 - Poln...'!J33</f>
        <v>0</v>
      </c>
      <c r="AW59" s="119">
        <f>'202303052 - SO 102 - Poln...'!J34</f>
        <v>0</v>
      </c>
      <c r="AX59" s="119">
        <f>'202303052 - SO 102 - Poln...'!J35</f>
        <v>0</v>
      </c>
      <c r="AY59" s="119">
        <f>'202303052 - SO 102 - Poln...'!J36</f>
        <v>0</v>
      </c>
      <c r="AZ59" s="119">
        <f>'202303052 - SO 102 - Poln...'!F33</f>
        <v>0</v>
      </c>
      <c r="BA59" s="119">
        <f>'202303052 - SO 102 - Poln...'!F34</f>
        <v>0</v>
      </c>
      <c r="BB59" s="119">
        <f>'202303052 - SO 102 - Poln...'!F35</f>
        <v>0</v>
      </c>
      <c r="BC59" s="119">
        <f>'202303052 - SO 102 - Poln...'!F36</f>
        <v>0</v>
      </c>
      <c r="BD59" s="121">
        <f>'202303052 - SO 102 - Poln...'!F37</f>
        <v>0</v>
      </c>
      <c r="BE59" s="7"/>
      <c r="BT59" s="122" t="s">
        <v>83</v>
      </c>
      <c r="BV59" s="122" t="s">
        <v>78</v>
      </c>
      <c r="BW59" s="122" t="s">
        <v>99</v>
      </c>
      <c r="BX59" s="122" t="s">
        <v>5</v>
      </c>
      <c r="CL59" s="122" t="s">
        <v>19</v>
      </c>
      <c r="CM59" s="122" t="s">
        <v>85</v>
      </c>
    </row>
    <row r="60" s="7" customFormat="1" ht="24.75" customHeight="1">
      <c r="A60" s="123" t="s">
        <v>86</v>
      </c>
      <c r="B60" s="110"/>
      <c r="C60" s="111"/>
      <c r="D60" s="112" t="s">
        <v>100</v>
      </c>
      <c r="E60" s="112"/>
      <c r="F60" s="112"/>
      <c r="G60" s="112"/>
      <c r="H60" s="112"/>
      <c r="I60" s="113"/>
      <c r="J60" s="112" t="s">
        <v>101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5">
        <f>'202303053 - SO 103 - Poln...'!J30</f>
        <v>0</v>
      </c>
      <c r="AH60" s="113"/>
      <c r="AI60" s="113"/>
      <c r="AJ60" s="113"/>
      <c r="AK60" s="113"/>
      <c r="AL60" s="113"/>
      <c r="AM60" s="113"/>
      <c r="AN60" s="115">
        <f>SUM(AG60,AT60)</f>
        <v>0</v>
      </c>
      <c r="AO60" s="113"/>
      <c r="AP60" s="113"/>
      <c r="AQ60" s="116" t="s">
        <v>82</v>
      </c>
      <c r="AR60" s="117"/>
      <c r="AS60" s="118">
        <v>0</v>
      </c>
      <c r="AT60" s="119">
        <f>ROUND(SUM(AV60:AW60),2)</f>
        <v>0</v>
      </c>
      <c r="AU60" s="120">
        <f>'202303053 - SO 103 - Poln...'!P91</f>
        <v>0</v>
      </c>
      <c r="AV60" s="119">
        <f>'202303053 - SO 103 - Poln...'!J33</f>
        <v>0</v>
      </c>
      <c r="AW60" s="119">
        <f>'202303053 - SO 103 - Poln...'!J34</f>
        <v>0</v>
      </c>
      <c r="AX60" s="119">
        <f>'202303053 - SO 103 - Poln...'!J35</f>
        <v>0</v>
      </c>
      <c r="AY60" s="119">
        <f>'202303053 - SO 103 - Poln...'!J36</f>
        <v>0</v>
      </c>
      <c r="AZ60" s="119">
        <f>'202303053 - SO 103 - Poln...'!F33</f>
        <v>0</v>
      </c>
      <c r="BA60" s="119">
        <f>'202303053 - SO 103 - Poln...'!F34</f>
        <v>0</v>
      </c>
      <c r="BB60" s="119">
        <f>'202303053 - SO 103 - Poln...'!F35</f>
        <v>0</v>
      </c>
      <c r="BC60" s="119">
        <f>'202303053 - SO 103 - Poln...'!F36</f>
        <v>0</v>
      </c>
      <c r="BD60" s="121">
        <f>'202303053 - SO 103 - Poln...'!F37</f>
        <v>0</v>
      </c>
      <c r="BE60" s="7"/>
      <c r="BT60" s="122" t="s">
        <v>83</v>
      </c>
      <c r="BV60" s="122" t="s">
        <v>78</v>
      </c>
      <c r="BW60" s="122" t="s">
        <v>102</v>
      </c>
      <c r="BX60" s="122" t="s">
        <v>5</v>
      </c>
      <c r="CL60" s="122" t="s">
        <v>19</v>
      </c>
      <c r="CM60" s="122" t="s">
        <v>85</v>
      </c>
    </row>
    <row r="61" s="7" customFormat="1" ht="24.75" customHeight="1">
      <c r="A61" s="123" t="s">
        <v>86</v>
      </c>
      <c r="B61" s="110"/>
      <c r="C61" s="111"/>
      <c r="D61" s="112" t="s">
        <v>103</v>
      </c>
      <c r="E61" s="112"/>
      <c r="F61" s="112"/>
      <c r="G61" s="112"/>
      <c r="H61" s="112"/>
      <c r="I61" s="113"/>
      <c r="J61" s="112" t="s">
        <v>104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5">
        <f>'202303054 - SO 104 - Poln...'!J30</f>
        <v>0</v>
      </c>
      <c r="AH61" s="113"/>
      <c r="AI61" s="113"/>
      <c r="AJ61" s="113"/>
      <c r="AK61" s="113"/>
      <c r="AL61" s="113"/>
      <c r="AM61" s="113"/>
      <c r="AN61" s="115">
        <f>SUM(AG61,AT61)</f>
        <v>0</v>
      </c>
      <c r="AO61" s="113"/>
      <c r="AP61" s="113"/>
      <c r="AQ61" s="116" t="s">
        <v>82</v>
      </c>
      <c r="AR61" s="117"/>
      <c r="AS61" s="118">
        <v>0</v>
      </c>
      <c r="AT61" s="119">
        <f>ROUND(SUM(AV61:AW61),2)</f>
        <v>0</v>
      </c>
      <c r="AU61" s="120">
        <f>'202303054 - SO 104 - Poln...'!P91</f>
        <v>0</v>
      </c>
      <c r="AV61" s="119">
        <f>'202303054 - SO 104 - Poln...'!J33</f>
        <v>0</v>
      </c>
      <c r="AW61" s="119">
        <f>'202303054 - SO 104 - Poln...'!J34</f>
        <v>0</v>
      </c>
      <c r="AX61" s="119">
        <f>'202303054 - SO 104 - Poln...'!J35</f>
        <v>0</v>
      </c>
      <c r="AY61" s="119">
        <f>'202303054 - SO 104 - Poln...'!J36</f>
        <v>0</v>
      </c>
      <c r="AZ61" s="119">
        <f>'202303054 - SO 104 - Poln...'!F33</f>
        <v>0</v>
      </c>
      <c r="BA61" s="119">
        <f>'202303054 - SO 104 - Poln...'!F34</f>
        <v>0</v>
      </c>
      <c r="BB61" s="119">
        <f>'202303054 - SO 104 - Poln...'!F35</f>
        <v>0</v>
      </c>
      <c r="BC61" s="119">
        <f>'202303054 - SO 104 - Poln...'!F36</f>
        <v>0</v>
      </c>
      <c r="BD61" s="121">
        <f>'202303054 - SO 104 - Poln...'!F37</f>
        <v>0</v>
      </c>
      <c r="BE61" s="7"/>
      <c r="BT61" s="122" t="s">
        <v>83</v>
      </c>
      <c r="BV61" s="122" t="s">
        <v>78</v>
      </c>
      <c r="BW61" s="122" t="s">
        <v>105</v>
      </c>
      <c r="BX61" s="122" t="s">
        <v>5</v>
      </c>
      <c r="CL61" s="122" t="s">
        <v>19</v>
      </c>
      <c r="CM61" s="122" t="s">
        <v>85</v>
      </c>
    </row>
    <row r="62" s="7" customFormat="1" ht="24.75" customHeight="1">
      <c r="A62" s="123" t="s">
        <v>86</v>
      </c>
      <c r="B62" s="110"/>
      <c r="C62" s="111"/>
      <c r="D62" s="112" t="s">
        <v>106</v>
      </c>
      <c r="E62" s="112"/>
      <c r="F62" s="112"/>
      <c r="G62" s="112"/>
      <c r="H62" s="112"/>
      <c r="I62" s="113"/>
      <c r="J62" s="112" t="s">
        <v>107</v>
      </c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5">
        <f>'202303055 - SO 105 - Poln...'!J30</f>
        <v>0</v>
      </c>
      <c r="AH62" s="113"/>
      <c r="AI62" s="113"/>
      <c r="AJ62" s="113"/>
      <c r="AK62" s="113"/>
      <c r="AL62" s="113"/>
      <c r="AM62" s="113"/>
      <c r="AN62" s="115">
        <f>SUM(AG62,AT62)</f>
        <v>0</v>
      </c>
      <c r="AO62" s="113"/>
      <c r="AP62" s="113"/>
      <c r="AQ62" s="116" t="s">
        <v>82</v>
      </c>
      <c r="AR62" s="117"/>
      <c r="AS62" s="118">
        <v>0</v>
      </c>
      <c r="AT62" s="119">
        <f>ROUND(SUM(AV62:AW62),2)</f>
        <v>0</v>
      </c>
      <c r="AU62" s="120">
        <f>'202303055 - SO 105 - Poln...'!P90</f>
        <v>0</v>
      </c>
      <c r="AV62" s="119">
        <f>'202303055 - SO 105 - Poln...'!J33</f>
        <v>0</v>
      </c>
      <c r="AW62" s="119">
        <f>'202303055 - SO 105 - Poln...'!J34</f>
        <v>0</v>
      </c>
      <c r="AX62" s="119">
        <f>'202303055 - SO 105 - Poln...'!J35</f>
        <v>0</v>
      </c>
      <c r="AY62" s="119">
        <f>'202303055 - SO 105 - Poln...'!J36</f>
        <v>0</v>
      </c>
      <c r="AZ62" s="119">
        <f>'202303055 - SO 105 - Poln...'!F33</f>
        <v>0</v>
      </c>
      <c r="BA62" s="119">
        <f>'202303055 - SO 105 - Poln...'!F34</f>
        <v>0</v>
      </c>
      <c r="BB62" s="119">
        <f>'202303055 - SO 105 - Poln...'!F35</f>
        <v>0</v>
      </c>
      <c r="BC62" s="119">
        <f>'202303055 - SO 105 - Poln...'!F36</f>
        <v>0</v>
      </c>
      <c r="BD62" s="121">
        <f>'202303055 - SO 105 - Poln...'!F37</f>
        <v>0</v>
      </c>
      <c r="BE62" s="7"/>
      <c r="BT62" s="122" t="s">
        <v>83</v>
      </c>
      <c r="BV62" s="122" t="s">
        <v>78</v>
      </c>
      <c r="BW62" s="122" t="s">
        <v>108</v>
      </c>
      <c r="BX62" s="122" t="s">
        <v>5</v>
      </c>
      <c r="CL62" s="122" t="s">
        <v>19</v>
      </c>
      <c r="CM62" s="122" t="s">
        <v>85</v>
      </c>
    </row>
    <row r="63" s="7" customFormat="1" ht="24.75" customHeight="1">
      <c r="A63" s="123" t="s">
        <v>86</v>
      </c>
      <c r="B63" s="110"/>
      <c r="C63" s="111"/>
      <c r="D63" s="112" t="s">
        <v>109</v>
      </c>
      <c r="E63" s="112"/>
      <c r="F63" s="112"/>
      <c r="G63" s="112"/>
      <c r="H63" s="112"/>
      <c r="I63" s="113"/>
      <c r="J63" s="112" t="s">
        <v>110</v>
      </c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5">
        <f>'202303056 - SO 106 - Poln...'!J30</f>
        <v>0</v>
      </c>
      <c r="AH63" s="113"/>
      <c r="AI63" s="113"/>
      <c r="AJ63" s="113"/>
      <c r="AK63" s="113"/>
      <c r="AL63" s="113"/>
      <c r="AM63" s="113"/>
      <c r="AN63" s="115">
        <f>SUM(AG63,AT63)</f>
        <v>0</v>
      </c>
      <c r="AO63" s="113"/>
      <c r="AP63" s="113"/>
      <c r="AQ63" s="116" t="s">
        <v>82</v>
      </c>
      <c r="AR63" s="117"/>
      <c r="AS63" s="118">
        <v>0</v>
      </c>
      <c r="AT63" s="119">
        <f>ROUND(SUM(AV63:AW63),2)</f>
        <v>0</v>
      </c>
      <c r="AU63" s="120">
        <f>'202303056 - SO 106 - Poln...'!P91</f>
        <v>0</v>
      </c>
      <c r="AV63" s="119">
        <f>'202303056 - SO 106 - Poln...'!J33</f>
        <v>0</v>
      </c>
      <c r="AW63" s="119">
        <f>'202303056 - SO 106 - Poln...'!J34</f>
        <v>0</v>
      </c>
      <c r="AX63" s="119">
        <f>'202303056 - SO 106 - Poln...'!J35</f>
        <v>0</v>
      </c>
      <c r="AY63" s="119">
        <f>'202303056 - SO 106 - Poln...'!J36</f>
        <v>0</v>
      </c>
      <c r="AZ63" s="119">
        <f>'202303056 - SO 106 - Poln...'!F33</f>
        <v>0</v>
      </c>
      <c r="BA63" s="119">
        <f>'202303056 - SO 106 - Poln...'!F34</f>
        <v>0</v>
      </c>
      <c r="BB63" s="119">
        <f>'202303056 - SO 106 - Poln...'!F35</f>
        <v>0</v>
      </c>
      <c r="BC63" s="119">
        <f>'202303056 - SO 106 - Poln...'!F36</f>
        <v>0</v>
      </c>
      <c r="BD63" s="121">
        <f>'202303056 - SO 106 - Poln...'!F37</f>
        <v>0</v>
      </c>
      <c r="BE63" s="7"/>
      <c r="BT63" s="122" t="s">
        <v>83</v>
      </c>
      <c r="BV63" s="122" t="s">
        <v>78</v>
      </c>
      <c r="BW63" s="122" t="s">
        <v>111</v>
      </c>
      <c r="BX63" s="122" t="s">
        <v>5</v>
      </c>
      <c r="CL63" s="122" t="s">
        <v>19</v>
      </c>
      <c r="CM63" s="122" t="s">
        <v>85</v>
      </c>
    </row>
    <row r="64" s="7" customFormat="1" ht="24.75" customHeight="1">
      <c r="A64" s="123" t="s">
        <v>86</v>
      </c>
      <c r="B64" s="110"/>
      <c r="C64" s="111"/>
      <c r="D64" s="112" t="s">
        <v>112</v>
      </c>
      <c r="E64" s="112"/>
      <c r="F64" s="112"/>
      <c r="G64" s="112"/>
      <c r="H64" s="112"/>
      <c r="I64" s="113"/>
      <c r="J64" s="112" t="s">
        <v>113</v>
      </c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5">
        <f>'202303057 - SO 107 - Poln...'!J30</f>
        <v>0</v>
      </c>
      <c r="AH64" s="113"/>
      <c r="AI64" s="113"/>
      <c r="AJ64" s="113"/>
      <c r="AK64" s="113"/>
      <c r="AL64" s="113"/>
      <c r="AM64" s="113"/>
      <c r="AN64" s="115">
        <f>SUM(AG64,AT64)</f>
        <v>0</v>
      </c>
      <c r="AO64" s="113"/>
      <c r="AP64" s="113"/>
      <c r="AQ64" s="116" t="s">
        <v>82</v>
      </c>
      <c r="AR64" s="117"/>
      <c r="AS64" s="118">
        <v>0</v>
      </c>
      <c r="AT64" s="119">
        <f>ROUND(SUM(AV64:AW64),2)</f>
        <v>0</v>
      </c>
      <c r="AU64" s="120">
        <f>'202303057 - SO 107 - Poln...'!P91</f>
        <v>0</v>
      </c>
      <c r="AV64" s="119">
        <f>'202303057 - SO 107 - Poln...'!J33</f>
        <v>0</v>
      </c>
      <c r="AW64" s="119">
        <f>'202303057 - SO 107 - Poln...'!J34</f>
        <v>0</v>
      </c>
      <c r="AX64" s="119">
        <f>'202303057 - SO 107 - Poln...'!J35</f>
        <v>0</v>
      </c>
      <c r="AY64" s="119">
        <f>'202303057 - SO 107 - Poln...'!J36</f>
        <v>0</v>
      </c>
      <c r="AZ64" s="119">
        <f>'202303057 - SO 107 - Poln...'!F33</f>
        <v>0</v>
      </c>
      <c r="BA64" s="119">
        <f>'202303057 - SO 107 - Poln...'!F34</f>
        <v>0</v>
      </c>
      <c r="BB64" s="119">
        <f>'202303057 - SO 107 - Poln...'!F35</f>
        <v>0</v>
      </c>
      <c r="BC64" s="119">
        <f>'202303057 - SO 107 - Poln...'!F36</f>
        <v>0</v>
      </c>
      <c r="BD64" s="121">
        <f>'202303057 - SO 107 - Poln...'!F37</f>
        <v>0</v>
      </c>
      <c r="BE64" s="7"/>
      <c r="BT64" s="122" t="s">
        <v>83</v>
      </c>
      <c r="BV64" s="122" t="s">
        <v>78</v>
      </c>
      <c r="BW64" s="122" t="s">
        <v>114</v>
      </c>
      <c r="BX64" s="122" t="s">
        <v>5</v>
      </c>
      <c r="CL64" s="122" t="s">
        <v>19</v>
      </c>
      <c r="CM64" s="122" t="s">
        <v>85</v>
      </c>
    </row>
    <row r="65" s="7" customFormat="1" ht="24.75" customHeight="1">
      <c r="A65" s="123" t="s">
        <v>86</v>
      </c>
      <c r="B65" s="110"/>
      <c r="C65" s="111"/>
      <c r="D65" s="112" t="s">
        <v>115</v>
      </c>
      <c r="E65" s="112"/>
      <c r="F65" s="112"/>
      <c r="G65" s="112"/>
      <c r="H65" s="112"/>
      <c r="I65" s="113"/>
      <c r="J65" s="112" t="s">
        <v>116</v>
      </c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5">
        <f>'202303058 - SO 108 - Poln...'!J30</f>
        <v>0</v>
      </c>
      <c r="AH65" s="113"/>
      <c r="AI65" s="113"/>
      <c r="AJ65" s="113"/>
      <c r="AK65" s="113"/>
      <c r="AL65" s="113"/>
      <c r="AM65" s="113"/>
      <c r="AN65" s="115">
        <f>SUM(AG65,AT65)</f>
        <v>0</v>
      </c>
      <c r="AO65" s="113"/>
      <c r="AP65" s="113"/>
      <c r="AQ65" s="116" t="s">
        <v>82</v>
      </c>
      <c r="AR65" s="117"/>
      <c r="AS65" s="118">
        <v>0</v>
      </c>
      <c r="AT65" s="119">
        <f>ROUND(SUM(AV65:AW65),2)</f>
        <v>0</v>
      </c>
      <c r="AU65" s="120">
        <f>'202303058 - SO 108 - Poln...'!P94</f>
        <v>0</v>
      </c>
      <c r="AV65" s="119">
        <f>'202303058 - SO 108 - Poln...'!J33</f>
        <v>0</v>
      </c>
      <c r="AW65" s="119">
        <f>'202303058 - SO 108 - Poln...'!J34</f>
        <v>0</v>
      </c>
      <c r="AX65" s="119">
        <f>'202303058 - SO 108 - Poln...'!J35</f>
        <v>0</v>
      </c>
      <c r="AY65" s="119">
        <f>'202303058 - SO 108 - Poln...'!J36</f>
        <v>0</v>
      </c>
      <c r="AZ65" s="119">
        <f>'202303058 - SO 108 - Poln...'!F33</f>
        <v>0</v>
      </c>
      <c r="BA65" s="119">
        <f>'202303058 - SO 108 - Poln...'!F34</f>
        <v>0</v>
      </c>
      <c r="BB65" s="119">
        <f>'202303058 - SO 108 - Poln...'!F35</f>
        <v>0</v>
      </c>
      <c r="BC65" s="119">
        <f>'202303058 - SO 108 - Poln...'!F36</f>
        <v>0</v>
      </c>
      <c r="BD65" s="121">
        <f>'202303058 - SO 108 - Poln...'!F37</f>
        <v>0</v>
      </c>
      <c r="BE65" s="7"/>
      <c r="BT65" s="122" t="s">
        <v>83</v>
      </c>
      <c r="BV65" s="122" t="s">
        <v>78</v>
      </c>
      <c r="BW65" s="122" t="s">
        <v>117</v>
      </c>
      <c r="BX65" s="122" t="s">
        <v>5</v>
      </c>
      <c r="CL65" s="122" t="s">
        <v>19</v>
      </c>
      <c r="CM65" s="122" t="s">
        <v>85</v>
      </c>
    </row>
    <row r="66" s="7" customFormat="1" ht="24.75" customHeight="1">
      <c r="A66" s="123" t="s">
        <v>86</v>
      </c>
      <c r="B66" s="110"/>
      <c r="C66" s="111"/>
      <c r="D66" s="112" t="s">
        <v>118</v>
      </c>
      <c r="E66" s="112"/>
      <c r="F66" s="112"/>
      <c r="G66" s="112"/>
      <c r="H66" s="112"/>
      <c r="I66" s="113"/>
      <c r="J66" s="112" t="s">
        <v>119</v>
      </c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5">
        <f>'202303059 - SO 109 - Poln...'!J30</f>
        <v>0</v>
      </c>
      <c r="AH66" s="113"/>
      <c r="AI66" s="113"/>
      <c r="AJ66" s="113"/>
      <c r="AK66" s="113"/>
      <c r="AL66" s="113"/>
      <c r="AM66" s="113"/>
      <c r="AN66" s="115">
        <f>SUM(AG66,AT66)</f>
        <v>0</v>
      </c>
      <c r="AO66" s="113"/>
      <c r="AP66" s="113"/>
      <c r="AQ66" s="116" t="s">
        <v>82</v>
      </c>
      <c r="AR66" s="117"/>
      <c r="AS66" s="118">
        <v>0</v>
      </c>
      <c r="AT66" s="119">
        <f>ROUND(SUM(AV66:AW66),2)</f>
        <v>0</v>
      </c>
      <c r="AU66" s="120">
        <f>'202303059 - SO 109 - Poln...'!P90</f>
        <v>0</v>
      </c>
      <c r="AV66" s="119">
        <f>'202303059 - SO 109 - Poln...'!J33</f>
        <v>0</v>
      </c>
      <c r="AW66" s="119">
        <f>'202303059 - SO 109 - Poln...'!J34</f>
        <v>0</v>
      </c>
      <c r="AX66" s="119">
        <f>'202303059 - SO 109 - Poln...'!J35</f>
        <v>0</v>
      </c>
      <c r="AY66" s="119">
        <f>'202303059 - SO 109 - Poln...'!J36</f>
        <v>0</v>
      </c>
      <c r="AZ66" s="119">
        <f>'202303059 - SO 109 - Poln...'!F33</f>
        <v>0</v>
      </c>
      <c r="BA66" s="119">
        <f>'202303059 - SO 109 - Poln...'!F34</f>
        <v>0</v>
      </c>
      <c r="BB66" s="119">
        <f>'202303059 - SO 109 - Poln...'!F35</f>
        <v>0</v>
      </c>
      <c r="BC66" s="119">
        <f>'202303059 - SO 109 - Poln...'!F36</f>
        <v>0</v>
      </c>
      <c r="BD66" s="121">
        <f>'202303059 - SO 109 - Poln...'!F37</f>
        <v>0</v>
      </c>
      <c r="BE66" s="7"/>
      <c r="BT66" s="122" t="s">
        <v>83</v>
      </c>
      <c r="BV66" s="122" t="s">
        <v>78</v>
      </c>
      <c r="BW66" s="122" t="s">
        <v>120</v>
      </c>
      <c r="BX66" s="122" t="s">
        <v>5</v>
      </c>
      <c r="CL66" s="122" t="s">
        <v>19</v>
      </c>
      <c r="CM66" s="122" t="s">
        <v>85</v>
      </c>
    </row>
    <row r="67" s="7" customFormat="1" ht="24.75" customHeight="1">
      <c r="A67" s="123" t="s">
        <v>86</v>
      </c>
      <c r="B67" s="110"/>
      <c r="C67" s="111"/>
      <c r="D67" s="112" t="s">
        <v>121</v>
      </c>
      <c r="E67" s="112"/>
      <c r="F67" s="112"/>
      <c r="G67" s="112"/>
      <c r="H67" s="112"/>
      <c r="I67" s="113"/>
      <c r="J67" s="112" t="s">
        <v>122</v>
      </c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5">
        <f>'2023030510 - SO 201 - mos...'!J30</f>
        <v>0</v>
      </c>
      <c r="AH67" s="113"/>
      <c r="AI67" s="113"/>
      <c r="AJ67" s="113"/>
      <c r="AK67" s="113"/>
      <c r="AL67" s="113"/>
      <c r="AM67" s="113"/>
      <c r="AN67" s="115">
        <f>SUM(AG67,AT67)</f>
        <v>0</v>
      </c>
      <c r="AO67" s="113"/>
      <c r="AP67" s="113"/>
      <c r="AQ67" s="116" t="s">
        <v>82</v>
      </c>
      <c r="AR67" s="117"/>
      <c r="AS67" s="118">
        <v>0</v>
      </c>
      <c r="AT67" s="119">
        <f>ROUND(SUM(AV67:AW67),2)</f>
        <v>0</v>
      </c>
      <c r="AU67" s="120">
        <f>'2023030510 - SO 201 - mos...'!P98</f>
        <v>0</v>
      </c>
      <c r="AV67" s="119">
        <f>'2023030510 - SO 201 - mos...'!J33</f>
        <v>0</v>
      </c>
      <c r="AW67" s="119">
        <f>'2023030510 - SO 201 - mos...'!J34</f>
        <v>0</v>
      </c>
      <c r="AX67" s="119">
        <f>'2023030510 - SO 201 - mos...'!J35</f>
        <v>0</v>
      </c>
      <c r="AY67" s="119">
        <f>'2023030510 - SO 201 - mos...'!J36</f>
        <v>0</v>
      </c>
      <c r="AZ67" s="119">
        <f>'2023030510 - SO 201 - mos...'!F33</f>
        <v>0</v>
      </c>
      <c r="BA67" s="119">
        <f>'2023030510 - SO 201 - mos...'!F34</f>
        <v>0</v>
      </c>
      <c r="BB67" s="119">
        <f>'2023030510 - SO 201 - mos...'!F35</f>
        <v>0</v>
      </c>
      <c r="BC67" s="119">
        <f>'2023030510 - SO 201 - mos...'!F36</f>
        <v>0</v>
      </c>
      <c r="BD67" s="121">
        <f>'2023030510 - SO 201 - mos...'!F37</f>
        <v>0</v>
      </c>
      <c r="BE67" s="7"/>
      <c r="BT67" s="122" t="s">
        <v>83</v>
      </c>
      <c r="BV67" s="122" t="s">
        <v>78</v>
      </c>
      <c r="BW67" s="122" t="s">
        <v>123</v>
      </c>
      <c r="BX67" s="122" t="s">
        <v>5</v>
      </c>
      <c r="CL67" s="122" t="s">
        <v>19</v>
      </c>
      <c r="CM67" s="122" t="s">
        <v>85</v>
      </c>
    </row>
    <row r="68" s="7" customFormat="1" ht="24.75" customHeight="1">
      <c r="A68" s="123" t="s">
        <v>86</v>
      </c>
      <c r="B68" s="110"/>
      <c r="C68" s="111"/>
      <c r="D68" s="112" t="s">
        <v>87</v>
      </c>
      <c r="E68" s="112"/>
      <c r="F68" s="112"/>
      <c r="G68" s="112"/>
      <c r="H68" s="112"/>
      <c r="I68" s="113"/>
      <c r="J68" s="112" t="s">
        <v>124</v>
      </c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5">
        <f>'2023030511 - SO 103.1 VPC...'!J30</f>
        <v>0</v>
      </c>
      <c r="AH68" s="113"/>
      <c r="AI68" s="113"/>
      <c r="AJ68" s="113"/>
      <c r="AK68" s="113"/>
      <c r="AL68" s="113"/>
      <c r="AM68" s="113"/>
      <c r="AN68" s="115">
        <f>SUM(AG68,AT68)</f>
        <v>0</v>
      </c>
      <c r="AO68" s="113"/>
      <c r="AP68" s="113"/>
      <c r="AQ68" s="116" t="s">
        <v>82</v>
      </c>
      <c r="AR68" s="117"/>
      <c r="AS68" s="118">
        <v>0</v>
      </c>
      <c r="AT68" s="119">
        <f>ROUND(SUM(AV68:AW68),2)</f>
        <v>0</v>
      </c>
      <c r="AU68" s="120">
        <f>'2023030511 - SO 103.1 VPC...'!P82</f>
        <v>0</v>
      </c>
      <c r="AV68" s="119">
        <f>'2023030511 - SO 103.1 VPC...'!J33</f>
        <v>0</v>
      </c>
      <c r="AW68" s="119">
        <f>'2023030511 - SO 103.1 VPC...'!J34</f>
        <v>0</v>
      </c>
      <c r="AX68" s="119">
        <f>'2023030511 - SO 103.1 VPC...'!J35</f>
        <v>0</v>
      </c>
      <c r="AY68" s="119">
        <f>'2023030511 - SO 103.1 VPC...'!J36</f>
        <v>0</v>
      </c>
      <c r="AZ68" s="119">
        <f>'2023030511 - SO 103.1 VPC...'!F33</f>
        <v>0</v>
      </c>
      <c r="BA68" s="119">
        <f>'2023030511 - SO 103.1 VPC...'!F34</f>
        <v>0</v>
      </c>
      <c r="BB68" s="119">
        <f>'2023030511 - SO 103.1 VPC...'!F35</f>
        <v>0</v>
      </c>
      <c r="BC68" s="119">
        <f>'2023030511 - SO 103.1 VPC...'!F36</f>
        <v>0</v>
      </c>
      <c r="BD68" s="121">
        <f>'2023030511 - SO 103.1 VPC...'!F37</f>
        <v>0</v>
      </c>
      <c r="BE68" s="7"/>
      <c r="BT68" s="122" t="s">
        <v>83</v>
      </c>
      <c r="BV68" s="122" t="s">
        <v>78</v>
      </c>
      <c r="BW68" s="122" t="s">
        <v>125</v>
      </c>
      <c r="BX68" s="122" t="s">
        <v>5</v>
      </c>
      <c r="CL68" s="122" t="s">
        <v>19</v>
      </c>
      <c r="CM68" s="122" t="s">
        <v>85</v>
      </c>
    </row>
    <row r="69" s="7" customFormat="1" ht="24.75" customHeight="1">
      <c r="A69" s="123" t="s">
        <v>86</v>
      </c>
      <c r="B69" s="110"/>
      <c r="C69" s="111"/>
      <c r="D69" s="112" t="s">
        <v>91</v>
      </c>
      <c r="E69" s="112"/>
      <c r="F69" s="112"/>
      <c r="G69" s="112"/>
      <c r="H69" s="112"/>
      <c r="I69" s="113"/>
      <c r="J69" s="112" t="s">
        <v>126</v>
      </c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5">
        <f>'2023030512 - SO 106.1 VPC...'!J30</f>
        <v>0</v>
      </c>
      <c r="AH69" s="113"/>
      <c r="AI69" s="113"/>
      <c r="AJ69" s="113"/>
      <c r="AK69" s="113"/>
      <c r="AL69" s="113"/>
      <c r="AM69" s="113"/>
      <c r="AN69" s="115">
        <f>SUM(AG69,AT69)</f>
        <v>0</v>
      </c>
      <c r="AO69" s="113"/>
      <c r="AP69" s="113"/>
      <c r="AQ69" s="116" t="s">
        <v>82</v>
      </c>
      <c r="AR69" s="117"/>
      <c r="AS69" s="118">
        <v>0</v>
      </c>
      <c r="AT69" s="119">
        <f>ROUND(SUM(AV69:AW69),2)</f>
        <v>0</v>
      </c>
      <c r="AU69" s="120">
        <f>'2023030512 - SO 106.1 VPC...'!P82</f>
        <v>0</v>
      </c>
      <c r="AV69" s="119">
        <f>'2023030512 - SO 106.1 VPC...'!J33</f>
        <v>0</v>
      </c>
      <c r="AW69" s="119">
        <f>'2023030512 - SO 106.1 VPC...'!J34</f>
        <v>0</v>
      </c>
      <c r="AX69" s="119">
        <f>'2023030512 - SO 106.1 VPC...'!J35</f>
        <v>0</v>
      </c>
      <c r="AY69" s="119">
        <f>'2023030512 - SO 106.1 VPC...'!J36</f>
        <v>0</v>
      </c>
      <c r="AZ69" s="119">
        <f>'2023030512 - SO 106.1 VPC...'!F33</f>
        <v>0</v>
      </c>
      <c r="BA69" s="119">
        <f>'2023030512 - SO 106.1 VPC...'!F34</f>
        <v>0</v>
      </c>
      <c r="BB69" s="119">
        <f>'2023030512 - SO 106.1 VPC...'!F35</f>
        <v>0</v>
      </c>
      <c r="BC69" s="119">
        <f>'2023030512 - SO 106.1 VPC...'!F36</f>
        <v>0</v>
      </c>
      <c r="BD69" s="121">
        <f>'2023030512 - SO 106.1 VPC...'!F37</f>
        <v>0</v>
      </c>
      <c r="BE69" s="7"/>
      <c r="BT69" s="122" t="s">
        <v>83</v>
      </c>
      <c r="BV69" s="122" t="s">
        <v>78</v>
      </c>
      <c r="BW69" s="122" t="s">
        <v>127</v>
      </c>
      <c r="BX69" s="122" t="s">
        <v>5</v>
      </c>
      <c r="CL69" s="122" t="s">
        <v>19</v>
      </c>
      <c r="CM69" s="122" t="s">
        <v>85</v>
      </c>
    </row>
    <row r="70" s="7" customFormat="1" ht="24.75" customHeight="1">
      <c r="A70" s="123" t="s">
        <v>86</v>
      </c>
      <c r="B70" s="110"/>
      <c r="C70" s="111"/>
      <c r="D70" s="112" t="s">
        <v>94</v>
      </c>
      <c r="E70" s="112"/>
      <c r="F70" s="112"/>
      <c r="G70" s="112"/>
      <c r="H70" s="112"/>
      <c r="I70" s="113"/>
      <c r="J70" s="112" t="s">
        <v>128</v>
      </c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5">
        <f>'2023030513 - SO 107.1 VPC...'!J30</f>
        <v>0</v>
      </c>
      <c r="AH70" s="113"/>
      <c r="AI70" s="113"/>
      <c r="AJ70" s="113"/>
      <c r="AK70" s="113"/>
      <c r="AL70" s="113"/>
      <c r="AM70" s="113"/>
      <c r="AN70" s="115">
        <f>SUM(AG70,AT70)</f>
        <v>0</v>
      </c>
      <c r="AO70" s="113"/>
      <c r="AP70" s="113"/>
      <c r="AQ70" s="116" t="s">
        <v>82</v>
      </c>
      <c r="AR70" s="117"/>
      <c r="AS70" s="133">
        <v>0</v>
      </c>
      <c r="AT70" s="134">
        <f>ROUND(SUM(AV70:AW70),2)</f>
        <v>0</v>
      </c>
      <c r="AU70" s="135">
        <f>'2023030513 - SO 107.1 VPC...'!P82</f>
        <v>0</v>
      </c>
      <c r="AV70" s="134">
        <f>'2023030513 - SO 107.1 VPC...'!J33</f>
        <v>0</v>
      </c>
      <c r="AW70" s="134">
        <f>'2023030513 - SO 107.1 VPC...'!J34</f>
        <v>0</v>
      </c>
      <c r="AX70" s="134">
        <f>'2023030513 - SO 107.1 VPC...'!J35</f>
        <v>0</v>
      </c>
      <c r="AY70" s="134">
        <f>'2023030513 - SO 107.1 VPC...'!J36</f>
        <v>0</v>
      </c>
      <c r="AZ70" s="134">
        <f>'2023030513 - SO 107.1 VPC...'!F33</f>
        <v>0</v>
      </c>
      <c r="BA70" s="134">
        <f>'2023030513 - SO 107.1 VPC...'!F34</f>
        <v>0</v>
      </c>
      <c r="BB70" s="134">
        <f>'2023030513 - SO 107.1 VPC...'!F35</f>
        <v>0</v>
      </c>
      <c r="BC70" s="134">
        <f>'2023030513 - SO 107.1 VPC...'!F36</f>
        <v>0</v>
      </c>
      <c r="BD70" s="136">
        <f>'2023030513 - SO 107.1 VPC...'!F37</f>
        <v>0</v>
      </c>
      <c r="BE70" s="7"/>
      <c r="BT70" s="122" t="s">
        <v>83</v>
      </c>
      <c r="BV70" s="122" t="s">
        <v>78</v>
      </c>
      <c r="BW70" s="122" t="s">
        <v>129</v>
      </c>
      <c r="BX70" s="122" t="s">
        <v>5</v>
      </c>
      <c r="CL70" s="122" t="s">
        <v>19</v>
      </c>
      <c r="CM70" s="122" t="s">
        <v>85</v>
      </c>
    </row>
    <row r="71" s="2" customFormat="1" ht="30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43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43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</row>
  </sheetData>
  <sheetProtection sheet="1" formatColumns="0" formatRows="0" objects="1" scenarios="1" spinCount="100000" saltValue="QTn0jpHQrOfk6Jdy3UiI8eVNwKZg83+yurY5VazOBdR686p5RIXlhAe0Kp2wrGbAF3Y70B4e3zDCW8FWcEFF3w==" hashValue="cC1eHq3Hn7HaGaNRKECTByLLtaorsAblnxzJ4QYc1GhgY0lTehnru2nckIEjKyC80HfUA/CsmKNkoOUzaqMG2g==" algorithmName="SHA-512" password="CC35"/>
  <mergeCells count="102">
    <mergeCell ref="C52:G52"/>
    <mergeCell ref="D59:H59"/>
    <mergeCell ref="D55:H55"/>
    <mergeCell ref="D61:H61"/>
    <mergeCell ref="D62:H62"/>
    <mergeCell ref="D60:H60"/>
    <mergeCell ref="D63:H63"/>
    <mergeCell ref="D64:H64"/>
    <mergeCell ref="E57:I57"/>
    <mergeCell ref="E58:I58"/>
    <mergeCell ref="E56:I56"/>
    <mergeCell ref="I52:AF52"/>
    <mergeCell ref="J62:AF62"/>
    <mergeCell ref="J63:AF63"/>
    <mergeCell ref="J59:AF59"/>
    <mergeCell ref="J61:AF61"/>
    <mergeCell ref="J60:AF60"/>
    <mergeCell ref="J64:AF64"/>
    <mergeCell ref="J55:AF55"/>
    <mergeCell ref="K58:AF58"/>
    <mergeCell ref="K56:AF56"/>
    <mergeCell ref="K57:AF57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63:AM63"/>
    <mergeCell ref="AG64:AM64"/>
    <mergeCell ref="AG60:AM60"/>
    <mergeCell ref="AG59:AM59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52:AP52"/>
    <mergeCell ref="AN63:AP63"/>
    <mergeCell ref="AN58:AP58"/>
    <mergeCell ref="AN62:AP62"/>
    <mergeCell ref="AN61:AP61"/>
    <mergeCell ref="AN55:AP55"/>
    <mergeCell ref="AN56:AP56"/>
    <mergeCell ref="AN60:AP60"/>
    <mergeCell ref="AN57:AP57"/>
    <mergeCell ref="AN59:AP59"/>
    <mergeCell ref="AN64:AP6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2023030511 - HPC 1 - seve...'!C2" display="/"/>
    <hyperlink ref="A57" location="'2023030512 - HPC 1 - jižn...'!C2" display="/"/>
    <hyperlink ref="A58" location="'2023030513 - HPC 1 - jižn...'!C2" display="/"/>
    <hyperlink ref="A59" location="'202303052 - SO 102 - Poln...'!C2" display="/"/>
    <hyperlink ref="A60" location="'202303053 - SO 103 - Poln...'!C2" display="/"/>
    <hyperlink ref="A61" location="'202303054 - SO 104 - Poln...'!C2" display="/"/>
    <hyperlink ref="A62" location="'202303055 - SO 105 - Poln...'!C2" display="/"/>
    <hyperlink ref="A63" location="'202303056 - SO 106 - Poln...'!C2" display="/"/>
    <hyperlink ref="A64" location="'202303057 - SO 107 - Poln...'!C2" display="/"/>
    <hyperlink ref="A65" location="'202303058 - SO 108 - Poln...'!C2" display="/"/>
    <hyperlink ref="A66" location="'202303059 - SO 109 - Poln...'!C2" display="/"/>
    <hyperlink ref="A67" location="'2023030510 - SO 201 - mos...'!C2" display="/"/>
    <hyperlink ref="A68" location="'2023030511 - SO 103.1 VPC...'!C2" display="/"/>
    <hyperlink ref="A69" location="'2023030512 - SO 106.1 VPC...'!C2" display="/"/>
    <hyperlink ref="A70" location="'2023030513 - SO 107.1 VP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1205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ROUND(J91,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ROUND((SUM(BE91:BE191)),  2)</f>
        <v>0</v>
      </c>
      <c r="G33" s="37"/>
      <c r="H33" s="37"/>
      <c r="I33" s="156">
        <v>0.20999999999999999</v>
      </c>
      <c r="J33" s="155">
        <f>ROUND(((SUM(BE91:BE191))*I33),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ROUND((SUM(BF91:BF191)),  2)</f>
        <v>0</v>
      </c>
      <c r="G34" s="37"/>
      <c r="H34" s="37"/>
      <c r="I34" s="156">
        <v>0.14999999999999999</v>
      </c>
      <c r="J34" s="155">
        <f>ROUND(((SUM(BF91:BF191))*I34),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ROUND((SUM(BG91:BG191)),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ROUND((SUM(BH91:BH191)),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ROUND((SUM(BI91:BI191)),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202303057 - SO 107 - Polní cesta VPC 15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J92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J93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143</v>
      </c>
      <c r="E62" s="181"/>
      <c r="F62" s="181"/>
      <c r="G62" s="181"/>
      <c r="H62" s="181"/>
      <c r="I62" s="181"/>
      <c r="J62" s="182">
        <f>J138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145</v>
      </c>
      <c r="E63" s="181"/>
      <c r="F63" s="181"/>
      <c r="G63" s="181"/>
      <c r="H63" s="181"/>
      <c r="I63" s="181"/>
      <c r="J63" s="182">
        <f>J151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147</v>
      </c>
      <c r="E64" s="181"/>
      <c r="F64" s="181"/>
      <c r="G64" s="181"/>
      <c r="H64" s="181"/>
      <c r="I64" s="181"/>
      <c r="J64" s="182">
        <f>J156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3"/>
      <c r="C65" s="174"/>
      <c r="D65" s="175" t="s">
        <v>148</v>
      </c>
      <c r="E65" s="176"/>
      <c r="F65" s="176"/>
      <c r="G65" s="176"/>
      <c r="H65" s="176"/>
      <c r="I65" s="176"/>
      <c r="J65" s="177">
        <f>J159</f>
        <v>0</v>
      </c>
      <c r="K65" s="174"/>
      <c r="L65" s="17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9"/>
      <c r="C66" s="124"/>
      <c r="D66" s="180" t="s">
        <v>149</v>
      </c>
      <c r="E66" s="181"/>
      <c r="F66" s="181"/>
      <c r="G66" s="181"/>
      <c r="H66" s="181"/>
      <c r="I66" s="181"/>
      <c r="J66" s="182">
        <f>J160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150</v>
      </c>
      <c r="E67" s="181"/>
      <c r="F67" s="181"/>
      <c r="G67" s="181"/>
      <c r="H67" s="181"/>
      <c r="I67" s="181"/>
      <c r="J67" s="182">
        <f>J174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151</v>
      </c>
      <c r="E68" s="181"/>
      <c r="F68" s="181"/>
      <c r="G68" s="181"/>
      <c r="H68" s="181"/>
      <c r="I68" s="181"/>
      <c r="J68" s="182">
        <f>J179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152</v>
      </c>
      <c r="E69" s="181"/>
      <c r="F69" s="181"/>
      <c r="G69" s="181"/>
      <c r="H69" s="181"/>
      <c r="I69" s="181"/>
      <c r="J69" s="182">
        <f>J182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153</v>
      </c>
      <c r="E70" s="181"/>
      <c r="F70" s="181"/>
      <c r="G70" s="181"/>
      <c r="H70" s="181"/>
      <c r="I70" s="181"/>
      <c r="J70" s="182">
        <f>J185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154</v>
      </c>
      <c r="E71" s="181"/>
      <c r="F71" s="181"/>
      <c r="G71" s="181"/>
      <c r="H71" s="181"/>
      <c r="I71" s="181"/>
      <c r="J71" s="182">
        <f>J189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155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8" t="str">
        <f>E7</f>
        <v>Polní cesty stavby D6 v k.ú. Řevničov(CU2023/1)</v>
      </c>
      <c r="F81" s="31"/>
      <c r="G81" s="31"/>
      <c r="H81" s="31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131</v>
      </c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202303057 - SO 107 - Polní cesta VPC 15</v>
      </c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>Řevníčov</v>
      </c>
      <c r="G85" s="39"/>
      <c r="H85" s="39"/>
      <c r="I85" s="31" t="s">
        <v>23</v>
      </c>
      <c r="J85" s="71" t="str">
        <f>IF(J12="","",J12)</f>
        <v>18. 4. 2020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>Státní pozemkový úřad</v>
      </c>
      <c r="G87" s="39"/>
      <c r="H87" s="39"/>
      <c r="I87" s="31" t="s">
        <v>33</v>
      </c>
      <c r="J87" s="35" t="str">
        <f>E21</f>
        <v>S-pro servis s.r.o.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IF(E18="","",E18)</f>
        <v>Vyplň údaj</v>
      </c>
      <c r="G88" s="39"/>
      <c r="H88" s="39"/>
      <c r="I88" s="31" t="s">
        <v>38</v>
      </c>
      <c r="J88" s="35" t="str">
        <f>E24</f>
        <v xml:space="preserve"> 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84"/>
      <c r="B90" s="185"/>
      <c r="C90" s="186" t="s">
        <v>156</v>
      </c>
      <c r="D90" s="187" t="s">
        <v>61</v>
      </c>
      <c r="E90" s="187" t="s">
        <v>57</v>
      </c>
      <c r="F90" s="187" t="s">
        <v>58</v>
      </c>
      <c r="G90" s="187" t="s">
        <v>157</v>
      </c>
      <c r="H90" s="187" t="s">
        <v>158</v>
      </c>
      <c r="I90" s="187" t="s">
        <v>159</v>
      </c>
      <c r="J90" s="187" t="s">
        <v>137</v>
      </c>
      <c r="K90" s="188" t="s">
        <v>160</v>
      </c>
      <c r="L90" s="189"/>
      <c r="M90" s="91" t="s">
        <v>19</v>
      </c>
      <c r="N90" s="92" t="s">
        <v>46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39"/>
      <c r="J91" s="190">
        <f>BK91</f>
        <v>0</v>
      </c>
      <c r="K91" s="39"/>
      <c r="L91" s="43"/>
      <c r="M91" s="94"/>
      <c r="N91" s="191"/>
      <c r="O91" s="95"/>
      <c r="P91" s="192">
        <f>P92+P159</f>
        <v>0</v>
      </c>
      <c r="Q91" s="95"/>
      <c r="R91" s="192">
        <f>R92+R159</f>
        <v>1433.81512499</v>
      </c>
      <c r="S91" s="95"/>
      <c r="T91" s="193">
        <f>T92+T159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75</v>
      </c>
      <c r="AU91" s="16" t="s">
        <v>138</v>
      </c>
      <c r="BK91" s="194">
        <f>BK92+BK159</f>
        <v>0</v>
      </c>
    </row>
    <row r="92" s="12" customFormat="1" ht="25.92" customHeight="1">
      <c r="A92" s="12"/>
      <c r="B92" s="195"/>
      <c r="C92" s="196"/>
      <c r="D92" s="197" t="s">
        <v>75</v>
      </c>
      <c r="E92" s="198" t="s">
        <v>168</v>
      </c>
      <c r="F92" s="198" t="s">
        <v>169</v>
      </c>
      <c r="G92" s="196"/>
      <c r="H92" s="196"/>
      <c r="I92" s="199"/>
      <c r="J92" s="200">
        <f>BK92</f>
        <v>0</v>
      </c>
      <c r="K92" s="196"/>
      <c r="L92" s="201"/>
      <c r="M92" s="202"/>
      <c r="N92" s="203"/>
      <c r="O92" s="203"/>
      <c r="P92" s="204">
        <f>P93+P138+P151+P156</f>
        <v>0</v>
      </c>
      <c r="Q92" s="203"/>
      <c r="R92" s="204">
        <f>R93+R138+R151+R156</f>
        <v>1433.81512499</v>
      </c>
      <c r="S92" s="203"/>
      <c r="T92" s="205">
        <f>T93+T138+T151+T156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6" t="s">
        <v>83</v>
      </c>
      <c r="AT92" s="207" t="s">
        <v>75</v>
      </c>
      <c r="AU92" s="207" t="s">
        <v>76</v>
      </c>
      <c r="AY92" s="206" t="s">
        <v>170</v>
      </c>
      <c r="BK92" s="208">
        <f>BK93+BK138+BK151+BK156</f>
        <v>0</v>
      </c>
    </row>
    <row r="93" s="12" customFormat="1" ht="22.8" customHeight="1">
      <c r="A93" s="12"/>
      <c r="B93" s="195"/>
      <c r="C93" s="196"/>
      <c r="D93" s="197" t="s">
        <v>75</v>
      </c>
      <c r="E93" s="209" t="s">
        <v>83</v>
      </c>
      <c r="F93" s="209" t="s">
        <v>171</v>
      </c>
      <c r="G93" s="196"/>
      <c r="H93" s="196"/>
      <c r="I93" s="199"/>
      <c r="J93" s="210">
        <f>BK93</f>
        <v>0</v>
      </c>
      <c r="K93" s="196"/>
      <c r="L93" s="201"/>
      <c r="M93" s="202"/>
      <c r="N93" s="203"/>
      <c r="O93" s="203"/>
      <c r="P93" s="204">
        <f>SUM(P94:P137)</f>
        <v>0</v>
      </c>
      <c r="Q93" s="203"/>
      <c r="R93" s="204">
        <f>SUM(R94:R137)</f>
        <v>27.285049999999998</v>
      </c>
      <c r="S93" s="203"/>
      <c r="T93" s="205">
        <f>SUM(T94:T137)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6" t="s">
        <v>83</v>
      </c>
      <c r="AT93" s="207" t="s">
        <v>75</v>
      </c>
      <c r="AU93" s="207" t="s">
        <v>83</v>
      </c>
      <c r="AY93" s="206" t="s">
        <v>170</v>
      </c>
      <c r="BK93" s="208">
        <f>SUM(BK94:BK137)</f>
        <v>0</v>
      </c>
    </row>
    <row r="94" s="2" customFormat="1" ht="21.75" customHeight="1">
      <c r="A94" s="37"/>
      <c r="B94" s="38"/>
      <c r="C94" s="211" t="s">
        <v>83</v>
      </c>
      <c r="D94" s="211" t="s">
        <v>172</v>
      </c>
      <c r="E94" s="212" t="s">
        <v>1206</v>
      </c>
      <c r="F94" s="213" t="s">
        <v>1207</v>
      </c>
      <c r="G94" s="214" t="s">
        <v>355</v>
      </c>
      <c r="H94" s="215">
        <v>1</v>
      </c>
      <c r="I94" s="216"/>
      <c r="J94" s="217">
        <f>ROUND(I94*H94,2)</f>
        <v>0</v>
      </c>
      <c r="K94" s="213" t="s">
        <v>176</v>
      </c>
      <c r="L94" s="43"/>
      <c r="M94" s="218" t="s">
        <v>19</v>
      </c>
      <c r="N94" s="219" t="s">
        <v>47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177</v>
      </c>
      <c r="AT94" s="222" t="s">
        <v>172</v>
      </c>
      <c r="AU94" s="222" t="s">
        <v>85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83</v>
      </c>
      <c r="BK94" s="223">
        <f>ROUND(I94*H94,2)</f>
        <v>0</v>
      </c>
      <c r="BL94" s="16" t="s">
        <v>177</v>
      </c>
      <c r="BM94" s="222" t="s">
        <v>1208</v>
      </c>
    </row>
    <row r="95" s="2" customFormat="1">
      <c r="A95" s="37"/>
      <c r="B95" s="38"/>
      <c r="C95" s="39"/>
      <c r="D95" s="224" t="s">
        <v>179</v>
      </c>
      <c r="E95" s="39"/>
      <c r="F95" s="225" t="s">
        <v>1209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179</v>
      </c>
      <c r="AU95" s="16" t="s">
        <v>85</v>
      </c>
    </row>
    <row r="96" s="2" customFormat="1" ht="37.8" customHeight="1">
      <c r="A96" s="37"/>
      <c r="B96" s="38"/>
      <c r="C96" s="211" t="s">
        <v>85</v>
      </c>
      <c r="D96" s="211" t="s">
        <v>172</v>
      </c>
      <c r="E96" s="212" t="s">
        <v>1210</v>
      </c>
      <c r="F96" s="213" t="s">
        <v>1211</v>
      </c>
      <c r="G96" s="214" t="s">
        <v>175</v>
      </c>
      <c r="H96" s="215">
        <v>1676.8920000000001</v>
      </c>
      <c r="I96" s="216"/>
      <c r="J96" s="217">
        <f>ROUND(I96*H96,2)</f>
        <v>0</v>
      </c>
      <c r="K96" s="213" t="s">
        <v>176</v>
      </c>
      <c r="L96" s="43"/>
      <c r="M96" s="218" t="s">
        <v>19</v>
      </c>
      <c r="N96" s="219" t="s">
        <v>47</v>
      </c>
      <c r="O96" s="83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177</v>
      </c>
      <c r="AT96" s="222" t="s">
        <v>172</v>
      </c>
      <c r="AU96" s="222" t="s">
        <v>85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83</v>
      </c>
      <c r="BK96" s="223">
        <f>ROUND(I96*H96,2)</f>
        <v>0</v>
      </c>
      <c r="BL96" s="16" t="s">
        <v>177</v>
      </c>
      <c r="BM96" s="222" t="s">
        <v>1212</v>
      </c>
    </row>
    <row r="97" s="2" customFormat="1">
      <c r="A97" s="37"/>
      <c r="B97" s="38"/>
      <c r="C97" s="39"/>
      <c r="D97" s="224" t="s">
        <v>179</v>
      </c>
      <c r="E97" s="39"/>
      <c r="F97" s="225" t="s">
        <v>1213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85</v>
      </c>
    </row>
    <row r="98" s="2" customFormat="1" ht="16.5" customHeight="1">
      <c r="A98" s="37"/>
      <c r="B98" s="38"/>
      <c r="C98" s="231" t="s">
        <v>188</v>
      </c>
      <c r="D98" s="231" t="s">
        <v>240</v>
      </c>
      <c r="E98" s="232" t="s">
        <v>512</v>
      </c>
      <c r="F98" s="233" t="s">
        <v>940</v>
      </c>
      <c r="G98" s="234" t="s">
        <v>225</v>
      </c>
      <c r="H98" s="235">
        <v>27.248999999999999</v>
      </c>
      <c r="I98" s="236"/>
      <c r="J98" s="237">
        <f>ROUND(I98*H98,2)</f>
        <v>0</v>
      </c>
      <c r="K98" s="233" t="s">
        <v>176</v>
      </c>
      <c r="L98" s="238"/>
      <c r="M98" s="239" t="s">
        <v>19</v>
      </c>
      <c r="N98" s="240" t="s">
        <v>47</v>
      </c>
      <c r="O98" s="83"/>
      <c r="P98" s="220">
        <f>O98*H98</f>
        <v>0</v>
      </c>
      <c r="Q98" s="220">
        <v>1</v>
      </c>
      <c r="R98" s="220">
        <f>Q98*H98</f>
        <v>27.248999999999999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211</v>
      </c>
      <c r="AT98" s="222" t="s">
        <v>240</v>
      </c>
      <c r="AU98" s="222" t="s">
        <v>85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83</v>
      </c>
      <c r="BK98" s="223">
        <f>ROUND(I98*H98,2)</f>
        <v>0</v>
      </c>
      <c r="BL98" s="16" t="s">
        <v>177</v>
      </c>
      <c r="BM98" s="222" t="s">
        <v>1214</v>
      </c>
    </row>
    <row r="99" s="2" customFormat="1">
      <c r="A99" s="37"/>
      <c r="B99" s="38"/>
      <c r="C99" s="39"/>
      <c r="D99" s="229" t="s">
        <v>181</v>
      </c>
      <c r="E99" s="39"/>
      <c r="F99" s="230" t="s">
        <v>1093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181</v>
      </c>
      <c r="AU99" s="16" t="s">
        <v>85</v>
      </c>
    </row>
    <row r="100" s="2" customFormat="1" ht="16.5" customHeight="1">
      <c r="A100" s="37"/>
      <c r="B100" s="38"/>
      <c r="C100" s="211" t="s">
        <v>177</v>
      </c>
      <c r="D100" s="211" t="s">
        <v>172</v>
      </c>
      <c r="E100" s="212" t="s">
        <v>1215</v>
      </c>
      <c r="F100" s="213" t="s">
        <v>1216</v>
      </c>
      <c r="G100" s="214" t="s">
        <v>175</v>
      </c>
      <c r="H100" s="215">
        <v>955.149</v>
      </c>
      <c r="I100" s="216"/>
      <c r="J100" s="217">
        <f>ROUND(I100*H100,2)</f>
        <v>0</v>
      </c>
      <c r="K100" s="213" t="s">
        <v>176</v>
      </c>
      <c r="L100" s="43"/>
      <c r="M100" s="218" t="s">
        <v>19</v>
      </c>
      <c r="N100" s="219" t="s">
        <v>47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177</v>
      </c>
      <c r="AT100" s="222" t="s">
        <v>172</v>
      </c>
      <c r="AU100" s="222" t="s">
        <v>85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83</v>
      </c>
      <c r="BK100" s="223">
        <f>ROUND(I100*H100,2)</f>
        <v>0</v>
      </c>
      <c r="BL100" s="16" t="s">
        <v>177</v>
      </c>
      <c r="BM100" s="222" t="s">
        <v>1217</v>
      </c>
    </row>
    <row r="101" s="2" customFormat="1">
      <c r="A101" s="37"/>
      <c r="B101" s="38"/>
      <c r="C101" s="39"/>
      <c r="D101" s="224" t="s">
        <v>179</v>
      </c>
      <c r="E101" s="39"/>
      <c r="F101" s="225" t="s">
        <v>1218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179</v>
      </c>
      <c r="AU101" s="16" t="s">
        <v>85</v>
      </c>
    </row>
    <row r="102" s="2" customFormat="1" ht="21.75" customHeight="1">
      <c r="A102" s="37"/>
      <c r="B102" s="38"/>
      <c r="C102" s="211" t="s">
        <v>200</v>
      </c>
      <c r="D102" s="211" t="s">
        <v>172</v>
      </c>
      <c r="E102" s="212" t="s">
        <v>195</v>
      </c>
      <c r="F102" s="213" t="s">
        <v>196</v>
      </c>
      <c r="G102" s="214" t="s">
        <v>191</v>
      </c>
      <c r="H102" s="215">
        <v>296.77100000000002</v>
      </c>
      <c r="I102" s="216"/>
      <c r="J102" s="217">
        <f>ROUND(I102*H102,2)</f>
        <v>0</v>
      </c>
      <c r="K102" s="213" t="s">
        <v>176</v>
      </c>
      <c r="L102" s="43"/>
      <c r="M102" s="218" t="s">
        <v>19</v>
      </c>
      <c r="N102" s="219" t="s">
        <v>47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177</v>
      </c>
      <c r="AT102" s="222" t="s">
        <v>172</v>
      </c>
      <c r="AU102" s="222" t="s">
        <v>85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83</v>
      </c>
      <c r="BK102" s="223">
        <f>ROUND(I102*H102,2)</f>
        <v>0</v>
      </c>
      <c r="BL102" s="16" t="s">
        <v>177</v>
      </c>
      <c r="BM102" s="222" t="s">
        <v>1219</v>
      </c>
    </row>
    <row r="103" s="2" customFormat="1">
      <c r="A103" s="37"/>
      <c r="B103" s="38"/>
      <c r="C103" s="39"/>
      <c r="D103" s="224" t="s">
        <v>179</v>
      </c>
      <c r="E103" s="39"/>
      <c r="F103" s="225" t="s">
        <v>198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179</v>
      </c>
      <c r="AU103" s="16" t="s">
        <v>85</v>
      </c>
    </row>
    <row r="104" s="2" customFormat="1">
      <c r="A104" s="37"/>
      <c r="B104" s="38"/>
      <c r="C104" s="39"/>
      <c r="D104" s="229" t="s">
        <v>181</v>
      </c>
      <c r="E104" s="39"/>
      <c r="F104" s="230" t="s">
        <v>550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181</v>
      </c>
      <c r="AU104" s="16" t="s">
        <v>85</v>
      </c>
    </row>
    <row r="105" s="2" customFormat="1" ht="24.15" customHeight="1">
      <c r="A105" s="37"/>
      <c r="B105" s="38"/>
      <c r="C105" s="211" t="s">
        <v>203</v>
      </c>
      <c r="D105" s="211" t="s">
        <v>172</v>
      </c>
      <c r="E105" s="212" t="s">
        <v>1034</v>
      </c>
      <c r="F105" s="213" t="s">
        <v>1035</v>
      </c>
      <c r="G105" s="214" t="s">
        <v>191</v>
      </c>
      <c r="H105" s="215">
        <v>216.30000000000001</v>
      </c>
      <c r="I105" s="216"/>
      <c r="J105" s="217">
        <f>ROUND(I105*H105,2)</f>
        <v>0</v>
      </c>
      <c r="K105" s="213" t="s">
        <v>176</v>
      </c>
      <c r="L105" s="43"/>
      <c r="M105" s="218" t="s">
        <v>19</v>
      </c>
      <c r="N105" s="219" t="s">
        <v>47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177</v>
      </c>
      <c r="AT105" s="222" t="s">
        <v>172</v>
      </c>
      <c r="AU105" s="222" t="s">
        <v>85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83</v>
      </c>
      <c r="BK105" s="223">
        <f>ROUND(I105*H105,2)</f>
        <v>0</v>
      </c>
      <c r="BL105" s="16" t="s">
        <v>177</v>
      </c>
      <c r="BM105" s="222" t="s">
        <v>1220</v>
      </c>
    </row>
    <row r="106" s="2" customFormat="1">
      <c r="A106" s="37"/>
      <c r="B106" s="38"/>
      <c r="C106" s="39"/>
      <c r="D106" s="224" t="s">
        <v>179</v>
      </c>
      <c r="E106" s="39"/>
      <c r="F106" s="225" t="s">
        <v>1037</v>
      </c>
      <c r="G106" s="39"/>
      <c r="H106" s="39"/>
      <c r="I106" s="226"/>
      <c r="J106" s="39"/>
      <c r="K106" s="39"/>
      <c r="L106" s="43"/>
      <c r="M106" s="227"/>
      <c r="N106" s="228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179</v>
      </c>
      <c r="AU106" s="16" t="s">
        <v>85</v>
      </c>
    </row>
    <row r="107" s="2" customFormat="1">
      <c r="A107" s="37"/>
      <c r="B107" s="38"/>
      <c r="C107" s="39"/>
      <c r="D107" s="229" t="s">
        <v>181</v>
      </c>
      <c r="E107" s="39"/>
      <c r="F107" s="230" t="s">
        <v>1221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181</v>
      </c>
      <c r="AU107" s="16" t="s">
        <v>85</v>
      </c>
    </row>
    <row r="108" s="2" customFormat="1" ht="24.15" customHeight="1">
      <c r="A108" s="37"/>
      <c r="B108" s="38"/>
      <c r="C108" s="211" t="s">
        <v>209</v>
      </c>
      <c r="D108" s="211" t="s">
        <v>172</v>
      </c>
      <c r="E108" s="212" t="s">
        <v>1222</v>
      </c>
      <c r="F108" s="213" t="s">
        <v>1223</v>
      </c>
      <c r="G108" s="214" t="s">
        <v>355</v>
      </c>
      <c r="H108" s="215">
        <v>1</v>
      </c>
      <c r="I108" s="216"/>
      <c r="J108" s="217">
        <f>ROUND(I108*H108,2)</f>
        <v>0</v>
      </c>
      <c r="K108" s="213" t="s">
        <v>176</v>
      </c>
      <c r="L108" s="43"/>
      <c r="M108" s="218" t="s">
        <v>19</v>
      </c>
      <c r="N108" s="219" t="s">
        <v>47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177</v>
      </c>
      <c r="AT108" s="222" t="s">
        <v>172</v>
      </c>
      <c r="AU108" s="222" t="s">
        <v>85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83</v>
      </c>
      <c r="BK108" s="223">
        <f>ROUND(I108*H108,2)</f>
        <v>0</v>
      </c>
      <c r="BL108" s="16" t="s">
        <v>177</v>
      </c>
      <c r="BM108" s="222" t="s">
        <v>1224</v>
      </c>
    </row>
    <row r="109" s="2" customFormat="1">
      <c r="A109" s="37"/>
      <c r="B109" s="38"/>
      <c r="C109" s="39"/>
      <c r="D109" s="224" t="s">
        <v>179</v>
      </c>
      <c r="E109" s="39"/>
      <c r="F109" s="225" t="s">
        <v>1225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179</v>
      </c>
      <c r="AU109" s="16" t="s">
        <v>85</v>
      </c>
    </row>
    <row r="110" s="2" customFormat="1" ht="33" customHeight="1">
      <c r="A110" s="37"/>
      <c r="B110" s="38"/>
      <c r="C110" s="211" t="s">
        <v>211</v>
      </c>
      <c r="D110" s="211" t="s">
        <v>172</v>
      </c>
      <c r="E110" s="212" t="s">
        <v>1226</v>
      </c>
      <c r="F110" s="213" t="s">
        <v>1227</v>
      </c>
      <c r="G110" s="214" t="s">
        <v>355</v>
      </c>
      <c r="H110" s="215">
        <v>4</v>
      </c>
      <c r="I110" s="216"/>
      <c r="J110" s="217">
        <f>ROUND(I110*H110,2)</f>
        <v>0</v>
      </c>
      <c r="K110" s="213" t="s">
        <v>176</v>
      </c>
      <c r="L110" s="43"/>
      <c r="M110" s="218" t="s">
        <v>19</v>
      </c>
      <c r="N110" s="219" t="s">
        <v>47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177</v>
      </c>
      <c r="AT110" s="222" t="s">
        <v>172</v>
      </c>
      <c r="AU110" s="222" t="s">
        <v>85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83</v>
      </c>
      <c r="BK110" s="223">
        <f>ROUND(I110*H110,2)</f>
        <v>0</v>
      </c>
      <c r="BL110" s="16" t="s">
        <v>177</v>
      </c>
      <c r="BM110" s="222" t="s">
        <v>1228</v>
      </c>
    </row>
    <row r="111" s="2" customFormat="1">
      <c r="A111" s="37"/>
      <c r="B111" s="38"/>
      <c r="C111" s="39"/>
      <c r="D111" s="224" t="s">
        <v>179</v>
      </c>
      <c r="E111" s="39"/>
      <c r="F111" s="225" t="s">
        <v>1229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179</v>
      </c>
      <c r="AU111" s="16" t="s">
        <v>85</v>
      </c>
    </row>
    <row r="112" s="2" customFormat="1" ht="37.8" customHeight="1">
      <c r="A112" s="37"/>
      <c r="B112" s="38"/>
      <c r="C112" s="211" t="s">
        <v>213</v>
      </c>
      <c r="D112" s="211" t="s">
        <v>172</v>
      </c>
      <c r="E112" s="212" t="s">
        <v>752</v>
      </c>
      <c r="F112" s="213" t="s">
        <v>753</v>
      </c>
      <c r="G112" s="214" t="s">
        <v>191</v>
      </c>
      <c r="H112" s="215">
        <v>216.30000000000001</v>
      </c>
      <c r="I112" s="216"/>
      <c r="J112" s="217">
        <f>ROUND(I112*H112,2)</f>
        <v>0</v>
      </c>
      <c r="K112" s="213" t="s">
        <v>176</v>
      </c>
      <c r="L112" s="43"/>
      <c r="M112" s="218" t="s">
        <v>19</v>
      </c>
      <c r="N112" s="219" t="s">
        <v>47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177</v>
      </c>
      <c r="AT112" s="222" t="s">
        <v>172</v>
      </c>
      <c r="AU112" s="222" t="s">
        <v>85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83</v>
      </c>
      <c r="BK112" s="223">
        <f>ROUND(I112*H112,2)</f>
        <v>0</v>
      </c>
      <c r="BL112" s="16" t="s">
        <v>177</v>
      </c>
      <c r="BM112" s="222" t="s">
        <v>1230</v>
      </c>
    </row>
    <row r="113" s="2" customFormat="1">
      <c r="A113" s="37"/>
      <c r="B113" s="38"/>
      <c r="C113" s="39"/>
      <c r="D113" s="224" t="s">
        <v>179</v>
      </c>
      <c r="E113" s="39"/>
      <c r="F113" s="225" t="s">
        <v>755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179</v>
      </c>
      <c r="AU113" s="16" t="s">
        <v>85</v>
      </c>
    </row>
    <row r="114" s="2" customFormat="1" ht="37.8" customHeight="1">
      <c r="A114" s="37"/>
      <c r="B114" s="38"/>
      <c r="C114" s="211" t="s">
        <v>218</v>
      </c>
      <c r="D114" s="211" t="s">
        <v>172</v>
      </c>
      <c r="E114" s="212" t="s">
        <v>204</v>
      </c>
      <c r="F114" s="213" t="s">
        <v>205</v>
      </c>
      <c r="G114" s="214" t="s">
        <v>191</v>
      </c>
      <c r="H114" s="215">
        <v>296.77100000000002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47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85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83</v>
      </c>
      <c r="BK114" s="223">
        <f>ROUND(I114*H114,2)</f>
        <v>0</v>
      </c>
      <c r="BL114" s="16" t="s">
        <v>177</v>
      </c>
      <c r="BM114" s="222" t="s">
        <v>1231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207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85</v>
      </c>
    </row>
    <row r="116" s="2" customFormat="1" ht="37.8" customHeight="1">
      <c r="A116" s="37"/>
      <c r="B116" s="38"/>
      <c r="C116" s="211" t="s">
        <v>220</v>
      </c>
      <c r="D116" s="211" t="s">
        <v>172</v>
      </c>
      <c r="E116" s="212" t="s">
        <v>204</v>
      </c>
      <c r="F116" s="213" t="s">
        <v>205</v>
      </c>
      <c r="G116" s="214" t="s">
        <v>191</v>
      </c>
      <c r="H116" s="215">
        <v>334.30200000000002</v>
      </c>
      <c r="I116" s="216"/>
      <c r="J116" s="217">
        <f>ROUND(I116*H116,2)</f>
        <v>0</v>
      </c>
      <c r="K116" s="213" t="s">
        <v>176</v>
      </c>
      <c r="L116" s="43"/>
      <c r="M116" s="218" t="s">
        <v>19</v>
      </c>
      <c r="N116" s="219" t="s">
        <v>47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177</v>
      </c>
      <c r="AT116" s="222" t="s">
        <v>172</v>
      </c>
      <c r="AU116" s="222" t="s">
        <v>85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83</v>
      </c>
      <c r="BK116" s="223">
        <f>ROUND(I116*H116,2)</f>
        <v>0</v>
      </c>
      <c r="BL116" s="16" t="s">
        <v>177</v>
      </c>
      <c r="BM116" s="222" t="s">
        <v>1232</v>
      </c>
    </row>
    <row r="117" s="2" customFormat="1">
      <c r="A117" s="37"/>
      <c r="B117" s="38"/>
      <c r="C117" s="39"/>
      <c r="D117" s="224" t="s">
        <v>179</v>
      </c>
      <c r="E117" s="39"/>
      <c r="F117" s="225" t="s">
        <v>207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179</v>
      </c>
      <c r="AU117" s="16" t="s">
        <v>85</v>
      </c>
    </row>
    <row r="118" s="2" customFormat="1">
      <c r="A118" s="37"/>
      <c r="B118" s="38"/>
      <c r="C118" s="39"/>
      <c r="D118" s="229" t="s">
        <v>181</v>
      </c>
      <c r="E118" s="39"/>
      <c r="F118" s="230" t="s">
        <v>971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181</v>
      </c>
      <c r="AU118" s="16" t="s">
        <v>85</v>
      </c>
    </row>
    <row r="119" s="2" customFormat="1" ht="24.15" customHeight="1">
      <c r="A119" s="37"/>
      <c r="B119" s="38"/>
      <c r="C119" s="211" t="s">
        <v>222</v>
      </c>
      <c r="D119" s="211" t="s">
        <v>172</v>
      </c>
      <c r="E119" s="212" t="s">
        <v>767</v>
      </c>
      <c r="F119" s="213" t="s">
        <v>768</v>
      </c>
      <c r="G119" s="214" t="s">
        <v>191</v>
      </c>
      <c r="H119" s="215">
        <v>296.77100000000002</v>
      </c>
      <c r="I119" s="216"/>
      <c r="J119" s="217">
        <f>ROUND(I119*H119,2)</f>
        <v>0</v>
      </c>
      <c r="K119" s="213" t="s">
        <v>176</v>
      </c>
      <c r="L119" s="43"/>
      <c r="M119" s="218" t="s">
        <v>19</v>
      </c>
      <c r="N119" s="219" t="s">
        <v>47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177</v>
      </c>
      <c r="AT119" s="222" t="s">
        <v>172</v>
      </c>
      <c r="AU119" s="222" t="s">
        <v>85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83</v>
      </c>
      <c r="BK119" s="223">
        <f>ROUND(I119*H119,2)</f>
        <v>0</v>
      </c>
      <c r="BL119" s="16" t="s">
        <v>177</v>
      </c>
      <c r="BM119" s="222" t="s">
        <v>1233</v>
      </c>
    </row>
    <row r="120" s="2" customFormat="1">
      <c r="A120" s="37"/>
      <c r="B120" s="38"/>
      <c r="C120" s="39"/>
      <c r="D120" s="224" t="s">
        <v>179</v>
      </c>
      <c r="E120" s="39"/>
      <c r="F120" s="225" t="s">
        <v>770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85</v>
      </c>
    </row>
    <row r="121" s="2" customFormat="1">
      <c r="A121" s="37"/>
      <c r="B121" s="38"/>
      <c r="C121" s="39"/>
      <c r="D121" s="229" t="s">
        <v>181</v>
      </c>
      <c r="E121" s="39"/>
      <c r="F121" s="230" t="s">
        <v>529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181</v>
      </c>
      <c r="AU121" s="16" t="s">
        <v>85</v>
      </c>
    </row>
    <row r="122" s="2" customFormat="1" ht="24.15" customHeight="1">
      <c r="A122" s="37"/>
      <c r="B122" s="38"/>
      <c r="C122" s="211" t="s">
        <v>229</v>
      </c>
      <c r="D122" s="211" t="s">
        <v>172</v>
      </c>
      <c r="E122" s="212" t="s">
        <v>767</v>
      </c>
      <c r="F122" s="213" t="s">
        <v>768</v>
      </c>
      <c r="G122" s="214" t="s">
        <v>191</v>
      </c>
      <c r="H122" s="215">
        <v>334.30200000000002</v>
      </c>
      <c r="I122" s="216"/>
      <c r="J122" s="217">
        <f>ROUND(I122*H122,2)</f>
        <v>0</v>
      </c>
      <c r="K122" s="213" t="s">
        <v>176</v>
      </c>
      <c r="L122" s="43"/>
      <c r="M122" s="218" t="s">
        <v>19</v>
      </c>
      <c r="N122" s="219" t="s">
        <v>47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177</v>
      </c>
      <c r="AT122" s="222" t="s">
        <v>172</v>
      </c>
      <c r="AU122" s="222" t="s">
        <v>85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83</v>
      </c>
      <c r="BK122" s="223">
        <f>ROUND(I122*H122,2)</f>
        <v>0</v>
      </c>
      <c r="BL122" s="16" t="s">
        <v>177</v>
      </c>
      <c r="BM122" s="222" t="s">
        <v>1234</v>
      </c>
    </row>
    <row r="123" s="2" customFormat="1">
      <c r="A123" s="37"/>
      <c r="B123" s="38"/>
      <c r="C123" s="39"/>
      <c r="D123" s="224" t="s">
        <v>179</v>
      </c>
      <c r="E123" s="39"/>
      <c r="F123" s="225" t="s">
        <v>770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179</v>
      </c>
      <c r="AU123" s="16" t="s">
        <v>85</v>
      </c>
    </row>
    <row r="124" s="2" customFormat="1" ht="24.15" customHeight="1">
      <c r="A124" s="37"/>
      <c r="B124" s="38"/>
      <c r="C124" s="211" t="s">
        <v>232</v>
      </c>
      <c r="D124" s="211" t="s">
        <v>172</v>
      </c>
      <c r="E124" s="212" t="s">
        <v>532</v>
      </c>
      <c r="F124" s="213" t="s">
        <v>533</v>
      </c>
      <c r="G124" s="214" t="s">
        <v>225</v>
      </c>
      <c r="H124" s="215">
        <v>519.35000000000002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47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177</v>
      </c>
      <c r="AT124" s="222" t="s">
        <v>172</v>
      </c>
      <c r="AU124" s="222" t="s">
        <v>85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83</v>
      </c>
      <c r="BK124" s="223">
        <f>ROUND(I124*H124,2)</f>
        <v>0</v>
      </c>
      <c r="BL124" s="16" t="s">
        <v>177</v>
      </c>
      <c r="BM124" s="222" t="s">
        <v>1235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535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85</v>
      </c>
    </row>
    <row r="126" s="2" customFormat="1">
      <c r="A126" s="37"/>
      <c r="B126" s="38"/>
      <c r="C126" s="39"/>
      <c r="D126" s="229" t="s">
        <v>181</v>
      </c>
      <c r="E126" s="39"/>
      <c r="F126" s="230" t="s">
        <v>1236</v>
      </c>
      <c r="G126" s="39"/>
      <c r="H126" s="39"/>
      <c r="I126" s="226"/>
      <c r="J126" s="39"/>
      <c r="K126" s="39"/>
      <c r="L126" s="43"/>
      <c r="M126" s="227"/>
      <c r="N126" s="228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181</v>
      </c>
      <c r="AU126" s="16" t="s">
        <v>85</v>
      </c>
    </row>
    <row r="127" s="2" customFormat="1" ht="24.15" customHeight="1">
      <c r="A127" s="37"/>
      <c r="B127" s="38"/>
      <c r="C127" s="211" t="s">
        <v>8</v>
      </c>
      <c r="D127" s="211" t="s">
        <v>172</v>
      </c>
      <c r="E127" s="212" t="s">
        <v>790</v>
      </c>
      <c r="F127" s="213" t="s">
        <v>981</v>
      </c>
      <c r="G127" s="214" t="s">
        <v>191</v>
      </c>
      <c r="H127" s="215">
        <v>245.49700000000001</v>
      </c>
      <c r="I127" s="216"/>
      <c r="J127" s="217">
        <f>ROUND(I127*H127,2)</f>
        <v>0</v>
      </c>
      <c r="K127" s="213" t="s">
        <v>176</v>
      </c>
      <c r="L127" s="43"/>
      <c r="M127" s="218" t="s">
        <v>19</v>
      </c>
      <c r="N127" s="219" t="s">
        <v>47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177</v>
      </c>
      <c r="AT127" s="222" t="s">
        <v>172</v>
      </c>
      <c r="AU127" s="222" t="s">
        <v>85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83</v>
      </c>
      <c r="BK127" s="223">
        <f>ROUND(I127*H127,2)</f>
        <v>0</v>
      </c>
      <c r="BL127" s="16" t="s">
        <v>177</v>
      </c>
      <c r="BM127" s="222" t="s">
        <v>1237</v>
      </c>
    </row>
    <row r="128" s="2" customFormat="1">
      <c r="A128" s="37"/>
      <c r="B128" s="38"/>
      <c r="C128" s="39"/>
      <c r="D128" s="224" t="s">
        <v>179</v>
      </c>
      <c r="E128" s="39"/>
      <c r="F128" s="225" t="s">
        <v>793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179</v>
      </c>
      <c r="AU128" s="16" t="s">
        <v>85</v>
      </c>
    </row>
    <row r="129" s="2" customFormat="1">
      <c r="A129" s="37"/>
      <c r="B129" s="38"/>
      <c r="C129" s="39"/>
      <c r="D129" s="229" t="s">
        <v>181</v>
      </c>
      <c r="E129" s="39"/>
      <c r="F129" s="230" t="s">
        <v>543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181</v>
      </c>
      <c r="AU129" s="16" t="s">
        <v>85</v>
      </c>
    </row>
    <row r="130" s="2" customFormat="1" ht="21.75" customHeight="1">
      <c r="A130" s="37"/>
      <c r="B130" s="38"/>
      <c r="C130" s="211" t="s">
        <v>239</v>
      </c>
      <c r="D130" s="211" t="s">
        <v>172</v>
      </c>
      <c r="E130" s="212" t="s">
        <v>546</v>
      </c>
      <c r="F130" s="213" t="s">
        <v>547</v>
      </c>
      <c r="G130" s="214" t="s">
        <v>175</v>
      </c>
      <c r="H130" s="215">
        <v>1636.6479999999999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47</v>
      </c>
      <c r="O130" s="83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177</v>
      </c>
      <c r="AT130" s="222" t="s">
        <v>172</v>
      </c>
      <c r="AU130" s="222" t="s">
        <v>85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83</v>
      </c>
      <c r="BK130" s="223">
        <f>ROUND(I130*H130,2)</f>
        <v>0</v>
      </c>
      <c r="BL130" s="16" t="s">
        <v>177</v>
      </c>
      <c r="BM130" s="222" t="s">
        <v>1238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549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85</v>
      </c>
    </row>
    <row r="132" s="2" customFormat="1">
      <c r="A132" s="37"/>
      <c r="B132" s="38"/>
      <c r="C132" s="39"/>
      <c r="D132" s="229" t="s">
        <v>181</v>
      </c>
      <c r="E132" s="39"/>
      <c r="F132" s="230" t="s">
        <v>550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181</v>
      </c>
      <c r="AU132" s="16" t="s">
        <v>85</v>
      </c>
    </row>
    <row r="133" s="2" customFormat="1" ht="24.15" customHeight="1">
      <c r="A133" s="37"/>
      <c r="B133" s="38"/>
      <c r="C133" s="211" t="s">
        <v>245</v>
      </c>
      <c r="D133" s="211" t="s">
        <v>172</v>
      </c>
      <c r="E133" s="212" t="s">
        <v>805</v>
      </c>
      <c r="F133" s="213" t="s">
        <v>806</v>
      </c>
      <c r="G133" s="214" t="s">
        <v>175</v>
      </c>
      <c r="H133" s="215">
        <v>1442</v>
      </c>
      <c r="I133" s="216"/>
      <c r="J133" s="217">
        <f>ROUND(I133*H133,2)</f>
        <v>0</v>
      </c>
      <c r="K133" s="213" t="s">
        <v>176</v>
      </c>
      <c r="L133" s="43"/>
      <c r="M133" s="218" t="s">
        <v>19</v>
      </c>
      <c r="N133" s="219" t="s">
        <v>47</v>
      </c>
      <c r="O133" s="83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177</v>
      </c>
      <c r="AT133" s="222" t="s">
        <v>172</v>
      </c>
      <c r="AU133" s="222" t="s">
        <v>85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83</v>
      </c>
      <c r="BK133" s="223">
        <f>ROUND(I133*H133,2)</f>
        <v>0</v>
      </c>
      <c r="BL133" s="16" t="s">
        <v>177</v>
      </c>
      <c r="BM133" s="222" t="s">
        <v>1239</v>
      </c>
    </row>
    <row r="134" s="2" customFormat="1">
      <c r="A134" s="37"/>
      <c r="B134" s="38"/>
      <c r="C134" s="39"/>
      <c r="D134" s="224" t="s">
        <v>179</v>
      </c>
      <c r="E134" s="39"/>
      <c r="F134" s="225" t="s">
        <v>808</v>
      </c>
      <c r="G134" s="39"/>
      <c r="H134" s="39"/>
      <c r="I134" s="226"/>
      <c r="J134" s="39"/>
      <c r="K134" s="39"/>
      <c r="L134" s="43"/>
      <c r="M134" s="227"/>
      <c r="N134" s="228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179</v>
      </c>
      <c r="AU134" s="16" t="s">
        <v>85</v>
      </c>
    </row>
    <row r="135" s="2" customFormat="1" ht="16.5" customHeight="1">
      <c r="A135" s="37"/>
      <c r="B135" s="38"/>
      <c r="C135" s="211" t="s">
        <v>251</v>
      </c>
      <c r="D135" s="211" t="s">
        <v>172</v>
      </c>
      <c r="E135" s="212" t="s">
        <v>809</v>
      </c>
      <c r="F135" s="213" t="s">
        <v>810</v>
      </c>
      <c r="G135" s="214" t="s">
        <v>175</v>
      </c>
      <c r="H135" s="215">
        <v>1442</v>
      </c>
      <c r="I135" s="216"/>
      <c r="J135" s="217">
        <f>ROUND(I135*H135,2)</f>
        <v>0</v>
      </c>
      <c r="K135" s="213" t="s">
        <v>176</v>
      </c>
      <c r="L135" s="43"/>
      <c r="M135" s="218" t="s">
        <v>19</v>
      </c>
      <c r="N135" s="219" t="s">
        <v>47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177</v>
      </c>
      <c r="AT135" s="222" t="s">
        <v>172</v>
      </c>
      <c r="AU135" s="222" t="s">
        <v>85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83</v>
      </c>
      <c r="BK135" s="223">
        <f>ROUND(I135*H135,2)</f>
        <v>0</v>
      </c>
      <c r="BL135" s="16" t="s">
        <v>177</v>
      </c>
      <c r="BM135" s="222" t="s">
        <v>1240</v>
      </c>
    </row>
    <row r="136" s="2" customFormat="1">
      <c r="A136" s="37"/>
      <c r="B136" s="38"/>
      <c r="C136" s="39"/>
      <c r="D136" s="224" t="s">
        <v>179</v>
      </c>
      <c r="E136" s="39"/>
      <c r="F136" s="225" t="s">
        <v>812</v>
      </c>
      <c r="G136" s="39"/>
      <c r="H136" s="39"/>
      <c r="I136" s="226"/>
      <c r="J136" s="39"/>
      <c r="K136" s="39"/>
      <c r="L136" s="43"/>
      <c r="M136" s="227"/>
      <c r="N136" s="228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179</v>
      </c>
      <c r="AU136" s="16" t="s">
        <v>85</v>
      </c>
    </row>
    <row r="137" s="2" customFormat="1" ht="16.5" customHeight="1">
      <c r="A137" s="37"/>
      <c r="B137" s="38"/>
      <c r="C137" s="231" t="s">
        <v>253</v>
      </c>
      <c r="D137" s="231" t="s">
        <v>240</v>
      </c>
      <c r="E137" s="232" t="s">
        <v>813</v>
      </c>
      <c r="F137" s="233" t="s">
        <v>814</v>
      </c>
      <c r="G137" s="234" t="s">
        <v>815</v>
      </c>
      <c r="H137" s="235">
        <v>36.049999999999997</v>
      </c>
      <c r="I137" s="236"/>
      <c r="J137" s="237">
        <f>ROUND(I137*H137,2)</f>
        <v>0</v>
      </c>
      <c r="K137" s="233" t="s">
        <v>176</v>
      </c>
      <c r="L137" s="238"/>
      <c r="M137" s="239" t="s">
        <v>19</v>
      </c>
      <c r="N137" s="240" t="s">
        <v>47</v>
      </c>
      <c r="O137" s="83"/>
      <c r="P137" s="220">
        <f>O137*H137</f>
        <v>0</v>
      </c>
      <c r="Q137" s="220">
        <v>0.001</v>
      </c>
      <c r="R137" s="220">
        <f>Q137*H137</f>
        <v>0.036049999999999999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211</v>
      </c>
      <c r="AT137" s="222" t="s">
        <v>240</v>
      </c>
      <c r="AU137" s="222" t="s">
        <v>85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83</v>
      </c>
      <c r="BK137" s="223">
        <f>ROUND(I137*H137,2)</f>
        <v>0</v>
      </c>
      <c r="BL137" s="16" t="s">
        <v>177</v>
      </c>
      <c r="BM137" s="222" t="s">
        <v>1241</v>
      </c>
    </row>
    <row r="138" s="12" customFormat="1" ht="22.8" customHeight="1">
      <c r="A138" s="12"/>
      <c r="B138" s="195"/>
      <c r="C138" s="196"/>
      <c r="D138" s="197" t="s">
        <v>75</v>
      </c>
      <c r="E138" s="209" t="s">
        <v>200</v>
      </c>
      <c r="F138" s="209" t="s">
        <v>286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SUM(P139:P150)</f>
        <v>0</v>
      </c>
      <c r="Q138" s="203"/>
      <c r="R138" s="204">
        <f>SUM(R139:R150)</f>
        <v>1406.5258749899999</v>
      </c>
      <c r="S138" s="203"/>
      <c r="T138" s="205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83</v>
      </c>
      <c r="AT138" s="207" t="s">
        <v>75</v>
      </c>
      <c r="AU138" s="207" t="s">
        <v>83</v>
      </c>
      <c r="AY138" s="206" t="s">
        <v>170</v>
      </c>
      <c r="BK138" s="208">
        <f>SUM(BK139:BK150)</f>
        <v>0</v>
      </c>
    </row>
    <row r="139" s="2" customFormat="1" ht="21.75" customHeight="1">
      <c r="A139" s="37"/>
      <c r="B139" s="38"/>
      <c r="C139" s="211" t="s">
        <v>259</v>
      </c>
      <c r="D139" s="211" t="s">
        <v>172</v>
      </c>
      <c r="E139" s="212" t="s">
        <v>563</v>
      </c>
      <c r="F139" s="213" t="s">
        <v>564</v>
      </c>
      <c r="G139" s="214" t="s">
        <v>175</v>
      </c>
      <c r="H139" s="215">
        <v>1084.731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47</v>
      </c>
      <c r="O139" s="83"/>
      <c r="P139" s="220">
        <f>O139*H139</f>
        <v>0</v>
      </c>
      <c r="Q139" s="220">
        <v>0.48574000000000001</v>
      </c>
      <c r="R139" s="220">
        <f>Q139*H139</f>
        <v>526.89723593999997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85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83</v>
      </c>
      <c r="BK139" s="223">
        <f>ROUND(I139*H139,2)</f>
        <v>0</v>
      </c>
      <c r="BL139" s="16" t="s">
        <v>177</v>
      </c>
      <c r="BM139" s="222" t="s">
        <v>1242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566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85</v>
      </c>
    </row>
    <row r="141" s="2" customFormat="1">
      <c r="A141" s="37"/>
      <c r="B141" s="38"/>
      <c r="C141" s="39"/>
      <c r="D141" s="229" t="s">
        <v>181</v>
      </c>
      <c r="E141" s="39"/>
      <c r="F141" s="230" t="s">
        <v>1243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181</v>
      </c>
      <c r="AU141" s="16" t="s">
        <v>85</v>
      </c>
    </row>
    <row r="142" s="2" customFormat="1" ht="21.75" customHeight="1">
      <c r="A142" s="37"/>
      <c r="B142" s="38"/>
      <c r="C142" s="211" t="s">
        <v>7</v>
      </c>
      <c r="D142" s="211" t="s">
        <v>172</v>
      </c>
      <c r="E142" s="212" t="s">
        <v>572</v>
      </c>
      <c r="F142" s="213" t="s">
        <v>1004</v>
      </c>
      <c r="G142" s="214" t="s">
        <v>175</v>
      </c>
      <c r="H142" s="215">
        <v>1636.6479999999999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0.46000000000000002</v>
      </c>
      <c r="R142" s="220">
        <f>Q142*H142</f>
        <v>752.85807999999997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1244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575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>
      <c r="A144" s="37"/>
      <c r="B144" s="38"/>
      <c r="C144" s="39"/>
      <c r="D144" s="229" t="s">
        <v>181</v>
      </c>
      <c r="E144" s="39"/>
      <c r="F144" s="230" t="s">
        <v>1245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181</v>
      </c>
      <c r="AU144" s="16" t="s">
        <v>85</v>
      </c>
    </row>
    <row r="145" s="2" customFormat="1" ht="21.75" customHeight="1">
      <c r="A145" s="37"/>
      <c r="B145" s="38"/>
      <c r="C145" s="211" t="s">
        <v>269</v>
      </c>
      <c r="D145" s="211" t="s">
        <v>172</v>
      </c>
      <c r="E145" s="212" t="s">
        <v>311</v>
      </c>
      <c r="F145" s="213" t="s">
        <v>312</v>
      </c>
      <c r="G145" s="214" t="s">
        <v>175</v>
      </c>
      <c r="H145" s="215">
        <v>326.92000000000002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47</v>
      </c>
      <c r="O145" s="83"/>
      <c r="P145" s="220">
        <f>O145*H145</f>
        <v>0</v>
      </c>
      <c r="Q145" s="220">
        <v>0.23000000000000001</v>
      </c>
      <c r="R145" s="220">
        <f>Q145*H145</f>
        <v>75.191600000000008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85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83</v>
      </c>
      <c r="BK145" s="223">
        <f>ROUND(I145*H145,2)</f>
        <v>0</v>
      </c>
      <c r="BL145" s="16" t="s">
        <v>177</v>
      </c>
      <c r="BM145" s="222" t="s">
        <v>1246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314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85</v>
      </c>
    </row>
    <row r="147" s="2" customFormat="1" ht="24.15" customHeight="1">
      <c r="A147" s="37"/>
      <c r="B147" s="38"/>
      <c r="C147" s="211" t="s">
        <v>275</v>
      </c>
      <c r="D147" s="211" t="s">
        <v>172</v>
      </c>
      <c r="E147" s="212" t="s">
        <v>586</v>
      </c>
      <c r="F147" s="213" t="s">
        <v>587</v>
      </c>
      <c r="G147" s="214" t="s">
        <v>175</v>
      </c>
      <c r="H147" s="215">
        <v>1084.731</v>
      </c>
      <c r="I147" s="216"/>
      <c r="J147" s="217">
        <f>ROUND(I147*H147,2)</f>
        <v>0</v>
      </c>
      <c r="K147" s="213" t="s">
        <v>176</v>
      </c>
      <c r="L147" s="43"/>
      <c r="M147" s="218" t="s">
        <v>19</v>
      </c>
      <c r="N147" s="219" t="s">
        <v>47</v>
      </c>
      <c r="O147" s="83"/>
      <c r="P147" s="220">
        <f>O147*H147</f>
        <v>0</v>
      </c>
      <c r="Q147" s="220">
        <v>0.01585</v>
      </c>
      <c r="R147" s="220">
        <f>Q147*H147</f>
        <v>17.192986349999998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177</v>
      </c>
      <c r="AT147" s="222" t="s">
        <v>172</v>
      </c>
      <c r="AU147" s="222" t="s">
        <v>85</v>
      </c>
      <c r="AY147" s="16" t="s">
        <v>170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83</v>
      </c>
      <c r="BK147" s="223">
        <f>ROUND(I147*H147,2)</f>
        <v>0</v>
      </c>
      <c r="BL147" s="16" t="s">
        <v>177</v>
      </c>
      <c r="BM147" s="222" t="s">
        <v>1247</v>
      </c>
    </row>
    <row r="148" s="2" customFormat="1">
      <c r="A148" s="37"/>
      <c r="B148" s="38"/>
      <c r="C148" s="39"/>
      <c r="D148" s="224" t="s">
        <v>179</v>
      </c>
      <c r="E148" s="39"/>
      <c r="F148" s="225" t="s">
        <v>589</v>
      </c>
      <c r="G148" s="39"/>
      <c r="H148" s="39"/>
      <c r="I148" s="226"/>
      <c r="J148" s="39"/>
      <c r="K148" s="39"/>
      <c r="L148" s="43"/>
      <c r="M148" s="227"/>
      <c r="N148" s="228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179</v>
      </c>
      <c r="AU148" s="16" t="s">
        <v>85</v>
      </c>
    </row>
    <row r="149" s="2" customFormat="1" ht="24.15" customHeight="1">
      <c r="A149" s="37"/>
      <c r="B149" s="38"/>
      <c r="C149" s="211" t="s">
        <v>281</v>
      </c>
      <c r="D149" s="211" t="s">
        <v>172</v>
      </c>
      <c r="E149" s="212" t="s">
        <v>591</v>
      </c>
      <c r="F149" s="213" t="s">
        <v>592</v>
      </c>
      <c r="G149" s="214" t="s">
        <v>175</v>
      </c>
      <c r="H149" s="215">
        <v>1084.731</v>
      </c>
      <c r="I149" s="216"/>
      <c r="J149" s="217">
        <f>ROUND(I149*H149,2)</f>
        <v>0</v>
      </c>
      <c r="K149" s="213" t="s">
        <v>176</v>
      </c>
      <c r="L149" s="43"/>
      <c r="M149" s="218" t="s">
        <v>19</v>
      </c>
      <c r="N149" s="219" t="s">
        <v>47</v>
      </c>
      <c r="O149" s="83"/>
      <c r="P149" s="220">
        <f>O149*H149</f>
        <v>0</v>
      </c>
      <c r="Q149" s="220">
        <v>0.031699999999999999</v>
      </c>
      <c r="R149" s="220">
        <f>Q149*H149</f>
        <v>34.385972699999996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177</v>
      </c>
      <c r="AT149" s="222" t="s">
        <v>172</v>
      </c>
      <c r="AU149" s="222" t="s">
        <v>85</v>
      </c>
      <c r="AY149" s="16" t="s">
        <v>170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83</v>
      </c>
      <c r="BK149" s="223">
        <f>ROUND(I149*H149,2)</f>
        <v>0</v>
      </c>
      <c r="BL149" s="16" t="s">
        <v>177</v>
      </c>
      <c r="BM149" s="222" t="s">
        <v>1248</v>
      </c>
    </row>
    <row r="150" s="2" customFormat="1">
      <c r="A150" s="37"/>
      <c r="B150" s="38"/>
      <c r="C150" s="39"/>
      <c r="D150" s="224" t="s">
        <v>179</v>
      </c>
      <c r="E150" s="39"/>
      <c r="F150" s="225" t="s">
        <v>594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179</v>
      </c>
      <c r="AU150" s="16" t="s">
        <v>85</v>
      </c>
    </row>
    <row r="151" s="12" customFormat="1" ht="22.8" customHeight="1">
      <c r="A151" s="12"/>
      <c r="B151" s="195"/>
      <c r="C151" s="196"/>
      <c r="D151" s="197" t="s">
        <v>75</v>
      </c>
      <c r="E151" s="209" t="s">
        <v>213</v>
      </c>
      <c r="F151" s="209" t="s">
        <v>358</v>
      </c>
      <c r="G151" s="196"/>
      <c r="H151" s="196"/>
      <c r="I151" s="199"/>
      <c r="J151" s="210">
        <f>BK151</f>
        <v>0</v>
      </c>
      <c r="K151" s="196"/>
      <c r="L151" s="201"/>
      <c r="M151" s="202"/>
      <c r="N151" s="203"/>
      <c r="O151" s="203"/>
      <c r="P151" s="204">
        <f>SUM(P152:P155)</f>
        <v>0</v>
      </c>
      <c r="Q151" s="203"/>
      <c r="R151" s="204">
        <f>SUM(R152:R155)</f>
        <v>0.0041999999999999997</v>
      </c>
      <c r="S151" s="203"/>
      <c r="T151" s="205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6" t="s">
        <v>83</v>
      </c>
      <c r="AT151" s="207" t="s">
        <v>75</v>
      </c>
      <c r="AU151" s="207" t="s">
        <v>83</v>
      </c>
      <c r="AY151" s="206" t="s">
        <v>170</v>
      </c>
      <c r="BK151" s="208">
        <f>SUM(BK152:BK155)</f>
        <v>0</v>
      </c>
    </row>
    <row r="152" s="2" customFormat="1" ht="21.75" customHeight="1">
      <c r="A152" s="37"/>
      <c r="B152" s="38"/>
      <c r="C152" s="211" t="s">
        <v>287</v>
      </c>
      <c r="D152" s="211" t="s">
        <v>172</v>
      </c>
      <c r="E152" s="212" t="s">
        <v>1249</v>
      </c>
      <c r="F152" s="213" t="s">
        <v>1250</v>
      </c>
      <c r="G152" s="214" t="s">
        <v>355</v>
      </c>
      <c r="H152" s="215">
        <v>2</v>
      </c>
      <c r="I152" s="216"/>
      <c r="J152" s="217">
        <f>ROUND(I152*H152,2)</f>
        <v>0</v>
      </c>
      <c r="K152" s="213" t="s">
        <v>176</v>
      </c>
      <c r="L152" s="43"/>
      <c r="M152" s="218" t="s">
        <v>19</v>
      </c>
      <c r="N152" s="219" t="s">
        <v>47</v>
      </c>
      <c r="O152" s="83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177</v>
      </c>
      <c r="AT152" s="222" t="s">
        <v>172</v>
      </c>
      <c r="AU152" s="222" t="s">
        <v>85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83</v>
      </c>
      <c r="BK152" s="223">
        <f>ROUND(I152*H152,2)</f>
        <v>0</v>
      </c>
      <c r="BL152" s="16" t="s">
        <v>177</v>
      </c>
      <c r="BM152" s="222" t="s">
        <v>1251</v>
      </c>
    </row>
    <row r="153" s="2" customFormat="1">
      <c r="A153" s="37"/>
      <c r="B153" s="38"/>
      <c r="C153" s="39"/>
      <c r="D153" s="224" t="s">
        <v>179</v>
      </c>
      <c r="E153" s="39"/>
      <c r="F153" s="225" t="s">
        <v>1252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179</v>
      </c>
      <c r="AU153" s="16" t="s">
        <v>85</v>
      </c>
    </row>
    <row r="154" s="2" customFormat="1">
      <c r="A154" s="37"/>
      <c r="B154" s="38"/>
      <c r="C154" s="39"/>
      <c r="D154" s="229" t="s">
        <v>181</v>
      </c>
      <c r="E154" s="39"/>
      <c r="F154" s="230" t="s">
        <v>1253</v>
      </c>
      <c r="G154" s="39"/>
      <c r="H154" s="39"/>
      <c r="I154" s="226"/>
      <c r="J154" s="39"/>
      <c r="K154" s="39"/>
      <c r="L154" s="43"/>
      <c r="M154" s="227"/>
      <c r="N154" s="228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181</v>
      </c>
      <c r="AU154" s="16" t="s">
        <v>85</v>
      </c>
    </row>
    <row r="155" s="2" customFormat="1" ht="16.5" customHeight="1">
      <c r="A155" s="37"/>
      <c r="B155" s="38"/>
      <c r="C155" s="231" t="s">
        <v>293</v>
      </c>
      <c r="D155" s="231" t="s">
        <v>240</v>
      </c>
      <c r="E155" s="232" t="s">
        <v>1254</v>
      </c>
      <c r="F155" s="233" t="s">
        <v>1255</v>
      </c>
      <c r="G155" s="234" t="s">
        <v>355</v>
      </c>
      <c r="H155" s="235">
        <v>2</v>
      </c>
      <c r="I155" s="236"/>
      <c r="J155" s="237">
        <f>ROUND(I155*H155,2)</f>
        <v>0</v>
      </c>
      <c r="K155" s="233" t="s">
        <v>176</v>
      </c>
      <c r="L155" s="238"/>
      <c r="M155" s="239" t="s">
        <v>19</v>
      </c>
      <c r="N155" s="240" t="s">
        <v>47</v>
      </c>
      <c r="O155" s="83"/>
      <c r="P155" s="220">
        <f>O155*H155</f>
        <v>0</v>
      </c>
      <c r="Q155" s="220">
        <v>0.0020999999999999999</v>
      </c>
      <c r="R155" s="220">
        <f>Q155*H155</f>
        <v>0.0041999999999999997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211</v>
      </c>
      <c r="AT155" s="222" t="s">
        <v>240</v>
      </c>
      <c r="AU155" s="222" t="s">
        <v>85</v>
      </c>
      <c r="AY155" s="16" t="s">
        <v>170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83</v>
      </c>
      <c r="BK155" s="223">
        <f>ROUND(I155*H155,2)</f>
        <v>0</v>
      </c>
      <c r="BL155" s="16" t="s">
        <v>177</v>
      </c>
      <c r="BM155" s="222" t="s">
        <v>1256</v>
      </c>
    </row>
    <row r="156" s="12" customFormat="1" ht="22.8" customHeight="1">
      <c r="A156" s="12"/>
      <c r="B156" s="195"/>
      <c r="C156" s="196"/>
      <c r="D156" s="197" t="s">
        <v>75</v>
      </c>
      <c r="E156" s="209" t="s">
        <v>407</v>
      </c>
      <c r="F156" s="209" t="s">
        <v>408</v>
      </c>
      <c r="G156" s="196"/>
      <c r="H156" s="196"/>
      <c r="I156" s="199"/>
      <c r="J156" s="210">
        <f>BK156</f>
        <v>0</v>
      </c>
      <c r="K156" s="196"/>
      <c r="L156" s="201"/>
      <c r="M156" s="202"/>
      <c r="N156" s="203"/>
      <c r="O156" s="203"/>
      <c r="P156" s="204">
        <f>SUM(P157:P158)</f>
        <v>0</v>
      </c>
      <c r="Q156" s="203"/>
      <c r="R156" s="204">
        <f>SUM(R157:R158)</f>
        <v>0</v>
      </c>
      <c r="S156" s="203"/>
      <c r="T156" s="205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6" t="s">
        <v>83</v>
      </c>
      <c r="AT156" s="207" t="s">
        <v>75</v>
      </c>
      <c r="AU156" s="207" t="s">
        <v>83</v>
      </c>
      <c r="AY156" s="206" t="s">
        <v>170</v>
      </c>
      <c r="BK156" s="208">
        <f>SUM(BK157:BK158)</f>
        <v>0</v>
      </c>
    </row>
    <row r="157" s="2" customFormat="1" ht="24.15" customHeight="1">
      <c r="A157" s="37"/>
      <c r="B157" s="38"/>
      <c r="C157" s="211" t="s">
        <v>298</v>
      </c>
      <c r="D157" s="211" t="s">
        <v>172</v>
      </c>
      <c r="E157" s="212" t="s">
        <v>410</v>
      </c>
      <c r="F157" s="213" t="s">
        <v>411</v>
      </c>
      <c r="G157" s="214" t="s">
        <v>225</v>
      </c>
      <c r="H157" s="215">
        <v>1433.8150000000001</v>
      </c>
      <c r="I157" s="216"/>
      <c r="J157" s="217">
        <f>ROUND(I157*H157,2)</f>
        <v>0</v>
      </c>
      <c r="K157" s="213" t="s">
        <v>176</v>
      </c>
      <c r="L157" s="43"/>
      <c r="M157" s="218" t="s">
        <v>19</v>
      </c>
      <c r="N157" s="219" t="s">
        <v>47</v>
      </c>
      <c r="O157" s="83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177</v>
      </c>
      <c r="AT157" s="222" t="s">
        <v>172</v>
      </c>
      <c r="AU157" s="222" t="s">
        <v>85</v>
      </c>
      <c r="AY157" s="16" t="s">
        <v>170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83</v>
      </c>
      <c r="BK157" s="223">
        <f>ROUND(I157*H157,2)</f>
        <v>0</v>
      </c>
      <c r="BL157" s="16" t="s">
        <v>177</v>
      </c>
      <c r="BM157" s="222" t="s">
        <v>1257</v>
      </c>
    </row>
    <row r="158" s="2" customFormat="1">
      <c r="A158" s="37"/>
      <c r="B158" s="38"/>
      <c r="C158" s="39"/>
      <c r="D158" s="224" t="s">
        <v>179</v>
      </c>
      <c r="E158" s="39"/>
      <c r="F158" s="225" t="s">
        <v>413</v>
      </c>
      <c r="G158" s="39"/>
      <c r="H158" s="39"/>
      <c r="I158" s="226"/>
      <c r="J158" s="39"/>
      <c r="K158" s="39"/>
      <c r="L158" s="43"/>
      <c r="M158" s="227"/>
      <c r="N158" s="228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179</v>
      </c>
      <c r="AU158" s="16" t="s">
        <v>85</v>
      </c>
    </row>
    <row r="159" s="12" customFormat="1" ht="25.92" customHeight="1">
      <c r="A159" s="12"/>
      <c r="B159" s="195"/>
      <c r="C159" s="196"/>
      <c r="D159" s="197" t="s">
        <v>75</v>
      </c>
      <c r="E159" s="198" t="s">
        <v>414</v>
      </c>
      <c r="F159" s="198" t="s">
        <v>415</v>
      </c>
      <c r="G159" s="196"/>
      <c r="H159" s="196"/>
      <c r="I159" s="199"/>
      <c r="J159" s="200">
        <f>BK159</f>
        <v>0</v>
      </c>
      <c r="K159" s="196"/>
      <c r="L159" s="201"/>
      <c r="M159" s="202"/>
      <c r="N159" s="203"/>
      <c r="O159" s="203"/>
      <c r="P159" s="204">
        <f>P160+P174+P179+P182+P185+P189</f>
        <v>0</v>
      </c>
      <c r="Q159" s="203"/>
      <c r="R159" s="204">
        <f>R160+R174+R179+R182+R185+R189</f>
        <v>0</v>
      </c>
      <c r="S159" s="203"/>
      <c r="T159" s="205">
        <f>T160+T174+T179+T182+T185+T189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6" t="s">
        <v>200</v>
      </c>
      <c r="AT159" s="207" t="s">
        <v>75</v>
      </c>
      <c r="AU159" s="207" t="s">
        <v>76</v>
      </c>
      <c r="AY159" s="206" t="s">
        <v>170</v>
      </c>
      <c r="BK159" s="208">
        <f>BK160+BK174+BK179+BK182+BK185+BK189</f>
        <v>0</v>
      </c>
    </row>
    <row r="160" s="12" customFormat="1" ht="22.8" customHeight="1">
      <c r="A160" s="12"/>
      <c r="B160" s="195"/>
      <c r="C160" s="196"/>
      <c r="D160" s="197" t="s">
        <v>75</v>
      </c>
      <c r="E160" s="209" t="s">
        <v>416</v>
      </c>
      <c r="F160" s="209" t="s">
        <v>417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SUM(P161:P173)</f>
        <v>0</v>
      </c>
      <c r="Q160" s="203"/>
      <c r="R160" s="204">
        <f>SUM(R161:R173)</f>
        <v>0</v>
      </c>
      <c r="S160" s="203"/>
      <c r="T160" s="205">
        <f>SUM(T161:T173)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6" t="s">
        <v>200</v>
      </c>
      <c r="AT160" s="207" t="s">
        <v>75</v>
      </c>
      <c r="AU160" s="207" t="s">
        <v>83</v>
      </c>
      <c r="AY160" s="206" t="s">
        <v>170</v>
      </c>
      <c r="BK160" s="208">
        <f>SUM(BK161:BK173)</f>
        <v>0</v>
      </c>
    </row>
    <row r="161" s="2" customFormat="1" ht="16.5" customHeight="1">
      <c r="A161" s="37"/>
      <c r="B161" s="38"/>
      <c r="C161" s="211" t="s">
        <v>304</v>
      </c>
      <c r="D161" s="211" t="s">
        <v>172</v>
      </c>
      <c r="E161" s="212" t="s">
        <v>419</v>
      </c>
      <c r="F161" s="213" t="s">
        <v>420</v>
      </c>
      <c r="G161" s="214" t="s">
        <v>421</v>
      </c>
      <c r="H161" s="215">
        <v>1</v>
      </c>
      <c r="I161" s="216"/>
      <c r="J161" s="217">
        <f>ROUND(I161*H161,2)</f>
        <v>0</v>
      </c>
      <c r="K161" s="213" t="s">
        <v>176</v>
      </c>
      <c r="L161" s="43"/>
      <c r="M161" s="218" t="s">
        <v>19</v>
      </c>
      <c r="N161" s="219" t="s">
        <v>47</v>
      </c>
      <c r="O161" s="83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422</v>
      </c>
      <c r="AT161" s="222" t="s">
        <v>172</v>
      </c>
      <c r="AU161" s="222" t="s">
        <v>85</v>
      </c>
      <c r="AY161" s="16" t="s">
        <v>170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83</v>
      </c>
      <c r="BK161" s="223">
        <f>ROUND(I161*H161,2)</f>
        <v>0</v>
      </c>
      <c r="BL161" s="16" t="s">
        <v>422</v>
      </c>
      <c r="BM161" s="222" t="s">
        <v>1258</v>
      </c>
    </row>
    <row r="162" s="2" customFormat="1">
      <c r="A162" s="37"/>
      <c r="B162" s="38"/>
      <c r="C162" s="39"/>
      <c r="D162" s="224" t="s">
        <v>179</v>
      </c>
      <c r="E162" s="39"/>
      <c r="F162" s="225" t="s">
        <v>424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85</v>
      </c>
    </row>
    <row r="163" s="2" customFormat="1" ht="16.5" customHeight="1">
      <c r="A163" s="37"/>
      <c r="B163" s="38"/>
      <c r="C163" s="211" t="s">
        <v>310</v>
      </c>
      <c r="D163" s="211" t="s">
        <v>172</v>
      </c>
      <c r="E163" s="212" t="s">
        <v>655</v>
      </c>
      <c r="F163" s="213" t="s">
        <v>656</v>
      </c>
      <c r="G163" s="214" t="s">
        <v>355</v>
      </c>
      <c r="H163" s="215">
        <v>2</v>
      </c>
      <c r="I163" s="216"/>
      <c r="J163" s="217">
        <f>ROUND(I163*H163,2)</f>
        <v>0</v>
      </c>
      <c r="K163" s="213" t="s">
        <v>1012</v>
      </c>
      <c r="L163" s="43"/>
      <c r="M163" s="218" t="s">
        <v>19</v>
      </c>
      <c r="N163" s="219" t="s">
        <v>47</v>
      </c>
      <c r="O163" s="83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422</v>
      </c>
      <c r="AT163" s="222" t="s">
        <v>172</v>
      </c>
      <c r="AU163" s="222" t="s">
        <v>85</v>
      </c>
      <c r="AY163" s="16" t="s">
        <v>170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83</v>
      </c>
      <c r="BK163" s="223">
        <f>ROUND(I163*H163,2)</f>
        <v>0</v>
      </c>
      <c r="BL163" s="16" t="s">
        <v>422</v>
      </c>
      <c r="BM163" s="222" t="s">
        <v>1259</v>
      </c>
    </row>
    <row r="164" s="2" customFormat="1">
      <c r="A164" s="37"/>
      <c r="B164" s="38"/>
      <c r="C164" s="39"/>
      <c r="D164" s="224" t="s">
        <v>179</v>
      </c>
      <c r="E164" s="39"/>
      <c r="F164" s="225" t="s">
        <v>1014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85</v>
      </c>
    </row>
    <row r="165" s="2" customFormat="1" ht="16.5" customHeight="1">
      <c r="A165" s="37"/>
      <c r="B165" s="38"/>
      <c r="C165" s="211" t="s">
        <v>316</v>
      </c>
      <c r="D165" s="211" t="s">
        <v>172</v>
      </c>
      <c r="E165" s="212" t="s">
        <v>426</v>
      </c>
      <c r="F165" s="213" t="s">
        <v>427</v>
      </c>
      <c r="G165" s="214" t="s">
        <v>421</v>
      </c>
      <c r="H165" s="215">
        <v>1</v>
      </c>
      <c r="I165" s="216"/>
      <c r="J165" s="217">
        <f>ROUND(I165*H165,2)</f>
        <v>0</v>
      </c>
      <c r="K165" s="213" t="s">
        <v>176</v>
      </c>
      <c r="L165" s="43"/>
      <c r="M165" s="218" t="s">
        <v>19</v>
      </c>
      <c r="N165" s="219" t="s">
        <v>47</v>
      </c>
      <c r="O165" s="83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422</v>
      </c>
      <c r="AT165" s="222" t="s">
        <v>172</v>
      </c>
      <c r="AU165" s="222" t="s">
        <v>85</v>
      </c>
      <c r="AY165" s="16" t="s">
        <v>170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83</v>
      </c>
      <c r="BK165" s="223">
        <f>ROUND(I165*H165,2)</f>
        <v>0</v>
      </c>
      <c r="BL165" s="16" t="s">
        <v>422</v>
      </c>
      <c r="BM165" s="222" t="s">
        <v>1260</v>
      </c>
    </row>
    <row r="166" s="2" customFormat="1">
      <c r="A166" s="37"/>
      <c r="B166" s="38"/>
      <c r="C166" s="39"/>
      <c r="D166" s="224" t="s">
        <v>179</v>
      </c>
      <c r="E166" s="39"/>
      <c r="F166" s="225" t="s">
        <v>429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85</v>
      </c>
    </row>
    <row r="167" s="2" customFormat="1">
      <c r="A167" s="37"/>
      <c r="B167" s="38"/>
      <c r="C167" s="39"/>
      <c r="D167" s="229" t="s">
        <v>181</v>
      </c>
      <c r="E167" s="39"/>
      <c r="F167" s="230" t="s">
        <v>430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181</v>
      </c>
      <c r="AU167" s="16" t="s">
        <v>85</v>
      </c>
    </row>
    <row r="168" s="2" customFormat="1" ht="16.5" customHeight="1">
      <c r="A168" s="37"/>
      <c r="B168" s="38"/>
      <c r="C168" s="211" t="s">
        <v>322</v>
      </c>
      <c r="D168" s="211" t="s">
        <v>172</v>
      </c>
      <c r="E168" s="212" t="s">
        <v>432</v>
      </c>
      <c r="F168" s="213" t="s">
        <v>1130</v>
      </c>
      <c r="G168" s="214" t="s">
        <v>421</v>
      </c>
      <c r="H168" s="215">
        <v>1</v>
      </c>
      <c r="I168" s="216"/>
      <c r="J168" s="217">
        <f>ROUND(I168*H168,2)</f>
        <v>0</v>
      </c>
      <c r="K168" s="213" t="s">
        <v>176</v>
      </c>
      <c r="L168" s="43"/>
      <c r="M168" s="218" t="s">
        <v>19</v>
      </c>
      <c r="N168" s="219" t="s">
        <v>47</v>
      </c>
      <c r="O168" s="83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422</v>
      </c>
      <c r="AT168" s="222" t="s">
        <v>172</v>
      </c>
      <c r="AU168" s="222" t="s">
        <v>85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83</v>
      </c>
      <c r="BK168" s="223">
        <f>ROUND(I168*H168,2)</f>
        <v>0</v>
      </c>
      <c r="BL168" s="16" t="s">
        <v>422</v>
      </c>
      <c r="BM168" s="222" t="s">
        <v>1261</v>
      </c>
    </row>
    <row r="169" s="2" customFormat="1">
      <c r="A169" s="37"/>
      <c r="B169" s="38"/>
      <c r="C169" s="39"/>
      <c r="D169" s="224" t="s">
        <v>179</v>
      </c>
      <c r="E169" s="39"/>
      <c r="F169" s="225" t="s">
        <v>435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85</v>
      </c>
    </row>
    <row r="170" s="2" customFormat="1" ht="16.5" customHeight="1">
      <c r="A170" s="37"/>
      <c r="B170" s="38"/>
      <c r="C170" s="211" t="s">
        <v>328</v>
      </c>
      <c r="D170" s="211" t="s">
        <v>172</v>
      </c>
      <c r="E170" s="212" t="s">
        <v>437</v>
      </c>
      <c r="F170" s="213" t="s">
        <v>438</v>
      </c>
      <c r="G170" s="214" t="s">
        <v>421</v>
      </c>
      <c r="H170" s="215">
        <v>1</v>
      </c>
      <c r="I170" s="216"/>
      <c r="J170" s="217">
        <f>ROUND(I170*H170,2)</f>
        <v>0</v>
      </c>
      <c r="K170" s="213" t="s">
        <v>176</v>
      </c>
      <c r="L170" s="43"/>
      <c r="M170" s="218" t="s">
        <v>19</v>
      </c>
      <c r="N170" s="219" t="s">
        <v>47</v>
      </c>
      <c r="O170" s="83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422</v>
      </c>
      <c r="AT170" s="222" t="s">
        <v>172</v>
      </c>
      <c r="AU170" s="222" t="s">
        <v>85</v>
      </c>
      <c r="AY170" s="16" t="s">
        <v>170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83</v>
      </c>
      <c r="BK170" s="223">
        <f>ROUND(I170*H170,2)</f>
        <v>0</v>
      </c>
      <c r="BL170" s="16" t="s">
        <v>422</v>
      </c>
      <c r="BM170" s="222" t="s">
        <v>1262</v>
      </c>
    </row>
    <row r="171" s="2" customFormat="1">
      <c r="A171" s="37"/>
      <c r="B171" s="38"/>
      <c r="C171" s="39"/>
      <c r="D171" s="224" t="s">
        <v>179</v>
      </c>
      <c r="E171" s="39"/>
      <c r="F171" s="225" t="s">
        <v>440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179</v>
      </c>
      <c r="AU171" s="16" t="s">
        <v>85</v>
      </c>
    </row>
    <row r="172" s="2" customFormat="1" ht="16.5" customHeight="1">
      <c r="A172" s="37"/>
      <c r="B172" s="38"/>
      <c r="C172" s="211" t="s">
        <v>334</v>
      </c>
      <c r="D172" s="211" t="s">
        <v>172</v>
      </c>
      <c r="E172" s="212" t="s">
        <v>442</v>
      </c>
      <c r="F172" s="213" t="s">
        <v>443</v>
      </c>
      <c r="G172" s="214" t="s">
        <v>421</v>
      </c>
      <c r="H172" s="215">
        <v>1</v>
      </c>
      <c r="I172" s="216"/>
      <c r="J172" s="217">
        <f>ROUND(I172*H172,2)</f>
        <v>0</v>
      </c>
      <c r="K172" s="213" t="s">
        <v>176</v>
      </c>
      <c r="L172" s="43"/>
      <c r="M172" s="218" t="s">
        <v>19</v>
      </c>
      <c r="N172" s="219" t="s">
        <v>47</v>
      </c>
      <c r="O172" s="83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422</v>
      </c>
      <c r="AT172" s="222" t="s">
        <v>172</v>
      </c>
      <c r="AU172" s="222" t="s">
        <v>85</v>
      </c>
      <c r="AY172" s="16" t="s">
        <v>170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83</v>
      </c>
      <c r="BK172" s="223">
        <f>ROUND(I172*H172,2)</f>
        <v>0</v>
      </c>
      <c r="BL172" s="16" t="s">
        <v>422</v>
      </c>
      <c r="BM172" s="222" t="s">
        <v>1263</v>
      </c>
    </row>
    <row r="173" s="2" customFormat="1">
      <c r="A173" s="37"/>
      <c r="B173" s="38"/>
      <c r="C173" s="39"/>
      <c r="D173" s="224" t="s">
        <v>179</v>
      </c>
      <c r="E173" s="39"/>
      <c r="F173" s="225" t="s">
        <v>445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179</v>
      </c>
      <c r="AU173" s="16" t="s">
        <v>85</v>
      </c>
    </row>
    <row r="174" s="12" customFormat="1" ht="22.8" customHeight="1">
      <c r="A174" s="12"/>
      <c r="B174" s="195"/>
      <c r="C174" s="196"/>
      <c r="D174" s="197" t="s">
        <v>75</v>
      </c>
      <c r="E174" s="209" t="s">
        <v>446</v>
      </c>
      <c r="F174" s="209" t="s">
        <v>447</v>
      </c>
      <c r="G174" s="196"/>
      <c r="H174" s="196"/>
      <c r="I174" s="199"/>
      <c r="J174" s="210">
        <f>BK174</f>
        <v>0</v>
      </c>
      <c r="K174" s="196"/>
      <c r="L174" s="201"/>
      <c r="M174" s="202"/>
      <c r="N174" s="203"/>
      <c r="O174" s="203"/>
      <c r="P174" s="204">
        <f>SUM(P175:P178)</f>
        <v>0</v>
      </c>
      <c r="Q174" s="203"/>
      <c r="R174" s="204">
        <f>SUM(R175:R178)</f>
        <v>0</v>
      </c>
      <c r="S174" s="203"/>
      <c r="T174" s="205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6" t="s">
        <v>200</v>
      </c>
      <c r="AT174" s="207" t="s">
        <v>75</v>
      </c>
      <c r="AU174" s="207" t="s">
        <v>83</v>
      </c>
      <c r="AY174" s="206" t="s">
        <v>170</v>
      </c>
      <c r="BK174" s="208">
        <f>SUM(BK175:BK178)</f>
        <v>0</v>
      </c>
    </row>
    <row r="175" s="2" customFormat="1" ht="16.5" customHeight="1">
      <c r="A175" s="37"/>
      <c r="B175" s="38"/>
      <c r="C175" s="211" t="s">
        <v>340</v>
      </c>
      <c r="D175" s="211" t="s">
        <v>172</v>
      </c>
      <c r="E175" s="212" t="s">
        <v>449</v>
      </c>
      <c r="F175" s="213" t="s">
        <v>450</v>
      </c>
      <c r="G175" s="214" t="s">
        <v>421</v>
      </c>
      <c r="H175" s="215">
        <v>1</v>
      </c>
      <c r="I175" s="216"/>
      <c r="J175" s="217">
        <f>ROUND(I175*H175,2)</f>
        <v>0</v>
      </c>
      <c r="K175" s="213" t="s">
        <v>176</v>
      </c>
      <c r="L175" s="43"/>
      <c r="M175" s="218" t="s">
        <v>19</v>
      </c>
      <c r="N175" s="219" t="s">
        <v>47</v>
      </c>
      <c r="O175" s="83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422</v>
      </c>
      <c r="AT175" s="222" t="s">
        <v>172</v>
      </c>
      <c r="AU175" s="222" t="s">
        <v>85</v>
      </c>
      <c r="AY175" s="16" t="s">
        <v>170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83</v>
      </c>
      <c r="BK175" s="223">
        <f>ROUND(I175*H175,2)</f>
        <v>0</v>
      </c>
      <c r="BL175" s="16" t="s">
        <v>422</v>
      </c>
      <c r="BM175" s="222" t="s">
        <v>1264</v>
      </c>
    </row>
    <row r="176" s="2" customFormat="1">
      <c r="A176" s="37"/>
      <c r="B176" s="38"/>
      <c r="C176" s="39"/>
      <c r="D176" s="224" t="s">
        <v>179</v>
      </c>
      <c r="E176" s="39"/>
      <c r="F176" s="225" t="s">
        <v>452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85</v>
      </c>
    </row>
    <row r="177" s="2" customFormat="1" ht="16.5" customHeight="1">
      <c r="A177" s="37"/>
      <c r="B177" s="38"/>
      <c r="C177" s="211" t="s">
        <v>346</v>
      </c>
      <c r="D177" s="211" t="s">
        <v>172</v>
      </c>
      <c r="E177" s="212" t="s">
        <v>454</v>
      </c>
      <c r="F177" s="213" t="s">
        <v>455</v>
      </c>
      <c r="G177" s="214" t="s">
        <v>456</v>
      </c>
      <c r="H177" s="215">
        <v>1</v>
      </c>
      <c r="I177" s="216"/>
      <c r="J177" s="217">
        <f>ROUND(I177*H177,2)</f>
        <v>0</v>
      </c>
      <c r="K177" s="213" t="s">
        <v>176</v>
      </c>
      <c r="L177" s="43"/>
      <c r="M177" s="218" t="s">
        <v>19</v>
      </c>
      <c r="N177" s="219" t="s">
        <v>47</v>
      </c>
      <c r="O177" s="83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422</v>
      </c>
      <c r="AT177" s="222" t="s">
        <v>172</v>
      </c>
      <c r="AU177" s="222" t="s">
        <v>85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83</v>
      </c>
      <c r="BK177" s="223">
        <f>ROUND(I177*H177,2)</f>
        <v>0</v>
      </c>
      <c r="BL177" s="16" t="s">
        <v>422</v>
      </c>
      <c r="BM177" s="222" t="s">
        <v>1265</v>
      </c>
    </row>
    <row r="178" s="2" customFormat="1">
      <c r="A178" s="37"/>
      <c r="B178" s="38"/>
      <c r="C178" s="39"/>
      <c r="D178" s="224" t="s">
        <v>179</v>
      </c>
      <c r="E178" s="39"/>
      <c r="F178" s="225" t="s">
        <v>458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85</v>
      </c>
    </row>
    <row r="179" s="12" customFormat="1" ht="22.8" customHeight="1">
      <c r="A179" s="12"/>
      <c r="B179" s="195"/>
      <c r="C179" s="196"/>
      <c r="D179" s="197" t="s">
        <v>75</v>
      </c>
      <c r="E179" s="209" t="s">
        <v>459</v>
      </c>
      <c r="F179" s="209" t="s">
        <v>460</v>
      </c>
      <c r="G179" s="196"/>
      <c r="H179" s="196"/>
      <c r="I179" s="199"/>
      <c r="J179" s="210">
        <f>BK179</f>
        <v>0</v>
      </c>
      <c r="K179" s="196"/>
      <c r="L179" s="201"/>
      <c r="M179" s="202"/>
      <c r="N179" s="203"/>
      <c r="O179" s="203"/>
      <c r="P179" s="204">
        <f>SUM(P180:P181)</f>
        <v>0</v>
      </c>
      <c r="Q179" s="203"/>
      <c r="R179" s="204">
        <f>SUM(R180:R181)</f>
        <v>0</v>
      </c>
      <c r="S179" s="203"/>
      <c r="T179" s="205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200</v>
      </c>
      <c r="AT179" s="207" t="s">
        <v>75</v>
      </c>
      <c r="AU179" s="207" t="s">
        <v>83</v>
      </c>
      <c r="AY179" s="206" t="s">
        <v>170</v>
      </c>
      <c r="BK179" s="208">
        <f>SUM(BK180:BK181)</f>
        <v>0</v>
      </c>
    </row>
    <row r="180" s="2" customFormat="1" ht="16.5" customHeight="1">
      <c r="A180" s="37"/>
      <c r="B180" s="38"/>
      <c r="C180" s="211" t="s">
        <v>352</v>
      </c>
      <c r="D180" s="211" t="s">
        <v>172</v>
      </c>
      <c r="E180" s="212" t="s">
        <v>462</v>
      </c>
      <c r="F180" s="213" t="s">
        <v>463</v>
      </c>
      <c r="G180" s="214" t="s">
        <v>421</v>
      </c>
      <c r="H180" s="215">
        <v>2</v>
      </c>
      <c r="I180" s="216"/>
      <c r="J180" s="217">
        <f>ROUND(I180*H180,2)</f>
        <v>0</v>
      </c>
      <c r="K180" s="213" t="s">
        <v>176</v>
      </c>
      <c r="L180" s="43"/>
      <c r="M180" s="218" t="s">
        <v>19</v>
      </c>
      <c r="N180" s="219" t="s">
        <v>47</v>
      </c>
      <c r="O180" s="83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422</v>
      </c>
      <c r="AT180" s="222" t="s">
        <v>172</v>
      </c>
      <c r="AU180" s="222" t="s">
        <v>85</v>
      </c>
      <c r="AY180" s="16" t="s">
        <v>170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83</v>
      </c>
      <c r="BK180" s="223">
        <f>ROUND(I180*H180,2)</f>
        <v>0</v>
      </c>
      <c r="BL180" s="16" t="s">
        <v>422</v>
      </c>
      <c r="BM180" s="222" t="s">
        <v>1266</v>
      </c>
    </row>
    <row r="181" s="2" customFormat="1">
      <c r="A181" s="37"/>
      <c r="B181" s="38"/>
      <c r="C181" s="39"/>
      <c r="D181" s="224" t="s">
        <v>179</v>
      </c>
      <c r="E181" s="39"/>
      <c r="F181" s="225" t="s">
        <v>465</v>
      </c>
      <c r="G181" s="39"/>
      <c r="H181" s="39"/>
      <c r="I181" s="226"/>
      <c r="J181" s="39"/>
      <c r="K181" s="39"/>
      <c r="L181" s="43"/>
      <c r="M181" s="227"/>
      <c r="N181" s="228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179</v>
      </c>
      <c r="AU181" s="16" t="s">
        <v>85</v>
      </c>
    </row>
    <row r="182" s="12" customFormat="1" ht="22.8" customHeight="1">
      <c r="A182" s="12"/>
      <c r="B182" s="195"/>
      <c r="C182" s="196"/>
      <c r="D182" s="197" t="s">
        <v>75</v>
      </c>
      <c r="E182" s="209" t="s">
        <v>466</v>
      </c>
      <c r="F182" s="209" t="s">
        <v>467</v>
      </c>
      <c r="G182" s="196"/>
      <c r="H182" s="196"/>
      <c r="I182" s="199"/>
      <c r="J182" s="210">
        <f>BK182</f>
        <v>0</v>
      </c>
      <c r="K182" s="196"/>
      <c r="L182" s="201"/>
      <c r="M182" s="202"/>
      <c r="N182" s="203"/>
      <c r="O182" s="203"/>
      <c r="P182" s="204">
        <f>SUM(P183:P184)</f>
        <v>0</v>
      </c>
      <c r="Q182" s="203"/>
      <c r="R182" s="204">
        <f>SUM(R183:R184)</f>
        <v>0</v>
      </c>
      <c r="S182" s="203"/>
      <c r="T182" s="205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200</v>
      </c>
      <c r="AT182" s="207" t="s">
        <v>75</v>
      </c>
      <c r="AU182" s="207" t="s">
        <v>83</v>
      </c>
      <c r="AY182" s="206" t="s">
        <v>170</v>
      </c>
      <c r="BK182" s="208">
        <f>SUM(BK183:BK184)</f>
        <v>0</v>
      </c>
    </row>
    <row r="183" s="2" customFormat="1" ht="16.5" customHeight="1">
      <c r="A183" s="37"/>
      <c r="B183" s="38"/>
      <c r="C183" s="211" t="s">
        <v>359</v>
      </c>
      <c r="D183" s="211" t="s">
        <v>172</v>
      </c>
      <c r="E183" s="212" t="s">
        <v>469</v>
      </c>
      <c r="F183" s="213" t="s">
        <v>470</v>
      </c>
      <c r="G183" s="214" t="s">
        <v>421</v>
      </c>
      <c r="H183" s="215">
        <v>1</v>
      </c>
      <c r="I183" s="216"/>
      <c r="J183" s="217">
        <f>ROUND(I183*H183,2)</f>
        <v>0</v>
      </c>
      <c r="K183" s="213" t="s">
        <v>176</v>
      </c>
      <c r="L183" s="43"/>
      <c r="M183" s="218" t="s">
        <v>19</v>
      </c>
      <c r="N183" s="219" t="s">
        <v>47</v>
      </c>
      <c r="O183" s="83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422</v>
      </c>
      <c r="AT183" s="222" t="s">
        <v>172</v>
      </c>
      <c r="AU183" s="222" t="s">
        <v>85</v>
      </c>
      <c r="AY183" s="16" t="s">
        <v>170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83</v>
      </c>
      <c r="BK183" s="223">
        <f>ROUND(I183*H183,2)</f>
        <v>0</v>
      </c>
      <c r="BL183" s="16" t="s">
        <v>422</v>
      </c>
      <c r="BM183" s="222" t="s">
        <v>1267</v>
      </c>
    </row>
    <row r="184" s="2" customFormat="1">
      <c r="A184" s="37"/>
      <c r="B184" s="38"/>
      <c r="C184" s="39"/>
      <c r="D184" s="224" t="s">
        <v>179</v>
      </c>
      <c r="E184" s="39"/>
      <c r="F184" s="225" t="s">
        <v>472</v>
      </c>
      <c r="G184" s="39"/>
      <c r="H184" s="39"/>
      <c r="I184" s="226"/>
      <c r="J184" s="39"/>
      <c r="K184" s="39"/>
      <c r="L184" s="43"/>
      <c r="M184" s="227"/>
      <c r="N184" s="228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179</v>
      </c>
      <c r="AU184" s="16" t="s">
        <v>85</v>
      </c>
    </row>
    <row r="185" s="12" customFormat="1" ht="22.8" customHeight="1">
      <c r="A185" s="12"/>
      <c r="B185" s="195"/>
      <c r="C185" s="196"/>
      <c r="D185" s="197" t="s">
        <v>75</v>
      </c>
      <c r="E185" s="209" t="s">
        <v>473</v>
      </c>
      <c r="F185" s="209" t="s">
        <v>474</v>
      </c>
      <c r="G185" s="196"/>
      <c r="H185" s="196"/>
      <c r="I185" s="199"/>
      <c r="J185" s="210">
        <f>BK185</f>
        <v>0</v>
      </c>
      <c r="K185" s="196"/>
      <c r="L185" s="201"/>
      <c r="M185" s="202"/>
      <c r="N185" s="203"/>
      <c r="O185" s="203"/>
      <c r="P185" s="204">
        <f>SUM(P186:P188)</f>
        <v>0</v>
      </c>
      <c r="Q185" s="203"/>
      <c r="R185" s="204">
        <f>SUM(R186:R188)</f>
        <v>0</v>
      </c>
      <c r="S185" s="203"/>
      <c r="T185" s="205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6" t="s">
        <v>200</v>
      </c>
      <c r="AT185" s="207" t="s">
        <v>75</v>
      </c>
      <c r="AU185" s="207" t="s">
        <v>83</v>
      </c>
      <c r="AY185" s="206" t="s">
        <v>170</v>
      </c>
      <c r="BK185" s="208">
        <f>SUM(BK186:BK188)</f>
        <v>0</v>
      </c>
    </row>
    <row r="186" s="2" customFormat="1" ht="16.5" customHeight="1">
      <c r="A186" s="37"/>
      <c r="B186" s="38"/>
      <c r="C186" s="211" t="s">
        <v>364</v>
      </c>
      <c r="D186" s="211" t="s">
        <v>172</v>
      </c>
      <c r="E186" s="212" t="s">
        <v>476</v>
      </c>
      <c r="F186" s="213" t="s">
        <v>474</v>
      </c>
      <c r="G186" s="214" t="s">
        <v>478</v>
      </c>
      <c r="H186" s="215">
        <v>1</v>
      </c>
      <c r="I186" s="216"/>
      <c r="J186" s="217">
        <f>ROUND(I186*H186,2)</f>
        <v>0</v>
      </c>
      <c r="K186" s="213" t="s">
        <v>176</v>
      </c>
      <c r="L186" s="43"/>
      <c r="M186" s="218" t="s">
        <v>19</v>
      </c>
      <c r="N186" s="219" t="s">
        <v>47</v>
      </c>
      <c r="O186" s="83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422</v>
      </c>
      <c r="AT186" s="222" t="s">
        <v>172</v>
      </c>
      <c r="AU186" s="222" t="s">
        <v>85</v>
      </c>
      <c r="AY186" s="16" t="s">
        <v>170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83</v>
      </c>
      <c r="BK186" s="223">
        <f>ROUND(I186*H186,2)</f>
        <v>0</v>
      </c>
      <c r="BL186" s="16" t="s">
        <v>422</v>
      </c>
      <c r="BM186" s="222" t="s">
        <v>1268</v>
      </c>
    </row>
    <row r="187" s="2" customFormat="1">
      <c r="A187" s="37"/>
      <c r="B187" s="38"/>
      <c r="C187" s="39"/>
      <c r="D187" s="224" t="s">
        <v>179</v>
      </c>
      <c r="E187" s="39"/>
      <c r="F187" s="225" t="s">
        <v>480</v>
      </c>
      <c r="G187" s="39"/>
      <c r="H187" s="39"/>
      <c r="I187" s="226"/>
      <c r="J187" s="39"/>
      <c r="K187" s="39"/>
      <c r="L187" s="43"/>
      <c r="M187" s="227"/>
      <c r="N187" s="228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179</v>
      </c>
      <c r="AU187" s="16" t="s">
        <v>85</v>
      </c>
    </row>
    <row r="188" s="2" customFormat="1">
      <c r="A188" s="37"/>
      <c r="B188" s="38"/>
      <c r="C188" s="39"/>
      <c r="D188" s="229" t="s">
        <v>181</v>
      </c>
      <c r="E188" s="39"/>
      <c r="F188" s="230" t="s">
        <v>481</v>
      </c>
      <c r="G188" s="39"/>
      <c r="H188" s="39"/>
      <c r="I188" s="226"/>
      <c r="J188" s="39"/>
      <c r="K188" s="39"/>
      <c r="L188" s="43"/>
      <c r="M188" s="227"/>
      <c r="N188" s="228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181</v>
      </c>
      <c r="AU188" s="16" t="s">
        <v>85</v>
      </c>
    </row>
    <row r="189" s="12" customFormat="1" ht="22.8" customHeight="1">
      <c r="A189" s="12"/>
      <c r="B189" s="195"/>
      <c r="C189" s="196"/>
      <c r="D189" s="197" t="s">
        <v>75</v>
      </c>
      <c r="E189" s="209" t="s">
        <v>482</v>
      </c>
      <c r="F189" s="209" t="s">
        <v>483</v>
      </c>
      <c r="G189" s="196"/>
      <c r="H189" s="196"/>
      <c r="I189" s="199"/>
      <c r="J189" s="210">
        <f>BK189</f>
        <v>0</v>
      </c>
      <c r="K189" s="196"/>
      <c r="L189" s="201"/>
      <c r="M189" s="202"/>
      <c r="N189" s="203"/>
      <c r="O189" s="203"/>
      <c r="P189" s="204">
        <f>SUM(P190:P191)</f>
        <v>0</v>
      </c>
      <c r="Q189" s="203"/>
      <c r="R189" s="204">
        <f>SUM(R190:R191)</f>
        <v>0</v>
      </c>
      <c r="S189" s="203"/>
      <c r="T189" s="205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6" t="s">
        <v>200</v>
      </c>
      <c r="AT189" s="207" t="s">
        <v>75</v>
      </c>
      <c r="AU189" s="207" t="s">
        <v>83</v>
      </c>
      <c r="AY189" s="206" t="s">
        <v>170</v>
      </c>
      <c r="BK189" s="208">
        <f>SUM(BK190:BK191)</f>
        <v>0</v>
      </c>
    </row>
    <row r="190" s="2" customFormat="1" ht="16.5" customHeight="1">
      <c r="A190" s="37"/>
      <c r="B190" s="38"/>
      <c r="C190" s="211" t="s">
        <v>369</v>
      </c>
      <c r="D190" s="211" t="s">
        <v>172</v>
      </c>
      <c r="E190" s="212" t="s">
        <v>485</v>
      </c>
      <c r="F190" s="213" t="s">
        <v>486</v>
      </c>
      <c r="G190" s="214" t="s">
        <v>421</v>
      </c>
      <c r="H190" s="215">
        <v>1</v>
      </c>
      <c r="I190" s="216"/>
      <c r="J190" s="217">
        <f>ROUND(I190*H190,2)</f>
        <v>0</v>
      </c>
      <c r="K190" s="213" t="s">
        <v>176</v>
      </c>
      <c r="L190" s="43"/>
      <c r="M190" s="218" t="s">
        <v>19</v>
      </c>
      <c r="N190" s="219" t="s">
        <v>47</v>
      </c>
      <c r="O190" s="83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422</v>
      </c>
      <c r="AT190" s="222" t="s">
        <v>172</v>
      </c>
      <c r="AU190" s="222" t="s">
        <v>85</v>
      </c>
      <c r="AY190" s="16" t="s">
        <v>170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83</v>
      </c>
      <c r="BK190" s="223">
        <f>ROUND(I190*H190,2)</f>
        <v>0</v>
      </c>
      <c r="BL190" s="16" t="s">
        <v>422</v>
      </c>
      <c r="BM190" s="222" t="s">
        <v>1269</v>
      </c>
    </row>
    <row r="191" s="2" customFormat="1">
      <c r="A191" s="37"/>
      <c r="B191" s="38"/>
      <c r="C191" s="39"/>
      <c r="D191" s="224" t="s">
        <v>179</v>
      </c>
      <c r="E191" s="39"/>
      <c r="F191" s="225" t="s">
        <v>488</v>
      </c>
      <c r="G191" s="39"/>
      <c r="H191" s="39"/>
      <c r="I191" s="226"/>
      <c r="J191" s="39"/>
      <c r="K191" s="39"/>
      <c r="L191" s="43"/>
      <c r="M191" s="241"/>
      <c r="N191" s="242"/>
      <c r="O191" s="243"/>
      <c r="P191" s="243"/>
      <c r="Q191" s="243"/>
      <c r="R191" s="243"/>
      <c r="S191" s="243"/>
      <c r="T191" s="24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179</v>
      </c>
      <c r="AU191" s="16" t="s">
        <v>85</v>
      </c>
    </row>
    <row r="192" s="2" customFormat="1" ht="6.96" customHeight="1">
      <c r="A192" s="37"/>
      <c r="B192" s="58"/>
      <c r="C192" s="59"/>
      <c r="D192" s="59"/>
      <c r="E192" s="59"/>
      <c r="F192" s="59"/>
      <c r="G192" s="59"/>
      <c r="H192" s="59"/>
      <c r="I192" s="59"/>
      <c r="J192" s="59"/>
      <c r="K192" s="59"/>
      <c r="L192" s="43"/>
      <c r="M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</row>
  </sheetData>
  <sheetProtection sheet="1" autoFilter="0" formatColumns="0" formatRows="0" objects="1" scenarios="1" spinCount="100000" saltValue="CU/Q548yWL4NBn19HLyqZ26ZE5ImkuVGyOzLlmadL6E8gLKGGUFcf2kCPX3sQRlZhxSaN7IYsM93gpL8hb5AoQ==" hashValue="t35gbiyU1bzK+wzW1nQr3vzFUWK/z/N9XlMMDsIA3G1+CeX+TmgSSdnwYswhCZxA8RGXvjwfana0ugTP+qvaOg==" algorithmName="SHA-512" password="CC35"/>
  <autoFilter ref="C90:K19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112201117"/>
    <hyperlink ref="F97" r:id="rId2" display="https://podminky.urs.cz/item/CS_URS_2023_01/561031111"/>
    <hyperlink ref="F101" r:id="rId3" display="https://podminky.urs.cz/item/CS_URS_2023_01/121151126"/>
    <hyperlink ref="F103" r:id="rId4" display="https://podminky.urs.cz/item/CS_URS_2023_01/122251104"/>
    <hyperlink ref="F106" r:id="rId5" display="https://podminky.urs.cz/item/CS_URS_2023_01/122251404"/>
    <hyperlink ref="F109" r:id="rId6" display="https://podminky.urs.cz/item/CS_URS_2023_01/162201424"/>
    <hyperlink ref="F111" r:id="rId7" display="https://podminky.urs.cz/item/CS_URS_2023_01/162301974"/>
    <hyperlink ref="F113" r:id="rId8" display="https://podminky.urs.cz/item/CS_URS_2023_01/162351104"/>
    <hyperlink ref="F115" r:id="rId9" display="https://podminky.urs.cz/item/CS_URS_2023_01/162651112"/>
    <hyperlink ref="F117" r:id="rId10" display="https://podminky.urs.cz/item/CS_URS_2023_01/162651112"/>
    <hyperlink ref="F120" r:id="rId11" display="https://podminky.urs.cz/item/CS_URS_2023_01/171251201"/>
    <hyperlink ref="F123" r:id="rId12" display="https://podminky.urs.cz/item/CS_URS_2023_01/171251201"/>
    <hyperlink ref="F125" r:id="rId13" display="https://podminky.urs.cz/item/CS_URS_2023_01/171201231"/>
    <hyperlink ref="F128" r:id="rId14" display="https://podminky.urs.cz/item/CS_URS_2023_01/181101131"/>
    <hyperlink ref="F131" r:id="rId15" display="https://podminky.urs.cz/item/CS_URS_2023_01/181951112"/>
    <hyperlink ref="F134" r:id="rId16" display="https://podminky.urs.cz/item/CS_URS_2023_01/181351113"/>
    <hyperlink ref="F136" r:id="rId17" display="https://podminky.urs.cz/item/CS_URS_2023_01/181451311"/>
    <hyperlink ref="F140" r:id="rId18" display="https://podminky.urs.cz/item/CS_URS_2023_01/564762111"/>
    <hyperlink ref="F143" r:id="rId19" display="https://podminky.urs.cz/item/CS_URS_2023_01/564861111"/>
    <hyperlink ref="F146" r:id="rId20" display="https://podminky.urs.cz/item/CS_URS_2023_01/569831111"/>
    <hyperlink ref="F148" r:id="rId21" display="https://podminky.urs.cz/item/CS_URS_2023_01/571903111"/>
    <hyperlink ref="F150" r:id="rId22" display="https://podminky.urs.cz/item/CS_URS_2023_01/571906111"/>
    <hyperlink ref="F153" r:id="rId23" display="https://podminky.urs.cz/item/CS_URS_2023_01/912211111"/>
    <hyperlink ref="F158" r:id="rId24" display="https://podminky.urs.cz/item/CS_URS_2023_01/998225111"/>
    <hyperlink ref="F162" r:id="rId25" display="https://podminky.urs.cz/item/CS_URS_2023_01/011314000"/>
    <hyperlink ref="F164" r:id="rId26" display="https://podminky.urs.cz/item/CS_URS_2021_01/011701000AD"/>
    <hyperlink ref="F166" r:id="rId27" display="https://podminky.urs.cz/item/CS_URS_2023_01/012103000"/>
    <hyperlink ref="F169" r:id="rId28" display="https://podminky.urs.cz/item/CS_URS_2023_01/012203000"/>
    <hyperlink ref="F171" r:id="rId29" display="https://podminky.urs.cz/item/CS_URS_2023_01/012303000"/>
    <hyperlink ref="F173" r:id="rId30" display="https://podminky.urs.cz/item/CS_URS_2023_01/013254000"/>
    <hyperlink ref="F176" r:id="rId31" display="https://podminky.urs.cz/item/CS_URS_2023_01/032002000"/>
    <hyperlink ref="F178" r:id="rId32" display="https://podminky.urs.cz/item/CS_URS_2023_01/034503000"/>
    <hyperlink ref="F181" r:id="rId33" display="https://podminky.urs.cz/item/CS_URS_2023_01/042903000"/>
    <hyperlink ref="F184" r:id="rId34" display="https://podminky.urs.cz/item/CS_URS_2023_01/062002000"/>
    <hyperlink ref="F187" r:id="rId35" display="https://podminky.urs.cz/item/CS_URS_2023_01/070001000"/>
    <hyperlink ref="F191" r:id="rId36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1270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ROUND(J94,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ROUND((SUM(BE94:BE360)),  2)</f>
        <v>0</v>
      </c>
      <c r="G33" s="37"/>
      <c r="H33" s="37"/>
      <c r="I33" s="156">
        <v>0.20999999999999999</v>
      </c>
      <c r="J33" s="155">
        <f>ROUND(((SUM(BE94:BE360))*I33),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ROUND((SUM(BF94:BF360)),  2)</f>
        <v>0</v>
      </c>
      <c r="G34" s="37"/>
      <c r="H34" s="37"/>
      <c r="I34" s="156">
        <v>0.14999999999999999</v>
      </c>
      <c r="J34" s="155">
        <f>ROUND(((SUM(BF94:BF360))*I34),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ROUND((SUM(BG94:BG360)),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ROUND((SUM(BH94:BH360)),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ROUND((SUM(BI94:BI360)),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202303058 - SO 108 - Polní cesta VPC 18 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J94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J95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J96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141</v>
      </c>
      <c r="E62" s="181"/>
      <c r="F62" s="181"/>
      <c r="G62" s="181"/>
      <c r="H62" s="181"/>
      <c r="I62" s="181"/>
      <c r="J62" s="182">
        <f>J216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142</v>
      </c>
      <c r="E63" s="181"/>
      <c r="F63" s="181"/>
      <c r="G63" s="181"/>
      <c r="H63" s="181"/>
      <c r="I63" s="181"/>
      <c r="J63" s="182">
        <f>J255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143</v>
      </c>
      <c r="E64" s="181"/>
      <c r="F64" s="181"/>
      <c r="G64" s="181"/>
      <c r="H64" s="181"/>
      <c r="I64" s="181"/>
      <c r="J64" s="182">
        <f>J271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9"/>
      <c r="C65" s="124"/>
      <c r="D65" s="180" t="s">
        <v>144</v>
      </c>
      <c r="E65" s="181"/>
      <c r="F65" s="181"/>
      <c r="G65" s="181"/>
      <c r="H65" s="181"/>
      <c r="I65" s="181"/>
      <c r="J65" s="182">
        <f>J310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145</v>
      </c>
      <c r="E66" s="181"/>
      <c r="F66" s="181"/>
      <c r="G66" s="181"/>
      <c r="H66" s="181"/>
      <c r="I66" s="181"/>
      <c r="J66" s="182">
        <f>J314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147</v>
      </c>
      <c r="E67" s="181"/>
      <c r="F67" s="181"/>
      <c r="G67" s="181"/>
      <c r="H67" s="181"/>
      <c r="I67" s="181"/>
      <c r="J67" s="182">
        <f>J327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3"/>
      <c r="C68" s="174"/>
      <c r="D68" s="175" t="s">
        <v>148</v>
      </c>
      <c r="E68" s="176"/>
      <c r="F68" s="176"/>
      <c r="G68" s="176"/>
      <c r="H68" s="176"/>
      <c r="I68" s="176"/>
      <c r="J68" s="177">
        <f>J330</f>
        <v>0</v>
      </c>
      <c r="K68" s="174"/>
      <c r="L68" s="17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9"/>
      <c r="C69" s="124"/>
      <c r="D69" s="180" t="s">
        <v>149</v>
      </c>
      <c r="E69" s="181"/>
      <c r="F69" s="181"/>
      <c r="G69" s="181"/>
      <c r="H69" s="181"/>
      <c r="I69" s="181"/>
      <c r="J69" s="182">
        <f>J331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150</v>
      </c>
      <c r="E70" s="181"/>
      <c r="F70" s="181"/>
      <c r="G70" s="181"/>
      <c r="H70" s="181"/>
      <c r="I70" s="181"/>
      <c r="J70" s="182">
        <f>J343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151</v>
      </c>
      <c r="E71" s="181"/>
      <c r="F71" s="181"/>
      <c r="G71" s="181"/>
      <c r="H71" s="181"/>
      <c r="I71" s="181"/>
      <c r="J71" s="182">
        <f>J348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152</v>
      </c>
      <c r="E72" s="181"/>
      <c r="F72" s="181"/>
      <c r="G72" s="181"/>
      <c r="H72" s="181"/>
      <c r="I72" s="181"/>
      <c r="J72" s="182">
        <f>J351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24"/>
      <c r="D73" s="180" t="s">
        <v>153</v>
      </c>
      <c r="E73" s="181"/>
      <c r="F73" s="181"/>
      <c r="G73" s="181"/>
      <c r="H73" s="181"/>
      <c r="I73" s="181"/>
      <c r="J73" s="182">
        <f>J354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9"/>
      <c r="C74" s="124"/>
      <c r="D74" s="180" t="s">
        <v>154</v>
      </c>
      <c r="E74" s="181"/>
      <c r="F74" s="181"/>
      <c r="G74" s="181"/>
      <c r="H74" s="181"/>
      <c r="I74" s="181"/>
      <c r="J74" s="182">
        <f>J358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="2" customFormat="1" ht="6.96" customHeight="1">
      <c r="A80" s="37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4.96" customHeight="1">
      <c r="A81" s="37"/>
      <c r="B81" s="38"/>
      <c r="C81" s="22" t="s">
        <v>155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16</v>
      </c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168" t="str">
        <f>E7</f>
        <v>Polní cesty stavby D6 v k.ú. Řevničov(CU2023/1)</v>
      </c>
      <c r="F84" s="31"/>
      <c r="G84" s="31"/>
      <c r="H84" s="31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131</v>
      </c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6.5" customHeight="1">
      <c r="A86" s="37"/>
      <c r="B86" s="38"/>
      <c r="C86" s="39"/>
      <c r="D86" s="39"/>
      <c r="E86" s="68" t="str">
        <f>E9</f>
        <v xml:space="preserve">202303058 - SO 108 - Polní cesta VPC 18 </v>
      </c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21</v>
      </c>
      <c r="D88" s="39"/>
      <c r="E88" s="39"/>
      <c r="F88" s="26" t="str">
        <f>F12</f>
        <v>Řevníčov</v>
      </c>
      <c r="G88" s="39"/>
      <c r="H88" s="39"/>
      <c r="I88" s="31" t="s">
        <v>23</v>
      </c>
      <c r="J88" s="71" t="str">
        <f>IF(J12="","",J12)</f>
        <v>18. 4. 2020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6.96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25</v>
      </c>
      <c r="D90" s="39"/>
      <c r="E90" s="39"/>
      <c r="F90" s="26" t="str">
        <f>E15</f>
        <v>Státní pozemkový úřad</v>
      </c>
      <c r="G90" s="39"/>
      <c r="H90" s="39"/>
      <c r="I90" s="31" t="s">
        <v>33</v>
      </c>
      <c r="J90" s="35" t="str">
        <f>E21</f>
        <v>S-pro servis s.r.o.</v>
      </c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31</v>
      </c>
      <c r="D91" s="39"/>
      <c r="E91" s="39"/>
      <c r="F91" s="26" t="str">
        <f>IF(E18="","",E18)</f>
        <v>Vyplň údaj</v>
      </c>
      <c r="G91" s="39"/>
      <c r="H91" s="39"/>
      <c r="I91" s="31" t="s">
        <v>38</v>
      </c>
      <c r="J91" s="35" t="str">
        <f>E24</f>
        <v xml:space="preserve"> </v>
      </c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0.32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11" customFormat="1" ht="29.28" customHeight="1">
      <c r="A93" s="184"/>
      <c r="B93" s="185"/>
      <c r="C93" s="186" t="s">
        <v>156</v>
      </c>
      <c r="D93" s="187" t="s">
        <v>61</v>
      </c>
      <c r="E93" s="187" t="s">
        <v>57</v>
      </c>
      <c r="F93" s="187" t="s">
        <v>58</v>
      </c>
      <c r="G93" s="187" t="s">
        <v>157</v>
      </c>
      <c r="H93" s="187" t="s">
        <v>158</v>
      </c>
      <c r="I93" s="187" t="s">
        <v>159</v>
      </c>
      <c r="J93" s="187" t="s">
        <v>137</v>
      </c>
      <c r="K93" s="188" t="s">
        <v>160</v>
      </c>
      <c r="L93" s="189"/>
      <c r="M93" s="91" t="s">
        <v>19</v>
      </c>
      <c r="N93" s="92" t="s">
        <v>46</v>
      </c>
      <c r="O93" s="92" t="s">
        <v>161</v>
      </c>
      <c r="P93" s="92" t="s">
        <v>162</v>
      </c>
      <c r="Q93" s="92" t="s">
        <v>163</v>
      </c>
      <c r="R93" s="92" t="s">
        <v>164</v>
      </c>
      <c r="S93" s="92" t="s">
        <v>165</v>
      </c>
      <c r="T93" s="93" t="s">
        <v>166</v>
      </c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</row>
    <row r="94" s="2" customFormat="1" ht="22.8" customHeight="1">
      <c r="A94" s="37"/>
      <c r="B94" s="38"/>
      <c r="C94" s="98" t="s">
        <v>167</v>
      </c>
      <c r="D94" s="39"/>
      <c r="E94" s="39"/>
      <c r="F94" s="39"/>
      <c r="G94" s="39"/>
      <c r="H94" s="39"/>
      <c r="I94" s="39"/>
      <c r="J94" s="190">
        <f>BK94</f>
        <v>0</v>
      </c>
      <c r="K94" s="39"/>
      <c r="L94" s="43"/>
      <c r="M94" s="94"/>
      <c r="N94" s="191"/>
      <c r="O94" s="95"/>
      <c r="P94" s="192">
        <f>P95+P330</f>
        <v>0</v>
      </c>
      <c r="Q94" s="95"/>
      <c r="R94" s="192">
        <f>R95+R330</f>
        <v>8948.2223073299992</v>
      </c>
      <c r="S94" s="95"/>
      <c r="T94" s="193">
        <f>T95+T330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75</v>
      </c>
      <c r="AU94" s="16" t="s">
        <v>138</v>
      </c>
      <c r="BK94" s="194">
        <f>BK95+BK330</f>
        <v>0</v>
      </c>
    </row>
    <row r="95" s="12" customFormat="1" ht="25.92" customHeight="1">
      <c r="A95" s="12"/>
      <c r="B95" s="195"/>
      <c r="C95" s="196"/>
      <c r="D95" s="197" t="s">
        <v>75</v>
      </c>
      <c r="E95" s="198" t="s">
        <v>168</v>
      </c>
      <c r="F95" s="198" t="s">
        <v>169</v>
      </c>
      <c r="G95" s="196"/>
      <c r="H95" s="196"/>
      <c r="I95" s="199"/>
      <c r="J95" s="200">
        <f>BK95</f>
        <v>0</v>
      </c>
      <c r="K95" s="196"/>
      <c r="L95" s="201"/>
      <c r="M95" s="202"/>
      <c r="N95" s="203"/>
      <c r="O95" s="203"/>
      <c r="P95" s="204">
        <f>P96+P216+P255+P271+P310+P314+P327</f>
        <v>0</v>
      </c>
      <c r="Q95" s="203"/>
      <c r="R95" s="204">
        <f>R96+R216+R255+R271+R310+R314+R327</f>
        <v>8948.2223073299992</v>
      </c>
      <c r="S95" s="203"/>
      <c r="T95" s="205">
        <f>T96+T216+T255+T271+T310+T314+T327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6" t="s">
        <v>83</v>
      </c>
      <c r="AT95" s="207" t="s">
        <v>75</v>
      </c>
      <c r="AU95" s="207" t="s">
        <v>76</v>
      </c>
      <c r="AY95" s="206" t="s">
        <v>170</v>
      </c>
      <c r="BK95" s="208">
        <f>BK96+BK216+BK255+BK271+BK310+BK314+BK327</f>
        <v>0</v>
      </c>
    </row>
    <row r="96" s="12" customFormat="1" ht="22.8" customHeight="1">
      <c r="A96" s="12"/>
      <c r="B96" s="195"/>
      <c r="C96" s="196"/>
      <c r="D96" s="197" t="s">
        <v>75</v>
      </c>
      <c r="E96" s="209" t="s">
        <v>83</v>
      </c>
      <c r="F96" s="209" t="s">
        <v>171</v>
      </c>
      <c r="G96" s="196"/>
      <c r="H96" s="196"/>
      <c r="I96" s="199"/>
      <c r="J96" s="210">
        <f>BK96</f>
        <v>0</v>
      </c>
      <c r="K96" s="196"/>
      <c r="L96" s="201"/>
      <c r="M96" s="202"/>
      <c r="N96" s="203"/>
      <c r="O96" s="203"/>
      <c r="P96" s="204">
        <f>SUM(P97:P215)</f>
        <v>0</v>
      </c>
      <c r="Q96" s="203"/>
      <c r="R96" s="204">
        <f>SUM(R97:R215)</f>
        <v>57.8536</v>
      </c>
      <c r="S96" s="203"/>
      <c r="T96" s="205">
        <f>SUM(T97:T215)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6" t="s">
        <v>83</v>
      </c>
      <c r="AT96" s="207" t="s">
        <v>75</v>
      </c>
      <c r="AU96" s="207" t="s">
        <v>83</v>
      </c>
      <c r="AY96" s="206" t="s">
        <v>170</v>
      </c>
      <c r="BK96" s="208">
        <f>SUM(BK97:BK215)</f>
        <v>0</v>
      </c>
    </row>
    <row r="97" s="2" customFormat="1" ht="16.5" customHeight="1">
      <c r="A97" s="37"/>
      <c r="B97" s="38"/>
      <c r="C97" s="211" t="s">
        <v>83</v>
      </c>
      <c r="D97" s="211" t="s">
        <v>172</v>
      </c>
      <c r="E97" s="212" t="s">
        <v>1143</v>
      </c>
      <c r="F97" s="213" t="s">
        <v>1144</v>
      </c>
      <c r="G97" s="214" t="s">
        <v>175</v>
      </c>
      <c r="H97" s="215">
        <v>3885.6799999999998</v>
      </c>
      <c r="I97" s="216"/>
      <c r="J97" s="217">
        <f>ROUND(I97*H97,2)</f>
        <v>0</v>
      </c>
      <c r="K97" s="213" t="s">
        <v>176</v>
      </c>
      <c r="L97" s="43"/>
      <c r="M97" s="218" t="s">
        <v>19</v>
      </c>
      <c r="N97" s="219" t="s">
        <v>47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177</v>
      </c>
      <c r="AT97" s="222" t="s">
        <v>172</v>
      </c>
      <c r="AU97" s="222" t="s">
        <v>85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83</v>
      </c>
      <c r="BK97" s="223">
        <f>ROUND(I97*H97,2)</f>
        <v>0</v>
      </c>
      <c r="BL97" s="16" t="s">
        <v>177</v>
      </c>
      <c r="BM97" s="222" t="s">
        <v>1271</v>
      </c>
    </row>
    <row r="98" s="2" customFormat="1">
      <c r="A98" s="37"/>
      <c r="B98" s="38"/>
      <c r="C98" s="39"/>
      <c r="D98" s="224" t="s">
        <v>179</v>
      </c>
      <c r="E98" s="39"/>
      <c r="F98" s="225" t="s">
        <v>1146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179</v>
      </c>
      <c r="AU98" s="16" t="s">
        <v>85</v>
      </c>
    </row>
    <row r="99" s="2" customFormat="1" ht="21.75" customHeight="1">
      <c r="A99" s="37"/>
      <c r="B99" s="38"/>
      <c r="C99" s="211" t="s">
        <v>85</v>
      </c>
      <c r="D99" s="211" t="s">
        <v>172</v>
      </c>
      <c r="E99" s="212" t="s">
        <v>1272</v>
      </c>
      <c r="F99" s="213" t="s">
        <v>1273</v>
      </c>
      <c r="G99" s="214" t="s">
        <v>191</v>
      </c>
      <c r="H99" s="215">
        <v>575.5</v>
      </c>
      <c r="I99" s="216"/>
      <c r="J99" s="217">
        <f>ROUND(I99*H99,2)</f>
        <v>0</v>
      </c>
      <c r="K99" s="213" t="s">
        <v>176</v>
      </c>
      <c r="L99" s="43"/>
      <c r="M99" s="218" t="s">
        <v>19</v>
      </c>
      <c r="N99" s="219" t="s">
        <v>47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177</v>
      </c>
      <c r="AT99" s="222" t="s">
        <v>172</v>
      </c>
      <c r="AU99" s="222" t="s">
        <v>85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83</v>
      </c>
      <c r="BK99" s="223">
        <f>ROUND(I99*H99,2)</f>
        <v>0</v>
      </c>
      <c r="BL99" s="16" t="s">
        <v>177</v>
      </c>
      <c r="BM99" s="222" t="s">
        <v>1274</v>
      </c>
    </row>
    <row r="100" s="2" customFormat="1">
      <c r="A100" s="37"/>
      <c r="B100" s="38"/>
      <c r="C100" s="39"/>
      <c r="D100" s="224" t="s">
        <v>179</v>
      </c>
      <c r="E100" s="39"/>
      <c r="F100" s="225" t="s">
        <v>1275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179</v>
      </c>
      <c r="AU100" s="16" t="s">
        <v>85</v>
      </c>
    </row>
    <row r="101" s="2" customFormat="1">
      <c r="A101" s="37"/>
      <c r="B101" s="38"/>
      <c r="C101" s="39"/>
      <c r="D101" s="229" t="s">
        <v>181</v>
      </c>
      <c r="E101" s="39"/>
      <c r="F101" s="230" t="s">
        <v>1276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181</v>
      </c>
      <c r="AU101" s="16" t="s">
        <v>85</v>
      </c>
    </row>
    <row r="102" s="2" customFormat="1" ht="16.5" customHeight="1">
      <c r="A102" s="37"/>
      <c r="B102" s="38"/>
      <c r="C102" s="211" t="s">
        <v>188</v>
      </c>
      <c r="D102" s="211" t="s">
        <v>172</v>
      </c>
      <c r="E102" s="212" t="s">
        <v>189</v>
      </c>
      <c r="F102" s="213" t="s">
        <v>190</v>
      </c>
      <c r="G102" s="214" t="s">
        <v>191</v>
      </c>
      <c r="H102" s="215">
        <v>55.200000000000003</v>
      </c>
      <c r="I102" s="216"/>
      <c r="J102" s="217">
        <f>ROUND(I102*H102,2)</f>
        <v>0</v>
      </c>
      <c r="K102" s="213" t="s">
        <v>176</v>
      </c>
      <c r="L102" s="43"/>
      <c r="M102" s="218" t="s">
        <v>19</v>
      </c>
      <c r="N102" s="219" t="s">
        <v>47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177</v>
      </c>
      <c r="AT102" s="222" t="s">
        <v>172</v>
      </c>
      <c r="AU102" s="222" t="s">
        <v>85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83</v>
      </c>
      <c r="BK102" s="223">
        <f>ROUND(I102*H102,2)</f>
        <v>0</v>
      </c>
      <c r="BL102" s="16" t="s">
        <v>177</v>
      </c>
      <c r="BM102" s="222" t="s">
        <v>1277</v>
      </c>
    </row>
    <row r="103" s="2" customFormat="1">
      <c r="A103" s="37"/>
      <c r="B103" s="38"/>
      <c r="C103" s="39"/>
      <c r="D103" s="224" t="s">
        <v>179</v>
      </c>
      <c r="E103" s="39"/>
      <c r="F103" s="225" t="s">
        <v>193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179</v>
      </c>
      <c r="AU103" s="16" t="s">
        <v>85</v>
      </c>
    </row>
    <row r="104" s="2" customFormat="1">
      <c r="A104" s="37"/>
      <c r="B104" s="38"/>
      <c r="C104" s="39"/>
      <c r="D104" s="229" t="s">
        <v>181</v>
      </c>
      <c r="E104" s="39"/>
      <c r="F104" s="230" t="s">
        <v>238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181</v>
      </c>
      <c r="AU104" s="16" t="s">
        <v>85</v>
      </c>
    </row>
    <row r="105" s="2" customFormat="1" ht="21.75" customHeight="1">
      <c r="A105" s="37"/>
      <c r="B105" s="38"/>
      <c r="C105" s="211" t="s">
        <v>177</v>
      </c>
      <c r="D105" s="211" t="s">
        <v>172</v>
      </c>
      <c r="E105" s="212" t="s">
        <v>195</v>
      </c>
      <c r="F105" s="213" t="s">
        <v>196</v>
      </c>
      <c r="G105" s="214" t="s">
        <v>191</v>
      </c>
      <c r="H105" s="215">
        <v>1070.961</v>
      </c>
      <c r="I105" s="216"/>
      <c r="J105" s="217">
        <f>ROUND(I105*H105,2)</f>
        <v>0</v>
      </c>
      <c r="K105" s="213" t="s">
        <v>176</v>
      </c>
      <c r="L105" s="43"/>
      <c r="M105" s="218" t="s">
        <v>19</v>
      </c>
      <c r="N105" s="219" t="s">
        <v>47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177</v>
      </c>
      <c r="AT105" s="222" t="s">
        <v>172</v>
      </c>
      <c r="AU105" s="222" t="s">
        <v>85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83</v>
      </c>
      <c r="BK105" s="223">
        <f>ROUND(I105*H105,2)</f>
        <v>0</v>
      </c>
      <c r="BL105" s="16" t="s">
        <v>177</v>
      </c>
      <c r="BM105" s="222" t="s">
        <v>1278</v>
      </c>
    </row>
    <row r="106" s="2" customFormat="1">
      <c r="A106" s="37"/>
      <c r="B106" s="38"/>
      <c r="C106" s="39"/>
      <c r="D106" s="224" t="s">
        <v>179</v>
      </c>
      <c r="E106" s="39"/>
      <c r="F106" s="225" t="s">
        <v>198</v>
      </c>
      <c r="G106" s="39"/>
      <c r="H106" s="39"/>
      <c r="I106" s="226"/>
      <c r="J106" s="39"/>
      <c r="K106" s="39"/>
      <c r="L106" s="43"/>
      <c r="M106" s="227"/>
      <c r="N106" s="228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179</v>
      </c>
      <c r="AU106" s="16" t="s">
        <v>85</v>
      </c>
    </row>
    <row r="107" s="2" customFormat="1">
      <c r="A107" s="37"/>
      <c r="B107" s="38"/>
      <c r="C107" s="39"/>
      <c r="D107" s="229" t="s">
        <v>181</v>
      </c>
      <c r="E107" s="39"/>
      <c r="F107" s="230" t="s">
        <v>1279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181</v>
      </c>
      <c r="AU107" s="16" t="s">
        <v>85</v>
      </c>
    </row>
    <row r="108" s="2" customFormat="1" ht="24.15" customHeight="1">
      <c r="A108" s="37"/>
      <c r="B108" s="38"/>
      <c r="C108" s="211" t="s">
        <v>200</v>
      </c>
      <c r="D108" s="211" t="s">
        <v>172</v>
      </c>
      <c r="E108" s="212" t="s">
        <v>731</v>
      </c>
      <c r="F108" s="213" t="s">
        <v>732</v>
      </c>
      <c r="G108" s="214" t="s">
        <v>191</v>
      </c>
      <c r="H108" s="215">
        <v>562.375</v>
      </c>
      <c r="I108" s="216"/>
      <c r="J108" s="217">
        <f>ROUND(I108*H108,2)</f>
        <v>0</v>
      </c>
      <c r="K108" s="213" t="s">
        <v>176</v>
      </c>
      <c r="L108" s="43"/>
      <c r="M108" s="218" t="s">
        <v>19</v>
      </c>
      <c r="N108" s="219" t="s">
        <v>47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177</v>
      </c>
      <c r="AT108" s="222" t="s">
        <v>172</v>
      </c>
      <c r="AU108" s="222" t="s">
        <v>85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83</v>
      </c>
      <c r="BK108" s="223">
        <f>ROUND(I108*H108,2)</f>
        <v>0</v>
      </c>
      <c r="BL108" s="16" t="s">
        <v>177</v>
      </c>
      <c r="BM108" s="222" t="s">
        <v>1280</v>
      </c>
    </row>
    <row r="109" s="2" customFormat="1">
      <c r="A109" s="37"/>
      <c r="B109" s="38"/>
      <c r="C109" s="39"/>
      <c r="D109" s="224" t="s">
        <v>179</v>
      </c>
      <c r="E109" s="39"/>
      <c r="F109" s="225" t="s">
        <v>734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179</v>
      </c>
      <c r="AU109" s="16" t="s">
        <v>85</v>
      </c>
    </row>
    <row r="110" s="2" customFormat="1">
      <c r="A110" s="37"/>
      <c r="B110" s="38"/>
      <c r="C110" s="39"/>
      <c r="D110" s="229" t="s">
        <v>181</v>
      </c>
      <c r="E110" s="39"/>
      <c r="F110" s="230" t="s">
        <v>1156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181</v>
      </c>
      <c r="AU110" s="16" t="s">
        <v>85</v>
      </c>
    </row>
    <row r="111" s="2" customFormat="1" ht="24.15" customHeight="1">
      <c r="A111" s="37"/>
      <c r="B111" s="38"/>
      <c r="C111" s="211" t="s">
        <v>203</v>
      </c>
      <c r="D111" s="211" t="s">
        <v>172</v>
      </c>
      <c r="E111" s="212" t="s">
        <v>731</v>
      </c>
      <c r="F111" s="213" t="s">
        <v>732</v>
      </c>
      <c r="G111" s="214" t="s">
        <v>191</v>
      </c>
      <c r="H111" s="215">
        <v>577.5</v>
      </c>
      <c r="I111" s="216"/>
      <c r="J111" s="217">
        <f>ROUND(I111*H111,2)</f>
        <v>0</v>
      </c>
      <c r="K111" s="213" t="s">
        <v>176</v>
      </c>
      <c r="L111" s="43"/>
      <c r="M111" s="218" t="s">
        <v>19</v>
      </c>
      <c r="N111" s="219" t="s">
        <v>47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177</v>
      </c>
      <c r="AT111" s="222" t="s">
        <v>172</v>
      </c>
      <c r="AU111" s="222" t="s">
        <v>85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83</v>
      </c>
      <c r="BK111" s="223">
        <f>ROUND(I111*H111,2)</f>
        <v>0</v>
      </c>
      <c r="BL111" s="16" t="s">
        <v>177</v>
      </c>
      <c r="BM111" s="222" t="s">
        <v>1281</v>
      </c>
    </row>
    <row r="112" s="2" customFormat="1">
      <c r="A112" s="37"/>
      <c r="B112" s="38"/>
      <c r="C112" s="39"/>
      <c r="D112" s="224" t="s">
        <v>179</v>
      </c>
      <c r="E112" s="39"/>
      <c r="F112" s="225" t="s">
        <v>734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85</v>
      </c>
    </row>
    <row r="113" s="2" customFormat="1">
      <c r="A113" s="37"/>
      <c r="B113" s="38"/>
      <c r="C113" s="39"/>
      <c r="D113" s="229" t="s">
        <v>181</v>
      </c>
      <c r="E113" s="39"/>
      <c r="F113" s="230" t="s">
        <v>1282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181</v>
      </c>
      <c r="AU113" s="16" t="s">
        <v>85</v>
      </c>
    </row>
    <row r="114" s="2" customFormat="1" ht="24.15" customHeight="1">
      <c r="A114" s="37"/>
      <c r="B114" s="38"/>
      <c r="C114" s="211" t="s">
        <v>209</v>
      </c>
      <c r="D114" s="211" t="s">
        <v>172</v>
      </c>
      <c r="E114" s="212" t="s">
        <v>731</v>
      </c>
      <c r="F114" s="213" t="s">
        <v>732</v>
      </c>
      <c r="G114" s="214" t="s">
        <v>191</v>
      </c>
      <c r="H114" s="215">
        <v>621.60000000000002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47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85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83</v>
      </c>
      <c r="BK114" s="223">
        <f>ROUND(I114*H114,2)</f>
        <v>0</v>
      </c>
      <c r="BL114" s="16" t="s">
        <v>177</v>
      </c>
      <c r="BM114" s="222" t="s">
        <v>1283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734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85</v>
      </c>
    </row>
    <row r="116" s="2" customFormat="1">
      <c r="A116" s="37"/>
      <c r="B116" s="38"/>
      <c r="C116" s="39"/>
      <c r="D116" s="229" t="s">
        <v>181</v>
      </c>
      <c r="E116" s="39"/>
      <c r="F116" s="230" t="s">
        <v>1284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181</v>
      </c>
      <c r="AU116" s="16" t="s">
        <v>85</v>
      </c>
    </row>
    <row r="117" s="2" customFormat="1" ht="24.15" customHeight="1">
      <c r="A117" s="37"/>
      <c r="B117" s="38"/>
      <c r="C117" s="211" t="s">
        <v>211</v>
      </c>
      <c r="D117" s="211" t="s">
        <v>172</v>
      </c>
      <c r="E117" s="212" t="s">
        <v>953</v>
      </c>
      <c r="F117" s="213" t="s">
        <v>954</v>
      </c>
      <c r="G117" s="214" t="s">
        <v>191</v>
      </c>
      <c r="H117" s="215">
        <v>8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47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177</v>
      </c>
      <c r="AT117" s="222" t="s">
        <v>172</v>
      </c>
      <c r="AU117" s="222" t="s">
        <v>85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83</v>
      </c>
      <c r="BK117" s="223">
        <f>ROUND(I117*H117,2)</f>
        <v>0</v>
      </c>
      <c r="BL117" s="16" t="s">
        <v>177</v>
      </c>
      <c r="BM117" s="222" t="s">
        <v>1285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956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85</v>
      </c>
    </row>
    <row r="119" s="2" customFormat="1">
      <c r="A119" s="37"/>
      <c r="B119" s="38"/>
      <c r="C119" s="39"/>
      <c r="D119" s="229" t="s">
        <v>181</v>
      </c>
      <c r="E119" s="39"/>
      <c r="F119" s="230" t="s">
        <v>1286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181</v>
      </c>
      <c r="AU119" s="16" t="s">
        <v>85</v>
      </c>
    </row>
    <row r="120" s="2" customFormat="1" ht="24.15" customHeight="1">
      <c r="A120" s="37"/>
      <c r="B120" s="38"/>
      <c r="C120" s="211" t="s">
        <v>213</v>
      </c>
      <c r="D120" s="211" t="s">
        <v>172</v>
      </c>
      <c r="E120" s="212" t="s">
        <v>741</v>
      </c>
      <c r="F120" s="213" t="s">
        <v>742</v>
      </c>
      <c r="G120" s="214" t="s">
        <v>191</v>
      </c>
      <c r="H120" s="215">
        <v>101.66</v>
      </c>
      <c r="I120" s="216"/>
      <c r="J120" s="217">
        <f>ROUND(I120*H120,2)</f>
        <v>0</v>
      </c>
      <c r="K120" s="213" t="s">
        <v>176</v>
      </c>
      <c r="L120" s="43"/>
      <c r="M120" s="218" t="s">
        <v>19</v>
      </c>
      <c r="N120" s="219" t="s">
        <v>47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177</v>
      </c>
      <c r="AT120" s="222" t="s">
        <v>172</v>
      </c>
      <c r="AU120" s="222" t="s">
        <v>85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83</v>
      </c>
      <c r="BK120" s="223">
        <f>ROUND(I120*H120,2)</f>
        <v>0</v>
      </c>
      <c r="BL120" s="16" t="s">
        <v>177</v>
      </c>
      <c r="BM120" s="222" t="s">
        <v>1287</v>
      </c>
    </row>
    <row r="121" s="2" customFormat="1">
      <c r="A121" s="37"/>
      <c r="B121" s="38"/>
      <c r="C121" s="39"/>
      <c r="D121" s="224" t="s">
        <v>179</v>
      </c>
      <c r="E121" s="39"/>
      <c r="F121" s="225" t="s">
        <v>744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179</v>
      </c>
      <c r="AU121" s="16" t="s">
        <v>85</v>
      </c>
    </row>
    <row r="122" s="2" customFormat="1">
      <c r="A122" s="37"/>
      <c r="B122" s="38"/>
      <c r="C122" s="39"/>
      <c r="D122" s="229" t="s">
        <v>181</v>
      </c>
      <c r="E122" s="39"/>
      <c r="F122" s="230" t="s">
        <v>1288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181</v>
      </c>
      <c r="AU122" s="16" t="s">
        <v>85</v>
      </c>
    </row>
    <row r="123" s="2" customFormat="1" ht="24.15" customHeight="1">
      <c r="A123" s="37"/>
      <c r="B123" s="38"/>
      <c r="C123" s="211" t="s">
        <v>218</v>
      </c>
      <c r="D123" s="211" t="s">
        <v>172</v>
      </c>
      <c r="E123" s="212" t="s">
        <v>960</v>
      </c>
      <c r="F123" s="213" t="s">
        <v>961</v>
      </c>
      <c r="G123" s="214" t="s">
        <v>191</v>
      </c>
      <c r="H123" s="215">
        <v>7.04</v>
      </c>
      <c r="I123" s="216"/>
      <c r="J123" s="217">
        <f>ROUND(I123*H123,2)</f>
        <v>0</v>
      </c>
      <c r="K123" s="213" t="s">
        <v>176</v>
      </c>
      <c r="L123" s="43"/>
      <c r="M123" s="218" t="s">
        <v>19</v>
      </c>
      <c r="N123" s="219" t="s">
        <v>47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177</v>
      </c>
      <c r="AT123" s="222" t="s">
        <v>172</v>
      </c>
      <c r="AU123" s="222" t="s">
        <v>85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83</v>
      </c>
      <c r="BK123" s="223">
        <f>ROUND(I123*H123,2)</f>
        <v>0</v>
      </c>
      <c r="BL123" s="16" t="s">
        <v>177</v>
      </c>
      <c r="BM123" s="222" t="s">
        <v>1289</v>
      </c>
    </row>
    <row r="124" s="2" customFormat="1">
      <c r="A124" s="37"/>
      <c r="B124" s="38"/>
      <c r="C124" s="39"/>
      <c r="D124" s="224" t="s">
        <v>179</v>
      </c>
      <c r="E124" s="39"/>
      <c r="F124" s="225" t="s">
        <v>963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85</v>
      </c>
    </row>
    <row r="125" s="2" customFormat="1">
      <c r="A125" s="37"/>
      <c r="B125" s="38"/>
      <c r="C125" s="39"/>
      <c r="D125" s="229" t="s">
        <v>181</v>
      </c>
      <c r="E125" s="39"/>
      <c r="F125" s="230" t="s">
        <v>1290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181</v>
      </c>
      <c r="AU125" s="16" t="s">
        <v>85</v>
      </c>
    </row>
    <row r="126" s="2" customFormat="1" ht="37.8" customHeight="1">
      <c r="A126" s="37"/>
      <c r="B126" s="38"/>
      <c r="C126" s="211" t="s">
        <v>220</v>
      </c>
      <c r="D126" s="211" t="s">
        <v>172</v>
      </c>
      <c r="E126" s="212" t="s">
        <v>747</v>
      </c>
      <c r="F126" s="213" t="s">
        <v>748</v>
      </c>
      <c r="G126" s="214" t="s">
        <v>191</v>
      </c>
      <c r="H126" s="215">
        <v>1124.75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47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85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83</v>
      </c>
      <c r="BK126" s="223">
        <f>ROUND(I126*H126,2)</f>
        <v>0</v>
      </c>
      <c r="BL126" s="16" t="s">
        <v>177</v>
      </c>
      <c r="BM126" s="222" t="s">
        <v>1291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750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85</v>
      </c>
    </row>
    <row r="128" s="2" customFormat="1">
      <c r="A128" s="37"/>
      <c r="B128" s="38"/>
      <c r="C128" s="39"/>
      <c r="D128" s="229" t="s">
        <v>181</v>
      </c>
      <c r="E128" s="39"/>
      <c r="F128" s="230" t="s">
        <v>1292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181</v>
      </c>
      <c r="AU128" s="16" t="s">
        <v>85</v>
      </c>
    </row>
    <row r="129" s="2" customFormat="1" ht="37.8" customHeight="1">
      <c r="A129" s="37"/>
      <c r="B129" s="38"/>
      <c r="C129" s="211" t="s">
        <v>222</v>
      </c>
      <c r="D129" s="211" t="s">
        <v>172</v>
      </c>
      <c r="E129" s="212" t="s">
        <v>752</v>
      </c>
      <c r="F129" s="213" t="s">
        <v>753</v>
      </c>
      <c r="G129" s="214" t="s">
        <v>191</v>
      </c>
      <c r="H129" s="215">
        <v>621.60000000000002</v>
      </c>
      <c r="I129" s="216"/>
      <c r="J129" s="217">
        <f>ROUND(I129*H129,2)</f>
        <v>0</v>
      </c>
      <c r="K129" s="213" t="s">
        <v>176</v>
      </c>
      <c r="L129" s="43"/>
      <c r="M129" s="218" t="s">
        <v>19</v>
      </c>
      <c r="N129" s="219" t="s">
        <v>47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177</v>
      </c>
      <c r="AT129" s="222" t="s">
        <v>172</v>
      </c>
      <c r="AU129" s="222" t="s">
        <v>85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83</v>
      </c>
      <c r="BK129" s="223">
        <f>ROUND(I129*H129,2)</f>
        <v>0</v>
      </c>
      <c r="BL129" s="16" t="s">
        <v>177</v>
      </c>
      <c r="BM129" s="222" t="s">
        <v>1293</v>
      </c>
    </row>
    <row r="130" s="2" customFormat="1">
      <c r="A130" s="37"/>
      <c r="B130" s="38"/>
      <c r="C130" s="39"/>
      <c r="D130" s="224" t="s">
        <v>179</v>
      </c>
      <c r="E130" s="39"/>
      <c r="F130" s="225" t="s">
        <v>755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179</v>
      </c>
      <c r="AU130" s="16" t="s">
        <v>85</v>
      </c>
    </row>
    <row r="131" s="2" customFormat="1" ht="37.8" customHeight="1">
      <c r="A131" s="37"/>
      <c r="B131" s="38"/>
      <c r="C131" s="211" t="s">
        <v>229</v>
      </c>
      <c r="D131" s="211" t="s">
        <v>172</v>
      </c>
      <c r="E131" s="212" t="s">
        <v>204</v>
      </c>
      <c r="F131" s="213" t="s">
        <v>205</v>
      </c>
      <c r="G131" s="214" t="s">
        <v>191</v>
      </c>
      <c r="H131" s="215">
        <v>508.58600000000001</v>
      </c>
      <c r="I131" s="216"/>
      <c r="J131" s="217">
        <f>ROUND(I131*H131,2)</f>
        <v>0</v>
      </c>
      <c r="K131" s="213" t="s">
        <v>176</v>
      </c>
      <c r="L131" s="43"/>
      <c r="M131" s="218" t="s">
        <v>19</v>
      </c>
      <c r="N131" s="219" t="s">
        <v>47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177</v>
      </c>
      <c r="AT131" s="222" t="s">
        <v>172</v>
      </c>
      <c r="AU131" s="222" t="s">
        <v>85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83</v>
      </c>
      <c r="BK131" s="223">
        <f>ROUND(I131*H131,2)</f>
        <v>0</v>
      </c>
      <c r="BL131" s="16" t="s">
        <v>177</v>
      </c>
      <c r="BM131" s="222" t="s">
        <v>1294</v>
      </c>
    </row>
    <row r="132" s="2" customFormat="1">
      <c r="A132" s="37"/>
      <c r="B132" s="38"/>
      <c r="C132" s="39"/>
      <c r="D132" s="224" t="s">
        <v>179</v>
      </c>
      <c r="E132" s="39"/>
      <c r="F132" s="225" t="s">
        <v>207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179</v>
      </c>
      <c r="AU132" s="16" t="s">
        <v>85</v>
      </c>
    </row>
    <row r="133" s="2" customFormat="1" ht="37.8" customHeight="1">
      <c r="A133" s="37"/>
      <c r="B133" s="38"/>
      <c r="C133" s="211" t="s">
        <v>232</v>
      </c>
      <c r="D133" s="211" t="s">
        <v>172</v>
      </c>
      <c r="E133" s="212" t="s">
        <v>204</v>
      </c>
      <c r="F133" s="213" t="s">
        <v>205</v>
      </c>
      <c r="G133" s="214" t="s">
        <v>191</v>
      </c>
      <c r="H133" s="215">
        <v>577.5</v>
      </c>
      <c r="I133" s="216"/>
      <c r="J133" s="217">
        <f>ROUND(I133*H133,2)</f>
        <v>0</v>
      </c>
      <c r="K133" s="213" t="s">
        <v>176</v>
      </c>
      <c r="L133" s="43"/>
      <c r="M133" s="218" t="s">
        <v>19</v>
      </c>
      <c r="N133" s="219" t="s">
        <v>47</v>
      </c>
      <c r="O133" s="83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177</v>
      </c>
      <c r="AT133" s="222" t="s">
        <v>172</v>
      </c>
      <c r="AU133" s="222" t="s">
        <v>85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83</v>
      </c>
      <c r="BK133" s="223">
        <f>ROUND(I133*H133,2)</f>
        <v>0</v>
      </c>
      <c r="BL133" s="16" t="s">
        <v>177</v>
      </c>
      <c r="BM133" s="222" t="s">
        <v>1295</v>
      </c>
    </row>
    <row r="134" s="2" customFormat="1">
      <c r="A134" s="37"/>
      <c r="B134" s="38"/>
      <c r="C134" s="39"/>
      <c r="D134" s="224" t="s">
        <v>179</v>
      </c>
      <c r="E134" s="39"/>
      <c r="F134" s="225" t="s">
        <v>207</v>
      </c>
      <c r="G134" s="39"/>
      <c r="H134" s="39"/>
      <c r="I134" s="226"/>
      <c r="J134" s="39"/>
      <c r="K134" s="39"/>
      <c r="L134" s="43"/>
      <c r="M134" s="227"/>
      <c r="N134" s="228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179</v>
      </c>
      <c r="AU134" s="16" t="s">
        <v>85</v>
      </c>
    </row>
    <row r="135" s="2" customFormat="1">
      <c r="A135" s="37"/>
      <c r="B135" s="38"/>
      <c r="C135" s="39"/>
      <c r="D135" s="229" t="s">
        <v>181</v>
      </c>
      <c r="E135" s="39"/>
      <c r="F135" s="230" t="s">
        <v>1296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181</v>
      </c>
      <c r="AU135" s="16" t="s">
        <v>85</v>
      </c>
    </row>
    <row r="136" s="2" customFormat="1" ht="37.8" customHeight="1">
      <c r="A136" s="37"/>
      <c r="B136" s="38"/>
      <c r="C136" s="211" t="s">
        <v>8</v>
      </c>
      <c r="D136" s="211" t="s">
        <v>172</v>
      </c>
      <c r="E136" s="212" t="s">
        <v>204</v>
      </c>
      <c r="F136" s="213" t="s">
        <v>205</v>
      </c>
      <c r="G136" s="214" t="s">
        <v>191</v>
      </c>
      <c r="H136" s="215">
        <v>577.5</v>
      </c>
      <c r="I136" s="216"/>
      <c r="J136" s="217">
        <f>ROUND(I136*H136,2)</f>
        <v>0</v>
      </c>
      <c r="K136" s="213" t="s">
        <v>176</v>
      </c>
      <c r="L136" s="43"/>
      <c r="M136" s="218" t="s">
        <v>19</v>
      </c>
      <c r="N136" s="219" t="s">
        <v>47</v>
      </c>
      <c r="O136" s="83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177</v>
      </c>
      <c r="AT136" s="222" t="s">
        <v>172</v>
      </c>
      <c r="AU136" s="222" t="s">
        <v>85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83</v>
      </c>
      <c r="BK136" s="223">
        <f>ROUND(I136*H136,2)</f>
        <v>0</v>
      </c>
      <c r="BL136" s="16" t="s">
        <v>177</v>
      </c>
      <c r="BM136" s="222" t="s">
        <v>1297</v>
      </c>
    </row>
    <row r="137" s="2" customFormat="1">
      <c r="A137" s="37"/>
      <c r="B137" s="38"/>
      <c r="C137" s="39"/>
      <c r="D137" s="224" t="s">
        <v>179</v>
      </c>
      <c r="E137" s="39"/>
      <c r="F137" s="225" t="s">
        <v>207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85</v>
      </c>
    </row>
    <row r="138" s="2" customFormat="1">
      <c r="A138" s="37"/>
      <c r="B138" s="38"/>
      <c r="C138" s="39"/>
      <c r="D138" s="229" t="s">
        <v>181</v>
      </c>
      <c r="E138" s="39"/>
      <c r="F138" s="230" t="s">
        <v>1298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181</v>
      </c>
      <c r="AU138" s="16" t="s">
        <v>85</v>
      </c>
    </row>
    <row r="139" s="2" customFormat="1" ht="37.8" customHeight="1">
      <c r="A139" s="37"/>
      <c r="B139" s="38"/>
      <c r="C139" s="211" t="s">
        <v>239</v>
      </c>
      <c r="D139" s="211" t="s">
        <v>172</v>
      </c>
      <c r="E139" s="212" t="s">
        <v>204</v>
      </c>
      <c r="F139" s="213" t="s">
        <v>205</v>
      </c>
      <c r="G139" s="214" t="s">
        <v>191</v>
      </c>
      <c r="H139" s="215">
        <v>101.66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47</v>
      </c>
      <c r="O139" s="83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85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83</v>
      </c>
      <c r="BK139" s="223">
        <f>ROUND(I139*H139,2)</f>
        <v>0</v>
      </c>
      <c r="BL139" s="16" t="s">
        <v>177</v>
      </c>
      <c r="BM139" s="222" t="s">
        <v>1299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207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85</v>
      </c>
    </row>
    <row r="141" s="2" customFormat="1">
      <c r="A141" s="37"/>
      <c r="B141" s="38"/>
      <c r="C141" s="39"/>
      <c r="D141" s="229" t="s">
        <v>181</v>
      </c>
      <c r="E141" s="39"/>
      <c r="F141" s="230" t="s">
        <v>1300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181</v>
      </c>
      <c r="AU141" s="16" t="s">
        <v>85</v>
      </c>
    </row>
    <row r="142" s="2" customFormat="1" ht="37.8" customHeight="1">
      <c r="A142" s="37"/>
      <c r="B142" s="38"/>
      <c r="C142" s="211" t="s">
        <v>245</v>
      </c>
      <c r="D142" s="211" t="s">
        <v>172</v>
      </c>
      <c r="E142" s="212" t="s">
        <v>204</v>
      </c>
      <c r="F142" s="213" t="s">
        <v>205</v>
      </c>
      <c r="G142" s="214" t="s">
        <v>191</v>
      </c>
      <c r="H142" s="215">
        <v>8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1301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207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>
      <c r="A144" s="37"/>
      <c r="B144" s="38"/>
      <c r="C144" s="39"/>
      <c r="D144" s="229" t="s">
        <v>181</v>
      </c>
      <c r="E144" s="39"/>
      <c r="F144" s="230" t="s">
        <v>1302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181</v>
      </c>
      <c r="AU144" s="16" t="s">
        <v>85</v>
      </c>
    </row>
    <row r="145" s="2" customFormat="1" ht="37.8" customHeight="1">
      <c r="A145" s="37"/>
      <c r="B145" s="38"/>
      <c r="C145" s="211" t="s">
        <v>251</v>
      </c>
      <c r="D145" s="211" t="s">
        <v>172</v>
      </c>
      <c r="E145" s="212" t="s">
        <v>204</v>
      </c>
      <c r="F145" s="213" t="s">
        <v>205</v>
      </c>
      <c r="G145" s="214" t="s">
        <v>191</v>
      </c>
      <c r="H145" s="215">
        <v>7.04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47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85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83</v>
      </c>
      <c r="BK145" s="223">
        <f>ROUND(I145*H145,2)</f>
        <v>0</v>
      </c>
      <c r="BL145" s="16" t="s">
        <v>177</v>
      </c>
      <c r="BM145" s="222" t="s">
        <v>1303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207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85</v>
      </c>
    </row>
    <row r="147" s="2" customFormat="1">
      <c r="A147" s="37"/>
      <c r="B147" s="38"/>
      <c r="C147" s="39"/>
      <c r="D147" s="229" t="s">
        <v>181</v>
      </c>
      <c r="E147" s="39"/>
      <c r="F147" s="230" t="s">
        <v>1304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85</v>
      </c>
    </row>
    <row r="148" s="2" customFormat="1" ht="37.8" customHeight="1">
      <c r="A148" s="37"/>
      <c r="B148" s="38"/>
      <c r="C148" s="211" t="s">
        <v>253</v>
      </c>
      <c r="D148" s="211" t="s">
        <v>172</v>
      </c>
      <c r="E148" s="212" t="s">
        <v>204</v>
      </c>
      <c r="F148" s="213" t="s">
        <v>205</v>
      </c>
      <c r="G148" s="214" t="s">
        <v>191</v>
      </c>
      <c r="H148" s="215">
        <v>55.200000000000003</v>
      </c>
      <c r="I148" s="216"/>
      <c r="J148" s="217">
        <f>ROUND(I148*H148,2)</f>
        <v>0</v>
      </c>
      <c r="K148" s="213" t="s">
        <v>176</v>
      </c>
      <c r="L148" s="43"/>
      <c r="M148" s="218" t="s">
        <v>19</v>
      </c>
      <c r="N148" s="219" t="s">
        <v>47</v>
      </c>
      <c r="O148" s="83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177</v>
      </c>
      <c r="AT148" s="222" t="s">
        <v>172</v>
      </c>
      <c r="AU148" s="222" t="s">
        <v>85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83</v>
      </c>
      <c r="BK148" s="223">
        <f>ROUND(I148*H148,2)</f>
        <v>0</v>
      </c>
      <c r="BL148" s="16" t="s">
        <v>177</v>
      </c>
      <c r="BM148" s="222" t="s">
        <v>1305</v>
      </c>
    </row>
    <row r="149" s="2" customFormat="1">
      <c r="A149" s="37"/>
      <c r="B149" s="38"/>
      <c r="C149" s="39"/>
      <c r="D149" s="224" t="s">
        <v>179</v>
      </c>
      <c r="E149" s="39"/>
      <c r="F149" s="225" t="s">
        <v>207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179</v>
      </c>
      <c r="AU149" s="16" t="s">
        <v>85</v>
      </c>
    </row>
    <row r="150" s="2" customFormat="1">
      <c r="A150" s="37"/>
      <c r="B150" s="38"/>
      <c r="C150" s="39"/>
      <c r="D150" s="229" t="s">
        <v>181</v>
      </c>
      <c r="E150" s="39"/>
      <c r="F150" s="230" t="s">
        <v>238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181</v>
      </c>
      <c r="AU150" s="16" t="s">
        <v>85</v>
      </c>
    </row>
    <row r="151" s="2" customFormat="1" ht="37.8" customHeight="1">
      <c r="A151" s="37"/>
      <c r="B151" s="38"/>
      <c r="C151" s="211" t="s">
        <v>259</v>
      </c>
      <c r="D151" s="211" t="s">
        <v>172</v>
      </c>
      <c r="E151" s="212" t="s">
        <v>204</v>
      </c>
      <c r="F151" s="213" t="s">
        <v>205</v>
      </c>
      <c r="G151" s="214" t="s">
        <v>191</v>
      </c>
      <c r="H151" s="215">
        <v>971.41999999999996</v>
      </c>
      <c r="I151" s="216"/>
      <c r="J151" s="217">
        <f>ROUND(I151*H151,2)</f>
        <v>0</v>
      </c>
      <c r="K151" s="213" t="s">
        <v>176</v>
      </c>
      <c r="L151" s="43"/>
      <c r="M151" s="218" t="s">
        <v>19</v>
      </c>
      <c r="N151" s="219" t="s">
        <v>47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177</v>
      </c>
      <c r="AT151" s="222" t="s">
        <v>172</v>
      </c>
      <c r="AU151" s="222" t="s">
        <v>85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83</v>
      </c>
      <c r="BK151" s="223">
        <f>ROUND(I151*H151,2)</f>
        <v>0</v>
      </c>
      <c r="BL151" s="16" t="s">
        <v>177</v>
      </c>
      <c r="BM151" s="222" t="s">
        <v>1306</v>
      </c>
    </row>
    <row r="152" s="2" customFormat="1">
      <c r="A152" s="37"/>
      <c r="B152" s="38"/>
      <c r="C152" s="39"/>
      <c r="D152" s="224" t="s">
        <v>179</v>
      </c>
      <c r="E152" s="39"/>
      <c r="F152" s="225" t="s">
        <v>207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85</v>
      </c>
    </row>
    <row r="153" s="2" customFormat="1">
      <c r="A153" s="37"/>
      <c r="B153" s="38"/>
      <c r="C153" s="39"/>
      <c r="D153" s="229" t="s">
        <v>181</v>
      </c>
      <c r="E153" s="39"/>
      <c r="F153" s="230" t="s">
        <v>971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85</v>
      </c>
    </row>
    <row r="154" s="2" customFormat="1" ht="33" customHeight="1">
      <c r="A154" s="37"/>
      <c r="B154" s="38"/>
      <c r="C154" s="211" t="s">
        <v>7</v>
      </c>
      <c r="D154" s="211" t="s">
        <v>172</v>
      </c>
      <c r="E154" s="212" t="s">
        <v>763</v>
      </c>
      <c r="F154" s="213" t="s">
        <v>764</v>
      </c>
      <c r="G154" s="214" t="s">
        <v>191</v>
      </c>
      <c r="H154" s="215">
        <v>247.375</v>
      </c>
      <c r="I154" s="216"/>
      <c r="J154" s="217">
        <f>ROUND(I154*H154,2)</f>
        <v>0</v>
      </c>
      <c r="K154" s="213" t="s">
        <v>176</v>
      </c>
      <c r="L154" s="43"/>
      <c r="M154" s="218" t="s">
        <v>19</v>
      </c>
      <c r="N154" s="219" t="s">
        <v>47</v>
      </c>
      <c r="O154" s="83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177</v>
      </c>
      <c r="AT154" s="222" t="s">
        <v>172</v>
      </c>
      <c r="AU154" s="222" t="s">
        <v>85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83</v>
      </c>
      <c r="BK154" s="223">
        <f>ROUND(I154*H154,2)</f>
        <v>0</v>
      </c>
      <c r="BL154" s="16" t="s">
        <v>177</v>
      </c>
      <c r="BM154" s="222" t="s">
        <v>1307</v>
      </c>
    </row>
    <row r="155" s="2" customFormat="1">
      <c r="A155" s="37"/>
      <c r="B155" s="38"/>
      <c r="C155" s="39"/>
      <c r="D155" s="224" t="s">
        <v>179</v>
      </c>
      <c r="E155" s="39"/>
      <c r="F155" s="225" t="s">
        <v>766</v>
      </c>
      <c r="G155" s="39"/>
      <c r="H155" s="39"/>
      <c r="I155" s="226"/>
      <c r="J155" s="39"/>
      <c r="K155" s="39"/>
      <c r="L155" s="43"/>
      <c r="M155" s="227"/>
      <c r="N155" s="22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179</v>
      </c>
      <c r="AU155" s="16" t="s">
        <v>85</v>
      </c>
    </row>
    <row r="156" s="2" customFormat="1" ht="33" customHeight="1">
      <c r="A156" s="37"/>
      <c r="B156" s="38"/>
      <c r="C156" s="211" t="s">
        <v>269</v>
      </c>
      <c r="D156" s="211" t="s">
        <v>172</v>
      </c>
      <c r="E156" s="212" t="s">
        <v>763</v>
      </c>
      <c r="F156" s="213" t="s">
        <v>764</v>
      </c>
      <c r="G156" s="214" t="s">
        <v>191</v>
      </c>
      <c r="H156" s="215">
        <v>577.5</v>
      </c>
      <c r="I156" s="216"/>
      <c r="J156" s="217">
        <f>ROUND(I156*H156,2)</f>
        <v>0</v>
      </c>
      <c r="K156" s="213" t="s">
        <v>176</v>
      </c>
      <c r="L156" s="43"/>
      <c r="M156" s="218" t="s">
        <v>19</v>
      </c>
      <c r="N156" s="219" t="s">
        <v>47</v>
      </c>
      <c r="O156" s="83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177</v>
      </c>
      <c r="AT156" s="222" t="s">
        <v>172</v>
      </c>
      <c r="AU156" s="222" t="s">
        <v>85</v>
      </c>
      <c r="AY156" s="16" t="s">
        <v>170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83</v>
      </c>
      <c r="BK156" s="223">
        <f>ROUND(I156*H156,2)</f>
        <v>0</v>
      </c>
      <c r="BL156" s="16" t="s">
        <v>177</v>
      </c>
      <c r="BM156" s="222" t="s">
        <v>1308</v>
      </c>
    </row>
    <row r="157" s="2" customFormat="1">
      <c r="A157" s="37"/>
      <c r="B157" s="38"/>
      <c r="C157" s="39"/>
      <c r="D157" s="224" t="s">
        <v>179</v>
      </c>
      <c r="E157" s="39"/>
      <c r="F157" s="225" t="s">
        <v>766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179</v>
      </c>
      <c r="AU157" s="16" t="s">
        <v>85</v>
      </c>
    </row>
    <row r="158" s="2" customFormat="1">
      <c r="A158" s="37"/>
      <c r="B158" s="38"/>
      <c r="C158" s="39"/>
      <c r="D158" s="229" t="s">
        <v>181</v>
      </c>
      <c r="E158" s="39"/>
      <c r="F158" s="230" t="s">
        <v>1309</v>
      </c>
      <c r="G158" s="39"/>
      <c r="H158" s="39"/>
      <c r="I158" s="226"/>
      <c r="J158" s="39"/>
      <c r="K158" s="39"/>
      <c r="L158" s="43"/>
      <c r="M158" s="227"/>
      <c r="N158" s="228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181</v>
      </c>
      <c r="AU158" s="16" t="s">
        <v>85</v>
      </c>
    </row>
    <row r="159" s="2" customFormat="1" ht="24.15" customHeight="1">
      <c r="A159" s="37"/>
      <c r="B159" s="38"/>
      <c r="C159" s="211" t="s">
        <v>275</v>
      </c>
      <c r="D159" s="211" t="s">
        <v>172</v>
      </c>
      <c r="E159" s="212" t="s">
        <v>767</v>
      </c>
      <c r="F159" s="213" t="s">
        <v>768</v>
      </c>
      <c r="G159" s="214" t="s">
        <v>191</v>
      </c>
      <c r="H159" s="215">
        <v>508.58600000000001</v>
      </c>
      <c r="I159" s="216"/>
      <c r="J159" s="217">
        <f>ROUND(I159*H159,2)</f>
        <v>0</v>
      </c>
      <c r="K159" s="213" t="s">
        <v>176</v>
      </c>
      <c r="L159" s="43"/>
      <c r="M159" s="218" t="s">
        <v>19</v>
      </c>
      <c r="N159" s="219" t="s">
        <v>47</v>
      </c>
      <c r="O159" s="83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177</v>
      </c>
      <c r="AT159" s="222" t="s">
        <v>172</v>
      </c>
      <c r="AU159" s="222" t="s">
        <v>85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83</v>
      </c>
      <c r="BK159" s="223">
        <f>ROUND(I159*H159,2)</f>
        <v>0</v>
      </c>
      <c r="BL159" s="16" t="s">
        <v>177</v>
      </c>
      <c r="BM159" s="222" t="s">
        <v>1310</v>
      </c>
    </row>
    <row r="160" s="2" customFormat="1">
      <c r="A160" s="37"/>
      <c r="B160" s="38"/>
      <c r="C160" s="39"/>
      <c r="D160" s="224" t="s">
        <v>179</v>
      </c>
      <c r="E160" s="39"/>
      <c r="F160" s="225" t="s">
        <v>770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85</v>
      </c>
    </row>
    <row r="161" s="2" customFormat="1">
      <c r="A161" s="37"/>
      <c r="B161" s="38"/>
      <c r="C161" s="39"/>
      <c r="D161" s="229" t="s">
        <v>181</v>
      </c>
      <c r="E161" s="39"/>
      <c r="F161" s="230" t="s">
        <v>208</v>
      </c>
      <c r="G161" s="39"/>
      <c r="H161" s="39"/>
      <c r="I161" s="226"/>
      <c r="J161" s="39"/>
      <c r="K161" s="39"/>
      <c r="L161" s="43"/>
      <c r="M161" s="227"/>
      <c r="N161" s="228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181</v>
      </c>
      <c r="AU161" s="16" t="s">
        <v>85</v>
      </c>
    </row>
    <row r="162" s="2" customFormat="1" ht="24.15" customHeight="1">
      <c r="A162" s="37"/>
      <c r="B162" s="38"/>
      <c r="C162" s="211" t="s">
        <v>281</v>
      </c>
      <c r="D162" s="211" t="s">
        <v>172</v>
      </c>
      <c r="E162" s="212" t="s">
        <v>767</v>
      </c>
      <c r="F162" s="213" t="s">
        <v>768</v>
      </c>
      <c r="G162" s="214" t="s">
        <v>191</v>
      </c>
      <c r="H162" s="215">
        <v>577.5</v>
      </c>
      <c r="I162" s="216"/>
      <c r="J162" s="217">
        <f>ROUND(I162*H162,2)</f>
        <v>0</v>
      </c>
      <c r="K162" s="213" t="s">
        <v>176</v>
      </c>
      <c r="L162" s="43"/>
      <c r="M162" s="218" t="s">
        <v>19</v>
      </c>
      <c r="N162" s="219" t="s">
        <v>47</v>
      </c>
      <c r="O162" s="83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177</v>
      </c>
      <c r="AT162" s="222" t="s">
        <v>172</v>
      </c>
      <c r="AU162" s="222" t="s">
        <v>85</v>
      </c>
      <c r="AY162" s="16" t="s">
        <v>170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83</v>
      </c>
      <c r="BK162" s="223">
        <f>ROUND(I162*H162,2)</f>
        <v>0</v>
      </c>
      <c r="BL162" s="16" t="s">
        <v>177</v>
      </c>
      <c r="BM162" s="222" t="s">
        <v>1311</v>
      </c>
    </row>
    <row r="163" s="2" customFormat="1">
      <c r="A163" s="37"/>
      <c r="B163" s="38"/>
      <c r="C163" s="39"/>
      <c r="D163" s="224" t="s">
        <v>179</v>
      </c>
      <c r="E163" s="39"/>
      <c r="F163" s="225" t="s">
        <v>770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179</v>
      </c>
      <c r="AU163" s="16" t="s">
        <v>85</v>
      </c>
    </row>
    <row r="164" s="2" customFormat="1">
      <c r="A164" s="37"/>
      <c r="B164" s="38"/>
      <c r="C164" s="39"/>
      <c r="D164" s="229" t="s">
        <v>181</v>
      </c>
      <c r="E164" s="39"/>
      <c r="F164" s="230" t="s">
        <v>1312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181</v>
      </c>
      <c r="AU164" s="16" t="s">
        <v>85</v>
      </c>
    </row>
    <row r="165" s="2" customFormat="1" ht="24.15" customHeight="1">
      <c r="A165" s="37"/>
      <c r="B165" s="38"/>
      <c r="C165" s="211" t="s">
        <v>287</v>
      </c>
      <c r="D165" s="211" t="s">
        <v>172</v>
      </c>
      <c r="E165" s="212" t="s">
        <v>767</v>
      </c>
      <c r="F165" s="213" t="s">
        <v>768</v>
      </c>
      <c r="G165" s="214" t="s">
        <v>191</v>
      </c>
      <c r="H165" s="215">
        <v>101.66</v>
      </c>
      <c r="I165" s="216"/>
      <c r="J165" s="217">
        <f>ROUND(I165*H165,2)</f>
        <v>0</v>
      </c>
      <c r="K165" s="213" t="s">
        <v>176</v>
      </c>
      <c r="L165" s="43"/>
      <c r="M165" s="218" t="s">
        <v>19</v>
      </c>
      <c r="N165" s="219" t="s">
        <v>47</v>
      </c>
      <c r="O165" s="83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177</v>
      </c>
      <c r="AT165" s="222" t="s">
        <v>172</v>
      </c>
      <c r="AU165" s="222" t="s">
        <v>85</v>
      </c>
      <c r="AY165" s="16" t="s">
        <v>170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83</v>
      </c>
      <c r="BK165" s="223">
        <f>ROUND(I165*H165,2)</f>
        <v>0</v>
      </c>
      <c r="BL165" s="16" t="s">
        <v>177</v>
      </c>
      <c r="BM165" s="222" t="s">
        <v>1313</v>
      </c>
    </row>
    <row r="166" s="2" customFormat="1">
      <c r="A166" s="37"/>
      <c r="B166" s="38"/>
      <c r="C166" s="39"/>
      <c r="D166" s="224" t="s">
        <v>179</v>
      </c>
      <c r="E166" s="39"/>
      <c r="F166" s="225" t="s">
        <v>770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85</v>
      </c>
    </row>
    <row r="167" s="2" customFormat="1">
      <c r="A167" s="37"/>
      <c r="B167" s="38"/>
      <c r="C167" s="39"/>
      <c r="D167" s="229" t="s">
        <v>181</v>
      </c>
      <c r="E167" s="39"/>
      <c r="F167" s="230" t="s">
        <v>1314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181</v>
      </c>
      <c r="AU167" s="16" t="s">
        <v>85</v>
      </c>
    </row>
    <row r="168" s="2" customFormat="1" ht="24.15" customHeight="1">
      <c r="A168" s="37"/>
      <c r="B168" s="38"/>
      <c r="C168" s="211" t="s">
        <v>293</v>
      </c>
      <c r="D168" s="211" t="s">
        <v>172</v>
      </c>
      <c r="E168" s="212" t="s">
        <v>767</v>
      </c>
      <c r="F168" s="213" t="s">
        <v>768</v>
      </c>
      <c r="G168" s="214" t="s">
        <v>191</v>
      </c>
      <c r="H168" s="215">
        <v>8</v>
      </c>
      <c r="I168" s="216"/>
      <c r="J168" s="217">
        <f>ROUND(I168*H168,2)</f>
        <v>0</v>
      </c>
      <c r="K168" s="213" t="s">
        <v>176</v>
      </c>
      <c r="L168" s="43"/>
      <c r="M168" s="218" t="s">
        <v>19</v>
      </c>
      <c r="N168" s="219" t="s">
        <v>47</v>
      </c>
      <c r="O168" s="83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177</v>
      </c>
      <c r="AT168" s="222" t="s">
        <v>172</v>
      </c>
      <c r="AU168" s="222" t="s">
        <v>85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83</v>
      </c>
      <c r="BK168" s="223">
        <f>ROUND(I168*H168,2)</f>
        <v>0</v>
      </c>
      <c r="BL168" s="16" t="s">
        <v>177</v>
      </c>
      <c r="BM168" s="222" t="s">
        <v>1315</v>
      </c>
    </row>
    <row r="169" s="2" customFormat="1">
      <c r="A169" s="37"/>
      <c r="B169" s="38"/>
      <c r="C169" s="39"/>
      <c r="D169" s="224" t="s">
        <v>179</v>
      </c>
      <c r="E169" s="39"/>
      <c r="F169" s="225" t="s">
        <v>770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85</v>
      </c>
    </row>
    <row r="170" s="2" customFormat="1">
      <c r="A170" s="37"/>
      <c r="B170" s="38"/>
      <c r="C170" s="39"/>
      <c r="D170" s="229" t="s">
        <v>181</v>
      </c>
      <c r="E170" s="39"/>
      <c r="F170" s="230" t="s">
        <v>1302</v>
      </c>
      <c r="G170" s="39"/>
      <c r="H170" s="39"/>
      <c r="I170" s="226"/>
      <c r="J170" s="39"/>
      <c r="K170" s="39"/>
      <c r="L170" s="43"/>
      <c r="M170" s="227"/>
      <c r="N170" s="228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181</v>
      </c>
      <c r="AU170" s="16" t="s">
        <v>85</v>
      </c>
    </row>
    <row r="171" s="2" customFormat="1" ht="24.15" customHeight="1">
      <c r="A171" s="37"/>
      <c r="B171" s="38"/>
      <c r="C171" s="211" t="s">
        <v>298</v>
      </c>
      <c r="D171" s="211" t="s">
        <v>172</v>
      </c>
      <c r="E171" s="212" t="s">
        <v>767</v>
      </c>
      <c r="F171" s="213" t="s">
        <v>768</v>
      </c>
      <c r="G171" s="214" t="s">
        <v>191</v>
      </c>
      <c r="H171" s="215">
        <v>7.04</v>
      </c>
      <c r="I171" s="216"/>
      <c r="J171" s="217">
        <f>ROUND(I171*H171,2)</f>
        <v>0</v>
      </c>
      <c r="K171" s="213" t="s">
        <v>176</v>
      </c>
      <c r="L171" s="43"/>
      <c r="M171" s="218" t="s">
        <v>19</v>
      </c>
      <c r="N171" s="219" t="s">
        <v>47</v>
      </c>
      <c r="O171" s="83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177</v>
      </c>
      <c r="AT171" s="222" t="s">
        <v>172</v>
      </c>
      <c r="AU171" s="222" t="s">
        <v>85</v>
      </c>
      <c r="AY171" s="16" t="s">
        <v>170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83</v>
      </c>
      <c r="BK171" s="223">
        <f>ROUND(I171*H171,2)</f>
        <v>0</v>
      </c>
      <c r="BL171" s="16" t="s">
        <v>177</v>
      </c>
      <c r="BM171" s="222" t="s">
        <v>1316</v>
      </c>
    </row>
    <row r="172" s="2" customFormat="1">
      <c r="A172" s="37"/>
      <c r="B172" s="38"/>
      <c r="C172" s="39"/>
      <c r="D172" s="224" t="s">
        <v>179</v>
      </c>
      <c r="E172" s="39"/>
      <c r="F172" s="225" t="s">
        <v>770</v>
      </c>
      <c r="G172" s="39"/>
      <c r="H172" s="39"/>
      <c r="I172" s="226"/>
      <c r="J172" s="39"/>
      <c r="K172" s="39"/>
      <c r="L172" s="43"/>
      <c r="M172" s="227"/>
      <c r="N172" s="22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179</v>
      </c>
      <c r="AU172" s="16" t="s">
        <v>85</v>
      </c>
    </row>
    <row r="173" s="2" customFormat="1">
      <c r="A173" s="37"/>
      <c r="B173" s="38"/>
      <c r="C173" s="39"/>
      <c r="D173" s="229" t="s">
        <v>181</v>
      </c>
      <c r="E173" s="39"/>
      <c r="F173" s="230" t="s">
        <v>1304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181</v>
      </c>
      <c r="AU173" s="16" t="s">
        <v>85</v>
      </c>
    </row>
    <row r="174" s="2" customFormat="1" ht="24.15" customHeight="1">
      <c r="A174" s="37"/>
      <c r="B174" s="38"/>
      <c r="C174" s="211" t="s">
        <v>304</v>
      </c>
      <c r="D174" s="211" t="s">
        <v>172</v>
      </c>
      <c r="E174" s="212" t="s">
        <v>767</v>
      </c>
      <c r="F174" s="213" t="s">
        <v>768</v>
      </c>
      <c r="G174" s="214" t="s">
        <v>191</v>
      </c>
      <c r="H174" s="215">
        <v>55.200000000000003</v>
      </c>
      <c r="I174" s="216"/>
      <c r="J174" s="217">
        <f>ROUND(I174*H174,2)</f>
        <v>0</v>
      </c>
      <c r="K174" s="213" t="s">
        <v>176</v>
      </c>
      <c r="L174" s="43"/>
      <c r="M174" s="218" t="s">
        <v>19</v>
      </c>
      <c r="N174" s="219" t="s">
        <v>47</v>
      </c>
      <c r="O174" s="83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177</v>
      </c>
      <c r="AT174" s="222" t="s">
        <v>172</v>
      </c>
      <c r="AU174" s="222" t="s">
        <v>85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83</v>
      </c>
      <c r="BK174" s="223">
        <f>ROUND(I174*H174,2)</f>
        <v>0</v>
      </c>
      <c r="BL174" s="16" t="s">
        <v>177</v>
      </c>
      <c r="BM174" s="222" t="s">
        <v>1317</v>
      </c>
    </row>
    <row r="175" s="2" customFormat="1">
      <c r="A175" s="37"/>
      <c r="B175" s="38"/>
      <c r="C175" s="39"/>
      <c r="D175" s="224" t="s">
        <v>179</v>
      </c>
      <c r="E175" s="39"/>
      <c r="F175" s="225" t="s">
        <v>770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179</v>
      </c>
      <c r="AU175" s="16" t="s">
        <v>85</v>
      </c>
    </row>
    <row r="176" s="2" customFormat="1">
      <c r="A176" s="37"/>
      <c r="B176" s="38"/>
      <c r="C176" s="39"/>
      <c r="D176" s="229" t="s">
        <v>181</v>
      </c>
      <c r="E176" s="39"/>
      <c r="F176" s="230" t="s">
        <v>238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181</v>
      </c>
      <c r="AU176" s="16" t="s">
        <v>85</v>
      </c>
    </row>
    <row r="177" s="2" customFormat="1" ht="24.15" customHeight="1">
      <c r="A177" s="37"/>
      <c r="B177" s="38"/>
      <c r="C177" s="211" t="s">
        <v>310</v>
      </c>
      <c r="D177" s="211" t="s">
        <v>172</v>
      </c>
      <c r="E177" s="212" t="s">
        <v>767</v>
      </c>
      <c r="F177" s="213" t="s">
        <v>768</v>
      </c>
      <c r="G177" s="214" t="s">
        <v>191</v>
      </c>
      <c r="H177" s="215">
        <v>971.41999999999996</v>
      </c>
      <c r="I177" s="216"/>
      <c r="J177" s="217">
        <f>ROUND(I177*H177,2)</f>
        <v>0</v>
      </c>
      <c r="K177" s="213" t="s">
        <v>176</v>
      </c>
      <c r="L177" s="43"/>
      <c r="M177" s="218" t="s">
        <v>19</v>
      </c>
      <c r="N177" s="219" t="s">
        <v>47</v>
      </c>
      <c r="O177" s="83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177</v>
      </c>
      <c r="AT177" s="222" t="s">
        <v>172</v>
      </c>
      <c r="AU177" s="222" t="s">
        <v>85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83</v>
      </c>
      <c r="BK177" s="223">
        <f>ROUND(I177*H177,2)</f>
        <v>0</v>
      </c>
      <c r="BL177" s="16" t="s">
        <v>177</v>
      </c>
      <c r="BM177" s="222" t="s">
        <v>1318</v>
      </c>
    </row>
    <row r="178" s="2" customFormat="1">
      <c r="A178" s="37"/>
      <c r="B178" s="38"/>
      <c r="C178" s="39"/>
      <c r="D178" s="224" t="s">
        <v>179</v>
      </c>
      <c r="E178" s="39"/>
      <c r="F178" s="225" t="s">
        <v>770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85</v>
      </c>
    </row>
    <row r="179" s="2" customFormat="1" ht="24.15" customHeight="1">
      <c r="A179" s="37"/>
      <c r="B179" s="38"/>
      <c r="C179" s="211" t="s">
        <v>316</v>
      </c>
      <c r="D179" s="211" t="s">
        <v>172</v>
      </c>
      <c r="E179" s="212" t="s">
        <v>532</v>
      </c>
      <c r="F179" s="213" t="s">
        <v>533</v>
      </c>
      <c r="G179" s="214" t="s">
        <v>225</v>
      </c>
      <c r="H179" s="215">
        <v>890.02499999999998</v>
      </c>
      <c r="I179" s="216"/>
      <c r="J179" s="217">
        <f>ROUND(I179*H179,2)</f>
        <v>0</v>
      </c>
      <c r="K179" s="213" t="s">
        <v>176</v>
      </c>
      <c r="L179" s="43"/>
      <c r="M179" s="218" t="s">
        <v>19</v>
      </c>
      <c r="N179" s="219" t="s">
        <v>47</v>
      </c>
      <c r="O179" s="83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177</v>
      </c>
      <c r="AT179" s="222" t="s">
        <v>172</v>
      </c>
      <c r="AU179" s="222" t="s">
        <v>85</v>
      </c>
      <c r="AY179" s="16" t="s">
        <v>170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83</v>
      </c>
      <c r="BK179" s="223">
        <f>ROUND(I179*H179,2)</f>
        <v>0</v>
      </c>
      <c r="BL179" s="16" t="s">
        <v>177</v>
      </c>
      <c r="BM179" s="222" t="s">
        <v>1319</v>
      </c>
    </row>
    <row r="180" s="2" customFormat="1">
      <c r="A180" s="37"/>
      <c r="B180" s="38"/>
      <c r="C180" s="39"/>
      <c r="D180" s="224" t="s">
        <v>179</v>
      </c>
      <c r="E180" s="39"/>
      <c r="F180" s="225" t="s">
        <v>535</v>
      </c>
      <c r="G180" s="39"/>
      <c r="H180" s="39"/>
      <c r="I180" s="226"/>
      <c r="J180" s="39"/>
      <c r="K180" s="39"/>
      <c r="L180" s="43"/>
      <c r="M180" s="227"/>
      <c r="N180" s="228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179</v>
      </c>
      <c r="AU180" s="16" t="s">
        <v>85</v>
      </c>
    </row>
    <row r="181" s="2" customFormat="1">
      <c r="A181" s="37"/>
      <c r="B181" s="38"/>
      <c r="C181" s="39"/>
      <c r="D181" s="229" t="s">
        <v>181</v>
      </c>
      <c r="E181" s="39"/>
      <c r="F181" s="230" t="s">
        <v>1320</v>
      </c>
      <c r="G181" s="39"/>
      <c r="H181" s="39"/>
      <c r="I181" s="226"/>
      <c r="J181" s="39"/>
      <c r="K181" s="39"/>
      <c r="L181" s="43"/>
      <c r="M181" s="227"/>
      <c r="N181" s="228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181</v>
      </c>
      <c r="AU181" s="16" t="s">
        <v>85</v>
      </c>
    </row>
    <row r="182" s="2" customFormat="1" ht="24.15" customHeight="1">
      <c r="A182" s="37"/>
      <c r="B182" s="38"/>
      <c r="C182" s="211" t="s">
        <v>322</v>
      </c>
      <c r="D182" s="211" t="s">
        <v>172</v>
      </c>
      <c r="E182" s="212" t="s">
        <v>532</v>
      </c>
      <c r="F182" s="213" t="s">
        <v>533</v>
      </c>
      <c r="G182" s="214" t="s">
        <v>225</v>
      </c>
      <c r="H182" s="215">
        <v>519.75</v>
      </c>
      <c r="I182" s="216"/>
      <c r="J182" s="217">
        <f>ROUND(I182*H182,2)</f>
        <v>0</v>
      </c>
      <c r="K182" s="213" t="s">
        <v>176</v>
      </c>
      <c r="L182" s="43"/>
      <c r="M182" s="218" t="s">
        <v>19</v>
      </c>
      <c r="N182" s="219" t="s">
        <v>47</v>
      </c>
      <c r="O182" s="83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177</v>
      </c>
      <c r="AT182" s="222" t="s">
        <v>172</v>
      </c>
      <c r="AU182" s="222" t="s">
        <v>85</v>
      </c>
      <c r="AY182" s="16" t="s">
        <v>170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83</v>
      </c>
      <c r="BK182" s="223">
        <f>ROUND(I182*H182,2)</f>
        <v>0</v>
      </c>
      <c r="BL182" s="16" t="s">
        <v>177</v>
      </c>
      <c r="BM182" s="222" t="s">
        <v>1321</v>
      </c>
    </row>
    <row r="183" s="2" customFormat="1">
      <c r="A183" s="37"/>
      <c r="B183" s="38"/>
      <c r="C183" s="39"/>
      <c r="D183" s="224" t="s">
        <v>179</v>
      </c>
      <c r="E183" s="39"/>
      <c r="F183" s="225" t="s">
        <v>535</v>
      </c>
      <c r="G183" s="39"/>
      <c r="H183" s="39"/>
      <c r="I183" s="226"/>
      <c r="J183" s="39"/>
      <c r="K183" s="39"/>
      <c r="L183" s="43"/>
      <c r="M183" s="227"/>
      <c r="N183" s="228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179</v>
      </c>
      <c r="AU183" s="16" t="s">
        <v>85</v>
      </c>
    </row>
    <row r="184" s="2" customFormat="1">
      <c r="A184" s="37"/>
      <c r="B184" s="38"/>
      <c r="C184" s="39"/>
      <c r="D184" s="229" t="s">
        <v>181</v>
      </c>
      <c r="E184" s="39"/>
      <c r="F184" s="230" t="s">
        <v>1322</v>
      </c>
      <c r="G184" s="39"/>
      <c r="H184" s="39"/>
      <c r="I184" s="226"/>
      <c r="J184" s="39"/>
      <c r="K184" s="39"/>
      <c r="L184" s="43"/>
      <c r="M184" s="227"/>
      <c r="N184" s="228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181</v>
      </c>
      <c r="AU184" s="16" t="s">
        <v>85</v>
      </c>
    </row>
    <row r="185" s="2" customFormat="1" ht="24.15" customHeight="1">
      <c r="A185" s="37"/>
      <c r="B185" s="38"/>
      <c r="C185" s="211" t="s">
        <v>328</v>
      </c>
      <c r="D185" s="211" t="s">
        <v>172</v>
      </c>
      <c r="E185" s="212" t="s">
        <v>532</v>
      </c>
      <c r="F185" s="213" t="s">
        <v>533</v>
      </c>
      <c r="G185" s="214" t="s">
        <v>225</v>
      </c>
      <c r="H185" s="215">
        <v>177.91200000000001</v>
      </c>
      <c r="I185" s="216"/>
      <c r="J185" s="217">
        <f>ROUND(I185*H185,2)</f>
        <v>0</v>
      </c>
      <c r="K185" s="213" t="s">
        <v>176</v>
      </c>
      <c r="L185" s="43"/>
      <c r="M185" s="218" t="s">
        <v>19</v>
      </c>
      <c r="N185" s="219" t="s">
        <v>47</v>
      </c>
      <c r="O185" s="83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177</v>
      </c>
      <c r="AT185" s="222" t="s">
        <v>172</v>
      </c>
      <c r="AU185" s="222" t="s">
        <v>85</v>
      </c>
      <c r="AY185" s="16" t="s">
        <v>170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83</v>
      </c>
      <c r="BK185" s="223">
        <f>ROUND(I185*H185,2)</f>
        <v>0</v>
      </c>
      <c r="BL185" s="16" t="s">
        <v>177</v>
      </c>
      <c r="BM185" s="222" t="s">
        <v>1323</v>
      </c>
    </row>
    <row r="186" s="2" customFormat="1">
      <c r="A186" s="37"/>
      <c r="B186" s="38"/>
      <c r="C186" s="39"/>
      <c r="D186" s="224" t="s">
        <v>179</v>
      </c>
      <c r="E186" s="39"/>
      <c r="F186" s="225" t="s">
        <v>535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179</v>
      </c>
      <c r="AU186" s="16" t="s">
        <v>85</v>
      </c>
    </row>
    <row r="187" s="2" customFormat="1">
      <c r="A187" s="37"/>
      <c r="B187" s="38"/>
      <c r="C187" s="39"/>
      <c r="D187" s="229" t="s">
        <v>181</v>
      </c>
      <c r="E187" s="39"/>
      <c r="F187" s="230" t="s">
        <v>1324</v>
      </c>
      <c r="G187" s="39"/>
      <c r="H187" s="39"/>
      <c r="I187" s="226"/>
      <c r="J187" s="39"/>
      <c r="K187" s="39"/>
      <c r="L187" s="43"/>
      <c r="M187" s="227"/>
      <c r="N187" s="228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181</v>
      </c>
      <c r="AU187" s="16" t="s">
        <v>85</v>
      </c>
    </row>
    <row r="188" s="2" customFormat="1" ht="24.15" customHeight="1">
      <c r="A188" s="37"/>
      <c r="B188" s="38"/>
      <c r="C188" s="211" t="s">
        <v>334</v>
      </c>
      <c r="D188" s="211" t="s">
        <v>172</v>
      </c>
      <c r="E188" s="212" t="s">
        <v>532</v>
      </c>
      <c r="F188" s="213" t="s">
        <v>533</v>
      </c>
      <c r="G188" s="214" t="s">
        <v>225</v>
      </c>
      <c r="H188" s="215">
        <v>14</v>
      </c>
      <c r="I188" s="216"/>
      <c r="J188" s="217">
        <f>ROUND(I188*H188,2)</f>
        <v>0</v>
      </c>
      <c r="K188" s="213" t="s">
        <v>176</v>
      </c>
      <c r="L188" s="43"/>
      <c r="M188" s="218" t="s">
        <v>19</v>
      </c>
      <c r="N188" s="219" t="s">
        <v>47</v>
      </c>
      <c r="O188" s="83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177</v>
      </c>
      <c r="AT188" s="222" t="s">
        <v>172</v>
      </c>
      <c r="AU188" s="222" t="s">
        <v>85</v>
      </c>
      <c r="AY188" s="16" t="s">
        <v>170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83</v>
      </c>
      <c r="BK188" s="223">
        <f>ROUND(I188*H188,2)</f>
        <v>0</v>
      </c>
      <c r="BL188" s="16" t="s">
        <v>177</v>
      </c>
      <c r="BM188" s="222" t="s">
        <v>1325</v>
      </c>
    </row>
    <row r="189" s="2" customFormat="1">
      <c r="A189" s="37"/>
      <c r="B189" s="38"/>
      <c r="C189" s="39"/>
      <c r="D189" s="224" t="s">
        <v>179</v>
      </c>
      <c r="E189" s="39"/>
      <c r="F189" s="225" t="s">
        <v>535</v>
      </c>
      <c r="G189" s="39"/>
      <c r="H189" s="39"/>
      <c r="I189" s="226"/>
      <c r="J189" s="39"/>
      <c r="K189" s="39"/>
      <c r="L189" s="43"/>
      <c r="M189" s="227"/>
      <c r="N189" s="228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179</v>
      </c>
      <c r="AU189" s="16" t="s">
        <v>85</v>
      </c>
    </row>
    <row r="190" s="2" customFormat="1">
      <c r="A190" s="37"/>
      <c r="B190" s="38"/>
      <c r="C190" s="39"/>
      <c r="D190" s="229" t="s">
        <v>181</v>
      </c>
      <c r="E190" s="39"/>
      <c r="F190" s="230" t="s">
        <v>1326</v>
      </c>
      <c r="G190" s="39"/>
      <c r="H190" s="39"/>
      <c r="I190" s="226"/>
      <c r="J190" s="39"/>
      <c r="K190" s="39"/>
      <c r="L190" s="43"/>
      <c r="M190" s="227"/>
      <c r="N190" s="228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181</v>
      </c>
      <c r="AU190" s="16" t="s">
        <v>85</v>
      </c>
    </row>
    <row r="191" s="2" customFormat="1" ht="24.15" customHeight="1">
      <c r="A191" s="37"/>
      <c r="B191" s="38"/>
      <c r="C191" s="211" t="s">
        <v>340</v>
      </c>
      <c r="D191" s="211" t="s">
        <v>172</v>
      </c>
      <c r="E191" s="212" t="s">
        <v>532</v>
      </c>
      <c r="F191" s="213" t="s">
        <v>533</v>
      </c>
      <c r="G191" s="214" t="s">
        <v>225</v>
      </c>
      <c r="H191" s="215">
        <v>12.32</v>
      </c>
      <c r="I191" s="216"/>
      <c r="J191" s="217">
        <f>ROUND(I191*H191,2)</f>
        <v>0</v>
      </c>
      <c r="K191" s="213" t="s">
        <v>176</v>
      </c>
      <c r="L191" s="43"/>
      <c r="M191" s="218" t="s">
        <v>19</v>
      </c>
      <c r="N191" s="219" t="s">
        <v>47</v>
      </c>
      <c r="O191" s="83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177</v>
      </c>
      <c r="AT191" s="222" t="s">
        <v>172</v>
      </c>
      <c r="AU191" s="222" t="s">
        <v>85</v>
      </c>
      <c r="AY191" s="16" t="s">
        <v>170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83</v>
      </c>
      <c r="BK191" s="223">
        <f>ROUND(I191*H191,2)</f>
        <v>0</v>
      </c>
      <c r="BL191" s="16" t="s">
        <v>177</v>
      </c>
      <c r="BM191" s="222" t="s">
        <v>1327</v>
      </c>
    </row>
    <row r="192" s="2" customFormat="1">
      <c r="A192" s="37"/>
      <c r="B192" s="38"/>
      <c r="C192" s="39"/>
      <c r="D192" s="224" t="s">
        <v>179</v>
      </c>
      <c r="E192" s="39"/>
      <c r="F192" s="225" t="s">
        <v>535</v>
      </c>
      <c r="G192" s="39"/>
      <c r="H192" s="39"/>
      <c r="I192" s="226"/>
      <c r="J192" s="39"/>
      <c r="K192" s="39"/>
      <c r="L192" s="43"/>
      <c r="M192" s="227"/>
      <c r="N192" s="228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179</v>
      </c>
      <c r="AU192" s="16" t="s">
        <v>85</v>
      </c>
    </row>
    <row r="193" s="2" customFormat="1">
      <c r="A193" s="37"/>
      <c r="B193" s="38"/>
      <c r="C193" s="39"/>
      <c r="D193" s="229" t="s">
        <v>181</v>
      </c>
      <c r="E193" s="39"/>
      <c r="F193" s="230" t="s">
        <v>1328</v>
      </c>
      <c r="G193" s="39"/>
      <c r="H193" s="39"/>
      <c r="I193" s="226"/>
      <c r="J193" s="39"/>
      <c r="K193" s="39"/>
      <c r="L193" s="43"/>
      <c r="M193" s="227"/>
      <c r="N193" s="228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181</v>
      </c>
      <c r="AU193" s="16" t="s">
        <v>85</v>
      </c>
    </row>
    <row r="194" s="2" customFormat="1" ht="24.15" customHeight="1">
      <c r="A194" s="37"/>
      <c r="B194" s="38"/>
      <c r="C194" s="211" t="s">
        <v>346</v>
      </c>
      <c r="D194" s="211" t="s">
        <v>172</v>
      </c>
      <c r="E194" s="212" t="s">
        <v>532</v>
      </c>
      <c r="F194" s="213" t="s">
        <v>533</v>
      </c>
      <c r="G194" s="214" t="s">
        <v>225</v>
      </c>
      <c r="H194" s="215">
        <v>96.599999999999994</v>
      </c>
      <c r="I194" s="216"/>
      <c r="J194" s="217">
        <f>ROUND(I194*H194,2)</f>
        <v>0</v>
      </c>
      <c r="K194" s="213" t="s">
        <v>176</v>
      </c>
      <c r="L194" s="43"/>
      <c r="M194" s="218" t="s">
        <v>19</v>
      </c>
      <c r="N194" s="219" t="s">
        <v>47</v>
      </c>
      <c r="O194" s="83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177</v>
      </c>
      <c r="AT194" s="222" t="s">
        <v>172</v>
      </c>
      <c r="AU194" s="222" t="s">
        <v>85</v>
      </c>
      <c r="AY194" s="16" t="s">
        <v>170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83</v>
      </c>
      <c r="BK194" s="223">
        <f>ROUND(I194*H194,2)</f>
        <v>0</v>
      </c>
      <c r="BL194" s="16" t="s">
        <v>177</v>
      </c>
      <c r="BM194" s="222" t="s">
        <v>1329</v>
      </c>
    </row>
    <row r="195" s="2" customFormat="1">
      <c r="A195" s="37"/>
      <c r="B195" s="38"/>
      <c r="C195" s="39"/>
      <c r="D195" s="224" t="s">
        <v>179</v>
      </c>
      <c r="E195" s="39"/>
      <c r="F195" s="225" t="s">
        <v>535</v>
      </c>
      <c r="G195" s="39"/>
      <c r="H195" s="39"/>
      <c r="I195" s="226"/>
      <c r="J195" s="39"/>
      <c r="K195" s="39"/>
      <c r="L195" s="43"/>
      <c r="M195" s="227"/>
      <c r="N195" s="228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179</v>
      </c>
      <c r="AU195" s="16" t="s">
        <v>85</v>
      </c>
    </row>
    <row r="196" s="2" customFormat="1">
      <c r="A196" s="37"/>
      <c r="B196" s="38"/>
      <c r="C196" s="39"/>
      <c r="D196" s="229" t="s">
        <v>181</v>
      </c>
      <c r="E196" s="39"/>
      <c r="F196" s="230" t="s">
        <v>238</v>
      </c>
      <c r="G196" s="39"/>
      <c r="H196" s="39"/>
      <c r="I196" s="226"/>
      <c r="J196" s="39"/>
      <c r="K196" s="39"/>
      <c r="L196" s="43"/>
      <c r="M196" s="227"/>
      <c r="N196" s="228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181</v>
      </c>
      <c r="AU196" s="16" t="s">
        <v>85</v>
      </c>
    </row>
    <row r="197" s="2" customFormat="1" ht="37.8" customHeight="1">
      <c r="A197" s="37"/>
      <c r="B197" s="38"/>
      <c r="C197" s="211" t="s">
        <v>352</v>
      </c>
      <c r="D197" s="211" t="s">
        <v>172</v>
      </c>
      <c r="E197" s="212" t="s">
        <v>234</v>
      </c>
      <c r="F197" s="213" t="s">
        <v>1330</v>
      </c>
      <c r="G197" s="214" t="s">
        <v>191</v>
      </c>
      <c r="H197" s="215">
        <v>33</v>
      </c>
      <c r="I197" s="216"/>
      <c r="J197" s="217">
        <f>ROUND(I197*H197,2)</f>
        <v>0</v>
      </c>
      <c r="K197" s="213" t="s">
        <v>176</v>
      </c>
      <c r="L197" s="43"/>
      <c r="M197" s="218" t="s">
        <v>19</v>
      </c>
      <c r="N197" s="219" t="s">
        <v>47</v>
      </c>
      <c r="O197" s="83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177</v>
      </c>
      <c r="AT197" s="222" t="s">
        <v>172</v>
      </c>
      <c r="AU197" s="222" t="s">
        <v>85</v>
      </c>
      <c r="AY197" s="16" t="s">
        <v>170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83</v>
      </c>
      <c r="BK197" s="223">
        <f>ROUND(I197*H197,2)</f>
        <v>0</v>
      </c>
      <c r="BL197" s="16" t="s">
        <v>177</v>
      </c>
      <c r="BM197" s="222" t="s">
        <v>1331</v>
      </c>
    </row>
    <row r="198" s="2" customFormat="1">
      <c r="A198" s="37"/>
      <c r="B198" s="38"/>
      <c r="C198" s="39"/>
      <c r="D198" s="224" t="s">
        <v>179</v>
      </c>
      <c r="E198" s="39"/>
      <c r="F198" s="225" t="s">
        <v>237</v>
      </c>
      <c r="G198" s="39"/>
      <c r="H198" s="39"/>
      <c r="I198" s="226"/>
      <c r="J198" s="39"/>
      <c r="K198" s="39"/>
      <c r="L198" s="43"/>
      <c r="M198" s="227"/>
      <c r="N198" s="228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179</v>
      </c>
      <c r="AU198" s="16" t="s">
        <v>85</v>
      </c>
    </row>
    <row r="199" s="2" customFormat="1">
      <c r="A199" s="37"/>
      <c r="B199" s="38"/>
      <c r="C199" s="39"/>
      <c r="D199" s="229" t="s">
        <v>181</v>
      </c>
      <c r="E199" s="39"/>
      <c r="F199" s="230" t="s">
        <v>238</v>
      </c>
      <c r="G199" s="39"/>
      <c r="H199" s="39"/>
      <c r="I199" s="226"/>
      <c r="J199" s="39"/>
      <c r="K199" s="39"/>
      <c r="L199" s="43"/>
      <c r="M199" s="227"/>
      <c r="N199" s="228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181</v>
      </c>
      <c r="AU199" s="16" t="s">
        <v>85</v>
      </c>
    </row>
    <row r="200" s="2" customFormat="1" ht="16.5" customHeight="1">
      <c r="A200" s="37"/>
      <c r="B200" s="38"/>
      <c r="C200" s="231" t="s">
        <v>359</v>
      </c>
      <c r="D200" s="231" t="s">
        <v>240</v>
      </c>
      <c r="E200" s="232" t="s">
        <v>787</v>
      </c>
      <c r="F200" s="233" t="s">
        <v>788</v>
      </c>
      <c r="G200" s="234" t="s">
        <v>225</v>
      </c>
      <c r="H200" s="235">
        <v>57.75</v>
      </c>
      <c r="I200" s="236"/>
      <c r="J200" s="237">
        <f>ROUND(I200*H200,2)</f>
        <v>0</v>
      </c>
      <c r="K200" s="233" t="s">
        <v>176</v>
      </c>
      <c r="L200" s="238"/>
      <c r="M200" s="239" t="s">
        <v>19</v>
      </c>
      <c r="N200" s="240" t="s">
        <v>47</v>
      </c>
      <c r="O200" s="83"/>
      <c r="P200" s="220">
        <f>O200*H200</f>
        <v>0</v>
      </c>
      <c r="Q200" s="220">
        <v>1</v>
      </c>
      <c r="R200" s="220">
        <f>Q200*H200</f>
        <v>57.75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211</v>
      </c>
      <c r="AT200" s="222" t="s">
        <v>240</v>
      </c>
      <c r="AU200" s="222" t="s">
        <v>85</v>
      </c>
      <c r="AY200" s="16" t="s">
        <v>170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83</v>
      </c>
      <c r="BK200" s="223">
        <f>ROUND(I200*H200,2)</f>
        <v>0</v>
      </c>
      <c r="BL200" s="16" t="s">
        <v>177</v>
      </c>
      <c r="BM200" s="222" t="s">
        <v>1332</v>
      </c>
    </row>
    <row r="201" s="2" customFormat="1">
      <c r="A201" s="37"/>
      <c r="B201" s="38"/>
      <c r="C201" s="39"/>
      <c r="D201" s="229" t="s">
        <v>181</v>
      </c>
      <c r="E201" s="39"/>
      <c r="F201" s="230" t="s">
        <v>244</v>
      </c>
      <c r="G201" s="39"/>
      <c r="H201" s="39"/>
      <c r="I201" s="226"/>
      <c r="J201" s="39"/>
      <c r="K201" s="39"/>
      <c r="L201" s="43"/>
      <c r="M201" s="227"/>
      <c r="N201" s="228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181</v>
      </c>
      <c r="AU201" s="16" t="s">
        <v>85</v>
      </c>
    </row>
    <row r="202" s="2" customFormat="1" ht="24.15" customHeight="1">
      <c r="A202" s="37"/>
      <c r="B202" s="38"/>
      <c r="C202" s="211" t="s">
        <v>364</v>
      </c>
      <c r="D202" s="211" t="s">
        <v>172</v>
      </c>
      <c r="E202" s="212" t="s">
        <v>790</v>
      </c>
      <c r="F202" s="213" t="s">
        <v>981</v>
      </c>
      <c r="G202" s="214" t="s">
        <v>191</v>
      </c>
      <c r="H202" s="215">
        <v>979.91800000000001</v>
      </c>
      <c r="I202" s="216"/>
      <c r="J202" s="217">
        <f>ROUND(I202*H202,2)</f>
        <v>0</v>
      </c>
      <c r="K202" s="213" t="s">
        <v>176</v>
      </c>
      <c r="L202" s="43"/>
      <c r="M202" s="218" t="s">
        <v>19</v>
      </c>
      <c r="N202" s="219" t="s">
        <v>47</v>
      </c>
      <c r="O202" s="83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177</v>
      </c>
      <c r="AT202" s="222" t="s">
        <v>172</v>
      </c>
      <c r="AU202" s="222" t="s">
        <v>85</v>
      </c>
      <c r="AY202" s="16" t="s">
        <v>170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83</v>
      </c>
      <c r="BK202" s="223">
        <f>ROUND(I202*H202,2)</f>
        <v>0</v>
      </c>
      <c r="BL202" s="16" t="s">
        <v>177</v>
      </c>
      <c r="BM202" s="222" t="s">
        <v>1333</v>
      </c>
    </row>
    <row r="203" s="2" customFormat="1">
      <c r="A203" s="37"/>
      <c r="B203" s="38"/>
      <c r="C203" s="39"/>
      <c r="D203" s="224" t="s">
        <v>179</v>
      </c>
      <c r="E203" s="39"/>
      <c r="F203" s="225" t="s">
        <v>793</v>
      </c>
      <c r="G203" s="39"/>
      <c r="H203" s="39"/>
      <c r="I203" s="226"/>
      <c r="J203" s="39"/>
      <c r="K203" s="39"/>
      <c r="L203" s="43"/>
      <c r="M203" s="227"/>
      <c r="N203" s="228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179</v>
      </c>
      <c r="AU203" s="16" t="s">
        <v>85</v>
      </c>
    </row>
    <row r="204" s="2" customFormat="1">
      <c r="A204" s="37"/>
      <c r="B204" s="38"/>
      <c r="C204" s="39"/>
      <c r="D204" s="229" t="s">
        <v>181</v>
      </c>
      <c r="E204" s="39"/>
      <c r="F204" s="230" t="s">
        <v>1334</v>
      </c>
      <c r="G204" s="39"/>
      <c r="H204" s="39"/>
      <c r="I204" s="226"/>
      <c r="J204" s="39"/>
      <c r="K204" s="39"/>
      <c r="L204" s="43"/>
      <c r="M204" s="227"/>
      <c r="N204" s="228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181</v>
      </c>
      <c r="AU204" s="16" t="s">
        <v>85</v>
      </c>
    </row>
    <row r="205" s="2" customFormat="1" ht="21.75" customHeight="1">
      <c r="A205" s="37"/>
      <c r="B205" s="38"/>
      <c r="C205" s="211" t="s">
        <v>369</v>
      </c>
      <c r="D205" s="211" t="s">
        <v>172</v>
      </c>
      <c r="E205" s="212" t="s">
        <v>546</v>
      </c>
      <c r="F205" s="213" t="s">
        <v>547</v>
      </c>
      <c r="G205" s="214" t="s">
        <v>175</v>
      </c>
      <c r="H205" s="215">
        <v>6532.79</v>
      </c>
      <c r="I205" s="216"/>
      <c r="J205" s="217">
        <f>ROUND(I205*H205,2)</f>
        <v>0</v>
      </c>
      <c r="K205" s="213" t="s">
        <v>176</v>
      </c>
      <c r="L205" s="43"/>
      <c r="M205" s="218" t="s">
        <v>19</v>
      </c>
      <c r="N205" s="219" t="s">
        <v>47</v>
      </c>
      <c r="O205" s="83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177</v>
      </c>
      <c r="AT205" s="222" t="s">
        <v>172</v>
      </c>
      <c r="AU205" s="222" t="s">
        <v>85</v>
      </c>
      <c r="AY205" s="16" t="s">
        <v>170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83</v>
      </c>
      <c r="BK205" s="223">
        <f>ROUND(I205*H205,2)</f>
        <v>0</v>
      </c>
      <c r="BL205" s="16" t="s">
        <v>177</v>
      </c>
      <c r="BM205" s="222" t="s">
        <v>1335</v>
      </c>
    </row>
    <row r="206" s="2" customFormat="1">
      <c r="A206" s="37"/>
      <c r="B206" s="38"/>
      <c r="C206" s="39"/>
      <c r="D206" s="224" t="s">
        <v>179</v>
      </c>
      <c r="E206" s="39"/>
      <c r="F206" s="225" t="s">
        <v>549</v>
      </c>
      <c r="G206" s="39"/>
      <c r="H206" s="39"/>
      <c r="I206" s="226"/>
      <c r="J206" s="39"/>
      <c r="K206" s="39"/>
      <c r="L206" s="43"/>
      <c r="M206" s="227"/>
      <c r="N206" s="228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179</v>
      </c>
      <c r="AU206" s="16" t="s">
        <v>85</v>
      </c>
    </row>
    <row r="207" s="2" customFormat="1">
      <c r="A207" s="37"/>
      <c r="B207" s="38"/>
      <c r="C207" s="39"/>
      <c r="D207" s="229" t="s">
        <v>181</v>
      </c>
      <c r="E207" s="39"/>
      <c r="F207" s="230" t="s">
        <v>550</v>
      </c>
      <c r="G207" s="39"/>
      <c r="H207" s="39"/>
      <c r="I207" s="226"/>
      <c r="J207" s="39"/>
      <c r="K207" s="39"/>
      <c r="L207" s="43"/>
      <c r="M207" s="227"/>
      <c r="N207" s="228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181</v>
      </c>
      <c r="AU207" s="16" t="s">
        <v>85</v>
      </c>
    </row>
    <row r="208" s="2" customFormat="1" ht="24.15" customHeight="1">
      <c r="A208" s="37"/>
      <c r="B208" s="38"/>
      <c r="C208" s="211" t="s">
        <v>373</v>
      </c>
      <c r="D208" s="211" t="s">
        <v>172</v>
      </c>
      <c r="E208" s="212" t="s">
        <v>805</v>
      </c>
      <c r="F208" s="213" t="s">
        <v>806</v>
      </c>
      <c r="G208" s="214" t="s">
        <v>175</v>
      </c>
      <c r="H208" s="215">
        <v>4047</v>
      </c>
      <c r="I208" s="216"/>
      <c r="J208" s="217">
        <f>ROUND(I208*H208,2)</f>
        <v>0</v>
      </c>
      <c r="K208" s="213" t="s">
        <v>176</v>
      </c>
      <c r="L208" s="43"/>
      <c r="M208" s="218" t="s">
        <v>19</v>
      </c>
      <c r="N208" s="219" t="s">
        <v>47</v>
      </c>
      <c r="O208" s="83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2" t="s">
        <v>177</v>
      </c>
      <c r="AT208" s="222" t="s">
        <v>172</v>
      </c>
      <c r="AU208" s="222" t="s">
        <v>85</v>
      </c>
      <c r="AY208" s="16" t="s">
        <v>170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6" t="s">
        <v>83</v>
      </c>
      <c r="BK208" s="223">
        <f>ROUND(I208*H208,2)</f>
        <v>0</v>
      </c>
      <c r="BL208" s="16" t="s">
        <v>177</v>
      </c>
      <c r="BM208" s="222" t="s">
        <v>1336</v>
      </c>
    </row>
    <row r="209" s="2" customFormat="1">
      <c r="A209" s="37"/>
      <c r="B209" s="38"/>
      <c r="C209" s="39"/>
      <c r="D209" s="224" t="s">
        <v>179</v>
      </c>
      <c r="E209" s="39"/>
      <c r="F209" s="225" t="s">
        <v>808</v>
      </c>
      <c r="G209" s="39"/>
      <c r="H209" s="39"/>
      <c r="I209" s="226"/>
      <c r="J209" s="39"/>
      <c r="K209" s="39"/>
      <c r="L209" s="43"/>
      <c r="M209" s="227"/>
      <c r="N209" s="228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179</v>
      </c>
      <c r="AU209" s="16" t="s">
        <v>85</v>
      </c>
    </row>
    <row r="210" s="2" customFormat="1" ht="16.5" customHeight="1">
      <c r="A210" s="37"/>
      <c r="B210" s="38"/>
      <c r="C210" s="211" t="s">
        <v>378</v>
      </c>
      <c r="D210" s="211" t="s">
        <v>172</v>
      </c>
      <c r="E210" s="212" t="s">
        <v>809</v>
      </c>
      <c r="F210" s="213" t="s">
        <v>810</v>
      </c>
      <c r="G210" s="214" t="s">
        <v>175</v>
      </c>
      <c r="H210" s="215">
        <v>4144</v>
      </c>
      <c r="I210" s="216"/>
      <c r="J210" s="217">
        <f>ROUND(I210*H210,2)</f>
        <v>0</v>
      </c>
      <c r="K210" s="213" t="s">
        <v>176</v>
      </c>
      <c r="L210" s="43"/>
      <c r="M210" s="218" t="s">
        <v>19</v>
      </c>
      <c r="N210" s="219" t="s">
        <v>47</v>
      </c>
      <c r="O210" s="83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177</v>
      </c>
      <c r="AT210" s="222" t="s">
        <v>172</v>
      </c>
      <c r="AU210" s="222" t="s">
        <v>85</v>
      </c>
      <c r="AY210" s="16" t="s">
        <v>170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83</v>
      </c>
      <c r="BK210" s="223">
        <f>ROUND(I210*H210,2)</f>
        <v>0</v>
      </c>
      <c r="BL210" s="16" t="s">
        <v>177</v>
      </c>
      <c r="BM210" s="222" t="s">
        <v>1337</v>
      </c>
    </row>
    <row r="211" s="2" customFormat="1">
      <c r="A211" s="37"/>
      <c r="B211" s="38"/>
      <c r="C211" s="39"/>
      <c r="D211" s="224" t="s">
        <v>179</v>
      </c>
      <c r="E211" s="39"/>
      <c r="F211" s="225" t="s">
        <v>812</v>
      </c>
      <c r="G211" s="39"/>
      <c r="H211" s="39"/>
      <c r="I211" s="226"/>
      <c r="J211" s="39"/>
      <c r="K211" s="39"/>
      <c r="L211" s="43"/>
      <c r="M211" s="227"/>
      <c r="N211" s="228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179</v>
      </c>
      <c r="AU211" s="16" t="s">
        <v>85</v>
      </c>
    </row>
    <row r="212" s="2" customFormat="1" ht="21.75" customHeight="1">
      <c r="A212" s="37"/>
      <c r="B212" s="38"/>
      <c r="C212" s="211" t="s">
        <v>386</v>
      </c>
      <c r="D212" s="211" t="s">
        <v>172</v>
      </c>
      <c r="E212" s="212" t="s">
        <v>546</v>
      </c>
      <c r="F212" s="213" t="s">
        <v>547</v>
      </c>
      <c r="G212" s="214" t="s">
        <v>175</v>
      </c>
      <c r="H212" s="215">
        <v>22.5</v>
      </c>
      <c r="I212" s="216"/>
      <c r="J212" s="217">
        <f>ROUND(I212*H212,2)</f>
        <v>0</v>
      </c>
      <c r="K212" s="213" t="s">
        <v>176</v>
      </c>
      <c r="L212" s="43"/>
      <c r="M212" s="218" t="s">
        <v>19</v>
      </c>
      <c r="N212" s="219" t="s">
        <v>47</v>
      </c>
      <c r="O212" s="83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2" t="s">
        <v>177</v>
      </c>
      <c r="AT212" s="222" t="s">
        <v>172</v>
      </c>
      <c r="AU212" s="222" t="s">
        <v>85</v>
      </c>
      <c r="AY212" s="16" t="s">
        <v>170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83</v>
      </c>
      <c r="BK212" s="223">
        <f>ROUND(I212*H212,2)</f>
        <v>0</v>
      </c>
      <c r="BL212" s="16" t="s">
        <v>177</v>
      </c>
      <c r="BM212" s="222" t="s">
        <v>1338</v>
      </c>
    </row>
    <row r="213" s="2" customFormat="1">
      <c r="A213" s="37"/>
      <c r="B213" s="38"/>
      <c r="C213" s="39"/>
      <c r="D213" s="224" t="s">
        <v>179</v>
      </c>
      <c r="E213" s="39"/>
      <c r="F213" s="225" t="s">
        <v>549</v>
      </c>
      <c r="G213" s="39"/>
      <c r="H213" s="39"/>
      <c r="I213" s="226"/>
      <c r="J213" s="39"/>
      <c r="K213" s="39"/>
      <c r="L213" s="43"/>
      <c r="M213" s="227"/>
      <c r="N213" s="228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179</v>
      </c>
      <c r="AU213" s="16" t="s">
        <v>85</v>
      </c>
    </row>
    <row r="214" s="2" customFormat="1">
      <c r="A214" s="37"/>
      <c r="B214" s="38"/>
      <c r="C214" s="39"/>
      <c r="D214" s="229" t="s">
        <v>181</v>
      </c>
      <c r="E214" s="39"/>
      <c r="F214" s="230" t="s">
        <v>238</v>
      </c>
      <c r="G214" s="39"/>
      <c r="H214" s="39"/>
      <c r="I214" s="226"/>
      <c r="J214" s="39"/>
      <c r="K214" s="39"/>
      <c r="L214" s="43"/>
      <c r="M214" s="227"/>
      <c r="N214" s="228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181</v>
      </c>
      <c r="AU214" s="16" t="s">
        <v>85</v>
      </c>
    </row>
    <row r="215" s="2" customFormat="1" ht="16.5" customHeight="1">
      <c r="A215" s="37"/>
      <c r="B215" s="38"/>
      <c r="C215" s="231" t="s">
        <v>391</v>
      </c>
      <c r="D215" s="231" t="s">
        <v>240</v>
      </c>
      <c r="E215" s="232" t="s">
        <v>813</v>
      </c>
      <c r="F215" s="233" t="s">
        <v>814</v>
      </c>
      <c r="G215" s="234" t="s">
        <v>815</v>
      </c>
      <c r="H215" s="235">
        <v>103.59999999999999</v>
      </c>
      <c r="I215" s="236"/>
      <c r="J215" s="237">
        <f>ROUND(I215*H215,2)</f>
        <v>0</v>
      </c>
      <c r="K215" s="233" t="s">
        <v>176</v>
      </c>
      <c r="L215" s="238"/>
      <c r="M215" s="239" t="s">
        <v>19</v>
      </c>
      <c r="N215" s="240" t="s">
        <v>47</v>
      </c>
      <c r="O215" s="83"/>
      <c r="P215" s="220">
        <f>O215*H215</f>
        <v>0</v>
      </c>
      <c r="Q215" s="220">
        <v>0.001</v>
      </c>
      <c r="R215" s="220">
        <f>Q215*H215</f>
        <v>0.1036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211</v>
      </c>
      <c r="AT215" s="222" t="s">
        <v>240</v>
      </c>
      <c r="AU215" s="222" t="s">
        <v>85</v>
      </c>
      <c r="AY215" s="16" t="s">
        <v>170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83</v>
      </c>
      <c r="BK215" s="223">
        <f>ROUND(I215*H215,2)</f>
        <v>0</v>
      </c>
      <c r="BL215" s="16" t="s">
        <v>177</v>
      </c>
      <c r="BM215" s="222" t="s">
        <v>1339</v>
      </c>
    </row>
    <row r="216" s="12" customFormat="1" ht="22.8" customHeight="1">
      <c r="A216" s="12"/>
      <c r="B216" s="195"/>
      <c r="C216" s="196"/>
      <c r="D216" s="197" t="s">
        <v>75</v>
      </c>
      <c r="E216" s="209" t="s">
        <v>85</v>
      </c>
      <c r="F216" s="209" t="s">
        <v>264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SUM(P217:P254)</f>
        <v>0</v>
      </c>
      <c r="Q216" s="203"/>
      <c r="R216" s="204">
        <f>SUM(R217:R254)</f>
        <v>382.20696651999998</v>
      </c>
      <c r="S216" s="203"/>
      <c r="T216" s="205">
        <f>SUM(T217:T254)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83</v>
      </c>
      <c r="AT216" s="207" t="s">
        <v>75</v>
      </c>
      <c r="AU216" s="207" t="s">
        <v>83</v>
      </c>
      <c r="AY216" s="206" t="s">
        <v>170</v>
      </c>
      <c r="BK216" s="208">
        <f>SUM(BK217:BK254)</f>
        <v>0</v>
      </c>
    </row>
    <row r="217" s="2" customFormat="1" ht="24.15" customHeight="1">
      <c r="A217" s="37"/>
      <c r="B217" s="38"/>
      <c r="C217" s="211" t="s">
        <v>396</v>
      </c>
      <c r="D217" s="211" t="s">
        <v>172</v>
      </c>
      <c r="E217" s="212" t="s">
        <v>819</v>
      </c>
      <c r="F217" s="213" t="s">
        <v>987</v>
      </c>
      <c r="G217" s="214" t="s">
        <v>191</v>
      </c>
      <c r="H217" s="215">
        <v>90.400000000000006</v>
      </c>
      <c r="I217" s="216"/>
      <c r="J217" s="217">
        <f>ROUND(I217*H217,2)</f>
        <v>0</v>
      </c>
      <c r="K217" s="213" t="s">
        <v>176</v>
      </c>
      <c r="L217" s="43"/>
      <c r="M217" s="218" t="s">
        <v>19</v>
      </c>
      <c r="N217" s="219" t="s">
        <v>47</v>
      </c>
      <c r="O217" s="83"/>
      <c r="P217" s="220">
        <f>O217*H217</f>
        <v>0</v>
      </c>
      <c r="Q217" s="220">
        <v>1.6299999999999999</v>
      </c>
      <c r="R217" s="220">
        <f>Q217*H217</f>
        <v>147.352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177</v>
      </c>
      <c r="AT217" s="222" t="s">
        <v>172</v>
      </c>
      <c r="AU217" s="222" t="s">
        <v>85</v>
      </c>
      <c r="AY217" s="16" t="s">
        <v>170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83</v>
      </c>
      <c r="BK217" s="223">
        <f>ROUND(I217*H217,2)</f>
        <v>0</v>
      </c>
      <c r="BL217" s="16" t="s">
        <v>177</v>
      </c>
      <c r="BM217" s="222" t="s">
        <v>1340</v>
      </c>
    </row>
    <row r="218" s="2" customFormat="1">
      <c r="A218" s="37"/>
      <c r="B218" s="38"/>
      <c r="C218" s="39"/>
      <c r="D218" s="224" t="s">
        <v>179</v>
      </c>
      <c r="E218" s="39"/>
      <c r="F218" s="225" t="s">
        <v>822</v>
      </c>
      <c r="G218" s="39"/>
      <c r="H218" s="39"/>
      <c r="I218" s="226"/>
      <c r="J218" s="39"/>
      <c r="K218" s="39"/>
      <c r="L218" s="43"/>
      <c r="M218" s="227"/>
      <c r="N218" s="228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179</v>
      </c>
      <c r="AU218" s="16" t="s">
        <v>85</v>
      </c>
    </row>
    <row r="219" s="2" customFormat="1">
      <c r="A219" s="37"/>
      <c r="B219" s="38"/>
      <c r="C219" s="39"/>
      <c r="D219" s="229" t="s">
        <v>181</v>
      </c>
      <c r="E219" s="39"/>
      <c r="F219" s="230" t="s">
        <v>1341</v>
      </c>
      <c r="G219" s="39"/>
      <c r="H219" s="39"/>
      <c r="I219" s="226"/>
      <c r="J219" s="39"/>
      <c r="K219" s="39"/>
      <c r="L219" s="43"/>
      <c r="M219" s="227"/>
      <c r="N219" s="228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181</v>
      </c>
      <c r="AU219" s="16" t="s">
        <v>85</v>
      </c>
    </row>
    <row r="220" s="2" customFormat="1" ht="24.15" customHeight="1">
      <c r="A220" s="37"/>
      <c r="B220" s="38"/>
      <c r="C220" s="211" t="s">
        <v>401</v>
      </c>
      <c r="D220" s="211" t="s">
        <v>172</v>
      </c>
      <c r="E220" s="212" t="s">
        <v>819</v>
      </c>
      <c r="F220" s="213" t="s">
        <v>987</v>
      </c>
      <c r="G220" s="214" t="s">
        <v>191</v>
      </c>
      <c r="H220" s="215">
        <v>6.4800000000000004</v>
      </c>
      <c r="I220" s="216"/>
      <c r="J220" s="217">
        <f>ROUND(I220*H220,2)</f>
        <v>0</v>
      </c>
      <c r="K220" s="213" t="s">
        <v>176</v>
      </c>
      <c r="L220" s="43"/>
      <c r="M220" s="218" t="s">
        <v>19</v>
      </c>
      <c r="N220" s="219" t="s">
        <v>47</v>
      </c>
      <c r="O220" s="83"/>
      <c r="P220" s="220">
        <f>O220*H220</f>
        <v>0</v>
      </c>
      <c r="Q220" s="220">
        <v>1.6299999999999999</v>
      </c>
      <c r="R220" s="220">
        <f>Q220*H220</f>
        <v>10.5624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177</v>
      </c>
      <c r="AT220" s="222" t="s">
        <v>172</v>
      </c>
      <c r="AU220" s="222" t="s">
        <v>85</v>
      </c>
      <c r="AY220" s="16" t="s">
        <v>170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83</v>
      </c>
      <c r="BK220" s="223">
        <f>ROUND(I220*H220,2)</f>
        <v>0</v>
      </c>
      <c r="BL220" s="16" t="s">
        <v>177</v>
      </c>
      <c r="BM220" s="222" t="s">
        <v>1342</v>
      </c>
    </row>
    <row r="221" s="2" customFormat="1">
      <c r="A221" s="37"/>
      <c r="B221" s="38"/>
      <c r="C221" s="39"/>
      <c r="D221" s="224" t="s">
        <v>179</v>
      </c>
      <c r="E221" s="39"/>
      <c r="F221" s="225" t="s">
        <v>822</v>
      </c>
      <c r="G221" s="39"/>
      <c r="H221" s="39"/>
      <c r="I221" s="226"/>
      <c r="J221" s="39"/>
      <c r="K221" s="39"/>
      <c r="L221" s="43"/>
      <c r="M221" s="227"/>
      <c r="N221" s="228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179</v>
      </c>
      <c r="AU221" s="16" t="s">
        <v>85</v>
      </c>
    </row>
    <row r="222" s="2" customFormat="1">
      <c r="A222" s="37"/>
      <c r="B222" s="38"/>
      <c r="C222" s="39"/>
      <c r="D222" s="229" t="s">
        <v>181</v>
      </c>
      <c r="E222" s="39"/>
      <c r="F222" s="230" t="s">
        <v>1343</v>
      </c>
      <c r="G222" s="39"/>
      <c r="H222" s="39"/>
      <c r="I222" s="226"/>
      <c r="J222" s="39"/>
      <c r="K222" s="39"/>
      <c r="L222" s="43"/>
      <c r="M222" s="227"/>
      <c r="N222" s="228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181</v>
      </c>
      <c r="AU222" s="16" t="s">
        <v>85</v>
      </c>
    </row>
    <row r="223" s="2" customFormat="1" ht="37.8" customHeight="1">
      <c r="A223" s="37"/>
      <c r="B223" s="38"/>
      <c r="C223" s="211" t="s">
        <v>409</v>
      </c>
      <c r="D223" s="211" t="s">
        <v>172</v>
      </c>
      <c r="E223" s="212" t="s">
        <v>824</v>
      </c>
      <c r="F223" s="213" t="s">
        <v>825</v>
      </c>
      <c r="G223" s="214" t="s">
        <v>343</v>
      </c>
      <c r="H223" s="215">
        <v>635.39999999999998</v>
      </c>
      <c r="I223" s="216"/>
      <c r="J223" s="217">
        <f>ROUND(I223*H223,2)</f>
        <v>0</v>
      </c>
      <c r="K223" s="213" t="s">
        <v>176</v>
      </c>
      <c r="L223" s="43"/>
      <c r="M223" s="218" t="s">
        <v>19</v>
      </c>
      <c r="N223" s="219" t="s">
        <v>47</v>
      </c>
      <c r="O223" s="83"/>
      <c r="P223" s="220">
        <f>O223*H223</f>
        <v>0</v>
      </c>
      <c r="Q223" s="220">
        <v>0.28736</v>
      </c>
      <c r="R223" s="220">
        <f>Q223*H223</f>
        <v>182.58854399999999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177</v>
      </c>
      <c r="AT223" s="222" t="s">
        <v>172</v>
      </c>
      <c r="AU223" s="222" t="s">
        <v>85</v>
      </c>
      <c r="AY223" s="16" t="s">
        <v>170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83</v>
      </c>
      <c r="BK223" s="223">
        <f>ROUND(I223*H223,2)</f>
        <v>0</v>
      </c>
      <c r="BL223" s="16" t="s">
        <v>177</v>
      </c>
      <c r="BM223" s="222" t="s">
        <v>1344</v>
      </c>
    </row>
    <row r="224" s="2" customFormat="1">
      <c r="A224" s="37"/>
      <c r="B224" s="38"/>
      <c r="C224" s="39"/>
      <c r="D224" s="224" t="s">
        <v>179</v>
      </c>
      <c r="E224" s="39"/>
      <c r="F224" s="225" t="s">
        <v>827</v>
      </c>
      <c r="G224" s="39"/>
      <c r="H224" s="39"/>
      <c r="I224" s="226"/>
      <c r="J224" s="39"/>
      <c r="K224" s="39"/>
      <c r="L224" s="43"/>
      <c r="M224" s="227"/>
      <c r="N224" s="228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179</v>
      </c>
      <c r="AU224" s="16" t="s">
        <v>85</v>
      </c>
    </row>
    <row r="225" s="2" customFormat="1">
      <c r="A225" s="37"/>
      <c r="B225" s="38"/>
      <c r="C225" s="39"/>
      <c r="D225" s="229" t="s">
        <v>181</v>
      </c>
      <c r="E225" s="39"/>
      <c r="F225" s="230" t="s">
        <v>1345</v>
      </c>
      <c r="G225" s="39"/>
      <c r="H225" s="39"/>
      <c r="I225" s="226"/>
      <c r="J225" s="39"/>
      <c r="K225" s="39"/>
      <c r="L225" s="43"/>
      <c r="M225" s="227"/>
      <c r="N225" s="228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181</v>
      </c>
      <c r="AU225" s="16" t="s">
        <v>85</v>
      </c>
    </row>
    <row r="226" s="2" customFormat="1" ht="33" customHeight="1">
      <c r="A226" s="37"/>
      <c r="B226" s="38"/>
      <c r="C226" s="211" t="s">
        <v>418</v>
      </c>
      <c r="D226" s="211" t="s">
        <v>172</v>
      </c>
      <c r="E226" s="212" t="s">
        <v>993</v>
      </c>
      <c r="F226" s="213" t="s">
        <v>994</v>
      </c>
      <c r="G226" s="214" t="s">
        <v>343</v>
      </c>
      <c r="H226" s="215">
        <v>22</v>
      </c>
      <c r="I226" s="216"/>
      <c r="J226" s="217">
        <f>ROUND(I226*H226,2)</f>
        <v>0</v>
      </c>
      <c r="K226" s="213" t="s">
        <v>176</v>
      </c>
      <c r="L226" s="43"/>
      <c r="M226" s="218" t="s">
        <v>19</v>
      </c>
      <c r="N226" s="219" t="s">
        <v>47</v>
      </c>
      <c r="O226" s="83"/>
      <c r="P226" s="220">
        <f>O226*H226</f>
        <v>0</v>
      </c>
      <c r="Q226" s="220">
        <v>0.20455000000000001</v>
      </c>
      <c r="R226" s="220">
        <f>Q226*H226</f>
        <v>4.5000999999999998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177</v>
      </c>
      <c r="AT226" s="222" t="s">
        <v>172</v>
      </c>
      <c r="AU226" s="222" t="s">
        <v>85</v>
      </c>
      <c r="AY226" s="16" t="s">
        <v>170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83</v>
      </c>
      <c r="BK226" s="223">
        <f>ROUND(I226*H226,2)</f>
        <v>0</v>
      </c>
      <c r="BL226" s="16" t="s">
        <v>177</v>
      </c>
      <c r="BM226" s="222" t="s">
        <v>1346</v>
      </c>
    </row>
    <row r="227" s="2" customFormat="1">
      <c r="A227" s="37"/>
      <c r="B227" s="38"/>
      <c r="C227" s="39"/>
      <c r="D227" s="224" t="s">
        <v>179</v>
      </c>
      <c r="E227" s="39"/>
      <c r="F227" s="225" t="s">
        <v>996</v>
      </c>
      <c r="G227" s="39"/>
      <c r="H227" s="39"/>
      <c r="I227" s="226"/>
      <c r="J227" s="39"/>
      <c r="K227" s="39"/>
      <c r="L227" s="43"/>
      <c r="M227" s="227"/>
      <c r="N227" s="228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179</v>
      </c>
      <c r="AU227" s="16" t="s">
        <v>85</v>
      </c>
    </row>
    <row r="228" s="2" customFormat="1">
      <c r="A228" s="37"/>
      <c r="B228" s="38"/>
      <c r="C228" s="39"/>
      <c r="D228" s="229" t="s">
        <v>181</v>
      </c>
      <c r="E228" s="39"/>
      <c r="F228" s="230" t="s">
        <v>1347</v>
      </c>
      <c r="G228" s="39"/>
      <c r="H228" s="39"/>
      <c r="I228" s="226"/>
      <c r="J228" s="39"/>
      <c r="K228" s="39"/>
      <c r="L228" s="43"/>
      <c r="M228" s="227"/>
      <c r="N228" s="228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181</v>
      </c>
      <c r="AU228" s="16" t="s">
        <v>85</v>
      </c>
    </row>
    <row r="229" s="2" customFormat="1" ht="24.15" customHeight="1">
      <c r="A229" s="37"/>
      <c r="B229" s="38"/>
      <c r="C229" s="211" t="s">
        <v>425</v>
      </c>
      <c r="D229" s="211" t="s">
        <v>172</v>
      </c>
      <c r="E229" s="212" t="s">
        <v>829</v>
      </c>
      <c r="F229" s="213" t="s">
        <v>830</v>
      </c>
      <c r="G229" s="214" t="s">
        <v>175</v>
      </c>
      <c r="H229" s="215">
        <v>1155</v>
      </c>
      <c r="I229" s="216"/>
      <c r="J229" s="217">
        <f>ROUND(I229*H229,2)</f>
        <v>0</v>
      </c>
      <c r="K229" s="213" t="s">
        <v>176</v>
      </c>
      <c r="L229" s="43"/>
      <c r="M229" s="218" t="s">
        <v>19</v>
      </c>
      <c r="N229" s="219" t="s">
        <v>47</v>
      </c>
      <c r="O229" s="83"/>
      <c r="P229" s="220">
        <f>O229*H229</f>
        <v>0</v>
      </c>
      <c r="Q229" s="220">
        <v>0.00013999999999999999</v>
      </c>
      <c r="R229" s="220">
        <f>Q229*H229</f>
        <v>0.16169999999999998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177</v>
      </c>
      <c r="AT229" s="222" t="s">
        <v>172</v>
      </c>
      <c r="AU229" s="222" t="s">
        <v>85</v>
      </c>
      <c r="AY229" s="16" t="s">
        <v>170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83</v>
      </c>
      <c r="BK229" s="223">
        <f>ROUND(I229*H229,2)</f>
        <v>0</v>
      </c>
      <c r="BL229" s="16" t="s">
        <v>177</v>
      </c>
      <c r="BM229" s="222" t="s">
        <v>1348</v>
      </c>
    </row>
    <row r="230" s="2" customFormat="1">
      <c r="A230" s="37"/>
      <c r="B230" s="38"/>
      <c r="C230" s="39"/>
      <c r="D230" s="224" t="s">
        <v>179</v>
      </c>
      <c r="E230" s="39"/>
      <c r="F230" s="225" t="s">
        <v>832</v>
      </c>
      <c r="G230" s="39"/>
      <c r="H230" s="39"/>
      <c r="I230" s="226"/>
      <c r="J230" s="39"/>
      <c r="K230" s="39"/>
      <c r="L230" s="43"/>
      <c r="M230" s="227"/>
      <c r="N230" s="228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179</v>
      </c>
      <c r="AU230" s="16" t="s">
        <v>85</v>
      </c>
    </row>
    <row r="231" s="2" customFormat="1">
      <c r="A231" s="37"/>
      <c r="B231" s="38"/>
      <c r="C231" s="39"/>
      <c r="D231" s="229" t="s">
        <v>181</v>
      </c>
      <c r="E231" s="39"/>
      <c r="F231" s="230" t="s">
        <v>1349</v>
      </c>
      <c r="G231" s="39"/>
      <c r="H231" s="39"/>
      <c r="I231" s="226"/>
      <c r="J231" s="39"/>
      <c r="K231" s="39"/>
      <c r="L231" s="43"/>
      <c r="M231" s="227"/>
      <c r="N231" s="228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181</v>
      </c>
      <c r="AU231" s="16" t="s">
        <v>85</v>
      </c>
    </row>
    <row r="232" s="2" customFormat="1" ht="16.5" customHeight="1">
      <c r="A232" s="37"/>
      <c r="B232" s="38"/>
      <c r="C232" s="231" t="s">
        <v>431</v>
      </c>
      <c r="D232" s="231" t="s">
        <v>240</v>
      </c>
      <c r="E232" s="232" t="s">
        <v>841</v>
      </c>
      <c r="F232" s="233" t="s">
        <v>1350</v>
      </c>
      <c r="G232" s="234" t="s">
        <v>175</v>
      </c>
      <c r="H232" s="235">
        <v>1328.25</v>
      </c>
      <c r="I232" s="236"/>
      <c r="J232" s="237">
        <f>ROUND(I232*H232,2)</f>
        <v>0</v>
      </c>
      <c r="K232" s="233" t="s">
        <v>176</v>
      </c>
      <c r="L232" s="238"/>
      <c r="M232" s="239" t="s">
        <v>19</v>
      </c>
      <c r="N232" s="240" t="s">
        <v>47</v>
      </c>
      <c r="O232" s="83"/>
      <c r="P232" s="220">
        <f>O232*H232</f>
        <v>0</v>
      </c>
      <c r="Q232" s="220">
        <v>0.00027999999999999998</v>
      </c>
      <c r="R232" s="220">
        <f>Q232*H232</f>
        <v>0.37190999999999996</v>
      </c>
      <c r="S232" s="220">
        <v>0</v>
      </c>
      <c r="T232" s="22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2" t="s">
        <v>211</v>
      </c>
      <c r="AT232" s="222" t="s">
        <v>240</v>
      </c>
      <c r="AU232" s="222" t="s">
        <v>85</v>
      </c>
      <c r="AY232" s="16" t="s">
        <v>170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6" t="s">
        <v>83</v>
      </c>
      <c r="BK232" s="223">
        <f>ROUND(I232*H232,2)</f>
        <v>0</v>
      </c>
      <c r="BL232" s="16" t="s">
        <v>177</v>
      </c>
      <c r="BM232" s="222" t="s">
        <v>1351</v>
      </c>
    </row>
    <row r="233" s="2" customFormat="1">
      <c r="A233" s="37"/>
      <c r="B233" s="38"/>
      <c r="C233" s="39"/>
      <c r="D233" s="229" t="s">
        <v>181</v>
      </c>
      <c r="E233" s="39"/>
      <c r="F233" s="230" t="s">
        <v>1352</v>
      </c>
      <c r="G233" s="39"/>
      <c r="H233" s="39"/>
      <c r="I233" s="226"/>
      <c r="J233" s="39"/>
      <c r="K233" s="39"/>
      <c r="L233" s="43"/>
      <c r="M233" s="227"/>
      <c r="N233" s="228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181</v>
      </c>
      <c r="AU233" s="16" t="s">
        <v>85</v>
      </c>
    </row>
    <row r="234" s="2" customFormat="1" ht="24.15" customHeight="1">
      <c r="A234" s="37"/>
      <c r="B234" s="38"/>
      <c r="C234" s="211" t="s">
        <v>436</v>
      </c>
      <c r="D234" s="211" t="s">
        <v>172</v>
      </c>
      <c r="E234" s="212" t="s">
        <v>829</v>
      </c>
      <c r="F234" s="213" t="s">
        <v>830</v>
      </c>
      <c r="G234" s="214" t="s">
        <v>175</v>
      </c>
      <c r="H234" s="215">
        <v>1012.704</v>
      </c>
      <c r="I234" s="216"/>
      <c r="J234" s="217">
        <f>ROUND(I234*H234,2)</f>
        <v>0</v>
      </c>
      <c r="K234" s="213" t="s">
        <v>176</v>
      </c>
      <c r="L234" s="43"/>
      <c r="M234" s="218" t="s">
        <v>19</v>
      </c>
      <c r="N234" s="219" t="s">
        <v>47</v>
      </c>
      <c r="O234" s="83"/>
      <c r="P234" s="220">
        <f>O234*H234</f>
        <v>0</v>
      </c>
      <c r="Q234" s="220">
        <v>0.00013999999999999999</v>
      </c>
      <c r="R234" s="220">
        <f>Q234*H234</f>
        <v>0.14177855999999997</v>
      </c>
      <c r="S234" s="220">
        <v>0</v>
      </c>
      <c r="T234" s="22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2" t="s">
        <v>177</v>
      </c>
      <c r="AT234" s="222" t="s">
        <v>172</v>
      </c>
      <c r="AU234" s="222" t="s">
        <v>85</v>
      </c>
      <c r="AY234" s="16" t="s">
        <v>170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6" t="s">
        <v>83</v>
      </c>
      <c r="BK234" s="223">
        <f>ROUND(I234*H234,2)</f>
        <v>0</v>
      </c>
      <c r="BL234" s="16" t="s">
        <v>177</v>
      </c>
      <c r="BM234" s="222" t="s">
        <v>1353</v>
      </c>
    </row>
    <row r="235" s="2" customFormat="1">
      <c r="A235" s="37"/>
      <c r="B235" s="38"/>
      <c r="C235" s="39"/>
      <c r="D235" s="224" t="s">
        <v>179</v>
      </c>
      <c r="E235" s="39"/>
      <c r="F235" s="225" t="s">
        <v>832</v>
      </c>
      <c r="G235" s="39"/>
      <c r="H235" s="39"/>
      <c r="I235" s="226"/>
      <c r="J235" s="39"/>
      <c r="K235" s="39"/>
      <c r="L235" s="43"/>
      <c r="M235" s="227"/>
      <c r="N235" s="228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179</v>
      </c>
      <c r="AU235" s="16" t="s">
        <v>85</v>
      </c>
    </row>
    <row r="236" s="2" customFormat="1">
      <c r="A236" s="37"/>
      <c r="B236" s="38"/>
      <c r="C236" s="39"/>
      <c r="D236" s="229" t="s">
        <v>181</v>
      </c>
      <c r="E236" s="39"/>
      <c r="F236" s="230" t="s">
        <v>1354</v>
      </c>
      <c r="G236" s="39"/>
      <c r="H236" s="39"/>
      <c r="I236" s="226"/>
      <c r="J236" s="39"/>
      <c r="K236" s="39"/>
      <c r="L236" s="43"/>
      <c r="M236" s="227"/>
      <c r="N236" s="228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181</v>
      </c>
      <c r="AU236" s="16" t="s">
        <v>85</v>
      </c>
    </row>
    <row r="237" s="2" customFormat="1" ht="16.5" customHeight="1">
      <c r="A237" s="37"/>
      <c r="B237" s="38"/>
      <c r="C237" s="231" t="s">
        <v>441</v>
      </c>
      <c r="D237" s="231" t="s">
        <v>240</v>
      </c>
      <c r="E237" s="232" t="s">
        <v>841</v>
      </c>
      <c r="F237" s="233" t="s">
        <v>1350</v>
      </c>
      <c r="G237" s="234" t="s">
        <v>175</v>
      </c>
      <c r="H237" s="235">
        <v>1164.6089999999999</v>
      </c>
      <c r="I237" s="236"/>
      <c r="J237" s="237">
        <f>ROUND(I237*H237,2)</f>
        <v>0</v>
      </c>
      <c r="K237" s="233" t="s">
        <v>176</v>
      </c>
      <c r="L237" s="238"/>
      <c r="M237" s="239" t="s">
        <v>19</v>
      </c>
      <c r="N237" s="240" t="s">
        <v>47</v>
      </c>
      <c r="O237" s="83"/>
      <c r="P237" s="220">
        <f>O237*H237</f>
        <v>0</v>
      </c>
      <c r="Q237" s="220">
        <v>0.00027999999999999998</v>
      </c>
      <c r="R237" s="220">
        <f>Q237*H237</f>
        <v>0.32609051999999994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211</v>
      </c>
      <c r="AT237" s="222" t="s">
        <v>240</v>
      </c>
      <c r="AU237" s="222" t="s">
        <v>85</v>
      </c>
      <c r="AY237" s="16" t="s">
        <v>170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83</v>
      </c>
      <c r="BK237" s="223">
        <f>ROUND(I237*H237,2)</f>
        <v>0</v>
      </c>
      <c r="BL237" s="16" t="s">
        <v>177</v>
      </c>
      <c r="BM237" s="222" t="s">
        <v>1355</v>
      </c>
    </row>
    <row r="238" s="2" customFormat="1">
      <c r="A238" s="37"/>
      <c r="B238" s="38"/>
      <c r="C238" s="39"/>
      <c r="D238" s="229" t="s">
        <v>181</v>
      </c>
      <c r="E238" s="39"/>
      <c r="F238" s="230" t="s">
        <v>1356</v>
      </c>
      <c r="G238" s="39"/>
      <c r="H238" s="39"/>
      <c r="I238" s="226"/>
      <c r="J238" s="39"/>
      <c r="K238" s="39"/>
      <c r="L238" s="43"/>
      <c r="M238" s="227"/>
      <c r="N238" s="228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181</v>
      </c>
      <c r="AU238" s="16" t="s">
        <v>85</v>
      </c>
    </row>
    <row r="239" s="2" customFormat="1" ht="24.15" customHeight="1">
      <c r="A239" s="37"/>
      <c r="B239" s="38"/>
      <c r="C239" s="211" t="s">
        <v>448</v>
      </c>
      <c r="D239" s="211" t="s">
        <v>172</v>
      </c>
      <c r="E239" s="212" t="s">
        <v>829</v>
      </c>
      <c r="F239" s="213" t="s">
        <v>830</v>
      </c>
      <c r="G239" s="214" t="s">
        <v>175</v>
      </c>
      <c r="H239" s="215">
        <v>254.16</v>
      </c>
      <c r="I239" s="216"/>
      <c r="J239" s="217">
        <f>ROUND(I239*H239,2)</f>
        <v>0</v>
      </c>
      <c r="K239" s="213" t="s">
        <v>176</v>
      </c>
      <c r="L239" s="43"/>
      <c r="M239" s="218" t="s">
        <v>19</v>
      </c>
      <c r="N239" s="219" t="s">
        <v>47</v>
      </c>
      <c r="O239" s="83"/>
      <c r="P239" s="220">
        <f>O239*H239</f>
        <v>0</v>
      </c>
      <c r="Q239" s="220">
        <v>0.00013999999999999999</v>
      </c>
      <c r="R239" s="220">
        <f>Q239*H239</f>
        <v>0.035582399999999993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177</v>
      </c>
      <c r="AT239" s="222" t="s">
        <v>172</v>
      </c>
      <c r="AU239" s="222" t="s">
        <v>85</v>
      </c>
      <c r="AY239" s="16" t="s">
        <v>170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83</v>
      </c>
      <c r="BK239" s="223">
        <f>ROUND(I239*H239,2)</f>
        <v>0</v>
      </c>
      <c r="BL239" s="16" t="s">
        <v>177</v>
      </c>
      <c r="BM239" s="222" t="s">
        <v>1357</v>
      </c>
    </row>
    <row r="240" s="2" customFormat="1">
      <c r="A240" s="37"/>
      <c r="B240" s="38"/>
      <c r="C240" s="39"/>
      <c r="D240" s="224" t="s">
        <v>179</v>
      </c>
      <c r="E240" s="39"/>
      <c r="F240" s="225" t="s">
        <v>832</v>
      </c>
      <c r="G240" s="39"/>
      <c r="H240" s="39"/>
      <c r="I240" s="226"/>
      <c r="J240" s="39"/>
      <c r="K240" s="39"/>
      <c r="L240" s="43"/>
      <c r="M240" s="227"/>
      <c r="N240" s="228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179</v>
      </c>
      <c r="AU240" s="16" t="s">
        <v>85</v>
      </c>
    </row>
    <row r="241" s="2" customFormat="1">
      <c r="A241" s="37"/>
      <c r="B241" s="38"/>
      <c r="C241" s="39"/>
      <c r="D241" s="229" t="s">
        <v>181</v>
      </c>
      <c r="E241" s="39"/>
      <c r="F241" s="230" t="s">
        <v>1358</v>
      </c>
      <c r="G241" s="39"/>
      <c r="H241" s="39"/>
      <c r="I241" s="226"/>
      <c r="J241" s="39"/>
      <c r="K241" s="39"/>
      <c r="L241" s="43"/>
      <c r="M241" s="227"/>
      <c r="N241" s="228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181</v>
      </c>
      <c r="AU241" s="16" t="s">
        <v>85</v>
      </c>
    </row>
    <row r="242" s="2" customFormat="1" ht="16.5" customHeight="1">
      <c r="A242" s="37"/>
      <c r="B242" s="38"/>
      <c r="C242" s="231" t="s">
        <v>453</v>
      </c>
      <c r="D242" s="231" t="s">
        <v>240</v>
      </c>
      <c r="E242" s="232" t="s">
        <v>834</v>
      </c>
      <c r="F242" s="233" t="s">
        <v>835</v>
      </c>
      <c r="G242" s="234" t="s">
        <v>175</v>
      </c>
      <c r="H242" s="235">
        <v>292.28399999999999</v>
      </c>
      <c r="I242" s="236"/>
      <c r="J242" s="237">
        <f>ROUND(I242*H242,2)</f>
        <v>0</v>
      </c>
      <c r="K242" s="233" t="s">
        <v>176</v>
      </c>
      <c r="L242" s="238"/>
      <c r="M242" s="239" t="s">
        <v>19</v>
      </c>
      <c r="N242" s="240" t="s">
        <v>47</v>
      </c>
      <c r="O242" s="83"/>
      <c r="P242" s="220">
        <f>O242*H242</f>
        <v>0</v>
      </c>
      <c r="Q242" s="220">
        <v>0.00020000000000000001</v>
      </c>
      <c r="R242" s="220">
        <f>Q242*H242</f>
        <v>0.058456800000000003</v>
      </c>
      <c r="S242" s="220">
        <v>0</v>
      </c>
      <c r="T242" s="22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2" t="s">
        <v>211</v>
      </c>
      <c r="AT242" s="222" t="s">
        <v>240</v>
      </c>
      <c r="AU242" s="222" t="s">
        <v>85</v>
      </c>
      <c r="AY242" s="16" t="s">
        <v>170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6" t="s">
        <v>83</v>
      </c>
      <c r="BK242" s="223">
        <f>ROUND(I242*H242,2)</f>
        <v>0</v>
      </c>
      <c r="BL242" s="16" t="s">
        <v>177</v>
      </c>
      <c r="BM242" s="222" t="s">
        <v>1359</v>
      </c>
    </row>
    <row r="243" s="2" customFormat="1">
      <c r="A243" s="37"/>
      <c r="B243" s="38"/>
      <c r="C243" s="39"/>
      <c r="D243" s="229" t="s">
        <v>181</v>
      </c>
      <c r="E243" s="39"/>
      <c r="F243" s="230" t="s">
        <v>1360</v>
      </c>
      <c r="G243" s="39"/>
      <c r="H243" s="39"/>
      <c r="I243" s="226"/>
      <c r="J243" s="39"/>
      <c r="K243" s="39"/>
      <c r="L243" s="43"/>
      <c r="M243" s="227"/>
      <c r="N243" s="228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181</v>
      </c>
      <c r="AU243" s="16" t="s">
        <v>85</v>
      </c>
    </row>
    <row r="244" s="2" customFormat="1" ht="24.15" customHeight="1">
      <c r="A244" s="37"/>
      <c r="B244" s="38"/>
      <c r="C244" s="211" t="s">
        <v>461</v>
      </c>
      <c r="D244" s="211" t="s">
        <v>172</v>
      </c>
      <c r="E244" s="212" t="s">
        <v>829</v>
      </c>
      <c r="F244" s="213" t="s">
        <v>830</v>
      </c>
      <c r="G244" s="214" t="s">
        <v>175</v>
      </c>
      <c r="H244" s="215">
        <v>8</v>
      </c>
      <c r="I244" s="216"/>
      <c r="J244" s="217">
        <f>ROUND(I244*H244,2)</f>
        <v>0</v>
      </c>
      <c r="K244" s="213" t="s">
        <v>176</v>
      </c>
      <c r="L244" s="43"/>
      <c r="M244" s="218" t="s">
        <v>19</v>
      </c>
      <c r="N244" s="219" t="s">
        <v>47</v>
      </c>
      <c r="O244" s="83"/>
      <c r="P244" s="220">
        <f>O244*H244</f>
        <v>0</v>
      </c>
      <c r="Q244" s="220">
        <v>0.00013999999999999999</v>
      </c>
      <c r="R244" s="220">
        <f>Q244*H244</f>
        <v>0.0011199999999999999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177</v>
      </c>
      <c r="AT244" s="222" t="s">
        <v>172</v>
      </c>
      <c r="AU244" s="222" t="s">
        <v>85</v>
      </c>
      <c r="AY244" s="16" t="s">
        <v>170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83</v>
      </c>
      <c r="BK244" s="223">
        <f>ROUND(I244*H244,2)</f>
        <v>0</v>
      </c>
      <c r="BL244" s="16" t="s">
        <v>177</v>
      </c>
      <c r="BM244" s="222" t="s">
        <v>1361</v>
      </c>
    </row>
    <row r="245" s="2" customFormat="1">
      <c r="A245" s="37"/>
      <c r="B245" s="38"/>
      <c r="C245" s="39"/>
      <c r="D245" s="224" t="s">
        <v>179</v>
      </c>
      <c r="E245" s="39"/>
      <c r="F245" s="225" t="s">
        <v>832</v>
      </c>
      <c r="G245" s="39"/>
      <c r="H245" s="39"/>
      <c r="I245" s="226"/>
      <c r="J245" s="39"/>
      <c r="K245" s="39"/>
      <c r="L245" s="43"/>
      <c r="M245" s="227"/>
      <c r="N245" s="228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179</v>
      </c>
      <c r="AU245" s="16" t="s">
        <v>85</v>
      </c>
    </row>
    <row r="246" s="2" customFormat="1">
      <c r="A246" s="37"/>
      <c r="B246" s="38"/>
      <c r="C246" s="39"/>
      <c r="D246" s="229" t="s">
        <v>181</v>
      </c>
      <c r="E246" s="39"/>
      <c r="F246" s="230" t="s">
        <v>1362</v>
      </c>
      <c r="G246" s="39"/>
      <c r="H246" s="39"/>
      <c r="I246" s="226"/>
      <c r="J246" s="39"/>
      <c r="K246" s="39"/>
      <c r="L246" s="43"/>
      <c r="M246" s="227"/>
      <c r="N246" s="228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181</v>
      </c>
      <c r="AU246" s="16" t="s">
        <v>85</v>
      </c>
    </row>
    <row r="247" s="2" customFormat="1" ht="16.5" customHeight="1">
      <c r="A247" s="37"/>
      <c r="B247" s="38"/>
      <c r="C247" s="231" t="s">
        <v>468</v>
      </c>
      <c r="D247" s="231" t="s">
        <v>240</v>
      </c>
      <c r="E247" s="232" t="s">
        <v>834</v>
      </c>
      <c r="F247" s="233" t="s">
        <v>835</v>
      </c>
      <c r="G247" s="234" t="s">
        <v>175</v>
      </c>
      <c r="H247" s="235">
        <v>9.1999999999999993</v>
      </c>
      <c r="I247" s="236"/>
      <c r="J247" s="237">
        <f>ROUND(I247*H247,2)</f>
        <v>0</v>
      </c>
      <c r="K247" s="233" t="s">
        <v>176</v>
      </c>
      <c r="L247" s="238"/>
      <c r="M247" s="239" t="s">
        <v>19</v>
      </c>
      <c r="N247" s="240" t="s">
        <v>47</v>
      </c>
      <c r="O247" s="83"/>
      <c r="P247" s="220">
        <f>O247*H247</f>
        <v>0</v>
      </c>
      <c r="Q247" s="220">
        <v>0.00020000000000000001</v>
      </c>
      <c r="R247" s="220">
        <f>Q247*H247</f>
        <v>0.0018399999999999998</v>
      </c>
      <c r="S247" s="220">
        <v>0</v>
      </c>
      <c r="T247" s="22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2" t="s">
        <v>211</v>
      </c>
      <c r="AT247" s="222" t="s">
        <v>240</v>
      </c>
      <c r="AU247" s="222" t="s">
        <v>85</v>
      </c>
      <c r="AY247" s="16" t="s">
        <v>170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6" t="s">
        <v>83</v>
      </c>
      <c r="BK247" s="223">
        <f>ROUND(I247*H247,2)</f>
        <v>0</v>
      </c>
      <c r="BL247" s="16" t="s">
        <v>177</v>
      </c>
      <c r="BM247" s="222" t="s">
        <v>1363</v>
      </c>
    </row>
    <row r="248" s="2" customFormat="1">
      <c r="A248" s="37"/>
      <c r="B248" s="38"/>
      <c r="C248" s="39"/>
      <c r="D248" s="229" t="s">
        <v>181</v>
      </c>
      <c r="E248" s="39"/>
      <c r="F248" s="230" t="s">
        <v>1364</v>
      </c>
      <c r="G248" s="39"/>
      <c r="H248" s="39"/>
      <c r="I248" s="226"/>
      <c r="J248" s="39"/>
      <c r="K248" s="39"/>
      <c r="L248" s="43"/>
      <c r="M248" s="227"/>
      <c r="N248" s="228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181</v>
      </c>
      <c r="AU248" s="16" t="s">
        <v>85</v>
      </c>
    </row>
    <row r="249" s="2" customFormat="1" ht="21.75" customHeight="1">
      <c r="A249" s="37"/>
      <c r="B249" s="38"/>
      <c r="C249" s="211" t="s">
        <v>475</v>
      </c>
      <c r="D249" s="211" t="s">
        <v>172</v>
      </c>
      <c r="E249" s="212" t="s">
        <v>265</v>
      </c>
      <c r="F249" s="213" t="s">
        <v>266</v>
      </c>
      <c r="G249" s="214" t="s">
        <v>191</v>
      </c>
      <c r="H249" s="215">
        <v>11.246</v>
      </c>
      <c r="I249" s="216"/>
      <c r="J249" s="217">
        <f>ROUND(I249*H249,2)</f>
        <v>0</v>
      </c>
      <c r="K249" s="213" t="s">
        <v>176</v>
      </c>
      <c r="L249" s="43"/>
      <c r="M249" s="218" t="s">
        <v>19</v>
      </c>
      <c r="N249" s="219" t="s">
        <v>47</v>
      </c>
      <c r="O249" s="83"/>
      <c r="P249" s="220">
        <f>O249*H249</f>
        <v>0</v>
      </c>
      <c r="Q249" s="220">
        <v>2.5505399999999998</v>
      </c>
      <c r="R249" s="220">
        <f>Q249*H249</f>
        <v>28.683372840000001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177</v>
      </c>
      <c r="AT249" s="222" t="s">
        <v>172</v>
      </c>
      <c r="AU249" s="222" t="s">
        <v>85</v>
      </c>
      <c r="AY249" s="16" t="s">
        <v>170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83</v>
      </c>
      <c r="BK249" s="223">
        <f>ROUND(I249*H249,2)</f>
        <v>0</v>
      </c>
      <c r="BL249" s="16" t="s">
        <v>177</v>
      </c>
      <c r="BM249" s="222" t="s">
        <v>1365</v>
      </c>
    </row>
    <row r="250" s="2" customFormat="1">
      <c r="A250" s="37"/>
      <c r="B250" s="38"/>
      <c r="C250" s="39"/>
      <c r="D250" s="224" t="s">
        <v>179</v>
      </c>
      <c r="E250" s="39"/>
      <c r="F250" s="225" t="s">
        <v>268</v>
      </c>
      <c r="G250" s="39"/>
      <c r="H250" s="39"/>
      <c r="I250" s="226"/>
      <c r="J250" s="39"/>
      <c r="K250" s="39"/>
      <c r="L250" s="43"/>
      <c r="M250" s="227"/>
      <c r="N250" s="228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179</v>
      </c>
      <c r="AU250" s="16" t="s">
        <v>85</v>
      </c>
    </row>
    <row r="251" s="2" customFormat="1">
      <c r="A251" s="37"/>
      <c r="B251" s="38"/>
      <c r="C251" s="39"/>
      <c r="D251" s="229" t="s">
        <v>181</v>
      </c>
      <c r="E251" s="39"/>
      <c r="F251" s="230" t="s">
        <v>238</v>
      </c>
      <c r="G251" s="39"/>
      <c r="H251" s="39"/>
      <c r="I251" s="226"/>
      <c r="J251" s="39"/>
      <c r="K251" s="39"/>
      <c r="L251" s="43"/>
      <c r="M251" s="227"/>
      <c r="N251" s="228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181</v>
      </c>
      <c r="AU251" s="16" t="s">
        <v>85</v>
      </c>
    </row>
    <row r="252" s="2" customFormat="1" ht="21.75" customHeight="1">
      <c r="A252" s="37"/>
      <c r="B252" s="38"/>
      <c r="C252" s="211" t="s">
        <v>484</v>
      </c>
      <c r="D252" s="211" t="s">
        <v>172</v>
      </c>
      <c r="E252" s="212" t="s">
        <v>270</v>
      </c>
      <c r="F252" s="213" t="s">
        <v>271</v>
      </c>
      <c r="G252" s="214" t="s">
        <v>191</v>
      </c>
      <c r="H252" s="215">
        <v>2.9100000000000001</v>
      </c>
      <c r="I252" s="216"/>
      <c r="J252" s="217">
        <f>ROUND(I252*H252,2)</f>
        <v>0</v>
      </c>
      <c r="K252" s="213" t="s">
        <v>176</v>
      </c>
      <c r="L252" s="43"/>
      <c r="M252" s="218" t="s">
        <v>19</v>
      </c>
      <c r="N252" s="219" t="s">
        <v>47</v>
      </c>
      <c r="O252" s="83"/>
      <c r="P252" s="220">
        <f>O252*H252</f>
        <v>0</v>
      </c>
      <c r="Q252" s="220">
        <v>2.5505399999999998</v>
      </c>
      <c r="R252" s="220">
        <f>Q252*H252</f>
        <v>7.4220714000000001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177</v>
      </c>
      <c r="AT252" s="222" t="s">
        <v>172</v>
      </c>
      <c r="AU252" s="222" t="s">
        <v>85</v>
      </c>
      <c r="AY252" s="16" t="s">
        <v>170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83</v>
      </c>
      <c r="BK252" s="223">
        <f>ROUND(I252*H252,2)</f>
        <v>0</v>
      </c>
      <c r="BL252" s="16" t="s">
        <v>177</v>
      </c>
      <c r="BM252" s="222" t="s">
        <v>1366</v>
      </c>
    </row>
    <row r="253" s="2" customFormat="1">
      <c r="A253" s="37"/>
      <c r="B253" s="38"/>
      <c r="C253" s="39"/>
      <c r="D253" s="224" t="s">
        <v>179</v>
      </c>
      <c r="E253" s="39"/>
      <c r="F253" s="225" t="s">
        <v>273</v>
      </c>
      <c r="G253" s="39"/>
      <c r="H253" s="39"/>
      <c r="I253" s="226"/>
      <c r="J253" s="39"/>
      <c r="K253" s="39"/>
      <c r="L253" s="43"/>
      <c r="M253" s="227"/>
      <c r="N253" s="228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179</v>
      </c>
      <c r="AU253" s="16" t="s">
        <v>85</v>
      </c>
    </row>
    <row r="254" s="2" customFormat="1">
      <c r="A254" s="37"/>
      <c r="B254" s="38"/>
      <c r="C254" s="39"/>
      <c r="D254" s="229" t="s">
        <v>181</v>
      </c>
      <c r="E254" s="39"/>
      <c r="F254" s="230" t="s">
        <v>238</v>
      </c>
      <c r="G254" s="39"/>
      <c r="H254" s="39"/>
      <c r="I254" s="226"/>
      <c r="J254" s="39"/>
      <c r="K254" s="39"/>
      <c r="L254" s="43"/>
      <c r="M254" s="227"/>
      <c r="N254" s="228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181</v>
      </c>
      <c r="AU254" s="16" t="s">
        <v>85</v>
      </c>
    </row>
    <row r="255" s="12" customFormat="1" ht="22.8" customHeight="1">
      <c r="A255" s="12"/>
      <c r="B255" s="195"/>
      <c r="C255" s="196"/>
      <c r="D255" s="197" t="s">
        <v>75</v>
      </c>
      <c r="E255" s="209" t="s">
        <v>177</v>
      </c>
      <c r="F255" s="209" t="s">
        <v>274</v>
      </c>
      <c r="G255" s="196"/>
      <c r="H255" s="196"/>
      <c r="I255" s="199"/>
      <c r="J255" s="210">
        <f>BK255</f>
        <v>0</v>
      </c>
      <c r="K255" s="196"/>
      <c r="L255" s="201"/>
      <c r="M255" s="202"/>
      <c r="N255" s="203"/>
      <c r="O255" s="203"/>
      <c r="P255" s="204">
        <f>SUM(P256:P270)</f>
        <v>0</v>
      </c>
      <c r="Q255" s="203"/>
      <c r="R255" s="204">
        <f>SUM(R256:R270)</f>
        <v>2756.3358795799995</v>
      </c>
      <c r="S255" s="203"/>
      <c r="T255" s="205">
        <f>SUM(T256:T270)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6" t="s">
        <v>83</v>
      </c>
      <c r="AT255" s="207" t="s">
        <v>75</v>
      </c>
      <c r="AU255" s="207" t="s">
        <v>83</v>
      </c>
      <c r="AY255" s="206" t="s">
        <v>170</v>
      </c>
      <c r="BK255" s="208">
        <f>SUM(BK256:BK270)</f>
        <v>0</v>
      </c>
    </row>
    <row r="256" s="2" customFormat="1" ht="16.5" customHeight="1">
      <c r="A256" s="37"/>
      <c r="B256" s="38"/>
      <c r="C256" s="211" t="s">
        <v>627</v>
      </c>
      <c r="D256" s="211" t="s">
        <v>172</v>
      </c>
      <c r="E256" s="212" t="s">
        <v>276</v>
      </c>
      <c r="F256" s="213" t="s">
        <v>277</v>
      </c>
      <c r="G256" s="214" t="s">
        <v>175</v>
      </c>
      <c r="H256" s="215">
        <v>29.026</v>
      </c>
      <c r="I256" s="216"/>
      <c r="J256" s="217">
        <f>ROUND(I256*H256,2)</f>
        <v>0</v>
      </c>
      <c r="K256" s="213" t="s">
        <v>176</v>
      </c>
      <c r="L256" s="43"/>
      <c r="M256" s="218" t="s">
        <v>19</v>
      </c>
      <c r="N256" s="219" t="s">
        <v>47</v>
      </c>
      <c r="O256" s="83"/>
      <c r="P256" s="220">
        <f>O256*H256</f>
        <v>0</v>
      </c>
      <c r="Q256" s="220">
        <v>0.24532999999999999</v>
      </c>
      <c r="R256" s="220">
        <f>Q256*H256</f>
        <v>7.1209485799999994</v>
      </c>
      <c r="S256" s="220">
        <v>0</v>
      </c>
      <c r="T256" s="22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2" t="s">
        <v>177</v>
      </c>
      <c r="AT256" s="222" t="s">
        <v>172</v>
      </c>
      <c r="AU256" s="222" t="s">
        <v>85</v>
      </c>
      <c r="AY256" s="16" t="s">
        <v>170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83</v>
      </c>
      <c r="BK256" s="223">
        <f>ROUND(I256*H256,2)</f>
        <v>0</v>
      </c>
      <c r="BL256" s="16" t="s">
        <v>177</v>
      </c>
      <c r="BM256" s="222" t="s">
        <v>1367</v>
      </c>
    </row>
    <row r="257" s="2" customFormat="1">
      <c r="A257" s="37"/>
      <c r="B257" s="38"/>
      <c r="C257" s="39"/>
      <c r="D257" s="224" t="s">
        <v>179</v>
      </c>
      <c r="E257" s="39"/>
      <c r="F257" s="225" t="s">
        <v>279</v>
      </c>
      <c r="G257" s="39"/>
      <c r="H257" s="39"/>
      <c r="I257" s="226"/>
      <c r="J257" s="39"/>
      <c r="K257" s="39"/>
      <c r="L257" s="43"/>
      <c r="M257" s="227"/>
      <c r="N257" s="228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179</v>
      </c>
      <c r="AU257" s="16" t="s">
        <v>85</v>
      </c>
    </row>
    <row r="258" s="2" customFormat="1">
      <c r="A258" s="37"/>
      <c r="B258" s="38"/>
      <c r="C258" s="39"/>
      <c r="D258" s="229" t="s">
        <v>181</v>
      </c>
      <c r="E258" s="39"/>
      <c r="F258" s="230" t="s">
        <v>557</v>
      </c>
      <c r="G258" s="39"/>
      <c r="H258" s="39"/>
      <c r="I258" s="226"/>
      <c r="J258" s="39"/>
      <c r="K258" s="39"/>
      <c r="L258" s="43"/>
      <c r="M258" s="227"/>
      <c r="N258" s="228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181</v>
      </c>
      <c r="AU258" s="16" t="s">
        <v>85</v>
      </c>
    </row>
    <row r="259" s="2" customFormat="1" ht="16.5" customHeight="1">
      <c r="A259" s="37"/>
      <c r="B259" s="38"/>
      <c r="C259" s="211" t="s">
        <v>630</v>
      </c>
      <c r="D259" s="211" t="s">
        <v>172</v>
      </c>
      <c r="E259" s="212" t="s">
        <v>282</v>
      </c>
      <c r="F259" s="213" t="s">
        <v>283</v>
      </c>
      <c r="G259" s="214" t="s">
        <v>191</v>
      </c>
      <c r="H259" s="215">
        <v>8</v>
      </c>
      <c r="I259" s="216"/>
      <c r="J259" s="217">
        <f>ROUND(I259*H259,2)</f>
        <v>0</v>
      </c>
      <c r="K259" s="213" t="s">
        <v>176</v>
      </c>
      <c r="L259" s="43"/>
      <c r="M259" s="218" t="s">
        <v>19</v>
      </c>
      <c r="N259" s="219" t="s">
        <v>47</v>
      </c>
      <c r="O259" s="83"/>
      <c r="P259" s="220">
        <f>O259*H259</f>
        <v>0</v>
      </c>
      <c r="Q259" s="220">
        <v>2.4300000000000002</v>
      </c>
      <c r="R259" s="220">
        <f>Q259*H259</f>
        <v>19.440000000000001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177</v>
      </c>
      <c r="AT259" s="222" t="s">
        <v>172</v>
      </c>
      <c r="AU259" s="222" t="s">
        <v>85</v>
      </c>
      <c r="AY259" s="16" t="s">
        <v>170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83</v>
      </c>
      <c r="BK259" s="223">
        <f>ROUND(I259*H259,2)</f>
        <v>0</v>
      </c>
      <c r="BL259" s="16" t="s">
        <v>177</v>
      </c>
      <c r="BM259" s="222" t="s">
        <v>1368</v>
      </c>
    </row>
    <row r="260" s="2" customFormat="1">
      <c r="A260" s="37"/>
      <c r="B260" s="38"/>
      <c r="C260" s="39"/>
      <c r="D260" s="224" t="s">
        <v>179</v>
      </c>
      <c r="E260" s="39"/>
      <c r="F260" s="225" t="s">
        <v>285</v>
      </c>
      <c r="G260" s="39"/>
      <c r="H260" s="39"/>
      <c r="I260" s="226"/>
      <c r="J260" s="39"/>
      <c r="K260" s="39"/>
      <c r="L260" s="43"/>
      <c r="M260" s="227"/>
      <c r="N260" s="228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179</v>
      </c>
      <c r="AU260" s="16" t="s">
        <v>85</v>
      </c>
    </row>
    <row r="261" s="2" customFormat="1">
      <c r="A261" s="37"/>
      <c r="B261" s="38"/>
      <c r="C261" s="39"/>
      <c r="D261" s="229" t="s">
        <v>181</v>
      </c>
      <c r="E261" s="39"/>
      <c r="F261" s="230" t="s">
        <v>1369</v>
      </c>
      <c r="G261" s="39"/>
      <c r="H261" s="39"/>
      <c r="I261" s="226"/>
      <c r="J261" s="39"/>
      <c r="K261" s="39"/>
      <c r="L261" s="43"/>
      <c r="M261" s="227"/>
      <c r="N261" s="228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181</v>
      </c>
      <c r="AU261" s="16" t="s">
        <v>85</v>
      </c>
    </row>
    <row r="262" s="2" customFormat="1" ht="16.5" customHeight="1">
      <c r="A262" s="37"/>
      <c r="B262" s="38"/>
      <c r="C262" s="211" t="s">
        <v>636</v>
      </c>
      <c r="D262" s="211" t="s">
        <v>172</v>
      </c>
      <c r="E262" s="212" t="s">
        <v>282</v>
      </c>
      <c r="F262" s="213" t="s">
        <v>283</v>
      </c>
      <c r="G262" s="214" t="s">
        <v>191</v>
      </c>
      <c r="H262" s="215">
        <v>3.278</v>
      </c>
      <c r="I262" s="216"/>
      <c r="J262" s="217">
        <f>ROUND(I262*H262,2)</f>
        <v>0</v>
      </c>
      <c r="K262" s="213" t="s">
        <v>176</v>
      </c>
      <c r="L262" s="43"/>
      <c r="M262" s="218" t="s">
        <v>19</v>
      </c>
      <c r="N262" s="219" t="s">
        <v>47</v>
      </c>
      <c r="O262" s="83"/>
      <c r="P262" s="220">
        <f>O262*H262</f>
        <v>0</v>
      </c>
      <c r="Q262" s="220">
        <v>2.4300000000000002</v>
      </c>
      <c r="R262" s="220">
        <f>Q262*H262</f>
        <v>7.9655400000000007</v>
      </c>
      <c r="S262" s="220">
        <v>0</v>
      </c>
      <c r="T262" s="22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2" t="s">
        <v>177</v>
      </c>
      <c r="AT262" s="222" t="s">
        <v>172</v>
      </c>
      <c r="AU262" s="222" t="s">
        <v>85</v>
      </c>
      <c r="AY262" s="16" t="s">
        <v>170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6" t="s">
        <v>83</v>
      </c>
      <c r="BK262" s="223">
        <f>ROUND(I262*H262,2)</f>
        <v>0</v>
      </c>
      <c r="BL262" s="16" t="s">
        <v>177</v>
      </c>
      <c r="BM262" s="222" t="s">
        <v>1370</v>
      </c>
    </row>
    <row r="263" s="2" customFormat="1">
      <c r="A263" s="37"/>
      <c r="B263" s="38"/>
      <c r="C263" s="39"/>
      <c r="D263" s="224" t="s">
        <v>179</v>
      </c>
      <c r="E263" s="39"/>
      <c r="F263" s="225" t="s">
        <v>285</v>
      </c>
      <c r="G263" s="39"/>
      <c r="H263" s="39"/>
      <c r="I263" s="226"/>
      <c r="J263" s="39"/>
      <c r="K263" s="39"/>
      <c r="L263" s="43"/>
      <c r="M263" s="227"/>
      <c r="N263" s="228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179</v>
      </c>
      <c r="AU263" s="16" t="s">
        <v>85</v>
      </c>
    </row>
    <row r="264" s="2" customFormat="1">
      <c r="A264" s="37"/>
      <c r="B264" s="38"/>
      <c r="C264" s="39"/>
      <c r="D264" s="229" t="s">
        <v>181</v>
      </c>
      <c r="E264" s="39"/>
      <c r="F264" s="230" t="s">
        <v>238</v>
      </c>
      <c r="G264" s="39"/>
      <c r="H264" s="39"/>
      <c r="I264" s="226"/>
      <c r="J264" s="39"/>
      <c r="K264" s="39"/>
      <c r="L264" s="43"/>
      <c r="M264" s="227"/>
      <c r="N264" s="228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181</v>
      </c>
      <c r="AU264" s="16" t="s">
        <v>85</v>
      </c>
    </row>
    <row r="265" s="2" customFormat="1" ht="24.15" customHeight="1">
      <c r="A265" s="37"/>
      <c r="B265" s="38"/>
      <c r="C265" s="211" t="s">
        <v>641</v>
      </c>
      <c r="D265" s="211" t="s">
        <v>172</v>
      </c>
      <c r="E265" s="212" t="s">
        <v>1371</v>
      </c>
      <c r="F265" s="213" t="s">
        <v>1372</v>
      </c>
      <c r="G265" s="214" t="s">
        <v>191</v>
      </c>
      <c r="H265" s="215">
        <v>519.75</v>
      </c>
      <c r="I265" s="216"/>
      <c r="J265" s="217">
        <f>ROUND(I265*H265,2)</f>
        <v>0</v>
      </c>
      <c r="K265" s="213" t="s">
        <v>176</v>
      </c>
      <c r="L265" s="43"/>
      <c r="M265" s="218" t="s">
        <v>19</v>
      </c>
      <c r="N265" s="219" t="s">
        <v>47</v>
      </c>
      <c r="O265" s="83"/>
      <c r="P265" s="220">
        <f>O265*H265</f>
        <v>0</v>
      </c>
      <c r="Q265" s="220">
        <v>2.4142999999999999</v>
      </c>
      <c r="R265" s="220">
        <f>Q265*H265</f>
        <v>1254.8324249999998</v>
      </c>
      <c r="S265" s="220">
        <v>0</v>
      </c>
      <c r="T265" s="22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2" t="s">
        <v>177</v>
      </c>
      <c r="AT265" s="222" t="s">
        <v>172</v>
      </c>
      <c r="AU265" s="222" t="s">
        <v>85</v>
      </c>
      <c r="AY265" s="16" t="s">
        <v>170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6" t="s">
        <v>83</v>
      </c>
      <c r="BK265" s="223">
        <f>ROUND(I265*H265,2)</f>
        <v>0</v>
      </c>
      <c r="BL265" s="16" t="s">
        <v>177</v>
      </c>
      <c r="BM265" s="222" t="s">
        <v>1373</v>
      </c>
    </row>
    <row r="266" s="2" customFormat="1">
      <c r="A266" s="37"/>
      <c r="B266" s="38"/>
      <c r="C266" s="39"/>
      <c r="D266" s="224" t="s">
        <v>179</v>
      </c>
      <c r="E266" s="39"/>
      <c r="F266" s="225" t="s">
        <v>1374</v>
      </c>
      <c r="G266" s="39"/>
      <c r="H266" s="39"/>
      <c r="I266" s="226"/>
      <c r="J266" s="39"/>
      <c r="K266" s="39"/>
      <c r="L266" s="43"/>
      <c r="M266" s="227"/>
      <c r="N266" s="228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179</v>
      </c>
      <c r="AU266" s="16" t="s">
        <v>85</v>
      </c>
    </row>
    <row r="267" s="2" customFormat="1">
      <c r="A267" s="37"/>
      <c r="B267" s="38"/>
      <c r="C267" s="39"/>
      <c r="D267" s="229" t="s">
        <v>181</v>
      </c>
      <c r="E267" s="39"/>
      <c r="F267" s="230" t="s">
        <v>1375</v>
      </c>
      <c r="G267" s="39"/>
      <c r="H267" s="39"/>
      <c r="I267" s="226"/>
      <c r="J267" s="39"/>
      <c r="K267" s="39"/>
      <c r="L267" s="43"/>
      <c r="M267" s="227"/>
      <c r="N267" s="228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181</v>
      </c>
      <c r="AU267" s="16" t="s">
        <v>85</v>
      </c>
    </row>
    <row r="268" s="2" customFormat="1" ht="24.15" customHeight="1">
      <c r="A268" s="37"/>
      <c r="B268" s="38"/>
      <c r="C268" s="211" t="s">
        <v>643</v>
      </c>
      <c r="D268" s="211" t="s">
        <v>172</v>
      </c>
      <c r="E268" s="212" t="s">
        <v>1371</v>
      </c>
      <c r="F268" s="213" t="s">
        <v>1372</v>
      </c>
      <c r="G268" s="214" t="s">
        <v>191</v>
      </c>
      <c r="H268" s="215">
        <v>607.62</v>
      </c>
      <c r="I268" s="216"/>
      <c r="J268" s="217">
        <f>ROUND(I268*H268,2)</f>
        <v>0</v>
      </c>
      <c r="K268" s="213" t="s">
        <v>176</v>
      </c>
      <c r="L268" s="43"/>
      <c r="M268" s="218" t="s">
        <v>19</v>
      </c>
      <c r="N268" s="219" t="s">
        <v>47</v>
      </c>
      <c r="O268" s="83"/>
      <c r="P268" s="220">
        <f>O268*H268</f>
        <v>0</v>
      </c>
      <c r="Q268" s="220">
        <v>2.4142999999999999</v>
      </c>
      <c r="R268" s="220">
        <f>Q268*H268</f>
        <v>1466.976966</v>
      </c>
      <c r="S268" s="220">
        <v>0</v>
      </c>
      <c r="T268" s="22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2" t="s">
        <v>177</v>
      </c>
      <c r="AT268" s="222" t="s">
        <v>172</v>
      </c>
      <c r="AU268" s="222" t="s">
        <v>85</v>
      </c>
      <c r="AY268" s="16" t="s">
        <v>170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6" t="s">
        <v>83</v>
      </c>
      <c r="BK268" s="223">
        <f>ROUND(I268*H268,2)</f>
        <v>0</v>
      </c>
      <c r="BL268" s="16" t="s">
        <v>177</v>
      </c>
      <c r="BM268" s="222" t="s">
        <v>1376</v>
      </c>
    </row>
    <row r="269" s="2" customFormat="1">
      <c r="A269" s="37"/>
      <c r="B269" s="38"/>
      <c r="C269" s="39"/>
      <c r="D269" s="224" t="s">
        <v>179</v>
      </c>
      <c r="E269" s="39"/>
      <c r="F269" s="225" t="s">
        <v>1374</v>
      </c>
      <c r="G269" s="39"/>
      <c r="H269" s="39"/>
      <c r="I269" s="226"/>
      <c r="J269" s="39"/>
      <c r="K269" s="39"/>
      <c r="L269" s="43"/>
      <c r="M269" s="227"/>
      <c r="N269" s="228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179</v>
      </c>
      <c r="AU269" s="16" t="s">
        <v>85</v>
      </c>
    </row>
    <row r="270" s="2" customFormat="1">
      <c r="A270" s="37"/>
      <c r="B270" s="38"/>
      <c r="C270" s="39"/>
      <c r="D270" s="229" t="s">
        <v>181</v>
      </c>
      <c r="E270" s="39"/>
      <c r="F270" s="230" t="s">
        <v>1377</v>
      </c>
      <c r="G270" s="39"/>
      <c r="H270" s="39"/>
      <c r="I270" s="226"/>
      <c r="J270" s="39"/>
      <c r="K270" s="39"/>
      <c r="L270" s="43"/>
      <c r="M270" s="227"/>
      <c r="N270" s="228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181</v>
      </c>
      <c r="AU270" s="16" t="s">
        <v>85</v>
      </c>
    </row>
    <row r="271" s="12" customFormat="1" ht="22.8" customHeight="1">
      <c r="A271" s="12"/>
      <c r="B271" s="195"/>
      <c r="C271" s="196"/>
      <c r="D271" s="197" t="s">
        <v>75</v>
      </c>
      <c r="E271" s="209" t="s">
        <v>200</v>
      </c>
      <c r="F271" s="209" t="s">
        <v>286</v>
      </c>
      <c r="G271" s="196"/>
      <c r="H271" s="196"/>
      <c r="I271" s="199"/>
      <c r="J271" s="210">
        <f>BK271</f>
        <v>0</v>
      </c>
      <c r="K271" s="196"/>
      <c r="L271" s="201"/>
      <c r="M271" s="202"/>
      <c r="N271" s="203"/>
      <c r="O271" s="203"/>
      <c r="P271" s="204">
        <f>SUM(P272:P309)</f>
        <v>0</v>
      </c>
      <c r="Q271" s="203"/>
      <c r="R271" s="204">
        <f>SUM(R272:R309)</f>
        <v>5662.3563312299993</v>
      </c>
      <c r="S271" s="203"/>
      <c r="T271" s="205">
        <f>SUM(T272:T309)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6" t="s">
        <v>83</v>
      </c>
      <c r="AT271" s="207" t="s">
        <v>75</v>
      </c>
      <c r="AU271" s="207" t="s">
        <v>83</v>
      </c>
      <c r="AY271" s="206" t="s">
        <v>170</v>
      </c>
      <c r="BK271" s="208">
        <f>SUM(BK272:BK309)</f>
        <v>0</v>
      </c>
    </row>
    <row r="272" s="2" customFormat="1" ht="21.75" customHeight="1">
      <c r="A272" s="37"/>
      <c r="B272" s="38"/>
      <c r="C272" s="211" t="s">
        <v>645</v>
      </c>
      <c r="D272" s="211" t="s">
        <v>172</v>
      </c>
      <c r="E272" s="212" t="s">
        <v>563</v>
      </c>
      <c r="F272" s="213" t="s">
        <v>564</v>
      </c>
      <c r="G272" s="214" t="s">
        <v>175</v>
      </c>
      <c r="H272" s="215">
        <v>4335.3090000000002</v>
      </c>
      <c r="I272" s="216"/>
      <c r="J272" s="217">
        <f>ROUND(I272*H272,2)</f>
        <v>0</v>
      </c>
      <c r="K272" s="213" t="s">
        <v>176</v>
      </c>
      <c r="L272" s="43"/>
      <c r="M272" s="218" t="s">
        <v>19</v>
      </c>
      <c r="N272" s="219" t="s">
        <v>47</v>
      </c>
      <c r="O272" s="83"/>
      <c r="P272" s="220">
        <f>O272*H272</f>
        <v>0</v>
      </c>
      <c r="Q272" s="220">
        <v>0.48574000000000001</v>
      </c>
      <c r="R272" s="220">
        <f>Q272*H272</f>
        <v>2105.8329936600003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177</v>
      </c>
      <c r="AT272" s="222" t="s">
        <v>172</v>
      </c>
      <c r="AU272" s="222" t="s">
        <v>85</v>
      </c>
      <c r="AY272" s="16" t="s">
        <v>170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83</v>
      </c>
      <c r="BK272" s="223">
        <f>ROUND(I272*H272,2)</f>
        <v>0</v>
      </c>
      <c r="BL272" s="16" t="s">
        <v>177</v>
      </c>
      <c r="BM272" s="222" t="s">
        <v>1378</v>
      </c>
    </row>
    <row r="273" s="2" customFormat="1">
      <c r="A273" s="37"/>
      <c r="B273" s="38"/>
      <c r="C273" s="39"/>
      <c r="D273" s="224" t="s">
        <v>179</v>
      </c>
      <c r="E273" s="39"/>
      <c r="F273" s="225" t="s">
        <v>566</v>
      </c>
      <c r="G273" s="39"/>
      <c r="H273" s="39"/>
      <c r="I273" s="226"/>
      <c r="J273" s="39"/>
      <c r="K273" s="39"/>
      <c r="L273" s="43"/>
      <c r="M273" s="227"/>
      <c r="N273" s="228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179</v>
      </c>
      <c r="AU273" s="16" t="s">
        <v>85</v>
      </c>
    </row>
    <row r="274" s="2" customFormat="1">
      <c r="A274" s="37"/>
      <c r="B274" s="38"/>
      <c r="C274" s="39"/>
      <c r="D274" s="229" t="s">
        <v>181</v>
      </c>
      <c r="E274" s="39"/>
      <c r="F274" s="230" t="s">
        <v>1379</v>
      </c>
      <c r="G274" s="39"/>
      <c r="H274" s="39"/>
      <c r="I274" s="226"/>
      <c r="J274" s="39"/>
      <c r="K274" s="39"/>
      <c r="L274" s="43"/>
      <c r="M274" s="227"/>
      <c r="N274" s="228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181</v>
      </c>
      <c r="AU274" s="16" t="s">
        <v>85</v>
      </c>
    </row>
    <row r="275" s="2" customFormat="1" ht="21.75" customHeight="1">
      <c r="A275" s="37"/>
      <c r="B275" s="38"/>
      <c r="C275" s="211" t="s">
        <v>647</v>
      </c>
      <c r="D275" s="211" t="s">
        <v>172</v>
      </c>
      <c r="E275" s="212" t="s">
        <v>288</v>
      </c>
      <c r="F275" s="213" t="s">
        <v>1108</v>
      </c>
      <c r="G275" s="214" t="s">
        <v>175</v>
      </c>
      <c r="H275" s="215">
        <v>189.13999999999999</v>
      </c>
      <c r="I275" s="216"/>
      <c r="J275" s="217">
        <f>ROUND(I275*H275,2)</f>
        <v>0</v>
      </c>
      <c r="K275" s="213" t="s">
        <v>176</v>
      </c>
      <c r="L275" s="43"/>
      <c r="M275" s="218" t="s">
        <v>19</v>
      </c>
      <c r="N275" s="219" t="s">
        <v>47</v>
      </c>
      <c r="O275" s="83"/>
      <c r="P275" s="220">
        <f>O275*H275</f>
        <v>0</v>
      </c>
      <c r="Q275" s="220">
        <v>0.34499999999999997</v>
      </c>
      <c r="R275" s="220">
        <f>Q275*H275</f>
        <v>65.253299999999996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177</v>
      </c>
      <c r="AT275" s="222" t="s">
        <v>172</v>
      </c>
      <c r="AU275" s="222" t="s">
        <v>85</v>
      </c>
      <c r="AY275" s="16" t="s">
        <v>170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83</v>
      </c>
      <c r="BK275" s="223">
        <f>ROUND(I275*H275,2)</f>
        <v>0</v>
      </c>
      <c r="BL275" s="16" t="s">
        <v>177</v>
      </c>
      <c r="BM275" s="222" t="s">
        <v>1380</v>
      </c>
    </row>
    <row r="276" s="2" customFormat="1">
      <c r="A276" s="37"/>
      <c r="B276" s="38"/>
      <c r="C276" s="39"/>
      <c r="D276" s="224" t="s">
        <v>179</v>
      </c>
      <c r="E276" s="39"/>
      <c r="F276" s="225" t="s">
        <v>291</v>
      </c>
      <c r="G276" s="39"/>
      <c r="H276" s="39"/>
      <c r="I276" s="226"/>
      <c r="J276" s="39"/>
      <c r="K276" s="39"/>
      <c r="L276" s="43"/>
      <c r="M276" s="227"/>
      <c r="N276" s="228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179</v>
      </c>
      <c r="AU276" s="16" t="s">
        <v>85</v>
      </c>
    </row>
    <row r="277" s="2" customFormat="1">
      <c r="A277" s="37"/>
      <c r="B277" s="38"/>
      <c r="C277" s="39"/>
      <c r="D277" s="229" t="s">
        <v>181</v>
      </c>
      <c r="E277" s="39"/>
      <c r="F277" s="230" t="s">
        <v>864</v>
      </c>
      <c r="G277" s="39"/>
      <c r="H277" s="39"/>
      <c r="I277" s="226"/>
      <c r="J277" s="39"/>
      <c r="K277" s="39"/>
      <c r="L277" s="43"/>
      <c r="M277" s="227"/>
      <c r="N277" s="228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181</v>
      </c>
      <c r="AU277" s="16" t="s">
        <v>85</v>
      </c>
    </row>
    <row r="278" s="2" customFormat="1" ht="21.75" customHeight="1">
      <c r="A278" s="37"/>
      <c r="B278" s="38"/>
      <c r="C278" s="211" t="s">
        <v>650</v>
      </c>
      <c r="D278" s="211" t="s">
        <v>172</v>
      </c>
      <c r="E278" s="212" t="s">
        <v>572</v>
      </c>
      <c r="F278" s="213" t="s">
        <v>1004</v>
      </c>
      <c r="G278" s="214" t="s">
        <v>175</v>
      </c>
      <c r="H278" s="215">
        <v>6343.6499999999996</v>
      </c>
      <c r="I278" s="216"/>
      <c r="J278" s="217">
        <f>ROUND(I278*H278,2)</f>
        <v>0</v>
      </c>
      <c r="K278" s="213" t="s">
        <v>176</v>
      </c>
      <c r="L278" s="43"/>
      <c r="M278" s="218" t="s">
        <v>19</v>
      </c>
      <c r="N278" s="219" t="s">
        <v>47</v>
      </c>
      <c r="O278" s="83"/>
      <c r="P278" s="220">
        <f>O278*H278</f>
        <v>0</v>
      </c>
      <c r="Q278" s="220">
        <v>0.46000000000000002</v>
      </c>
      <c r="R278" s="220">
        <f>Q278*H278</f>
        <v>2918.0790000000002</v>
      </c>
      <c r="S278" s="220">
        <v>0</v>
      </c>
      <c r="T278" s="22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2" t="s">
        <v>177</v>
      </c>
      <c r="AT278" s="222" t="s">
        <v>172</v>
      </c>
      <c r="AU278" s="222" t="s">
        <v>85</v>
      </c>
      <c r="AY278" s="16" t="s">
        <v>170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6" t="s">
        <v>83</v>
      </c>
      <c r="BK278" s="223">
        <f>ROUND(I278*H278,2)</f>
        <v>0</v>
      </c>
      <c r="BL278" s="16" t="s">
        <v>177</v>
      </c>
      <c r="BM278" s="222" t="s">
        <v>1381</v>
      </c>
    </row>
    <row r="279" s="2" customFormat="1">
      <c r="A279" s="37"/>
      <c r="B279" s="38"/>
      <c r="C279" s="39"/>
      <c r="D279" s="224" t="s">
        <v>179</v>
      </c>
      <c r="E279" s="39"/>
      <c r="F279" s="225" t="s">
        <v>575</v>
      </c>
      <c r="G279" s="39"/>
      <c r="H279" s="39"/>
      <c r="I279" s="226"/>
      <c r="J279" s="39"/>
      <c r="K279" s="39"/>
      <c r="L279" s="43"/>
      <c r="M279" s="227"/>
      <c r="N279" s="228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179</v>
      </c>
      <c r="AU279" s="16" t="s">
        <v>85</v>
      </c>
    </row>
    <row r="280" s="2" customFormat="1">
      <c r="A280" s="37"/>
      <c r="B280" s="38"/>
      <c r="C280" s="39"/>
      <c r="D280" s="229" t="s">
        <v>181</v>
      </c>
      <c r="E280" s="39"/>
      <c r="F280" s="230" t="s">
        <v>1382</v>
      </c>
      <c r="G280" s="39"/>
      <c r="H280" s="39"/>
      <c r="I280" s="226"/>
      <c r="J280" s="39"/>
      <c r="K280" s="39"/>
      <c r="L280" s="43"/>
      <c r="M280" s="227"/>
      <c r="N280" s="228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181</v>
      </c>
      <c r="AU280" s="16" t="s">
        <v>85</v>
      </c>
    </row>
    <row r="281" s="2" customFormat="1" ht="24.15" customHeight="1">
      <c r="A281" s="37"/>
      <c r="B281" s="38"/>
      <c r="C281" s="211" t="s">
        <v>652</v>
      </c>
      <c r="D281" s="211" t="s">
        <v>172</v>
      </c>
      <c r="E281" s="212" t="s">
        <v>299</v>
      </c>
      <c r="F281" s="213" t="s">
        <v>300</v>
      </c>
      <c r="G281" s="214" t="s">
        <v>175</v>
      </c>
      <c r="H281" s="215">
        <v>165.10300000000001</v>
      </c>
      <c r="I281" s="216"/>
      <c r="J281" s="217">
        <f>ROUND(I281*H281,2)</f>
        <v>0</v>
      </c>
      <c r="K281" s="213" t="s">
        <v>176</v>
      </c>
      <c r="L281" s="43"/>
      <c r="M281" s="218" t="s">
        <v>19</v>
      </c>
      <c r="N281" s="219" t="s">
        <v>47</v>
      </c>
      <c r="O281" s="83"/>
      <c r="P281" s="220">
        <f>O281*H281</f>
        <v>0</v>
      </c>
      <c r="Q281" s="220">
        <v>0.37190000000000001</v>
      </c>
      <c r="R281" s="220">
        <f>Q281*H281</f>
        <v>61.401805700000004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177</v>
      </c>
      <c r="AT281" s="222" t="s">
        <v>172</v>
      </c>
      <c r="AU281" s="222" t="s">
        <v>85</v>
      </c>
      <c r="AY281" s="16" t="s">
        <v>170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83</v>
      </c>
      <c r="BK281" s="223">
        <f>ROUND(I281*H281,2)</f>
        <v>0</v>
      </c>
      <c r="BL281" s="16" t="s">
        <v>177</v>
      </c>
      <c r="BM281" s="222" t="s">
        <v>1383</v>
      </c>
    </row>
    <row r="282" s="2" customFormat="1">
      <c r="A282" s="37"/>
      <c r="B282" s="38"/>
      <c r="C282" s="39"/>
      <c r="D282" s="224" t="s">
        <v>179</v>
      </c>
      <c r="E282" s="39"/>
      <c r="F282" s="225" t="s">
        <v>302</v>
      </c>
      <c r="G282" s="39"/>
      <c r="H282" s="39"/>
      <c r="I282" s="226"/>
      <c r="J282" s="39"/>
      <c r="K282" s="39"/>
      <c r="L282" s="43"/>
      <c r="M282" s="227"/>
      <c r="N282" s="228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179</v>
      </c>
      <c r="AU282" s="16" t="s">
        <v>85</v>
      </c>
    </row>
    <row r="283" s="2" customFormat="1">
      <c r="A283" s="37"/>
      <c r="B283" s="38"/>
      <c r="C283" s="39"/>
      <c r="D283" s="229" t="s">
        <v>181</v>
      </c>
      <c r="E283" s="39"/>
      <c r="F283" s="230" t="s">
        <v>873</v>
      </c>
      <c r="G283" s="39"/>
      <c r="H283" s="39"/>
      <c r="I283" s="226"/>
      <c r="J283" s="39"/>
      <c r="K283" s="39"/>
      <c r="L283" s="43"/>
      <c r="M283" s="227"/>
      <c r="N283" s="228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181</v>
      </c>
      <c r="AU283" s="16" t="s">
        <v>85</v>
      </c>
    </row>
    <row r="284" s="2" customFormat="1" ht="24.15" customHeight="1">
      <c r="A284" s="37"/>
      <c r="B284" s="38"/>
      <c r="C284" s="211" t="s">
        <v>654</v>
      </c>
      <c r="D284" s="211" t="s">
        <v>172</v>
      </c>
      <c r="E284" s="212" t="s">
        <v>305</v>
      </c>
      <c r="F284" s="213" t="s">
        <v>306</v>
      </c>
      <c r="G284" s="214" t="s">
        <v>175</v>
      </c>
      <c r="H284" s="215">
        <v>148.27500000000001</v>
      </c>
      <c r="I284" s="216"/>
      <c r="J284" s="217">
        <f>ROUND(I284*H284,2)</f>
        <v>0</v>
      </c>
      <c r="K284" s="213" t="s">
        <v>176</v>
      </c>
      <c r="L284" s="43"/>
      <c r="M284" s="218" t="s">
        <v>19</v>
      </c>
      <c r="N284" s="219" t="s">
        <v>47</v>
      </c>
      <c r="O284" s="83"/>
      <c r="P284" s="220">
        <f>O284*H284</f>
        <v>0</v>
      </c>
      <c r="Q284" s="220">
        <v>0.18462999999999999</v>
      </c>
      <c r="R284" s="220">
        <f>Q284*H284</f>
        <v>27.37601325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2" t="s">
        <v>177</v>
      </c>
      <c r="AT284" s="222" t="s">
        <v>172</v>
      </c>
      <c r="AU284" s="222" t="s">
        <v>85</v>
      </c>
      <c r="AY284" s="16" t="s">
        <v>170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83</v>
      </c>
      <c r="BK284" s="223">
        <f>ROUND(I284*H284,2)</f>
        <v>0</v>
      </c>
      <c r="BL284" s="16" t="s">
        <v>177</v>
      </c>
      <c r="BM284" s="222" t="s">
        <v>1384</v>
      </c>
    </row>
    <row r="285" s="2" customFormat="1">
      <c r="A285" s="37"/>
      <c r="B285" s="38"/>
      <c r="C285" s="39"/>
      <c r="D285" s="224" t="s">
        <v>179</v>
      </c>
      <c r="E285" s="39"/>
      <c r="F285" s="225" t="s">
        <v>308</v>
      </c>
      <c r="G285" s="39"/>
      <c r="H285" s="39"/>
      <c r="I285" s="226"/>
      <c r="J285" s="39"/>
      <c r="K285" s="39"/>
      <c r="L285" s="43"/>
      <c r="M285" s="227"/>
      <c r="N285" s="228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179</v>
      </c>
      <c r="AU285" s="16" t="s">
        <v>85</v>
      </c>
    </row>
    <row r="286" s="2" customFormat="1">
      <c r="A286" s="37"/>
      <c r="B286" s="38"/>
      <c r="C286" s="39"/>
      <c r="D286" s="229" t="s">
        <v>181</v>
      </c>
      <c r="E286" s="39"/>
      <c r="F286" s="230" t="s">
        <v>875</v>
      </c>
      <c r="G286" s="39"/>
      <c r="H286" s="39"/>
      <c r="I286" s="226"/>
      <c r="J286" s="39"/>
      <c r="K286" s="39"/>
      <c r="L286" s="43"/>
      <c r="M286" s="227"/>
      <c r="N286" s="228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181</v>
      </c>
      <c r="AU286" s="16" t="s">
        <v>85</v>
      </c>
    </row>
    <row r="287" s="2" customFormat="1" ht="21.75" customHeight="1">
      <c r="A287" s="37"/>
      <c r="B287" s="38"/>
      <c r="C287" s="211" t="s">
        <v>659</v>
      </c>
      <c r="D287" s="211" t="s">
        <v>172</v>
      </c>
      <c r="E287" s="212" t="s">
        <v>311</v>
      </c>
      <c r="F287" s="213" t="s">
        <v>312</v>
      </c>
      <c r="G287" s="214" t="s">
        <v>175</v>
      </c>
      <c r="H287" s="215">
        <v>1117.1800000000001</v>
      </c>
      <c r="I287" s="216"/>
      <c r="J287" s="217">
        <f>ROUND(I287*H287,2)</f>
        <v>0</v>
      </c>
      <c r="K287" s="213" t="s">
        <v>176</v>
      </c>
      <c r="L287" s="43"/>
      <c r="M287" s="218" t="s">
        <v>19</v>
      </c>
      <c r="N287" s="219" t="s">
        <v>47</v>
      </c>
      <c r="O287" s="83"/>
      <c r="P287" s="220">
        <f>O287*H287</f>
        <v>0</v>
      </c>
      <c r="Q287" s="220">
        <v>0.23000000000000001</v>
      </c>
      <c r="R287" s="220">
        <f>Q287*H287</f>
        <v>256.95140000000004</v>
      </c>
      <c r="S287" s="220">
        <v>0</v>
      </c>
      <c r="T287" s="22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2" t="s">
        <v>177</v>
      </c>
      <c r="AT287" s="222" t="s">
        <v>172</v>
      </c>
      <c r="AU287" s="222" t="s">
        <v>85</v>
      </c>
      <c r="AY287" s="16" t="s">
        <v>170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6" t="s">
        <v>83</v>
      </c>
      <c r="BK287" s="223">
        <f>ROUND(I287*H287,2)</f>
        <v>0</v>
      </c>
      <c r="BL287" s="16" t="s">
        <v>177</v>
      </c>
      <c r="BM287" s="222" t="s">
        <v>1385</v>
      </c>
    </row>
    <row r="288" s="2" customFormat="1">
      <c r="A288" s="37"/>
      <c r="B288" s="38"/>
      <c r="C288" s="39"/>
      <c r="D288" s="224" t="s">
        <v>179</v>
      </c>
      <c r="E288" s="39"/>
      <c r="F288" s="225" t="s">
        <v>314</v>
      </c>
      <c r="G288" s="39"/>
      <c r="H288" s="39"/>
      <c r="I288" s="226"/>
      <c r="J288" s="39"/>
      <c r="K288" s="39"/>
      <c r="L288" s="43"/>
      <c r="M288" s="227"/>
      <c r="N288" s="228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179</v>
      </c>
      <c r="AU288" s="16" t="s">
        <v>85</v>
      </c>
    </row>
    <row r="289" s="2" customFormat="1" ht="24.15" customHeight="1">
      <c r="A289" s="37"/>
      <c r="B289" s="38"/>
      <c r="C289" s="211" t="s">
        <v>661</v>
      </c>
      <c r="D289" s="211" t="s">
        <v>172</v>
      </c>
      <c r="E289" s="212" t="s">
        <v>586</v>
      </c>
      <c r="F289" s="213" t="s">
        <v>587</v>
      </c>
      <c r="G289" s="214" t="s">
        <v>175</v>
      </c>
      <c r="H289" s="215">
        <v>4335.3090000000002</v>
      </c>
      <c r="I289" s="216"/>
      <c r="J289" s="217">
        <f>ROUND(I289*H289,2)</f>
        <v>0</v>
      </c>
      <c r="K289" s="213" t="s">
        <v>176</v>
      </c>
      <c r="L289" s="43"/>
      <c r="M289" s="218" t="s">
        <v>19</v>
      </c>
      <c r="N289" s="219" t="s">
        <v>47</v>
      </c>
      <c r="O289" s="83"/>
      <c r="P289" s="220">
        <f>O289*H289</f>
        <v>0</v>
      </c>
      <c r="Q289" s="220">
        <v>0.01585</v>
      </c>
      <c r="R289" s="220">
        <f>Q289*H289</f>
        <v>68.714647650000003</v>
      </c>
      <c r="S289" s="220">
        <v>0</v>
      </c>
      <c r="T289" s="22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2" t="s">
        <v>177</v>
      </c>
      <c r="AT289" s="222" t="s">
        <v>172</v>
      </c>
      <c r="AU289" s="222" t="s">
        <v>85</v>
      </c>
      <c r="AY289" s="16" t="s">
        <v>170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6" t="s">
        <v>83</v>
      </c>
      <c r="BK289" s="223">
        <f>ROUND(I289*H289,2)</f>
        <v>0</v>
      </c>
      <c r="BL289" s="16" t="s">
        <v>177</v>
      </c>
      <c r="BM289" s="222" t="s">
        <v>1386</v>
      </c>
    </row>
    <row r="290" s="2" customFormat="1">
      <c r="A290" s="37"/>
      <c r="B290" s="38"/>
      <c r="C290" s="39"/>
      <c r="D290" s="224" t="s">
        <v>179</v>
      </c>
      <c r="E290" s="39"/>
      <c r="F290" s="225" t="s">
        <v>589</v>
      </c>
      <c r="G290" s="39"/>
      <c r="H290" s="39"/>
      <c r="I290" s="226"/>
      <c r="J290" s="39"/>
      <c r="K290" s="39"/>
      <c r="L290" s="43"/>
      <c r="M290" s="227"/>
      <c r="N290" s="228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179</v>
      </c>
      <c r="AU290" s="16" t="s">
        <v>85</v>
      </c>
    </row>
    <row r="291" s="2" customFormat="1" ht="24.15" customHeight="1">
      <c r="A291" s="37"/>
      <c r="B291" s="38"/>
      <c r="C291" s="211" t="s">
        <v>663</v>
      </c>
      <c r="D291" s="211" t="s">
        <v>172</v>
      </c>
      <c r="E291" s="212" t="s">
        <v>591</v>
      </c>
      <c r="F291" s="213" t="s">
        <v>592</v>
      </c>
      <c r="G291" s="214" t="s">
        <v>175</v>
      </c>
      <c r="H291" s="215">
        <v>4335.3090000000002</v>
      </c>
      <c r="I291" s="216"/>
      <c r="J291" s="217">
        <f>ROUND(I291*H291,2)</f>
        <v>0</v>
      </c>
      <c r="K291" s="213" t="s">
        <v>176</v>
      </c>
      <c r="L291" s="43"/>
      <c r="M291" s="218" t="s">
        <v>19</v>
      </c>
      <c r="N291" s="219" t="s">
        <v>47</v>
      </c>
      <c r="O291" s="83"/>
      <c r="P291" s="220">
        <f>O291*H291</f>
        <v>0</v>
      </c>
      <c r="Q291" s="220">
        <v>0.031699999999999999</v>
      </c>
      <c r="R291" s="220">
        <f>Q291*H291</f>
        <v>137.42929530000001</v>
      </c>
      <c r="S291" s="220">
        <v>0</v>
      </c>
      <c r="T291" s="22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2" t="s">
        <v>177</v>
      </c>
      <c r="AT291" s="222" t="s">
        <v>172</v>
      </c>
      <c r="AU291" s="222" t="s">
        <v>85</v>
      </c>
      <c r="AY291" s="16" t="s">
        <v>170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6" t="s">
        <v>83</v>
      </c>
      <c r="BK291" s="223">
        <f>ROUND(I291*H291,2)</f>
        <v>0</v>
      </c>
      <c r="BL291" s="16" t="s">
        <v>177</v>
      </c>
      <c r="BM291" s="222" t="s">
        <v>1387</v>
      </c>
    </row>
    <row r="292" s="2" customFormat="1">
      <c r="A292" s="37"/>
      <c r="B292" s="38"/>
      <c r="C292" s="39"/>
      <c r="D292" s="224" t="s">
        <v>179</v>
      </c>
      <c r="E292" s="39"/>
      <c r="F292" s="225" t="s">
        <v>594</v>
      </c>
      <c r="G292" s="39"/>
      <c r="H292" s="39"/>
      <c r="I292" s="226"/>
      <c r="J292" s="39"/>
      <c r="K292" s="39"/>
      <c r="L292" s="43"/>
      <c r="M292" s="227"/>
      <c r="N292" s="228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179</v>
      </c>
      <c r="AU292" s="16" t="s">
        <v>85</v>
      </c>
    </row>
    <row r="293" s="2" customFormat="1" ht="16.5" customHeight="1">
      <c r="A293" s="37"/>
      <c r="B293" s="38"/>
      <c r="C293" s="211" t="s">
        <v>665</v>
      </c>
      <c r="D293" s="211" t="s">
        <v>172</v>
      </c>
      <c r="E293" s="212" t="s">
        <v>317</v>
      </c>
      <c r="F293" s="213" t="s">
        <v>318</v>
      </c>
      <c r="G293" s="214" t="s">
        <v>175</v>
      </c>
      <c r="H293" s="215">
        <v>156.62100000000001</v>
      </c>
      <c r="I293" s="216"/>
      <c r="J293" s="217">
        <f>ROUND(I293*H293,2)</f>
        <v>0</v>
      </c>
      <c r="K293" s="213" t="s">
        <v>176</v>
      </c>
      <c r="L293" s="43"/>
      <c r="M293" s="218" t="s">
        <v>19</v>
      </c>
      <c r="N293" s="219" t="s">
        <v>47</v>
      </c>
      <c r="O293" s="83"/>
      <c r="P293" s="220">
        <f>O293*H293</f>
        <v>0</v>
      </c>
      <c r="Q293" s="220">
        <v>0.0056100000000000004</v>
      </c>
      <c r="R293" s="220">
        <f>Q293*H293</f>
        <v>0.87864381000000014</v>
      </c>
      <c r="S293" s="220">
        <v>0</v>
      </c>
      <c r="T293" s="22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2" t="s">
        <v>177</v>
      </c>
      <c r="AT293" s="222" t="s">
        <v>172</v>
      </c>
      <c r="AU293" s="222" t="s">
        <v>85</v>
      </c>
      <c r="AY293" s="16" t="s">
        <v>170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6" t="s">
        <v>83</v>
      </c>
      <c r="BK293" s="223">
        <f>ROUND(I293*H293,2)</f>
        <v>0</v>
      </c>
      <c r="BL293" s="16" t="s">
        <v>177</v>
      </c>
      <c r="BM293" s="222" t="s">
        <v>1388</v>
      </c>
    </row>
    <row r="294" s="2" customFormat="1">
      <c r="A294" s="37"/>
      <c r="B294" s="38"/>
      <c r="C294" s="39"/>
      <c r="D294" s="224" t="s">
        <v>179</v>
      </c>
      <c r="E294" s="39"/>
      <c r="F294" s="225" t="s">
        <v>320</v>
      </c>
      <c r="G294" s="39"/>
      <c r="H294" s="39"/>
      <c r="I294" s="226"/>
      <c r="J294" s="39"/>
      <c r="K294" s="39"/>
      <c r="L294" s="43"/>
      <c r="M294" s="227"/>
      <c r="N294" s="228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179</v>
      </c>
      <c r="AU294" s="16" t="s">
        <v>85</v>
      </c>
    </row>
    <row r="295" s="2" customFormat="1">
      <c r="A295" s="37"/>
      <c r="B295" s="38"/>
      <c r="C295" s="39"/>
      <c r="D295" s="229" t="s">
        <v>181</v>
      </c>
      <c r="E295" s="39"/>
      <c r="F295" s="230" t="s">
        <v>882</v>
      </c>
      <c r="G295" s="39"/>
      <c r="H295" s="39"/>
      <c r="I295" s="226"/>
      <c r="J295" s="39"/>
      <c r="K295" s="39"/>
      <c r="L295" s="43"/>
      <c r="M295" s="227"/>
      <c r="N295" s="228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181</v>
      </c>
      <c r="AU295" s="16" t="s">
        <v>85</v>
      </c>
    </row>
    <row r="296" s="2" customFormat="1" ht="16.5" customHeight="1">
      <c r="A296" s="37"/>
      <c r="B296" s="38"/>
      <c r="C296" s="211" t="s">
        <v>667</v>
      </c>
      <c r="D296" s="211" t="s">
        <v>172</v>
      </c>
      <c r="E296" s="212" t="s">
        <v>323</v>
      </c>
      <c r="F296" s="213" t="s">
        <v>324</v>
      </c>
      <c r="G296" s="214" t="s">
        <v>175</v>
      </c>
      <c r="H296" s="215">
        <v>143.36000000000001</v>
      </c>
      <c r="I296" s="216"/>
      <c r="J296" s="217">
        <f>ROUND(I296*H296,2)</f>
        <v>0</v>
      </c>
      <c r="K296" s="213" t="s">
        <v>176</v>
      </c>
      <c r="L296" s="43"/>
      <c r="M296" s="218" t="s">
        <v>19</v>
      </c>
      <c r="N296" s="219" t="s">
        <v>47</v>
      </c>
      <c r="O296" s="83"/>
      <c r="P296" s="220">
        <f>O296*H296</f>
        <v>0</v>
      </c>
      <c r="Q296" s="220">
        <v>0.00031</v>
      </c>
      <c r="R296" s="220">
        <f>Q296*H296</f>
        <v>0.044441600000000005</v>
      </c>
      <c r="S296" s="220">
        <v>0</v>
      </c>
      <c r="T296" s="22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2" t="s">
        <v>177</v>
      </c>
      <c r="AT296" s="222" t="s">
        <v>172</v>
      </c>
      <c r="AU296" s="222" t="s">
        <v>85</v>
      </c>
      <c r="AY296" s="16" t="s">
        <v>170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6" t="s">
        <v>83</v>
      </c>
      <c r="BK296" s="223">
        <f>ROUND(I296*H296,2)</f>
        <v>0</v>
      </c>
      <c r="BL296" s="16" t="s">
        <v>177</v>
      </c>
      <c r="BM296" s="222" t="s">
        <v>1389</v>
      </c>
    </row>
    <row r="297" s="2" customFormat="1">
      <c r="A297" s="37"/>
      <c r="B297" s="38"/>
      <c r="C297" s="39"/>
      <c r="D297" s="224" t="s">
        <v>179</v>
      </c>
      <c r="E297" s="39"/>
      <c r="F297" s="225" t="s">
        <v>326</v>
      </c>
      <c r="G297" s="39"/>
      <c r="H297" s="39"/>
      <c r="I297" s="226"/>
      <c r="J297" s="39"/>
      <c r="K297" s="39"/>
      <c r="L297" s="43"/>
      <c r="M297" s="227"/>
      <c r="N297" s="228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179</v>
      </c>
      <c r="AU297" s="16" t="s">
        <v>85</v>
      </c>
    </row>
    <row r="298" s="2" customFormat="1">
      <c r="A298" s="37"/>
      <c r="B298" s="38"/>
      <c r="C298" s="39"/>
      <c r="D298" s="229" t="s">
        <v>181</v>
      </c>
      <c r="E298" s="39"/>
      <c r="F298" s="230" t="s">
        <v>884</v>
      </c>
      <c r="G298" s="39"/>
      <c r="H298" s="39"/>
      <c r="I298" s="226"/>
      <c r="J298" s="39"/>
      <c r="K298" s="39"/>
      <c r="L298" s="43"/>
      <c r="M298" s="227"/>
      <c r="N298" s="228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181</v>
      </c>
      <c r="AU298" s="16" t="s">
        <v>85</v>
      </c>
    </row>
    <row r="299" s="2" customFormat="1" ht="24.15" customHeight="1">
      <c r="A299" s="37"/>
      <c r="B299" s="38"/>
      <c r="C299" s="211" t="s">
        <v>669</v>
      </c>
      <c r="D299" s="211" t="s">
        <v>172</v>
      </c>
      <c r="E299" s="212" t="s">
        <v>329</v>
      </c>
      <c r="F299" s="213" t="s">
        <v>330</v>
      </c>
      <c r="G299" s="214" t="s">
        <v>175</v>
      </c>
      <c r="H299" s="215">
        <v>143.44999999999999</v>
      </c>
      <c r="I299" s="216"/>
      <c r="J299" s="217">
        <f>ROUND(I299*H299,2)</f>
        <v>0</v>
      </c>
      <c r="K299" s="213" t="s">
        <v>176</v>
      </c>
      <c r="L299" s="43"/>
      <c r="M299" s="218" t="s">
        <v>19</v>
      </c>
      <c r="N299" s="219" t="s">
        <v>47</v>
      </c>
      <c r="O299" s="83"/>
      <c r="P299" s="220">
        <f>O299*H299</f>
        <v>0</v>
      </c>
      <c r="Q299" s="220">
        <v>0.10373</v>
      </c>
      <c r="R299" s="220">
        <f>Q299*H299</f>
        <v>14.880068499999998</v>
      </c>
      <c r="S299" s="220">
        <v>0</v>
      </c>
      <c r="T299" s="22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2" t="s">
        <v>177</v>
      </c>
      <c r="AT299" s="222" t="s">
        <v>172</v>
      </c>
      <c r="AU299" s="222" t="s">
        <v>85</v>
      </c>
      <c r="AY299" s="16" t="s">
        <v>170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6" t="s">
        <v>83</v>
      </c>
      <c r="BK299" s="223">
        <f>ROUND(I299*H299,2)</f>
        <v>0</v>
      </c>
      <c r="BL299" s="16" t="s">
        <v>177</v>
      </c>
      <c r="BM299" s="222" t="s">
        <v>1390</v>
      </c>
    </row>
    <row r="300" s="2" customFormat="1">
      <c r="A300" s="37"/>
      <c r="B300" s="38"/>
      <c r="C300" s="39"/>
      <c r="D300" s="224" t="s">
        <v>179</v>
      </c>
      <c r="E300" s="39"/>
      <c r="F300" s="225" t="s">
        <v>332</v>
      </c>
      <c r="G300" s="39"/>
      <c r="H300" s="39"/>
      <c r="I300" s="226"/>
      <c r="J300" s="39"/>
      <c r="K300" s="39"/>
      <c r="L300" s="43"/>
      <c r="M300" s="227"/>
      <c r="N300" s="228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179</v>
      </c>
      <c r="AU300" s="16" t="s">
        <v>85</v>
      </c>
    </row>
    <row r="301" s="2" customFormat="1">
      <c r="A301" s="37"/>
      <c r="B301" s="38"/>
      <c r="C301" s="39"/>
      <c r="D301" s="229" t="s">
        <v>181</v>
      </c>
      <c r="E301" s="39"/>
      <c r="F301" s="230" t="s">
        <v>887</v>
      </c>
      <c r="G301" s="39"/>
      <c r="H301" s="39"/>
      <c r="I301" s="226"/>
      <c r="J301" s="39"/>
      <c r="K301" s="39"/>
      <c r="L301" s="43"/>
      <c r="M301" s="227"/>
      <c r="N301" s="228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181</v>
      </c>
      <c r="AU301" s="16" t="s">
        <v>85</v>
      </c>
    </row>
    <row r="302" s="2" customFormat="1" ht="24.15" customHeight="1">
      <c r="A302" s="37"/>
      <c r="B302" s="38"/>
      <c r="C302" s="211" t="s">
        <v>671</v>
      </c>
      <c r="D302" s="211" t="s">
        <v>172</v>
      </c>
      <c r="E302" s="212" t="s">
        <v>606</v>
      </c>
      <c r="F302" s="213" t="s">
        <v>607</v>
      </c>
      <c r="G302" s="214" t="s">
        <v>175</v>
      </c>
      <c r="H302" s="215">
        <v>29.026</v>
      </c>
      <c r="I302" s="216"/>
      <c r="J302" s="217">
        <f>ROUND(I302*H302,2)</f>
        <v>0</v>
      </c>
      <c r="K302" s="213" t="s">
        <v>176</v>
      </c>
      <c r="L302" s="43"/>
      <c r="M302" s="218" t="s">
        <v>19</v>
      </c>
      <c r="N302" s="219" t="s">
        <v>47</v>
      </c>
      <c r="O302" s="83"/>
      <c r="P302" s="220">
        <f>O302*H302</f>
        <v>0</v>
      </c>
      <c r="Q302" s="220">
        <v>0.13403999999999999</v>
      </c>
      <c r="R302" s="220">
        <f>Q302*H302</f>
        <v>3.8906450399999999</v>
      </c>
      <c r="S302" s="220">
        <v>0</v>
      </c>
      <c r="T302" s="22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2" t="s">
        <v>177</v>
      </c>
      <c r="AT302" s="222" t="s">
        <v>172</v>
      </c>
      <c r="AU302" s="222" t="s">
        <v>85</v>
      </c>
      <c r="AY302" s="16" t="s">
        <v>170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6" t="s">
        <v>83</v>
      </c>
      <c r="BK302" s="223">
        <f>ROUND(I302*H302,2)</f>
        <v>0</v>
      </c>
      <c r="BL302" s="16" t="s">
        <v>177</v>
      </c>
      <c r="BM302" s="222" t="s">
        <v>1391</v>
      </c>
    </row>
    <row r="303" s="2" customFormat="1">
      <c r="A303" s="37"/>
      <c r="B303" s="38"/>
      <c r="C303" s="39"/>
      <c r="D303" s="224" t="s">
        <v>179</v>
      </c>
      <c r="E303" s="39"/>
      <c r="F303" s="225" t="s">
        <v>609</v>
      </c>
      <c r="G303" s="39"/>
      <c r="H303" s="39"/>
      <c r="I303" s="226"/>
      <c r="J303" s="39"/>
      <c r="K303" s="39"/>
      <c r="L303" s="43"/>
      <c r="M303" s="227"/>
      <c r="N303" s="228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179</v>
      </c>
      <c r="AU303" s="16" t="s">
        <v>85</v>
      </c>
    </row>
    <row r="304" s="2" customFormat="1">
      <c r="A304" s="37"/>
      <c r="B304" s="38"/>
      <c r="C304" s="39"/>
      <c r="D304" s="229" t="s">
        <v>181</v>
      </c>
      <c r="E304" s="39"/>
      <c r="F304" s="230" t="s">
        <v>610</v>
      </c>
      <c r="G304" s="39"/>
      <c r="H304" s="39"/>
      <c r="I304" s="226"/>
      <c r="J304" s="39"/>
      <c r="K304" s="39"/>
      <c r="L304" s="43"/>
      <c r="M304" s="227"/>
      <c r="N304" s="228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181</v>
      </c>
      <c r="AU304" s="16" t="s">
        <v>85</v>
      </c>
    </row>
    <row r="305" s="2" customFormat="1" ht="16.5" customHeight="1">
      <c r="A305" s="37"/>
      <c r="B305" s="38"/>
      <c r="C305" s="211" t="s">
        <v>673</v>
      </c>
      <c r="D305" s="211" t="s">
        <v>172</v>
      </c>
      <c r="E305" s="212" t="s">
        <v>341</v>
      </c>
      <c r="F305" s="213" t="s">
        <v>342</v>
      </c>
      <c r="G305" s="214" t="s">
        <v>343</v>
      </c>
      <c r="H305" s="215">
        <v>18</v>
      </c>
      <c r="I305" s="216"/>
      <c r="J305" s="217">
        <f>ROUND(I305*H305,2)</f>
        <v>0</v>
      </c>
      <c r="K305" s="213" t="s">
        <v>176</v>
      </c>
      <c r="L305" s="43"/>
      <c r="M305" s="218" t="s">
        <v>19</v>
      </c>
      <c r="N305" s="219" t="s">
        <v>47</v>
      </c>
      <c r="O305" s="83"/>
      <c r="P305" s="220">
        <f>O305*H305</f>
        <v>0</v>
      </c>
      <c r="Q305" s="220">
        <v>0.0035999999999999999</v>
      </c>
      <c r="R305" s="220">
        <f>Q305*H305</f>
        <v>0.064799999999999996</v>
      </c>
      <c r="S305" s="220">
        <v>0</v>
      </c>
      <c r="T305" s="221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2" t="s">
        <v>177</v>
      </c>
      <c r="AT305" s="222" t="s">
        <v>172</v>
      </c>
      <c r="AU305" s="222" t="s">
        <v>85</v>
      </c>
      <c r="AY305" s="16" t="s">
        <v>170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6" t="s">
        <v>83</v>
      </c>
      <c r="BK305" s="223">
        <f>ROUND(I305*H305,2)</f>
        <v>0</v>
      </c>
      <c r="BL305" s="16" t="s">
        <v>177</v>
      </c>
      <c r="BM305" s="222" t="s">
        <v>1392</v>
      </c>
    </row>
    <row r="306" s="2" customFormat="1">
      <c r="A306" s="37"/>
      <c r="B306" s="38"/>
      <c r="C306" s="39"/>
      <c r="D306" s="224" t="s">
        <v>179</v>
      </c>
      <c r="E306" s="39"/>
      <c r="F306" s="225" t="s">
        <v>345</v>
      </c>
      <c r="G306" s="39"/>
      <c r="H306" s="39"/>
      <c r="I306" s="226"/>
      <c r="J306" s="39"/>
      <c r="K306" s="39"/>
      <c r="L306" s="43"/>
      <c r="M306" s="227"/>
      <c r="N306" s="228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179</v>
      </c>
      <c r="AU306" s="16" t="s">
        <v>85</v>
      </c>
    </row>
    <row r="307" s="2" customFormat="1" ht="24.15" customHeight="1">
      <c r="A307" s="37"/>
      <c r="B307" s="38"/>
      <c r="C307" s="211" t="s">
        <v>675</v>
      </c>
      <c r="D307" s="211" t="s">
        <v>172</v>
      </c>
      <c r="E307" s="212" t="s">
        <v>347</v>
      </c>
      <c r="F307" s="213" t="s">
        <v>348</v>
      </c>
      <c r="G307" s="214" t="s">
        <v>175</v>
      </c>
      <c r="H307" s="215">
        <v>29.026</v>
      </c>
      <c r="I307" s="216"/>
      <c r="J307" s="217">
        <f>ROUND(I307*H307,2)</f>
        <v>0</v>
      </c>
      <c r="K307" s="213" t="s">
        <v>176</v>
      </c>
      <c r="L307" s="43"/>
      <c r="M307" s="218" t="s">
        <v>19</v>
      </c>
      <c r="N307" s="219" t="s">
        <v>47</v>
      </c>
      <c r="O307" s="83"/>
      <c r="P307" s="220">
        <f>O307*H307</f>
        <v>0</v>
      </c>
      <c r="Q307" s="220">
        <v>0.053719999999999997</v>
      </c>
      <c r="R307" s="220">
        <f>Q307*H307</f>
        <v>1.55927672</v>
      </c>
      <c r="S307" s="220">
        <v>0</v>
      </c>
      <c r="T307" s="22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2" t="s">
        <v>177</v>
      </c>
      <c r="AT307" s="222" t="s">
        <v>172</v>
      </c>
      <c r="AU307" s="222" t="s">
        <v>85</v>
      </c>
      <c r="AY307" s="16" t="s">
        <v>170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6" t="s">
        <v>83</v>
      </c>
      <c r="BK307" s="223">
        <f>ROUND(I307*H307,2)</f>
        <v>0</v>
      </c>
      <c r="BL307" s="16" t="s">
        <v>177</v>
      </c>
      <c r="BM307" s="222" t="s">
        <v>1393</v>
      </c>
    </row>
    <row r="308" s="2" customFormat="1">
      <c r="A308" s="37"/>
      <c r="B308" s="38"/>
      <c r="C308" s="39"/>
      <c r="D308" s="224" t="s">
        <v>179</v>
      </c>
      <c r="E308" s="39"/>
      <c r="F308" s="225" t="s">
        <v>350</v>
      </c>
      <c r="G308" s="39"/>
      <c r="H308" s="39"/>
      <c r="I308" s="226"/>
      <c r="J308" s="39"/>
      <c r="K308" s="39"/>
      <c r="L308" s="43"/>
      <c r="M308" s="227"/>
      <c r="N308" s="228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179</v>
      </c>
      <c r="AU308" s="16" t="s">
        <v>85</v>
      </c>
    </row>
    <row r="309" s="2" customFormat="1">
      <c r="A309" s="37"/>
      <c r="B309" s="38"/>
      <c r="C309" s="39"/>
      <c r="D309" s="229" t="s">
        <v>181</v>
      </c>
      <c r="E309" s="39"/>
      <c r="F309" s="230" t="s">
        <v>612</v>
      </c>
      <c r="G309" s="39"/>
      <c r="H309" s="39"/>
      <c r="I309" s="226"/>
      <c r="J309" s="39"/>
      <c r="K309" s="39"/>
      <c r="L309" s="43"/>
      <c r="M309" s="227"/>
      <c r="N309" s="228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181</v>
      </c>
      <c r="AU309" s="16" t="s">
        <v>85</v>
      </c>
    </row>
    <row r="310" s="12" customFormat="1" ht="22.8" customHeight="1">
      <c r="A310" s="12"/>
      <c r="B310" s="195"/>
      <c r="C310" s="196"/>
      <c r="D310" s="197" t="s">
        <v>75</v>
      </c>
      <c r="E310" s="209" t="s">
        <v>211</v>
      </c>
      <c r="F310" s="209" t="s">
        <v>351</v>
      </c>
      <c r="G310" s="196"/>
      <c r="H310" s="196"/>
      <c r="I310" s="199"/>
      <c r="J310" s="210">
        <f>BK310</f>
        <v>0</v>
      </c>
      <c r="K310" s="196"/>
      <c r="L310" s="201"/>
      <c r="M310" s="202"/>
      <c r="N310" s="203"/>
      <c r="O310" s="203"/>
      <c r="P310" s="204">
        <f>SUM(P311:P313)</f>
        <v>0</v>
      </c>
      <c r="Q310" s="203"/>
      <c r="R310" s="204">
        <f>SUM(R311:R313)</f>
        <v>0</v>
      </c>
      <c r="S310" s="203"/>
      <c r="T310" s="205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6" t="s">
        <v>83</v>
      </c>
      <c r="AT310" s="207" t="s">
        <v>75</v>
      </c>
      <c r="AU310" s="207" t="s">
        <v>83</v>
      </c>
      <c r="AY310" s="206" t="s">
        <v>170</v>
      </c>
      <c r="BK310" s="208">
        <f>SUM(BK311:BK313)</f>
        <v>0</v>
      </c>
    </row>
    <row r="311" s="2" customFormat="1" ht="24.15" customHeight="1">
      <c r="A311" s="37"/>
      <c r="B311" s="38"/>
      <c r="C311" s="211" t="s">
        <v>677</v>
      </c>
      <c r="D311" s="211" t="s">
        <v>172</v>
      </c>
      <c r="E311" s="212" t="s">
        <v>353</v>
      </c>
      <c r="F311" s="213" t="s">
        <v>354</v>
      </c>
      <c r="G311" s="214" t="s">
        <v>355</v>
      </c>
      <c r="H311" s="215">
        <v>4</v>
      </c>
      <c r="I311" s="216"/>
      <c r="J311" s="217">
        <f>ROUND(I311*H311,2)</f>
        <v>0</v>
      </c>
      <c r="K311" s="213" t="s">
        <v>176</v>
      </c>
      <c r="L311" s="43"/>
      <c r="M311" s="218" t="s">
        <v>19</v>
      </c>
      <c r="N311" s="219" t="s">
        <v>47</v>
      </c>
      <c r="O311" s="83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2" t="s">
        <v>177</v>
      </c>
      <c r="AT311" s="222" t="s">
        <v>172</v>
      </c>
      <c r="AU311" s="222" t="s">
        <v>85</v>
      </c>
      <c r="AY311" s="16" t="s">
        <v>170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6" t="s">
        <v>83</v>
      </c>
      <c r="BK311" s="223">
        <f>ROUND(I311*H311,2)</f>
        <v>0</v>
      </c>
      <c r="BL311" s="16" t="s">
        <v>177</v>
      </c>
      <c r="BM311" s="222" t="s">
        <v>1394</v>
      </c>
    </row>
    <row r="312" s="2" customFormat="1">
      <c r="A312" s="37"/>
      <c r="B312" s="38"/>
      <c r="C312" s="39"/>
      <c r="D312" s="224" t="s">
        <v>179</v>
      </c>
      <c r="E312" s="39"/>
      <c r="F312" s="225" t="s">
        <v>357</v>
      </c>
      <c r="G312" s="39"/>
      <c r="H312" s="39"/>
      <c r="I312" s="226"/>
      <c r="J312" s="39"/>
      <c r="K312" s="39"/>
      <c r="L312" s="43"/>
      <c r="M312" s="227"/>
      <c r="N312" s="228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179</v>
      </c>
      <c r="AU312" s="16" t="s">
        <v>85</v>
      </c>
    </row>
    <row r="313" s="2" customFormat="1">
      <c r="A313" s="37"/>
      <c r="B313" s="38"/>
      <c r="C313" s="39"/>
      <c r="D313" s="229" t="s">
        <v>181</v>
      </c>
      <c r="E313" s="39"/>
      <c r="F313" s="230" t="s">
        <v>894</v>
      </c>
      <c r="G313" s="39"/>
      <c r="H313" s="39"/>
      <c r="I313" s="226"/>
      <c r="J313" s="39"/>
      <c r="K313" s="39"/>
      <c r="L313" s="43"/>
      <c r="M313" s="227"/>
      <c r="N313" s="228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181</v>
      </c>
      <c r="AU313" s="16" t="s">
        <v>85</v>
      </c>
    </row>
    <row r="314" s="12" customFormat="1" ht="22.8" customHeight="1">
      <c r="A314" s="12"/>
      <c r="B314" s="195"/>
      <c r="C314" s="196"/>
      <c r="D314" s="197" t="s">
        <v>75</v>
      </c>
      <c r="E314" s="209" t="s">
        <v>213</v>
      </c>
      <c r="F314" s="209" t="s">
        <v>358</v>
      </c>
      <c r="G314" s="196"/>
      <c r="H314" s="196"/>
      <c r="I314" s="199"/>
      <c r="J314" s="210">
        <f>BK314</f>
        <v>0</v>
      </c>
      <c r="K314" s="196"/>
      <c r="L314" s="201"/>
      <c r="M314" s="202"/>
      <c r="N314" s="203"/>
      <c r="O314" s="203"/>
      <c r="P314" s="204">
        <f>SUM(P315:P326)</f>
        <v>0</v>
      </c>
      <c r="Q314" s="203"/>
      <c r="R314" s="204">
        <f>SUM(R315:R326)</f>
        <v>89.469529999999992</v>
      </c>
      <c r="S314" s="203"/>
      <c r="T314" s="205">
        <f>SUM(T315:T326)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6" t="s">
        <v>83</v>
      </c>
      <c r="AT314" s="207" t="s">
        <v>75</v>
      </c>
      <c r="AU314" s="207" t="s">
        <v>83</v>
      </c>
      <c r="AY314" s="206" t="s">
        <v>170</v>
      </c>
      <c r="BK314" s="208">
        <f>SUM(BK315:BK326)</f>
        <v>0</v>
      </c>
    </row>
    <row r="315" s="2" customFormat="1" ht="16.5" customHeight="1">
      <c r="A315" s="37"/>
      <c r="B315" s="38"/>
      <c r="C315" s="211" t="s">
        <v>885</v>
      </c>
      <c r="D315" s="211" t="s">
        <v>172</v>
      </c>
      <c r="E315" s="212" t="s">
        <v>1395</v>
      </c>
      <c r="F315" s="213" t="s">
        <v>1396</v>
      </c>
      <c r="G315" s="214" t="s">
        <v>343</v>
      </c>
      <c r="H315" s="215">
        <v>18</v>
      </c>
      <c r="I315" s="216"/>
      <c r="J315" s="217">
        <f>ROUND(I315*H315,2)</f>
        <v>0</v>
      </c>
      <c r="K315" s="213" t="s">
        <v>176</v>
      </c>
      <c r="L315" s="43"/>
      <c r="M315" s="218" t="s">
        <v>19</v>
      </c>
      <c r="N315" s="219" t="s">
        <v>47</v>
      </c>
      <c r="O315" s="83"/>
      <c r="P315" s="220">
        <f>O315*H315</f>
        <v>0</v>
      </c>
      <c r="Q315" s="220">
        <v>0.00020000000000000001</v>
      </c>
      <c r="R315" s="220">
        <f>Q315*H315</f>
        <v>0.0036000000000000003</v>
      </c>
      <c r="S315" s="220">
        <v>0</v>
      </c>
      <c r="T315" s="22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2" t="s">
        <v>177</v>
      </c>
      <c r="AT315" s="222" t="s">
        <v>172</v>
      </c>
      <c r="AU315" s="222" t="s">
        <v>85</v>
      </c>
      <c r="AY315" s="16" t="s">
        <v>170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83</v>
      </c>
      <c r="BK315" s="223">
        <f>ROUND(I315*H315,2)</f>
        <v>0</v>
      </c>
      <c r="BL315" s="16" t="s">
        <v>177</v>
      </c>
      <c r="BM315" s="222" t="s">
        <v>1397</v>
      </c>
    </row>
    <row r="316" s="2" customFormat="1">
      <c r="A316" s="37"/>
      <c r="B316" s="38"/>
      <c r="C316" s="39"/>
      <c r="D316" s="224" t="s">
        <v>179</v>
      </c>
      <c r="E316" s="39"/>
      <c r="F316" s="225" t="s">
        <v>1398</v>
      </c>
      <c r="G316" s="39"/>
      <c r="H316" s="39"/>
      <c r="I316" s="226"/>
      <c r="J316" s="39"/>
      <c r="K316" s="39"/>
      <c r="L316" s="43"/>
      <c r="M316" s="227"/>
      <c r="N316" s="228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179</v>
      </c>
      <c r="AU316" s="16" t="s">
        <v>85</v>
      </c>
    </row>
    <row r="317" s="2" customFormat="1" ht="24.15" customHeight="1">
      <c r="A317" s="37"/>
      <c r="B317" s="38"/>
      <c r="C317" s="211" t="s">
        <v>888</v>
      </c>
      <c r="D317" s="211" t="s">
        <v>172</v>
      </c>
      <c r="E317" s="212" t="s">
        <v>1399</v>
      </c>
      <c r="F317" s="213" t="s">
        <v>1400</v>
      </c>
      <c r="G317" s="214" t="s">
        <v>343</v>
      </c>
      <c r="H317" s="215">
        <v>18</v>
      </c>
      <c r="I317" s="216"/>
      <c r="J317" s="217">
        <f>ROUND(I317*H317,2)</f>
        <v>0</v>
      </c>
      <c r="K317" s="213" t="s">
        <v>176</v>
      </c>
      <c r="L317" s="43"/>
      <c r="M317" s="218" t="s">
        <v>19</v>
      </c>
      <c r="N317" s="219" t="s">
        <v>47</v>
      </c>
      <c r="O317" s="83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2" t="s">
        <v>177</v>
      </c>
      <c r="AT317" s="222" t="s">
        <v>172</v>
      </c>
      <c r="AU317" s="222" t="s">
        <v>85</v>
      </c>
      <c r="AY317" s="16" t="s">
        <v>170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6" t="s">
        <v>83</v>
      </c>
      <c r="BK317" s="223">
        <f>ROUND(I317*H317,2)</f>
        <v>0</v>
      </c>
      <c r="BL317" s="16" t="s">
        <v>177</v>
      </c>
      <c r="BM317" s="222" t="s">
        <v>1401</v>
      </c>
    </row>
    <row r="318" s="2" customFormat="1">
      <c r="A318" s="37"/>
      <c r="B318" s="38"/>
      <c r="C318" s="39"/>
      <c r="D318" s="224" t="s">
        <v>179</v>
      </c>
      <c r="E318" s="39"/>
      <c r="F318" s="225" t="s">
        <v>1402</v>
      </c>
      <c r="G318" s="39"/>
      <c r="H318" s="39"/>
      <c r="I318" s="226"/>
      <c r="J318" s="39"/>
      <c r="K318" s="39"/>
      <c r="L318" s="43"/>
      <c r="M318" s="227"/>
      <c r="N318" s="228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179</v>
      </c>
      <c r="AU318" s="16" t="s">
        <v>85</v>
      </c>
    </row>
    <row r="319" s="2" customFormat="1" ht="21.75" customHeight="1">
      <c r="A319" s="37"/>
      <c r="B319" s="38"/>
      <c r="C319" s="211" t="s">
        <v>890</v>
      </c>
      <c r="D319" s="211" t="s">
        <v>172</v>
      </c>
      <c r="E319" s="212" t="s">
        <v>360</v>
      </c>
      <c r="F319" s="213" t="s">
        <v>361</v>
      </c>
      <c r="G319" s="214" t="s">
        <v>355</v>
      </c>
      <c r="H319" s="215">
        <v>4</v>
      </c>
      <c r="I319" s="216"/>
      <c r="J319" s="217">
        <f>ROUND(I319*H319,2)</f>
        <v>0</v>
      </c>
      <c r="K319" s="213" t="s">
        <v>176</v>
      </c>
      <c r="L319" s="43"/>
      <c r="M319" s="218" t="s">
        <v>19</v>
      </c>
      <c r="N319" s="219" t="s">
        <v>47</v>
      </c>
      <c r="O319" s="83"/>
      <c r="P319" s="220">
        <f>O319*H319</f>
        <v>0</v>
      </c>
      <c r="Q319" s="220">
        <v>16.75142</v>
      </c>
      <c r="R319" s="220">
        <f>Q319*H319</f>
        <v>67.005679999999998</v>
      </c>
      <c r="S319" s="220">
        <v>0</v>
      </c>
      <c r="T319" s="22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2" t="s">
        <v>177</v>
      </c>
      <c r="AT319" s="222" t="s">
        <v>172</v>
      </c>
      <c r="AU319" s="222" t="s">
        <v>85</v>
      </c>
      <c r="AY319" s="16" t="s">
        <v>170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6" t="s">
        <v>83</v>
      </c>
      <c r="BK319" s="223">
        <f>ROUND(I319*H319,2)</f>
        <v>0</v>
      </c>
      <c r="BL319" s="16" t="s">
        <v>177</v>
      </c>
      <c r="BM319" s="222" t="s">
        <v>1403</v>
      </c>
    </row>
    <row r="320" s="2" customFormat="1">
      <c r="A320" s="37"/>
      <c r="B320" s="38"/>
      <c r="C320" s="39"/>
      <c r="D320" s="224" t="s">
        <v>179</v>
      </c>
      <c r="E320" s="39"/>
      <c r="F320" s="225" t="s">
        <v>363</v>
      </c>
      <c r="G320" s="39"/>
      <c r="H320" s="39"/>
      <c r="I320" s="226"/>
      <c r="J320" s="39"/>
      <c r="K320" s="39"/>
      <c r="L320" s="43"/>
      <c r="M320" s="227"/>
      <c r="N320" s="228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179</v>
      </c>
      <c r="AU320" s="16" t="s">
        <v>85</v>
      </c>
    </row>
    <row r="321" s="2" customFormat="1" ht="16.5" customHeight="1">
      <c r="A321" s="37"/>
      <c r="B321" s="38"/>
      <c r="C321" s="211" t="s">
        <v>892</v>
      </c>
      <c r="D321" s="211" t="s">
        <v>172</v>
      </c>
      <c r="E321" s="212" t="s">
        <v>365</v>
      </c>
      <c r="F321" s="213" t="s">
        <v>366</v>
      </c>
      <c r="G321" s="214" t="s">
        <v>343</v>
      </c>
      <c r="H321" s="215">
        <v>15</v>
      </c>
      <c r="I321" s="216"/>
      <c r="J321" s="217">
        <f>ROUND(I321*H321,2)</f>
        <v>0</v>
      </c>
      <c r="K321" s="213" t="s">
        <v>176</v>
      </c>
      <c r="L321" s="43"/>
      <c r="M321" s="218" t="s">
        <v>19</v>
      </c>
      <c r="N321" s="219" t="s">
        <v>47</v>
      </c>
      <c r="O321" s="83"/>
      <c r="P321" s="220">
        <f>O321*H321</f>
        <v>0</v>
      </c>
      <c r="Q321" s="220">
        <v>0.88534999999999997</v>
      </c>
      <c r="R321" s="220">
        <f>Q321*H321</f>
        <v>13.280249999999999</v>
      </c>
      <c r="S321" s="220">
        <v>0</v>
      </c>
      <c r="T321" s="22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2" t="s">
        <v>177</v>
      </c>
      <c r="AT321" s="222" t="s">
        <v>172</v>
      </c>
      <c r="AU321" s="222" t="s">
        <v>85</v>
      </c>
      <c r="AY321" s="16" t="s">
        <v>170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6" t="s">
        <v>83</v>
      </c>
      <c r="BK321" s="223">
        <f>ROUND(I321*H321,2)</f>
        <v>0</v>
      </c>
      <c r="BL321" s="16" t="s">
        <v>177</v>
      </c>
      <c r="BM321" s="222" t="s">
        <v>1404</v>
      </c>
    </row>
    <row r="322" s="2" customFormat="1">
      <c r="A322" s="37"/>
      <c r="B322" s="38"/>
      <c r="C322" s="39"/>
      <c r="D322" s="224" t="s">
        <v>179</v>
      </c>
      <c r="E322" s="39"/>
      <c r="F322" s="225" t="s">
        <v>368</v>
      </c>
      <c r="G322" s="39"/>
      <c r="H322" s="39"/>
      <c r="I322" s="226"/>
      <c r="J322" s="39"/>
      <c r="K322" s="39"/>
      <c r="L322" s="43"/>
      <c r="M322" s="227"/>
      <c r="N322" s="228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179</v>
      </c>
      <c r="AU322" s="16" t="s">
        <v>85</v>
      </c>
    </row>
    <row r="323" s="2" customFormat="1" ht="16.5" customHeight="1">
      <c r="A323" s="37"/>
      <c r="B323" s="38"/>
      <c r="C323" s="231" t="s">
        <v>895</v>
      </c>
      <c r="D323" s="231" t="s">
        <v>240</v>
      </c>
      <c r="E323" s="232" t="s">
        <v>370</v>
      </c>
      <c r="F323" s="233" t="s">
        <v>371</v>
      </c>
      <c r="G323" s="234" t="s">
        <v>343</v>
      </c>
      <c r="H323" s="235">
        <v>15.300000000000001</v>
      </c>
      <c r="I323" s="236"/>
      <c r="J323" s="237">
        <f>ROUND(I323*H323,2)</f>
        <v>0</v>
      </c>
      <c r="K323" s="233" t="s">
        <v>176</v>
      </c>
      <c r="L323" s="238"/>
      <c r="M323" s="239" t="s">
        <v>19</v>
      </c>
      <c r="N323" s="240" t="s">
        <v>47</v>
      </c>
      <c r="O323" s="83"/>
      <c r="P323" s="220">
        <f>O323*H323</f>
        <v>0</v>
      </c>
      <c r="Q323" s="220">
        <v>0.59999999999999998</v>
      </c>
      <c r="R323" s="220">
        <f>Q323*H323</f>
        <v>9.1799999999999997</v>
      </c>
      <c r="S323" s="220">
        <v>0</v>
      </c>
      <c r="T323" s="22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2" t="s">
        <v>211</v>
      </c>
      <c r="AT323" s="222" t="s">
        <v>240</v>
      </c>
      <c r="AU323" s="222" t="s">
        <v>85</v>
      </c>
      <c r="AY323" s="16" t="s">
        <v>170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6" t="s">
        <v>83</v>
      </c>
      <c r="BK323" s="223">
        <f>ROUND(I323*H323,2)</f>
        <v>0</v>
      </c>
      <c r="BL323" s="16" t="s">
        <v>177</v>
      </c>
      <c r="BM323" s="222" t="s">
        <v>1405</v>
      </c>
    </row>
    <row r="324" s="13" customFormat="1">
      <c r="A324" s="13"/>
      <c r="B324" s="245"/>
      <c r="C324" s="246"/>
      <c r="D324" s="229" t="s">
        <v>625</v>
      </c>
      <c r="E324" s="247" t="s">
        <v>19</v>
      </c>
      <c r="F324" s="248" t="s">
        <v>1406</v>
      </c>
      <c r="G324" s="246"/>
      <c r="H324" s="249">
        <v>15.300000000000001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625</v>
      </c>
      <c r="AU324" s="255" t="s">
        <v>85</v>
      </c>
      <c r="AV324" s="13" t="s">
        <v>85</v>
      </c>
      <c r="AW324" s="13" t="s">
        <v>37</v>
      </c>
      <c r="AX324" s="13" t="s">
        <v>83</v>
      </c>
      <c r="AY324" s="255" t="s">
        <v>170</v>
      </c>
    </row>
    <row r="325" s="2" customFormat="1" ht="16.5" customHeight="1">
      <c r="A325" s="37"/>
      <c r="B325" s="38"/>
      <c r="C325" s="211" t="s">
        <v>897</v>
      </c>
      <c r="D325" s="211" t="s">
        <v>172</v>
      </c>
      <c r="E325" s="212" t="s">
        <v>374</v>
      </c>
      <c r="F325" s="213" t="s">
        <v>375</v>
      </c>
      <c r="G325" s="214" t="s">
        <v>343</v>
      </c>
      <c r="H325" s="215">
        <v>18</v>
      </c>
      <c r="I325" s="216"/>
      <c r="J325" s="217">
        <f>ROUND(I325*H325,2)</f>
        <v>0</v>
      </c>
      <c r="K325" s="213" t="s">
        <v>176</v>
      </c>
      <c r="L325" s="43"/>
      <c r="M325" s="218" t="s">
        <v>19</v>
      </c>
      <c r="N325" s="219" t="s">
        <v>47</v>
      </c>
      <c r="O325" s="83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2" t="s">
        <v>177</v>
      </c>
      <c r="AT325" s="222" t="s">
        <v>172</v>
      </c>
      <c r="AU325" s="222" t="s">
        <v>85</v>
      </c>
      <c r="AY325" s="16" t="s">
        <v>170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6" t="s">
        <v>83</v>
      </c>
      <c r="BK325" s="223">
        <f>ROUND(I325*H325,2)</f>
        <v>0</v>
      </c>
      <c r="BL325" s="16" t="s">
        <v>177</v>
      </c>
      <c r="BM325" s="222" t="s">
        <v>1407</v>
      </c>
    </row>
    <row r="326" s="2" customFormat="1">
      <c r="A326" s="37"/>
      <c r="B326" s="38"/>
      <c r="C326" s="39"/>
      <c r="D326" s="224" t="s">
        <v>179</v>
      </c>
      <c r="E326" s="39"/>
      <c r="F326" s="225" t="s">
        <v>377</v>
      </c>
      <c r="G326" s="39"/>
      <c r="H326" s="39"/>
      <c r="I326" s="226"/>
      <c r="J326" s="39"/>
      <c r="K326" s="39"/>
      <c r="L326" s="43"/>
      <c r="M326" s="227"/>
      <c r="N326" s="228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179</v>
      </c>
      <c r="AU326" s="16" t="s">
        <v>85</v>
      </c>
    </row>
    <row r="327" s="12" customFormat="1" ht="22.8" customHeight="1">
      <c r="A327" s="12"/>
      <c r="B327" s="195"/>
      <c r="C327" s="196"/>
      <c r="D327" s="197" t="s">
        <v>75</v>
      </c>
      <c r="E327" s="209" t="s">
        <v>407</v>
      </c>
      <c r="F327" s="209" t="s">
        <v>408</v>
      </c>
      <c r="G327" s="196"/>
      <c r="H327" s="196"/>
      <c r="I327" s="199"/>
      <c r="J327" s="210">
        <f>BK327</f>
        <v>0</v>
      </c>
      <c r="K327" s="196"/>
      <c r="L327" s="201"/>
      <c r="M327" s="202"/>
      <c r="N327" s="203"/>
      <c r="O327" s="203"/>
      <c r="P327" s="204">
        <f>SUM(P328:P329)</f>
        <v>0</v>
      </c>
      <c r="Q327" s="203"/>
      <c r="R327" s="204">
        <f>SUM(R328:R329)</f>
        <v>0</v>
      </c>
      <c r="S327" s="203"/>
      <c r="T327" s="205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6" t="s">
        <v>83</v>
      </c>
      <c r="AT327" s="207" t="s">
        <v>75</v>
      </c>
      <c r="AU327" s="207" t="s">
        <v>83</v>
      </c>
      <c r="AY327" s="206" t="s">
        <v>170</v>
      </c>
      <c r="BK327" s="208">
        <f>SUM(BK328:BK329)</f>
        <v>0</v>
      </c>
    </row>
    <row r="328" s="2" customFormat="1" ht="24.15" customHeight="1">
      <c r="A328" s="37"/>
      <c r="B328" s="38"/>
      <c r="C328" s="211" t="s">
        <v>899</v>
      </c>
      <c r="D328" s="211" t="s">
        <v>172</v>
      </c>
      <c r="E328" s="212" t="s">
        <v>410</v>
      </c>
      <c r="F328" s="213" t="s">
        <v>411</v>
      </c>
      <c r="G328" s="214" t="s">
        <v>225</v>
      </c>
      <c r="H328" s="215">
        <v>8948.2219999999998</v>
      </c>
      <c r="I328" s="216"/>
      <c r="J328" s="217">
        <f>ROUND(I328*H328,2)</f>
        <v>0</v>
      </c>
      <c r="K328" s="213" t="s">
        <v>176</v>
      </c>
      <c r="L328" s="43"/>
      <c r="M328" s="218" t="s">
        <v>19</v>
      </c>
      <c r="N328" s="219" t="s">
        <v>47</v>
      </c>
      <c r="O328" s="83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2" t="s">
        <v>177</v>
      </c>
      <c r="AT328" s="222" t="s">
        <v>172</v>
      </c>
      <c r="AU328" s="222" t="s">
        <v>85</v>
      </c>
      <c r="AY328" s="16" t="s">
        <v>170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6" t="s">
        <v>83</v>
      </c>
      <c r="BK328" s="223">
        <f>ROUND(I328*H328,2)</f>
        <v>0</v>
      </c>
      <c r="BL328" s="16" t="s">
        <v>177</v>
      </c>
      <c r="BM328" s="222" t="s">
        <v>1408</v>
      </c>
    </row>
    <row r="329" s="2" customFormat="1">
      <c r="A329" s="37"/>
      <c r="B329" s="38"/>
      <c r="C329" s="39"/>
      <c r="D329" s="224" t="s">
        <v>179</v>
      </c>
      <c r="E329" s="39"/>
      <c r="F329" s="225" t="s">
        <v>413</v>
      </c>
      <c r="G329" s="39"/>
      <c r="H329" s="39"/>
      <c r="I329" s="226"/>
      <c r="J329" s="39"/>
      <c r="K329" s="39"/>
      <c r="L329" s="43"/>
      <c r="M329" s="227"/>
      <c r="N329" s="228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179</v>
      </c>
      <c r="AU329" s="16" t="s">
        <v>85</v>
      </c>
    </row>
    <row r="330" s="12" customFormat="1" ht="25.92" customHeight="1">
      <c r="A330" s="12"/>
      <c r="B330" s="195"/>
      <c r="C330" s="196"/>
      <c r="D330" s="197" t="s">
        <v>75</v>
      </c>
      <c r="E330" s="198" t="s">
        <v>414</v>
      </c>
      <c r="F330" s="198" t="s">
        <v>415</v>
      </c>
      <c r="G330" s="196"/>
      <c r="H330" s="196"/>
      <c r="I330" s="199"/>
      <c r="J330" s="200">
        <f>BK330</f>
        <v>0</v>
      </c>
      <c r="K330" s="196"/>
      <c r="L330" s="201"/>
      <c r="M330" s="202"/>
      <c r="N330" s="203"/>
      <c r="O330" s="203"/>
      <c r="P330" s="204">
        <f>P331+P343+P348+P351+P354+P358</f>
        <v>0</v>
      </c>
      <c r="Q330" s="203"/>
      <c r="R330" s="204">
        <f>R331+R343+R348+R351+R354+R358</f>
        <v>0</v>
      </c>
      <c r="S330" s="203"/>
      <c r="T330" s="205">
        <f>T331+T343+T348+T351+T354+T358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6" t="s">
        <v>200</v>
      </c>
      <c r="AT330" s="207" t="s">
        <v>75</v>
      </c>
      <c r="AU330" s="207" t="s">
        <v>76</v>
      </c>
      <c r="AY330" s="206" t="s">
        <v>170</v>
      </c>
      <c r="BK330" s="208">
        <f>BK331+BK343+BK348+BK351+BK354+BK358</f>
        <v>0</v>
      </c>
    </row>
    <row r="331" s="12" customFormat="1" ht="22.8" customHeight="1">
      <c r="A331" s="12"/>
      <c r="B331" s="195"/>
      <c r="C331" s="196"/>
      <c r="D331" s="197" t="s">
        <v>75</v>
      </c>
      <c r="E331" s="209" t="s">
        <v>416</v>
      </c>
      <c r="F331" s="209" t="s">
        <v>417</v>
      </c>
      <c r="G331" s="196"/>
      <c r="H331" s="196"/>
      <c r="I331" s="199"/>
      <c r="J331" s="210">
        <f>BK331</f>
        <v>0</v>
      </c>
      <c r="K331" s="196"/>
      <c r="L331" s="201"/>
      <c r="M331" s="202"/>
      <c r="N331" s="203"/>
      <c r="O331" s="203"/>
      <c r="P331" s="204">
        <f>SUM(P332:P342)</f>
        <v>0</v>
      </c>
      <c r="Q331" s="203"/>
      <c r="R331" s="204">
        <f>SUM(R332:R342)</f>
        <v>0</v>
      </c>
      <c r="S331" s="203"/>
      <c r="T331" s="205">
        <f>SUM(T332:T342)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6" t="s">
        <v>200</v>
      </c>
      <c r="AT331" s="207" t="s">
        <v>75</v>
      </c>
      <c r="AU331" s="207" t="s">
        <v>83</v>
      </c>
      <c r="AY331" s="206" t="s">
        <v>170</v>
      </c>
      <c r="BK331" s="208">
        <f>SUM(BK332:BK342)</f>
        <v>0</v>
      </c>
    </row>
    <row r="332" s="2" customFormat="1" ht="16.5" customHeight="1">
      <c r="A332" s="37"/>
      <c r="B332" s="38"/>
      <c r="C332" s="211" t="s">
        <v>902</v>
      </c>
      <c r="D332" s="211" t="s">
        <v>172</v>
      </c>
      <c r="E332" s="212" t="s">
        <v>419</v>
      </c>
      <c r="F332" s="213" t="s">
        <v>420</v>
      </c>
      <c r="G332" s="214" t="s">
        <v>421</v>
      </c>
      <c r="H332" s="215">
        <v>1</v>
      </c>
      <c r="I332" s="216"/>
      <c r="J332" s="217">
        <f>ROUND(I332*H332,2)</f>
        <v>0</v>
      </c>
      <c r="K332" s="213" t="s">
        <v>176</v>
      </c>
      <c r="L332" s="43"/>
      <c r="M332" s="218" t="s">
        <v>19</v>
      </c>
      <c r="N332" s="219" t="s">
        <v>47</v>
      </c>
      <c r="O332" s="83"/>
      <c r="P332" s="220">
        <f>O332*H332</f>
        <v>0</v>
      </c>
      <c r="Q332" s="220">
        <v>0</v>
      </c>
      <c r="R332" s="220">
        <f>Q332*H332</f>
        <v>0</v>
      </c>
      <c r="S332" s="220">
        <v>0</v>
      </c>
      <c r="T332" s="22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2" t="s">
        <v>422</v>
      </c>
      <c r="AT332" s="222" t="s">
        <v>172</v>
      </c>
      <c r="AU332" s="222" t="s">
        <v>85</v>
      </c>
      <c r="AY332" s="16" t="s">
        <v>170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6" t="s">
        <v>83</v>
      </c>
      <c r="BK332" s="223">
        <f>ROUND(I332*H332,2)</f>
        <v>0</v>
      </c>
      <c r="BL332" s="16" t="s">
        <v>422</v>
      </c>
      <c r="BM332" s="222" t="s">
        <v>1409</v>
      </c>
    </row>
    <row r="333" s="2" customFormat="1">
      <c r="A333" s="37"/>
      <c r="B333" s="38"/>
      <c r="C333" s="39"/>
      <c r="D333" s="224" t="s">
        <v>179</v>
      </c>
      <c r="E333" s="39"/>
      <c r="F333" s="225" t="s">
        <v>424</v>
      </c>
      <c r="G333" s="39"/>
      <c r="H333" s="39"/>
      <c r="I333" s="226"/>
      <c r="J333" s="39"/>
      <c r="K333" s="39"/>
      <c r="L333" s="43"/>
      <c r="M333" s="227"/>
      <c r="N333" s="228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179</v>
      </c>
      <c r="AU333" s="16" t="s">
        <v>85</v>
      </c>
    </row>
    <row r="334" s="2" customFormat="1" ht="16.5" customHeight="1">
      <c r="A334" s="37"/>
      <c r="B334" s="38"/>
      <c r="C334" s="211" t="s">
        <v>905</v>
      </c>
      <c r="D334" s="211" t="s">
        <v>172</v>
      </c>
      <c r="E334" s="212" t="s">
        <v>426</v>
      </c>
      <c r="F334" s="213" t="s">
        <v>427</v>
      </c>
      <c r="G334" s="214" t="s">
        <v>421</v>
      </c>
      <c r="H334" s="215">
        <v>1</v>
      </c>
      <c r="I334" s="216"/>
      <c r="J334" s="217">
        <f>ROUND(I334*H334,2)</f>
        <v>0</v>
      </c>
      <c r="K334" s="213" t="s">
        <v>176</v>
      </c>
      <c r="L334" s="43"/>
      <c r="M334" s="218" t="s">
        <v>19</v>
      </c>
      <c r="N334" s="219" t="s">
        <v>47</v>
      </c>
      <c r="O334" s="83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2" t="s">
        <v>422</v>
      </c>
      <c r="AT334" s="222" t="s">
        <v>172</v>
      </c>
      <c r="AU334" s="222" t="s">
        <v>85</v>
      </c>
      <c r="AY334" s="16" t="s">
        <v>170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6" t="s">
        <v>83</v>
      </c>
      <c r="BK334" s="223">
        <f>ROUND(I334*H334,2)</f>
        <v>0</v>
      </c>
      <c r="BL334" s="16" t="s">
        <v>422</v>
      </c>
      <c r="BM334" s="222" t="s">
        <v>1410</v>
      </c>
    </row>
    <row r="335" s="2" customFormat="1">
      <c r="A335" s="37"/>
      <c r="B335" s="38"/>
      <c r="C335" s="39"/>
      <c r="D335" s="224" t="s">
        <v>179</v>
      </c>
      <c r="E335" s="39"/>
      <c r="F335" s="225" t="s">
        <v>429</v>
      </c>
      <c r="G335" s="39"/>
      <c r="H335" s="39"/>
      <c r="I335" s="226"/>
      <c r="J335" s="39"/>
      <c r="K335" s="39"/>
      <c r="L335" s="43"/>
      <c r="M335" s="227"/>
      <c r="N335" s="228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179</v>
      </c>
      <c r="AU335" s="16" t="s">
        <v>85</v>
      </c>
    </row>
    <row r="336" s="2" customFormat="1">
      <c r="A336" s="37"/>
      <c r="B336" s="38"/>
      <c r="C336" s="39"/>
      <c r="D336" s="229" t="s">
        <v>181</v>
      </c>
      <c r="E336" s="39"/>
      <c r="F336" s="230" t="s">
        <v>1411</v>
      </c>
      <c r="G336" s="39"/>
      <c r="H336" s="39"/>
      <c r="I336" s="226"/>
      <c r="J336" s="39"/>
      <c r="K336" s="39"/>
      <c r="L336" s="43"/>
      <c r="M336" s="227"/>
      <c r="N336" s="228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181</v>
      </c>
      <c r="AU336" s="16" t="s">
        <v>85</v>
      </c>
    </row>
    <row r="337" s="2" customFormat="1" ht="16.5" customHeight="1">
      <c r="A337" s="37"/>
      <c r="B337" s="38"/>
      <c r="C337" s="211" t="s">
        <v>907</v>
      </c>
      <c r="D337" s="211" t="s">
        <v>172</v>
      </c>
      <c r="E337" s="212" t="s">
        <v>432</v>
      </c>
      <c r="F337" s="213" t="s">
        <v>1130</v>
      </c>
      <c r="G337" s="214" t="s">
        <v>421</v>
      </c>
      <c r="H337" s="215">
        <v>1</v>
      </c>
      <c r="I337" s="216"/>
      <c r="J337" s="217">
        <f>ROUND(I337*H337,2)</f>
        <v>0</v>
      </c>
      <c r="K337" s="213" t="s">
        <v>176</v>
      </c>
      <c r="L337" s="43"/>
      <c r="M337" s="218" t="s">
        <v>19</v>
      </c>
      <c r="N337" s="219" t="s">
        <v>47</v>
      </c>
      <c r="O337" s="83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2" t="s">
        <v>422</v>
      </c>
      <c r="AT337" s="222" t="s">
        <v>172</v>
      </c>
      <c r="AU337" s="222" t="s">
        <v>85</v>
      </c>
      <c r="AY337" s="16" t="s">
        <v>170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6" t="s">
        <v>83</v>
      </c>
      <c r="BK337" s="223">
        <f>ROUND(I337*H337,2)</f>
        <v>0</v>
      </c>
      <c r="BL337" s="16" t="s">
        <v>422</v>
      </c>
      <c r="BM337" s="222" t="s">
        <v>1412</v>
      </c>
    </row>
    <row r="338" s="2" customFormat="1">
      <c r="A338" s="37"/>
      <c r="B338" s="38"/>
      <c r="C338" s="39"/>
      <c r="D338" s="224" t="s">
        <v>179</v>
      </c>
      <c r="E338" s="39"/>
      <c r="F338" s="225" t="s">
        <v>435</v>
      </c>
      <c r="G338" s="39"/>
      <c r="H338" s="39"/>
      <c r="I338" s="226"/>
      <c r="J338" s="39"/>
      <c r="K338" s="39"/>
      <c r="L338" s="43"/>
      <c r="M338" s="227"/>
      <c r="N338" s="228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179</v>
      </c>
      <c r="AU338" s="16" t="s">
        <v>85</v>
      </c>
    </row>
    <row r="339" s="2" customFormat="1" ht="16.5" customHeight="1">
      <c r="A339" s="37"/>
      <c r="B339" s="38"/>
      <c r="C339" s="211" t="s">
        <v>909</v>
      </c>
      <c r="D339" s="211" t="s">
        <v>172</v>
      </c>
      <c r="E339" s="212" t="s">
        <v>437</v>
      </c>
      <c r="F339" s="213" t="s">
        <v>438</v>
      </c>
      <c r="G339" s="214" t="s">
        <v>421</v>
      </c>
      <c r="H339" s="215">
        <v>1</v>
      </c>
      <c r="I339" s="216"/>
      <c r="J339" s="217">
        <f>ROUND(I339*H339,2)</f>
        <v>0</v>
      </c>
      <c r="K339" s="213" t="s">
        <v>176</v>
      </c>
      <c r="L339" s="43"/>
      <c r="M339" s="218" t="s">
        <v>19</v>
      </c>
      <c r="N339" s="219" t="s">
        <v>47</v>
      </c>
      <c r="O339" s="83"/>
      <c r="P339" s="220">
        <f>O339*H339</f>
        <v>0</v>
      </c>
      <c r="Q339" s="220">
        <v>0</v>
      </c>
      <c r="R339" s="220">
        <f>Q339*H339</f>
        <v>0</v>
      </c>
      <c r="S339" s="220">
        <v>0</v>
      </c>
      <c r="T339" s="22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2" t="s">
        <v>422</v>
      </c>
      <c r="AT339" s="222" t="s">
        <v>172</v>
      </c>
      <c r="AU339" s="222" t="s">
        <v>85</v>
      </c>
      <c r="AY339" s="16" t="s">
        <v>170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6" t="s">
        <v>83</v>
      </c>
      <c r="BK339" s="223">
        <f>ROUND(I339*H339,2)</f>
        <v>0</v>
      </c>
      <c r="BL339" s="16" t="s">
        <v>422</v>
      </c>
      <c r="BM339" s="222" t="s">
        <v>1413</v>
      </c>
    </row>
    <row r="340" s="2" customFormat="1">
      <c r="A340" s="37"/>
      <c r="B340" s="38"/>
      <c r="C340" s="39"/>
      <c r="D340" s="224" t="s">
        <v>179</v>
      </c>
      <c r="E340" s="39"/>
      <c r="F340" s="225" t="s">
        <v>440</v>
      </c>
      <c r="G340" s="39"/>
      <c r="H340" s="39"/>
      <c r="I340" s="226"/>
      <c r="J340" s="39"/>
      <c r="K340" s="39"/>
      <c r="L340" s="43"/>
      <c r="M340" s="227"/>
      <c r="N340" s="228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179</v>
      </c>
      <c r="AU340" s="16" t="s">
        <v>85</v>
      </c>
    </row>
    <row r="341" s="2" customFormat="1" ht="16.5" customHeight="1">
      <c r="A341" s="37"/>
      <c r="B341" s="38"/>
      <c r="C341" s="211" t="s">
        <v>911</v>
      </c>
      <c r="D341" s="211" t="s">
        <v>172</v>
      </c>
      <c r="E341" s="212" t="s">
        <v>442</v>
      </c>
      <c r="F341" s="213" t="s">
        <v>443</v>
      </c>
      <c r="G341" s="214" t="s">
        <v>421</v>
      </c>
      <c r="H341" s="215">
        <v>1</v>
      </c>
      <c r="I341" s="216"/>
      <c r="J341" s="217">
        <f>ROUND(I341*H341,2)</f>
        <v>0</v>
      </c>
      <c r="K341" s="213" t="s">
        <v>176</v>
      </c>
      <c r="L341" s="43"/>
      <c r="M341" s="218" t="s">
        <v>19</v>
      </c>
      <c r="N341" s="219" t="s">
        <v>47</v>
      </c>
      <c r="O341" s="83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2" t="s">
        <v>422</v>
      </c>
      <c r="AT341" s="222" t="s">
        <v>172</v>
      </c>
      <c r="AU341" s="222" t="s">
        <v>85</v>
      </c>
      <c r="AY341" s="16" t="s">
        <v>170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6" t="s">
        <v>83</v>
      </c>
      <c r="BK341" s="223">
        <f>ROUND(I341*H341,2)</f>
        <v>0</v>
      </c>
      <c r="BL341" s="16" t="s">
        <v>422</v>
      </c>
      <c r="BM341" s="222" t="s">
        <v>1414</v>
      </c>
    </row>
    <row r="342" s="2" customFormat="1">
      <c r="A342" s="37"/>
      <c r="B342" s="38"/>
      <c r="C342" s="39"/>
      <c r="D342" s="224" t="s">
        <v>179</v>
      </c>
      <c r="E342" s="39"/>
      <c r="F342" s="225" t="s">
        <v>445</v>
      </c>
      <c r="G342" s="39"/>
      <c r="H342" s="39"/>
      <c r="I342" s="226"/>
      <c r="J342" s="39"/>
      <c r="K342" s="39"/>
      <c r="L342" s="43"/>
      <c r="M342" s="227"/>
      <c r="N342" s="228"/>
      <c r="O342" s="83"/>
      <c r="P342" s="83"/>
      <c r="Q342" s="83"/>
      <c r="R342" s="83"/>
      <c r="S342" s="83"/>
      <c r="T342" s="84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179</v>
      </c>
      <c r="AU342" s="16" t="s">
        <v>85</v>
      </c>
    </row>
    <row r="343" s="12" customFormat="1" ht="22.8" customHeight="1">
      <c r="A343" s="12"/>
      <c r="B343" s="195"/>
      <c r="C343" s="196"/>
      <c r="D343" s="197" t="s">
        <v>75</v>
      </c>
      <c r="E343" s="209" t="s">
        <v>446</v>
      </c>
      <c r="F343" s="209" t="s">
        <v>447</v>
      </c>
      <c r="G343" s="196"/>
      <c r="H343" s="196"/>
      <c r="I343" s="199"/>
      <c r="J343" s="210">
        <f>BK343</f>
        <v>0</v>
      </c>
      <c r="K343" s="196"/>
      <c r="L343" s="201"/>
      <c r="M343" s="202"/>
      <c r="N343" s="203"/>
      <c r="O343" s="203"/>
      <c r="P343" s="204">
        <f>SUM(P344:P347)</f>
        <v>0</v>
      </c>
      <c r="Q343" s="203"/>
      <c r="R343" s="204">
        <f>SUM(R344:R347)</f>
        <v>0</v>
      </c>
      <c r="S343" s="203"/>
      <c r="T343" s="205">
        <f>SUM(T344:T347)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6" t="s">
        <v>200</v>
      </c>
      <c r="AT343" s="207" t="s">
        <v>75</v>
      </c>
      <c r="AU343" s="207" t="s">
        <v>83</v>
      </c>
      <c r="AY343" s="206" t="s">
        <v>170</v>
      </c>
      <c r="BK343" s="208">
        <f>SUM(BK344:BK347)</f>
        <v>0</v>
      </c>
    </row>
    <row r="344" s="2" customFormat="1" ht="16.5" customHeight="1">
      <c r="A344" s="37"/>
      <c r="B344" s="38"/>
      <c r="C344" s="211" t="s">
        <v>913</v>
      </c>
      <c r="D344" s="211" t="s">
        <v>172</v>
      </c>
      <c r="E344" s="212" t="s">
        <v>449</v>
      </c>
      <c r="F344" s="213" t="s">
        <v>450</v>
      </c>
      <c r="G344" s="214" t="s">
        <v>421</v>
      </c>
      <c r="H344" s="215">
        <v>1</v>
      </c>
      <c r="I344" s="216"/>
      <c r="J344" s="217">
        <f>ROUND(I344*H344,2)</f>
        <v>0</v>
      </c>
      <c r="K344" s="213" t="s">
        <v>176</v>
      </c>
      <c r="L344" s="43"/>
      <c r="M344" s="218" t="s">
        <v>19</v>
      </c>
      <c r="N344" s="219" t="s">
        <v>47</v>
      </c>
      <c r="O344" s="83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2" t="s">
        <v>422</v>
      </c>
      <c r="AT344" s="222" t="s">
        <v>172</v>
      </c>
      <c r="AU344" s="222" t="s">
        <v>85</v>
      </c>
      <c r="AY344" s="16" t="s">
        <v>170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6" t="s">
        <v>83</v>
      </c>
      <c r="BK344" s="223">
        <f>ROUND(I344*H344,2)</f>
        <v>0</v>
      </c>
      <c r="BL344" s="16" t="s">
        <v>422</v>
      </c>
      <c r="BM344" s="222" t="s">
        <v>1415</v>
      </c>
    </row>
    <row r="345" s="2" customFormat="1">
      <c r="A345" s="37"/>
      <c r="B345" s="38"/>
      <c r="C345" s="39"/>
      <c r="D345" s="224" t="s">
        <v>179</v>
      </c>
      <c r="E345" s="39"/>
      <c r="F345" s="225" t="s">
        <v>452</v>
      </c>
      <c r="G345" s="39"/>
      <c r="H345" s="39"/>
      <c r="I345" s="226"/>
      <c r="J345" s="39"/>
      <c r="K345" s="39"/>
      <c r="L345" s="43"/>
      <c r="M345" s="227"/>
      <c r="N345" s="228"/>
      <c r="O345" s="83"/>
      <c r="P345" s="83"/>
      <c r="Q345" s="83"/>
      <c r="R345" s="83"/>
      <c r="S345" s="83"/>
      <c r="T345" s="84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179</v>
      </c>
      <c r="AU345" s="16" t="s">
        <v>85</v>
      </c>
    </row>
    <row r="346" s="2" customFormat="1" ht="16.5" customHeight="1">
      <c r="A346" s="37"/>
      <c r="B346" s="38"/>
      <c r="C346" s="211" t="s">
        <v>915</v>
      </c>
      <c r="D346" s="211" t="s">
        <v>172</v>
      </c>
      <c r="E346" s="212" t="s">
        <v>454</v>
      </c>
      <c r="F346" s="213" t="s">
        <v>455</v>
      </c>
      <c r="G346" s="214" t="s">
        <v>456</v>
      </c>
      <c r="H346" s="215">
        <v>1</v>
      </c>
      <c r="I346" s="216"/>
      <c r="J346" s="217">
        <f>ROUND(I346*H346,2)</f>
        <v>0</v>
      </c>
      <c r="K346" s="213" t="s">
        <v>176</v>
      </c>
      <c r="L346" s="43"/>
      <c r="M346" s="218" t="s">
        <v>19</v>
      </c>
      <c r="N346" s="219" t="s">
        <v>47</v>
      </c>
      <c r="O346" s="83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2" t="s">
        <v>422</v>
      </c>
      <c r="AT346" s="222" t="s">
        <v>172</v>
      </c>
      <c r="AU346" s="222" t="s">
        <v>85</v>
      </c>
      <c r="AY346" s="16" t="s">
        <v>170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6" t="s">
        <v>83</v>
      </c>
      <c r="BK346" s="223">
        <f>ROUND(I346*H346,2)</f>
        <v>0</v>
      </c>
      <c r="BL346" s="16" t="s">
        <v>422</v>
      </c>
      <c r="BM346" s="222" t="s">
        <v>1416</v>
      </c>
    </row>
    <row r="347" s="2" customFormat="1">
      <c r="A347" s="37"/>
      <c r="B347" s="38"/>
      <c r="C347" s="39"/>
      <c r="D347" s="224" t="s">
        <v>179</v>
      </c>
      <c r="E347" s="39"/>
      <c r="F347" s="225" t="s">
        <v>458</v>
      </c>
      <c r="G347" s="39"/>
      <c r="H347" s="39"/>
      <c r="I347" s="226"/>
      <c r="J347" s="39"/>
      <c r="K347" s="39"/>
      <c r="L347" s="43"/>
      <c r="M347" s="227"/>
      <c r="N347" s="228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179</v>
      </c>
      <c r="AU347" s="16" t="s">
        <v>85</v>
      </c>
    </row>
    <row r="348" s="12" customFormat="1" ht="22.8" customHeight="1">
      <c r="A348" s="12"/>
      <c r="B348" s="195"/>
      <c r="C348" s="196"/>
      <c r="D348" s="197" t="s">
        <v>75</v>
      </c>
      <c r="E348" s="209" t="s">
        <v>459</v>
      </c>
      <c r="F348" s="209" t="s">
        <v>460</v>
      </c>
      <c r="G348" s="196"/>
      <c r="H348" s="196"/>
      <c r="I348" s="199"/>
      <c r="J348" s="210">
        <f>BK348</f>
        <v>0</v>
      </c>
      <c r="K348" s="196"/>
      <c r="L348" s="201"/>
      <c r="M348" s="202"/>
      <c r="N348" s="203"/>
      <c r="O348" s="203"/>
      <c r="P348" s="204">
        <f>SUM(P349:P350)</f>
        <v>0</v>
      </c>
      <c r="Q348" s="203"/>
      <c r="R348" s="204">
        <f>SUM(R349:R350)</f>
        <v>0</v>
      </c>
      <c r="S348" s="203"/>
      <c r="T348" s="205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6" t="s">
        <v>200</v>
      </c>
      <c r="AT348" s="207" t="s">
        <v>75</v>
      </c>
      <c r="AU348" s="207" t="s">
        <v>83</v>
      </c>
      <c r="AY348" s="206" t="s">
        <v>170</v>
      </c>
      <c r="BK348" s="208">
        <f>SUM(BK349:BK350)</f>
        <v>0</v>
      </c>
    </row>
    <row r="349" s="2" customFormat="1" ht="16.5" customHeight="1">
      <c r="A349" s="37"/>
      <c r="B349" s="38"/>
      <c r="C349" s="211" t="s">
        <v>917</v>
      </c>
      <c r="D349" s="211" t="s">
        <v>172</v>
      </c>
      <c r="E349" s="212" t="s">
        <v>462</v>
      </c>
      <c r="F349" s="213" t="s">
        <v>463</v>
      </c>
      <c r="G349" s="214" t="s">
        <v>421</v>
      </c>
      <c r="H349" s="215">
        <v>4</v>
      </c>
      <c r="I349" s="216"/>
      <c r="J349" s="217">
        <f>ROUND(I349*H349,2)</f>
        <v>0</v>
      </c>
      <c r="K349" s="213" t="s">
        <v>176</v>
      </c>
      <c r="L349" s="43"/>
      <c r="M349" s="218" t="s">
        <v>19</v>
      </c>
      <c r="N349" s="219" t="s">
        <v>47</v>
      </c>
      <c r="O349" s="83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2" t="s">
        <v>422</v>
      </c>
      <c r="AT349" s="222" t="s">
        <v>172</v>
      </c>
      <c r="AU349" s="222" t="s">
        <v>85</v>
      </c>
      <c r="AY349" s="16" t="s">
        <v>170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6" t="s">
        <v>83</v>
      </c>
      <c r="BK349" s="223">
        <f>ROUND(I349*H349,2)</f>
        <v>0</v>
      </c>
      <c r="BL349" s="16" t="s">
        <v>422</v>
      </c>
      <c r="BM349" s="222" t="s">
        <v>1417</v>
      </c>
    </row>
    <row r="350" s="2" customFormat="1">
      <c r="A350" s="37"/>
      <c r="B350" s="38"/>
      <c r="C350" s="39"/>
      <c r="D350" s="224" t="s">
        <v>179</v>
      </c>
      <c r="E350" s="39"/>
      <c r="F350" s="225" t="s">
        <v>465</v>
      </c>
      <c r="G350" s="39"/>
      <c r="H350" s="39"/>
      <c r="I350" s="226"/>
      <c r="J350" s="39"/>
      <c r="K350" s="39"/>
      <c r="L350" s="43"/>
      <c r="M350" s="227"/>
      <c r="N350" s="228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179</v>
      </c>
      <c r="AU350" s="16" t="s">
        <v>85</v>
      </c>
    </row>
    <row r="351" s="12" customFormat="1" ht="22.8" customHeight="1">
      <c r="A351" s="12"/>
      <c r="B351" s="195"/>
      <c r="C351" s="196"/>
      <c r="D351" s="197" t="s">
        <v>75</v>
      </c>
      <c r="E351" s="209" t="s">
        <v>466</v>
      </c>
      <c r="F351" s="209" t="s">
        <v>467</v>
      </c>
      <c r="G351" s="196"/>
      <c r="H351" s="196"/>
      <c r="I351" s="199"/>
      <c r="J351" s="210">
        <f>BK351</f>
        <v>0</v>
      </c>
      <c r="K351" s="196"/>
      <c r="L351" s="201"/>
      <c r="M351" s="202"/>
      <c r="N351" s="203"/>
      <c r="O351" s="203"/>
      <c r="P351" s="204">
        <f>SUM(P352:P353)</f>
        <v>0</v>
      </c>
      <c r="Q351" s="203"/>
      <c r="R351" s="204">
        <f>SUM(R352:R353)</f>
        <v>0</v>
      </c>
      <c r="S351" s="203"/>
      <c r="T351" s="205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6" t="s">
        <v>200</v>
      </c>
      <c r="AT351" s="207" t="s">
        <v>75</v>
      </c>
      <c r="AU351" s="207" t="s">
        <v>83</v>
      </c>
      <c r="AY351" s="206" t="s">
        <v>170</v>
      </c>
      <c r="BK351" s="208">
        <f>SUM(BK352:BK353)</f>
        <v>0</v>
      </c>
    </row>
    <row r="352" s="2" customFormat="1" ht="16.5" customHeight="1">
      <c r="A352" s="37"/>
      <c r="B352" s="38"/>
      <c r="C352" s="211" t="s">
        <v>920</v>
      </c>
      <c r="D352" s="211" t="s">
        <v>172</v>
      </c>
      <c r="E352" s="212" t="s">
        <v>469</v>
      </c>
      <c r="F352" s="213" t="s">
        <v>470</v>
      </c>
      <c r="G352" s="214" t="s">
        <v>421</v>
      </c>
      <c r="H352" s="215">
        <v>1</v>
      </c>
      <c r="I352" s="216"/>
      <c r="J352" s="217">
        <f>ROUND(I352*H352,2)</f>
        <v>0</v>
      </c>
      <c r="K352" s="213" t="s">
        <v>176</v>
      </c>
      <c r="L352" s="43"/>
      <c r="M352" s="218" t="s">
        <v>19</v>
      </c>
      <c r="N352" s="219" t="s">
        <v>47</v>
      </c>
      <c r="O352" s="83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2" t="s">
        <v>422</v>
      </c>
      <c r="AT352" s="222" t="s">
        <v>172</v>
      </c>
      <c r="AU352" s="222" t="s">
        <v>85</v>
      </c>
      <c r="AY352" s="16" t="s">
        <v>170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6" t="s">
        <v>83</v>
      </c>
      <c r="BK352" s="223">
        <f>ROUND(I352*H352,2)</f>
        <v>0</v>
      </c>
      <c r="BL352" s="16" t="s">
        <v>422</v>
      </c>
      <c r="BM352" s="222" t="s">
        <v>1418</v>
      </c>
    </row>
    <row r="353" s="2" customFormat="1">
      <c r="A353" s="37"/>
      <c r="B353" s="38"/>
      <c r="C353" s="39"/>
      <c r="D353" s="224" t="s">
        <v>179</v>
      </c>
      <c r="E353" s="39"/>
      <c r="F353" s="225" t="s">
        <v>472</v>
      </c>
      <c r="G353" s="39"/>
      <c r="H353" s="39"/>
      <c r="I353" s="226"/>
      <c r="J353" s="39"/>
      <c r="K353" s="39"/>
      <c r="L353" s="43"/>
      <c r="M353" s="227"/>
      <c r="N353" s="228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179</v>
      </c>
      <c r="AU353" s="16" t="s">
        <v>85</v>
      </c>
    </row>
    <row r="354" s="12" customFormat="1" ht="22.8" customHeight="1">
      <c r="A354" s="12"/>
      <c r="B354" s="195"/>
      <c r="C354" s="196"/>
      <c r="D354" s="197" t="s">
        <v>75</v>
      </c>
      <c r="E354" s="209" t="s">
        <v>473</v>
      </c>
      <c r="F354" s="209" t="s">
        <v>474</v>
      </c>
      <c r="G354" s="196"/>
      <c r="H354" s="196"/>
      <c r="I354" s="199"/>
      <c r="J354" s="210">
        <f>BK354</f>
        <v>0</v>
      </c>
      <c r="K354" s="196"/>
      <c r="L354" s="201"/>
      <c r="M354" s="202"/>
      <c r="N354" s="203"/>
      <c r="O354" s="203"/>
      <c r="P354" s="204">
        <f>SUM(P355:P357)</f>
        <v>0</v>
      </c>
      <c r="Q354" s="203"/>
      <c r="R354" s="204">
        <f>SUM(R355:R357)</f>
        <v>0</v>
      </c>
      <c r="S354" s="203"/>
      <c r="T354" s="205">
        <f>SUM(T355:T357)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6" t="s">
        <v>200</v>
      </c>
      <c r="AT354" s="207" t="s">
        <v>75</v>
      </c>
      <c r="AU354" s="207" t="s">
        <v>83</v>
      </c>
      <c r="AY354" s="206" t="s">
        <v>170</v>
      </c>
      <c r="BK354" s="208">
        <f>SUM(BK355:BK357)</f>
        <v>0</v>
      </c>
    </row>
    <row r="355" s="2" customFormat="1" ht="16.5" customHeight="1">
      <c r="A355" s="37"/>
      <c r="B355" s="38"/>
      <c r="C355" s="211" t="s">
        <v>922</v>
      </c>
      <c r="D355" s="211" t="s">
        <v>172</v>
      </c>
      <c r="E355" s="212" t="s">
        <v>476</v>
      </c>
      <c r="F355" s="213" t="s">
        <v>474</v>
      </c>
      <c r="G355" s="214" t="s">
        <v>478</v>
      </c>
      <c r="H355" s="215">
        <v>1</v>
      </c>
      <c r="I355" s="216"/>
      <c r="J355" s="217">
        <f>ROUND(I355*H355,2)</f>
        <v>0</v>
      </c>
      <c r="K355" s="213" t="s">
        <v>176</v>
      </c>
      <c r="L355" s="43"/>
      <c r="M355" s="218" t="s">
        <v>19</v>
      </c>
      <c r="N355" s="219" t="s">
        <v>47</v>
      </c>
      <c r="O355" s="83"/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2" t="s">
        <v>422</v>
      </c>
      <c r="AT355" s="222" t="s">
        <v>172</v>
      </c>
      <c r="AU355" s="222" t="s">
        <v>85</v>
      </c>
      <c r="AY355" s="16" t="s">
        <v>170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6" t="s">
        <v>83</v>
      </c>
      <c r="BK355" s="223">
        <f>ROUND(I355*H355,2)</f>
        <v>0</v>
      </c>
      <c r="BL355" s="16" t="s">
        <v>422</v>
      </c>
      <c r="BM355" s="222" t="s">
        <v>1419</v>
      </c>
    </row>
    <row r="356" s="2" customFormat="1">
      <c r="A356" s="37"/>
      <c r="B356" s="38"/>
      <c r="C356" s="39"/>
      <c r="D356" s="224" t="s">
        <v>179</v>
      </c>
      <c r="E356" s="39"/>
      <c r="F356" s="225" t="s">
        <v>480</v>
      </c>
      <c r="G356" s="39"/>
      <c r="H356" s="39"/>
      <c r="I356" s="226"/>
      <c r="J356" s="39"/>
      <c r="K356" s="39"/>
      <c r="L356" s="43"/>
      <c r="M356" s="227"/>
      <c r="N356" s="228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179</v>
      </c>
      <c r="AU356" s="16" t="s">
        <v>85</v>
      </c>
    </row>
    <row r="357" s="2" customFormat="1">
      <c r="A357" s="37"/>
      <c r="B357" s="38"/>
      <c r="C357" s="39"/>
      <c r="D357" s="229" t="s">
        <v>181</v>
      </c>
      <c r="E357" s="39"/>
      <c r="F357" s="230" t="s">
        <v>481</v>
      </c>
      <c r="G357" s="39"/>
      <c r="H357" s="39"/>
      <c r="I357" s="226"/>
      <c r="J357" s="39"/>
      <c r="K357" s="39"/>
      <c r="L357" s="43"/>
      <c r="M357" s="227"/>
      <c r="N357" s="228"/>
      <c r="O357" s="83"/>
      <c r="P357" s="83"/>
      <c r="Q357" s="83"/>
      <c r="R357" s="83"/>
      <c r="S357" s="83"/>
      <c r="T357" s="84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181</v>
      </c>
      <c r="AU357" s="16" t="s">
        <v>85</v>
      </c>
    </row>
    <row r="358" s="12" customFormat="1" ht="22.8" customHeight="1">
      <c r="A358" s="12"/>
      <c r="B358" s="195"/>
      <c r="C358" s="196"/>
      <c r="D358" s="197" t="s">
        <v>75</v>
      </c>
      <c r="E358" s="209" t="s">
        <v>482</v>
      </c>
      <c r="F358" s="209" t="s">
        <v>483</v>
      </c>
      <c r="G358" s="196"/>
      <c r="H358" s="196"/>
      <c r="I358" s="199"/>
      <c r="J358" s="210">
        <f>BK358</f>
        <v>0</v>
      </c>
      <c r="K358" s="196"/>
      <c r="L358" s="201"/>
      <c r="M358" s="202"/>
      <c r="N358" s="203"/>
      <c r="O358" s="203"/>
      <c r="P358" s="204">
        <f>SUM(P359:P360)</f>
        <v>0</v>
      </c>
      <c r="Q358" s="203"/>
      <c r="R358" s="204">
        <f>SUM(R359:R360)</f>
        <v>0</v>
      </c>
      <c r="S358" s="203"/>
      <c r="T358" s="205">
        <f>SUM(T359:T360)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6" t="s">
        <v>200</v>
      </c>
      <c r="AT358" s="207" t="s">
        <v>75</v>
      </c>
      <c r="AU358" s="207" t="s">
        <v>83</v>
      </c>
      <c r="AY358" s="206" t="s">
        <v>170</v>
      </c>
      <c r="BK358" s="208">
        <f>SUM(BK359:BK360)</f>
        <v>0</v>
      </c>
    </row>
    <row r="359" s="2" customFormat="1" ht="16.5" customHeight="1">
      <c r="A359" s="37"/>
      <c r="B359" s="38"/>
      <c r="C359" s="211" t="s">
        <v>924</v>
      </c>
      <c r="D359" s="211" t="s">
        <v>172</v>
      </c>
      <c r="E359" s="212" t="s">
        <v>485</v>
      </c>
      <c r="F359" s="213" t="s">
        <v>486</v>
      </c>
      <c r="G359" s="214" t="s">
        <v>421</v>
      </c>
      <c r="H359" s="215">
        <v>1</v>
      </c>
      <c r="I359" s="216"/>
      <c r="J359" s="217">
        <f>ROUND(I359*H359,2)</f>
        <v>0</v>
      </c>
      <c r="K359" s="213" t="s">
        <v>176</v>
      </c>
      <c r="L359" s="43"/>
      <c r="M359" s="218" t="s">
        <v>19</v>
      </c>
      <c r="N359" s="219" t="s">
        <v>47</v>
      </c>
      <c r="O359" s="83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2" t="s">
        <v>422</v>
      </c>
      <c r="AT359" s="222" t="s">
        <v>172</v>
      </c>
      <c r="AU359" s="222" t="s">
        <v>85</v>
      </c>
      <c r="AY359" s="16" t="s">
        <v>170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6" t="s">
        <v>83</v>
      </c>
      <c r="BK359" s="223">
        <f>ROUND(I359*H359,2)</f>
        <v>0</v>
      </c>
      <c r="BL359" s="16" t="s">
        <v>422</v>
      </c>
      <c r="BM359" s="222" t="s">
        <v>1420</v>
      </c>
    </row>
    <row r="360" s="2" customFormat="1">
      <c r="A360" s="37"/>
      <c r="B360" s="38"/>
      <c r="C360" s="39"/>
      <c r="D360" s="224" t="s">
        <v>179</v>
      </c>
      <c r="E360" s="39"/>
      <c r="F360" s="225" t="s">
        <v>488</v>
      </c>
      <c r="G360" s="39"/>
      <c r="H360" s="39"/>
      <c r="I360" s="226"/>
      <c r="J360" s="39"/>
      <c r="K360" s="39"/>
      <c r="L360" s="43"/>
      <c r="M360" s="241"/>
      <c r="N360" s="242"/>
      <c r="O360" s="243"/>
      <c r="P360" s="243"/>
      <c r="Q360" s="243"/>
      <c r="R360" s="243"/>
      <c r="S360" s="243"/>
      <c r="T360" s="24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179</v>
      </c>
      <c r="AU360" s="16" t="s">
        <v>85</v>
      </c>
    </row>
    <row r="361" s="2" customFormat="1" ht="6.96" customHeight="1">
      <c r="A361" s="37"/>
      <c r="B361" s="58"/>
      <c r="C361" s="59"/>
      <c r="D361" s="59"/>
      <c r="E361" s="59"/>
      <c r="F361" s="59"/>
      <c r="G361" s="59"/>
      <c r="H361" s="59"/>
      <c r="I361" s="59"/>
      <c r="J361" s="59"/>
      <c r="K361" s="59"/>
      <c r="L361" s="43"/>
      <c r="M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</row>
  </sheetData>
  <sheetProtection sheet="1" autoFilter="0" formatColumns="0" formatRows="0" objects="1" scenarios="1" spinCount="100000" saltValue="bn2h5tj3mp5jl2x7MzQpvJvDIZHiH08crqne5X6KfDq6VBkptphaMBy2+rKVjZHhXUWm5JTaZdpWoG4dP5r8BQ==" hashValue="qPR+keuwV0UH/xHm60sZLj3/GlPnBCqW6ohJemOGOEss0bVpKFatomtC3W22SGE/fs1IwwVHj8WMiNuNM14aQg==" algorithmName="SHA-512" password="CC35"/>
  <autoFilter ref="C93:K360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3_01/121151124"/>
    <hyperlink ref="F100" r:id="rId2" display="https://podminky.urs.cz/item/CS_URS_2023_01/122151105"/>
    <hyperlink ref="F103" r:id="rId3" display="https://podminky.urs.cz/item/CS_URS_2023_01/122251101"/>
    <hyperlink ref="F106" r:id="rId4" display="https://podminky.urs.cz/item/CS_URS_2023_01/122251104"/>
    <hyperlink ref="F109" r:id="rId5" display="https://podminky.urs.cz/item/CS_URS_2023_01/122251405"/>
    <hyperlink ref="F112" r:id="rId6" display="https://podminky.urs.cz/item/CS_URS_2023_01/122251405"/>
    <hyperlink ref="F115" r:id="rId7" display="https://podminky.urs.cz/item/CS_URS_2023_01/122251405"/>
    <hyperlink ref="F118" r:id="rId8" display="https://podminky.urs.cz/item/CS_URS_2023_01/131251100"/>
    <hyperlink ref="F121" r:id="rId9" display="https://podminky.urs.cz/item/CS_URS_2023_01/132251103"/>
    <hyperlink ref="F124" r:id="rId10" display="https://podminky.urs.cz/item/CS_URS_2023_01/132251101"/>
    <hyperlink ref="F127" r:id="rId11" display="https://podminky.urs.cz/item/CS_URS_2023_01/162351103"/>
    <hyperlink ref="F130" r:id="rId12" display="https://podminky.urs.cz/item/CS_URS_2023_01/162351104"/>
    <hyperlink ref="F132" r:id="rId13" display="https://podminky.urs.cz/item/CS_URS_2023_01/162651112"/>
    <hyperlink ref="F134" r:id="rId14" display="https://podminky.urs.cz/item/CS_URS_2023_01/162651112"/>
    <hyperlink ref="F137" r:id="rId15" display="https://podminky.urs.cz/item/CS_URS_2023_01/162651112"/>
    <hyperlink ref="F140" r:id="rId16" display="https://podminky.urs.cz/item/CS_URS_2023_01/162651112"/>
    <hyperlink ref="F143" r:id="rId17" display="https://podminky.urs.cz/item/CS_URS_2023_01/162651112"/>
    <hyperlink ref="F146" r:id="rId18" display="https://podminky.urs.cz/item/CS_URS_2023_01/162651112"/>
    <hyperlink ref="F149" r:id="rId19" display="https://podminky.urs.cz/item/CS_URS_2023_01/162651112"/>
    <hyperlink ref="F152" r:id="rId20" display="https://podminky.urs.cz/item/CS_URS_2023_01/162651112"/>
    <hyperlink ref="F155" r:id="rId21" display="https://podminky.urs.cz/item/CS_URS_2023_01/171152111"/>
    <hyperlink ref="F157" r:id="rId22" display="https://podminky.urs.cz/item/CS_URS_2023_01/171152111"/>
    <hyperlink ref="F160" r:id="rId23" display="https://podminky.urs.cz/item/CS_URS_2023_01/171251201"/>
    <hyperlink ref="F163" r:id="rId24" display="https://podminky.urs.cz/item/CS_URS_2023_01/171251201"/>
    <hyperlink ref="F166" r:id="rId25" display="https://podminky.urs.cz/item/CS_URS_2023_01/171251201"/>
    <hyperlink ref="F169" r:id="rId26" display="https://podminky.urs.cz/item/CS_URS_2023_01/171251201"/>
    <hyperlink ref="F172" r:id="rId27" display="https://podminky.urs.cz/item/CS_URS_2023_01/171251201"/>
    <hyperlink ref="F175" r:id="rId28" display="https://podminky.urs.cz/item/CS_URS_2023_01/171251201"/>
    <hyperlink ref="F178" r:id="rId29" display="https://podminky.urs.cz/item/CS_URS_2023_01/171251201"/>
    <hyperlink ref="F180" r:id="rId30" display="https://podminky.urs.cz/item/CS_URS_2023_01/171201231"/>
    <hyperlink ref="F183" r:id="rId31" display="https://podminky.urs.cz/item/CS_URS_2023_01/171201231"/>
    <hyperlink ref="F186" r:id="rId32" display="https://podminky.urs.cz/item/CS_URS_2023_01/171201231"/>
    <hyperlink ref="F189" r:id="rId33" display="https://podminky.urs.cz/item/CS_URS_2023_01/171201231"/>
    <hyperlink ref="F192" r:id="rId34" display="https://podminky.urs.cz/item/CS_URS_2023_01/171201231"/>
    <hyperlink ref="F195" r:id="rId35" display="https://podminky.urs.cz/item/CS_URS_2023_01/171201231"/>
    <hyperlink ref="F198" r:id="rId36" display="https://podminky.urs.cz/item/CS_URS_2023_01/175151101"/>
    <hyperlink ref="F203" r:id="rId37" display="https://podminky.urs.cz/item/CS_URS_2023_01/181101131"/>
    <hyperlink ref="F206" r:id="rId38" display="https://podminky.urs.cz/item/CS_URS_2023_01/181951112"/>
    <hyperlink ref="F209" r:id="rId39" display="https://podminky.urs.cz/item/CS_URS_2023_01/181351113"/>
    <hyperlink ref="F211" r:id="rId40" display="https://podminky.urs.cz/item/CS_URS_2023_01/181451311"/>
    <hyperlink ref="F213" r:id="rId41" display="https://podminky.urs.cz/item/CS_URS_2023_01/181951112"/>
    <hyperlink ref="F218" r:id="rId42" display="https://podminky.urs.cz/item/CS_URS_2023_01/211531111"/>
    <hyperlink ref="F221" r:id="rId43" display="https://podminky.urs.cz/item/CS_URS_2023_01/211531111"/>
    <hyperlink ref="F224" r:id="rId44" display="https://podminky.urs.cz/item/CS_URS_2023_01/212751106"/>
    <hyperlink ref="F227" r:id="rId45" display="https://podminky.urs.cz/item/CS_URS_2023_01/212752131"/>
    <hyperlink ref="F230" r:id="rId46" display="https://podminky.urs.cz/item/CS_URS_2023_01/213141112"/>
    <hyperlink ref="F235" r:id="rId47" display="https://podminky.urs.cz/item/CS_URS_2023_01/213141112"/>
    <hyperlink ref="F240" r:id="rId48" display="https://podminky.urs.cz/item/CS_URS_2023_01/213141112"/>
    <hyperlink ref="F245" r:id="rId49" display="https://podminky.urs.cz/item/CS_URS_2023_01/213141112"/>
    <hyperlink ref="F250" r:id="rId50" display="https://podminky.urs.cz/item/CS_URS_2023_01/274311127"/>
    <hyperlink ref="F253" r:id="rId51" display="https://podminky.urs.cz/item/CS_URS_2023_01/274311128"/>
    <hyperlink ref="F257" r:id="rId52" display="https://podminky.urs.cz/item/CS_URS_2023_01/451313511"/>
    <hyperlink ref="F260" r:id="rId53" display="https://podminky.urs.cz/item/CS_URS_2023_01/462511111"/>
    <hyperlink ref="F263" r:id="rId54" display="https://podminky.urs.cz/item/CS_URS_2023_01/462511111"/>
    <hyperlink ref="F266" r:id="rId55" display="https://podminky.urs.cz/item/CS_URS_2023_01/463212121"/>
    <hyperlink ref="F269" r:id="rId56" display="https://podminky.urs.cz/item/CS_URS_2023_01/463212121"/>
    <hyperlink ref="F273" r:id="rId57" display="https://podminky.urs.cz/item/CS_URS_2023_01/564762111"/>
    <hyperlink ref="F276" r:id="rId58" display="https://podminky.urs.cz/item/CS_URS_2023_01/564851111"/>
    <hyperlink ref="F279" r:id="rId59" display="https://podminky.urs.cz/item/CS_URS_2023_01/564861111"/>
    <hyperlink ref="F282" r:id="rId60" display="https://podminky.urs.cz/item/CS_URS_2023_01/564952111"/>
    <hyperlink ref="F285" r:id="rId61" display="https://podminky.urs.cz/item/CS_URS_2023_01/565155121"/>
    <hyperlink ref="F288" r:id="rId62" display="https://podminky.urs.cz/item/CS_URS_2023_01/569831111"/>
    <hyperlink ref="F290" r:id="rId63" display="https://podminky.urs.cz/item/CS_URS_2023_01/571903111"/>
    <hyperlink ref="F292" r:id="rId64" display="https://podminky.urs.cz/item/CS_URS_2023_01/571906111"/>
    <hyperlink ref="F294" r:id="rId65" display="https://podminky.urs.cz/item/CS_URS_2023_01/573111111"/>
    <hyperlink ref="F297" r:id="rId66" display="https://podminky.urs.cz/item/CS_URS_2023_01/573211107"/>
    <hyperlink ref="F300" r:id="rId67" display="https://podminky.urs.cz/item/CS_URS_2023_01/577134121"/>
    <hyperlink ref="F303" r:id="rId68" display="https://podminky.urs.cz/item/CS_URS_2023_01/594511112"/>
    <hyperlink ref="F306" r:id="rId69" display="https://podminky.urs.cz/item/CS_URS_2023_01/599141111"/>
    <hyperlink ref="F308" r:id="rId70" display="https://podminky.urs.cz/item/CS_URS_2023_01/599632111"/>
    <hyperlink ref="F312" r:id="rId71" display="https://podminky.urs.cz/item/CS_URS_2023_01/820441113"/>
    <hyperlink ref="F316" r:id="rId72" display="https://podminky.urs.cz/item/CS_URS_2023_01/915121111"/>
    <hyperlink ref="F318" r:id="rId73" display="https://podminky.urs.cz/item/CS_URS_2023_01/915611111"/>
    <hyperlink ref="F320" r:id="rId74" display="https://podminky.urs.cz/item/CS_URS_2023_01/919441221"/>
    <hyperlink ref="F322" r:id="rId75" display="https://podminky.urs.cz/item/CS_URS_2023_01/919521140"/>
    <hyperlink ref="F326" r:id="rId76" display="https://podminky.urs.cz/item/CS_URS_2023_01/919735113"/>
    <hyperlink ref="F329" r:id="rId77" display="https://podminky.urs.cz/item/CS_URS_2023_01/998225111"/>
    <hyperlink ref="F333" r:id="rId78" display="https://podminky.urs.cz/item/CS_URS_2023_01/011314000"/>
    <hyperlink ref="F335" r:id="rId79" display="https://podminky.urs.cz/item/CS_URS_2023_01/012103000"/>
    <hyperlink ref="F338" r:id="rId80" display="https://podminky.urs.cz/item/CS_URS_2023_01/012203000"/>
    <hyperlink ref="F340" r:id="rId81" display="https://podminky.urs.cz/item/CS_URS_2023_01/012303000"/>
    <hyperlink ref="F342" r:id="rId82" display="https://podminky.urs.cz/item/CS_URS_2023_01/013254000"/>
    <hyperlink ref="F345" r:id="rId83" display="https://podminky.urs.cz/item/CS_URS_2023_01/032002000"/>
    <hyperlink ref="F347" r:id="rId84" display="https://podminky.urs.cz/item/CS_URS_2023_01/034503000"/>
    <hyperlink ref="F350" r:id="rId85" display="https://podminky.urs.cz/item/CS_URS_2023_01/042903000"/>
    <hyperlink ref="F353" r:id="rId86" display="https://podminky.urs.cz/item/CS_URS_2023_01/062002000"/>
    <hyperlink ref="F356" r:id="rId87" display="https://podminky.urs.cz/item/CS_URS_2023_01/070001000"/>
    <hyperlink ref="F360" r:id="rId88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1421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ROUND(J90,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ROUND((SUM(BE90:BE200)),  2)</f>
        <v>0</v>
      </c>
      <c r="G33" s="37"/>
      <c r="H33" s="37"/>
      <c r="I33" s="156">
        <v>0.20999999999999999</v>
      </c>
      <c r="J33" s="155">
        <f>ROUND(((SUM(BE90:BE200))*I33),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ROUND((SUM(BF90:BF200)),  2)</f>
        <v>0</v>
      </c>
      <c r="G34" s="37"/>
      <c r="H34" s="37"/>
      <c r="I34" s="156">
        <v>0.14999999999999999</v>
      </c>
      <c r="J34" s="155">
        <f>ROUND(((SUM(BF90:BF200))*I34),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ROUND((SUM(BG90:BG200)),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ROUND((SUM(BH90:BH200)),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ROUND((SUM(BI90:BI200)),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202303059 - SO 109 - Polní cesta DO 14 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J91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J92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143</v>
      </c>
      <c r="E62" s="181"/>
      <c r="F62" s="181"/>
      <c r="G62" s="181"/>
      <c r="H62" s="181"/>
      <c r="I62" s="181"/>
      <c r="J62" s="182">
        <f>J138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147</v>
      </c>
      <c r="E63" s="181"/>
      <c r="F63" s="181"/>
      <c r="G63" s="181"/>
      <c r="H63" s="181"/>
      <c r="I63" s="181"/>
      <c r="J63" s="182">
        <f>J165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3"/>
      <c r="C64" s="174"/>
      <c r="D64" s="175" t="s">
        <v>148</v>
      </c>
      <c r="E64" s="176"/>
      <c r="F64" s="176"/>
      <c r="G64" s="176"/>
      <c r="H64" s="176"/>
      <c r="I64" s="176"/>
      <c r="J64" s="177">
        <f>J168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149</v>
      </c>
      <c r="E65" s="181"/>
      <c r="F65" s="181"/>
      <c r="G65" s="181"/>
      <c r="H65" s="181"/>
      <c r="I65" s="181"/>
      <c r="J65" s="182">
        <f>J169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150</v>
      </c>
      <c r="E66" s="181"/>
      <c r="F66" s="181"/>
      <c r="G66" s="181"/>
      <c r="H66" s="181"/>
      <c r="I66" s="181"/>
      <c r="J66" s="182">
        <f>J183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151</v>
      </c>
      <c r="E67" s="181"/>
      <c r="F67" s="181"/>
      <c r="G67" s="181"/>
      <c r="H67" s="181"/>
      <c r="I67" s="181"/>
      <c r="J67" s="182">
        <f>J188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152</v>
      </c>
      <c r="E68" s="181"/>
      <c r="F68" s="181"/>
      <c r="G68" s="181"/>
      <c r="H68" s="181"/>
      <c r="I68" s="181"/>
      <c r="J68" s="182">
        <f>J191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153</v>
      </c>
      <c r="E69" s="181"/>
      <c r="F69" s="181"/>
      <c r="G69" s="181"/>
      <c r="H69" s="181"/>
      <c r="I69" s="181"/>
      <c r="J69" s="182">
        <f>J194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154</v>
      </c>
      <c r="E70" s="181"/>
      <c r="F70" s="181"/>
      <c r="G70" s="181"/>
      <c r="H70" s="181"/>
      <c r="I70" s="181"/>
      <c r="J70" s="182">
        <f>J198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155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8" t="str">
        <f>E7</f>
        <v>Polní cesty stavby D6 v k.ú. Řevničov(CU2023/1)</v>
      </c>
      <c r="F80" s="31"/>
      <c r="G80" s="31"/>
      <c r="H80" s="31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131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 xml:space="preserve">202303059 - SO 109 - Polní cesta DO 14 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Řevníčov</v>
      </c>
      <c r="G84" s="39"/>
      <c r="H84" s="39"/>
      <c r="I84" s="31" t="s">
        <v>23</v>
      </c>
      <c r="J84" s="71" t="str">
        <f>IF(J12="","",J12)</f>
        <v>18. 4. 2020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Státní pozemkový úřad</v>
      </c>
      <c r="G86" s="39"/>
      <c r="H86" s="39"/>
      <c r="I86" s="31" t="s">
        <v>33</v>
      </c>
      <c r="J86" s="35" t="str">
        <f>E21</f>
        <v>S-pro servis s.r.o.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 xml:space="preserve"> 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4"/>
      <c r="B89" s="185"/>
      <c r="C89" s="186" t="s">
        <v>156</v>
      </c>
      <c r="D89" s="187" t="s">
        <v>61</v>
      </c>
      <c r="E89" s="187" t="s">
        <v>57</v>
      </c>
      <c r="F89" s="187" t="s">
        <v>58</v>
      </c>
      <c r="G89" s="187" t="s">
        <v>157</v>
      </c>
      <c r="H89" s="187" t="s">
        <v>158</v>
      </c>
      <c r="I89" s="187" t="s">
        <v>159</v>
      </c>
      <c r="J89" s="187" t="s">
        <v>137</v>
      </c>
      <c r="K89" s="188" t="s">
        <v>160</v>
      </c>
      <c r="L89" s="189"/>
      <c r="M89" s="91" t="s">
        <v>19</v>
      </c>
      <c r="N89" s="92" t="s">
        <v>46</v>
      </c>
      <c r="O89" s="92" t="s">
        <v>161</v>
      </c>
      <c r="P89" s="92" t="s">
        <v>162</v>
      </c>
      <c r="Q89" s="92" t="s">
        <v>163</v>
      </c>
      <c r="R89" s="92" t="s">
        <v>164</v>
      </c>
      <c r="S89" s="92" t="s">
        <v>165</v>
      </c>
      <c r="T89" s="93" t="s">
        <v>166</v>
      </c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</row>
    <row r="90" s="2" customFormat="1" ht="22.8" customHeight="1">
      <c r="A90" s="37"/>
      <c r="B90" s="38"/>
      <c r="C90" s="98" t="s">
        <v>167</v>
      </c>
      <c r="D90" s="39"/>
      <c r="E90" s="39"/>
      <c r="F90" s="39"/>
      <c r="G90" s="39"/>
      <c r="H90" s="39"/>
      <c r="I90" s="39"/>
      <c r="J90" s="190">
        <f>BK90</f>
        <v>0</v>
      </c>
      <c r="K90" s="39"/>
      <c r="L90" s="43"/>
      <c r="M90" s="94"/>
      <c r="N90" s="191"/>
      <c r="O90" s="95"/>
      <c r="P90" s="192">
        <f>P91+P168</f>
        <v>0</v>
      </c>
      <c r="Q90" s="95"/>
      <c r="R90" s="192">
        <f>R91+R168</f>
        <v>301.17592726999999</v>
      </c>
      <c r="S90" s="95"/>
      <c r="T90" s="193">
        <f>T91+T168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138</v>
      </c>
      <c r="BK90" s="194">
        <f>BK91+BK168</f>
        <v>0</v>
      </c>
    </row>
    <row r="91" s="12" customFormat="1" ht="25.92" customHeight="1">
      <c r="A91" s="12"/>
      <c r="B91" s="195"/>
      <c r="C91" s="196"/>
      <c r="D91" s="197" t="s">
        <v>75</v>
      </c>
      <c r="E91" s="198" t="s">
        <v>168</v>
      </c>
      <c r="F91" s="198" t="s">
        <v>169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P92+P138+P165</f>
        <v>0</v>
      </c>
      <c r="Q91" s="203"/>
      <c r="R91" s="204">
        <f>R92+R138+R165</f>
        <v>301.17592726999999</v>
      </c>
      <c r="S91" s="203"/>
      <c r="T91" s="205">
        <f>T92+T138+T165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6" t="s">
        <v>83</v>
      </c>
      <c r="AT91" s="207" t="s">
        <v>75</v>
      </c>
      <c r="AU91" s="207" t="s">
        <v>76</v>
      </c>
      <c r="AY91" s="206" t="s">
        <v>170</v>
      </c>
      <c r="BK91" s="208">
        <f>BK92+BK138+BK165</f>
        <v>0</v>
      </c>
    </row>
    <row r="92" s="12" customFormat="1" ht="22.8" customHeight="1">
      <c r="A92" s="12"/>
      <c r="B92" s="195"/>
      <c r="C92" s="196"/>
      <c r="D92" s="197" t="s">
        <v>75</v>
      </c>
      <c r="E92" s="209" t="s">
        <v>83</v>
      </c>
      <c r="F92" s="209" t="s">
        <v>171</v>
      </c>
      <c r="G92" s="196"/>
      <c r="H92" s="196"/>
      <c r="I92" s="199"/>
      <c r="J92" s="210">
        <f>BK92</f>
        <v>0</v>
      </c>
      <c r="K92" s="196"/>
      <c r="L92" s="201"/>
      <c r="M92" s="202"/>
      <c r="N92" s="203"/>
      <c r="O92" s="203"/>
      <c r="P92" s="204">
        <f>SUM(P93:P137)</f>
        <v>0</v>
      </c>
      <c r="Q92" s="203"/>
      <c r="R92" s="204">
        <f>SUM(R93:R137)</f>
        <v>16.044549999999997</v>
      </c>
      <c r="S92" s="203"/>
      <c r="T92" s="205">
        <f>SUM(T93:T137)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6" t="s">
        <v>83</v>
      </c>
      <c r="AT92" s="207" t="s">
        <v>75</v>
      </c>
      <c r="AU92" s="207" t="s">
        <v>83</v>
      </c>
      <c r="AY92" s="206" t="s">
        <v>170</v>
      </c>
      <c r="BK92" s="208">
        <f>SUM(BK93:BK137)</f>
        <v>0</v>
      </c>
    </row>
    <row r="93" s="2" customFormat="1" ht="37.8" customHeight="1">
      <c r="A93" s="37"/>
      <c r="B93" s="38"/>
      <c r="C93" s="211" t="s">
        <v>83</v>
      </c>
      <c r="D93" s="211" t="s">
        <v>172</v>
      </c>
      <c r="E93" s="212" t="s">
        <v>1210</v>
      </c>
      <c r="F93" s="213" t="s">
        <v>1211</v>
      </c>
      <c r="G93" s="214" t="s">
        <v>175</v>
      </c>
      <c r="H93" s="215">
        <v>985.34000000000003</v>
      </c>
      <c r="I93" s="216"/>
      <c r="J93" s="217">
        <f>ROUND(I93*H93,2)</f>
        <v>0</v>
      </c>
      <c r="K93" s="213" t="s">
        <v>176</v>
      </c>
      <c r="L93" s="43"/>
      <c r="M93" s="218" t="s">
        <v>19</v>
      </c>
      <c r="N93" s="219" t="s">
        <v>47</v>
      </c>
      <c r="O93" s="83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2" t="s">
        <v>177</v>
      </c>
      <c r="AT93" s="222" t="s">
        <v>172</v>
      </c>
      <c r="AU93" s="222" t="s">
        <v>85</v>
      </c>
      <c r="AY93" s="16" t="s">
        <v>170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83</v>
      </c>
      <c r="BK93" s="223">
        <f>ROUND(I93*H93,2)</f>
        <v>0</v>
      </c>
      <c r="BL93" s="16" t="s">
        <v>177</v>
      </c>
      <c r="BM93" s="222" t="s">
        <v>1422</v>
      </c>
    </row>
    <row r="94" s="2" customFormat="1">
      <c r="A94" s="37"/>
      <c r="B94" s="38"/>
      <c r="C94" s="39"/>
      <c r="D94" s="224" t="s">
        <v>179</v>
      </c>
      <c r="E94" s="39"/>
      <c r="F94" s="225" t="s">
        <v>1213</v>
      </c>
      <c r="G94" s="39"/>
      <c r="H94" s="39"/>
      <c r="I94" s="226"/>
      <c r="J94" s="39"/>
      <c r="K94" s="39"/>
      <c r="L94" s="43"/>
      <c r="M94" s="227"/>
      <c r="N94" s="228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179</v>
      </c>
      <c r="AU94" s="16" t="s">
        <v>85</v>
      </c>
    </row>
    <row r="95" s="2" customFormat="1" ht="16.5" customHeight="1">
      <c r="A95" s="37"/>
      <c r="B95" s="38"/>
      <c r="C95" s="231" t="s">
        <v>85</v>
      </c>
      <c r="D95" s="231" t="s">
        <v>240</v>
      </c>
      <c r="E95" s="232" t="s">
        <v>512</v>
      </c>
      <c r="F95" s="233" t="s">
        <v>940</v>
      </c>
      <c r="G95" s="234" t="s">
        <v>225</v>
      </c>
      <c r="H95" s="235">
        <v>16.02</v>
      </c>
      <c r="I95" s="236"/>
      <c r="J95" s="237">
        <f>ROUND(I95*H95,2)</f>
        <v>0</v>
      </c>
      <c r="K95" s="233" t="s">
        <v>176</v>
      </c>
      <c r="L95" s="238"/>
      <c r="M95" s="239" t="s">
        <v>19</v>
      </c>
      <c r="N95" s="240" t="s">
        <v>47</v>
      </c>
      <c r="O95" s="83"/>
      <c r="P95" s="220">
        <f>O95*H95</f>
        <v>0</v>
      </c>
      <c r="Q95" s="220">
        <v>1</v>
      </c>
      <c r="R95" s="220">
        <f>Q95*H95</f>
        <v>16.02</v>
      </c>
      <c r="S95" s="220">
        <v>0</v>
      </c>
      <c r="T95" s="22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2" t="s">
        <v>211</v>
      </c>
      <c r="AT95" s="222" t="s">
        <v>240</v>
      </c>
      <c r="AU95" s="222" t="s">
        <v>85</v>
      </c>
      <c r="AY95" s="16" t="s">
        <v>170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83</v>
      </c>
      <c r="BK95" s="223">
        <f>ROUND(I95*H95,2)</f>
        <v>0</v>
      </c>
      <c r="BL95" s="16" t="s">
        <v>177</v>
      </c>
      <c r="BM95" s="222" t="s">
        <v>1423</v>
      </c>
    </row>
    <row r="96" s="2" customFormat="1">
      <c r="A96" s="37"/>
      <c r="B96" s="38"/>
      <c r="C96" s="39"/>
      <c r="D96" s="229" t="s">
        <v>181</v>
      </c>
      <c r="E96" s="39"/>
      <c r="F96" s="230" t="s">
        <v>1424</v>
      </c>
      <c r="G96" s="39"/>
      <c r="H96" s="39"/>
      <c r="I96" s="226"/>
      <c r="J96" s="39"/>
      <c r="K96" s="39"/>
      <c r="L96" s="43"/>
      <c r="M96" s="227"/>
      <c r="N96" s="228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181</v>
      </c>
      <c r="AU96" s="16" t="s">
        <v>85</v>
      </c>
    </row>
    <row r="97" s="2" customFormat="1" ht="16.5" customHeight="1">
      <c r="A97" s="37"/>
      <c r="B97" s="38"/>
      <c r="C97" s="211" t="s">
        <v>188</v>
      </c>
      <c r="D97" s="211" t="s">
        <v>172</v>
      </c>
      <c r="E97" s="212" t="s">
        <v>943</v>
      </c>
      <c r="F97" s="213" t="s">
        <v>944</v>
      </c>
      <c r="G97" s="214" t="s">
        <v>175</v>
      </c>
      <c r="H97" s="215">
        <v>538.04999999999995</v>
      </c>
      <c r="I97" s="216"/>
      <c r="J97" s="217">
        <f>ROUND(I97*H97,2)</f>
        <v>0</v>
      </c>
      <c r="K97" s="213" t="s">
        <v>176</v>
      </c>
      <c r="L97" s="43"/>
      <c r="M97" s="218" t="s">
        <v>19</v>
      </c>
      <c r="N97" s="219" t="s">
        <v>47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177</v>
      </c>
      <c r="AT97" s="222" t="s">
        <v>172</v>
      </c>
      <c r="AU97" s="222" t="s">
        <v>85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83</v>
      </c>
      <c r="BK97" s="223">
        <f>ROUND(I97*H97,2)</f>
        <v>0</v>
      </c>
      <c r="BL97" s="16" t="s">
        <v>177</v>
      </c>
      <c r="BM97" s="222" t="s">
        <v>1425</v>
      </c>
    </row>
    <row r="98" s="2" customFormat="1">
      <c r="A98" s="37"/>
      <c r="B98" s="38"/>
      <c r="C98" s="39"/>
      <c r="D98" s="224" t="s">
        <v>179</v>
      </c>
      <c r="E98" s="39"/>
      <c r="F98" s="225" t="s">
        <v>946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179</v>
      </c>
      <c r="AU98" s="16" t="s">
        <v>85</v>
      </c>
    </row>
    <row r="99" s="2" customFormat="1" ht="21.75" customHeight="1">
      <c r="A99" s="37"/>
      <c r="B99" s="38"/>
      <c r="C99" s="211" t="s">
        <v>177</v>
      </c>
      <c r="D99" s="211" t="s">
        <v>172</v>
      </c>
      <c r="E99" s="212" t="s">
        <v>195</v>
      </c>
      <c r="F99" s="213" t="s">
        <v>196</v>
      </c>
      <c r="G99" s="214" t="s">
        <v>191</v>
      </c>
      <c r="H99" s="215">
        <v>161.874</v>
      </c>
      <c r="I99" s="216"/>
      <c r="J99" s="217">
        <f>ROUND(I99*H99,2)</f>
        <v>0</v>
      </c>
      <c r="K99" s="213" t="s">
        <v>176</v>
      </c>
      <c r="L99" s="43"/>
      <c r="M99" s="218" t="s">
        <v>19</v>
      </c>
      <c r="N99" s="219" t="s">
        <v>47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177</v>
      </c>
      <c r="AT99" s="222" t="s">
        <v>172</v>
      </c>
      <c r="AU99" s="222" t="s">
        <v>85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83</v>
      </c>
      <c r="BK99" s="223">
        <f>ROUND(I99*H99,2)</f>
        <v>0</v>
      </c>
      <c r="BL99" s="16" t="s">
        <v>177</v>
      </c>
      <c r="BM99" s="222" t="s">
        <v>1426</v>
      </c>
    </row>
    <row r="100" s="2" customFormat="1">
      <c r="A100" s="37"/>
      <c r="B100" s="38"/>
      <c r="C100" s="39"/>
      <c r="D100" s="224" t="s">
        <v>179</v>
      </c>
      <c r="E100" s="39"/>
      <c r="F100" s="225" t="s">
        <v>198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179</v>
      </c>
      <c r="AU100" s="16" t="s">
        <v>85</v>
      </c>
    </row>
    <row r="101" s="2" customFormat="1">
      <c r="A101" s="37"/>
      <c r="B101" s="38"/>
      <c r="C101" s="39"/>
      <c r="D101" s="229" t="s">
        <v>181</v>
      </c>
      <c r="E101" s="39"/>
      <c r="F101" s="230" t="s">
        <v>550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181</v>
      </c>
      <c r="AU101" s="16" t="s">
        <v>85</v>
      </c>
    </row>
    <row r="102" s="2" customFormat="1" ht="24.15" customHeight="1">
      <c r="A102" s="37"/>
      <c r="B102" s="38"/>
      <c r="C102" s="211" t="s">
        <v>200</v>
      </c>
      <c r="D102" s="211" t="s">
        <v>172</v>
      </c>
      <c r="E102" s="212" t="s">
        <v>1427</v>
      </c>
      <c r="F102" s="213" t="s">
        <v>1428</v>
      </c>
      <c r="G102" s="214" t="s">
        <v>191</v>
      </c>
      <c r="H102" s="215">
        <v>51.299999999999997</v>
      </c>
      <c r="I102" s="216"/>
      <c r="J102" s="217">
        <f>ROUND(I102*H102,2)</f>
        <v>0</v>
      </c>
      <c r="K102" s="213" t="s">
        <v>176</v>
      </c>
      <c r="L102" s="43"/>
      <c r="M102" s="218" t="s">
        <v>19</v>
      </c>
      <c r="N102" s="219" t="s">
        <v>47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177</v>
      </c>
      <c r="AT102" s="222" t="s">
        <v>172</v>
      </c>
      <c r="AU102" s="222" t="s">
        <v>85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83</v>
      </c>
      <c r="BK102" s="223">
        <f>ROUND(I102*H102,2)</f>
        <v>0</v>
      </c>
      <c r="BL102" s="16" t="s">
        <v>177</v>
      </c>
      <c r="BM102" s="222" t="s">
        <v>1429</v>
      </c>
    </row>
    <row r="103" s="2" customFormat="1">
      <c r="A103" s="37"/>
      <c r="B103" s="38"/>
      <c r="C103" s="39"/>
      <c r="D103" s="224" t="s">
        <v>179</v>
      </c>
      <c r="E103" s="39"/>
      <c r="F103" s="225" t="s">
        <v>1430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179</v>
      </c>
      <c r="AU103" s="16" t="s">
        <v>85</v>
      </c>
    </row>
    <row r="104" s="2" customFormat="1">
      <c r="A104" s="37"/>
      <c r="B104" s="38"/>
      <c r="C104" s="39"/>
      <c r="D104" s="229" t="s">
        <v>181</v>
      </c>
      <c r="E104" s="39"/>
      <c r="F104" s="230" t="s">
        <v>1431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181</v>
      </c>
      <c r="AU104" s="16" t="s">
        <v>85</v>
      </c>
    </row>
    <row r="105" s="2" customFormat="1" ht="37.8" customHeight="1">
      <c r="A105" s="37"/>
      <c r="B105" s="38"/>
      <c r="C105" s="211" t="s">
        <v>203</v>
      </c>
      <c r="D105" s="211" t="s">
        <v>172</v>
      </c>
      <c r="E105" s="212" t="s">
        <v>752</v>
      </c>
      <c r="F105" s="213" t="s">
        <v>753</v>
      </c>
      <c r="G105" s="214" t="s">
        <v>191</v>
      </c>
      <c r="H105" s="215">
        <v>51.299999999999997</v>
      </c>
      <c r="I105" s="216"/>
      <c r="J105" s="217">
        <f>ROUND(I105*H105,2)</f>
        <v>0</v>
      </c>
      <c r="K105" s="213" t="s">
        <v>176</v>
      </c>
      <c r="L105" s="43"/>
      <c r="M105" s="218" t="s">
        <v>19</v>
      </c>
      <c r="N105" s="219" t="s">
        <v>47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177</v>
      </c>
      <c r="AT105" s="222" t="s">
        <v>172</v>
      </c>
      <c r="AU105" s="222" t="s">
        <v>85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83</v>
      </c>
      <c r="BK105" s="223">
        <f>ROUND(I105*H105,2)</f>
        <v>0</v>
      </c>
      <c r="BL105" s="16" t="s">
        <v>177</v>
      </c>
      <c r="BM105" s="222" t="s">
        <v>1432</v>
      </c>
    </row>
    <row r="106" s="2" customFormat="1">
      <c r="A106" s="37"/>
      <c r="B106" s="38"/>
      <c r="C106" s="39"/>
      <c r="D106" s="224" t="s">
        <v>179</v>
      </c>
      <c r="E106" s="39"/>
      <c r="F106" s="225" t="s">
        <v>755</v>
      </c>
      <c r="G106" s="39"/>
      <c r="H106" s="39"/>
      <c r="I106" s="226"/>
      <c r="J106" s="39"/>
      <c r="K106" s="39"/>
      <c r="L106" s="43"/>
      <c r="M106" s="227"/>
      <c r="N106" s="228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179</v>
      </c>
      <c r="AU106" s="16" t="s">
        <v>85</v>
      </c>
    </row>
    <row r="107" s="2" customFormat="1" ht="37.8" customHeight="1">
      <c r="A107" s="37"/>
      <c r="B107" s="38"/>
      <c r="C107" s="211" t="s">
        <v>209</v>
      </c>
      <c r="D107" s="211" t="s">
        <v>172</v>
      </c>
      <c r="E107" s="212" t="s">
        <v>204</v>
      </c>
      <c r="F107" s="213" t="s">
        <v>205</v>
      </c>
      <c r="G107" s="214" t="s">
        <v>191</v>
      </c>
      <c r="H107" s="215">
        <v>269.48399999999998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47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85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83</v>
      </c>
      <c r="BK107" s="223">
        <f>ROUND(I107*H107,2)</f>
        <v>0</v>
      </c>
      <c r="BL107" s="16" t="s">
        <v>177</v>
      </c>
      <c r="BM107" s="222" t="s">
        <v>1433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207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85</v>
      </c>
    </row>
    <row r="109" s="2" customFormat="1">
      <c r="A109" s="37"/>
      <c r="B109" s="38"/>
      <c r="C109" s="39"/>
      <c r="D109" s="229" t="s">
        <v>181</v>
      </c>
      <c r="E109" s="39"/>
      <c r="F109" s="230" t="s">
        <v>1434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181</v>
      </c>
      <c r="AU109" s="16" t="s">
        <v>85</v>
      </c>
    </row>
    <row r="110" s="2" customFormat="1" ht="37.8" customHeight="1">
      <c r="A110" s="37"/>
      <c r="B110" s="38"/>
      <c r="C110" s="211" t="s">
        <v>211</v>
      </c>
      <c r="D110" s="211" t="s">
        <v>172</v>
      </c>
      <c r="E110" s="212" t="s">
        <v>204</v>
      </c>
      <c r="F110" s="213" t="s">
        <v>205</v>
      </c>
      <c r="G110" s="214" t="s">
        <v>191</v>
      </c>
      <c r="H110" s="215">
        <v>107.61</v>
      </c>
      <c r="I110" s="216"/>
      <c r="J110" s="217">
        <f>ROUND(I110*H110,2)</f>
        <v>0</v>
      </c>
      <c r="K110" s="213" t="s">
        <v>176</v>
      </c>
      <c r="L110" s="43"/>
      <c r="M110" s="218" t="s">
        <v>19</v>
      </c>
      <c r="N110" s="219" t="s">
        <v>47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177</v>
      </c>
      <c r="AT110" s="222" t="s">
        <v>172</v>
      </c>
      <c r="AU110" s="222" t="s">
        <v>85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83</v>
      </c>
      <c r="BK110" s="223">
        <f>ROUND(I110*H110,2)</f>
        <v>0</v>
      </c>
      <c r="BL110" s="16" t="s">
        <v>177</v>
      </c>
      <c r="BM110" s="222" t="s">
        <v>1435</v>
      </c>
    </row>
    <row r="111" s="2" customFormat="1">
      <c r="A111" s="37"/>
      <c r="B111" s="38"/>
      <c r="C111" s="39"/>
      <c r="D111" s="224" t="s">
        <v>179</v>
      </c>
      <c r="E111" s="39"/>
      <c r="F111" s="225" t="s">
        <v>207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179</v>
      </c>
      <c r="AU111" s="16" t="s">
        <v>85</v>
      </c>
    </row>
    <row r="112" s="2" customFormat="1">
      <c r="A112" s="37"/>
      <c r="B112" s="38"/>
      <c r="C112" s="39"/>
      <c r="D112" s="229" t="s">
        <v>181</v>
      </c>
      <c r="E112" s="39"/>
      <c r="F112" s="230" t="s">
        <v>971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181</v>
      </c>
      <c r="AU112" s="16" t="s">
        <v>85</v>
      </c>
    </row>
    <row r="113" s="2" customFormat="1" ht="24.15" customHeight="1">
      <c r="A113" s="37"/>
      <c r="B113" s="38"/>
      <c r="C113" s="211" t="s">
        <v>213</v>
      </c>
      <c r="D113" s="211" t="s">
        <v>172</v>
      </c>
      <c r="E113" s="212" t="s">
        <v>767</v>
      </c>
      <c r="F113" s="213" t="s">
        <v>768</v>
      </c>
      <c r="G113" s="214" t="s">
        <v>191</v>
      </c>
      <c r="H113" s="215">
        <v>161.874</v>
      </c>
      <c r="I113" s="216"/>
      <c r="J113" s="217">
        <f>ROUND(I113*H113,2)</f>
        <v>0</v>
      </c>
      <c r="K113" s="213" t="s">
        <v>176</v>
      </c>
      <c r="L113" s="43"/>
      <c r="M113" s="218" t="s">
        <v>19</v>
      </c>
      <c r="N113" s="219" t="s">
        <v>47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177</v>
      </c>
      <c r="AT113" s="222" t="s">
        <v>172</v>
      </c>
      <c r="AU113" s="222" t="s">
        <v>85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83</v>
      </c>
      <c r="BK113" s="223">
        <f>ROUND(I113*H113,2)</f>
        <v>0</v>
      </c>
      <c r="BL113" s="16" t="s">
        <v>177</v>
      </c>
      <c r="BM113" s="222" t="s">
        <v>1436</v>
      </c>
    </row>
    <row r="114" s="2" customFormat="1">
      <c r="A114" s="37"/>
      <c r="B114" s="38"/>
      <c r="C114" s="39"/>
      <c r="D114" s="224" t="s">
        <v>179</v>
      </c>
      <c r="E114" s="39"/>
      <c r="F114" s="225" t="s">
        <v>770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85</v>
      </c>
    </row>
    <row r="115" s="2" customFormat="1">
      <c r="A115" s="37"/>
      <c r="B115" s="38"/>
      <c r="C115" s="39"/>
      <c r="D115" s="229" t="s">
        <v>181</v>
      </c>
      <c r="E115" s="39"/>
      <c r="F115" s="230" t="s">
        <v>529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181</v>
      </c>
      <c r="AU115" s="16" t="s">
        <v>85</v>
      </c>
    </row>
    <row r="116" s="2" customFormat="1" ht="24.15" customHeight="1">
      <c r="A116" s="37"/>
      <c r="B116" s="38"/>
      <c r="C116" s="211" t="s">
        <v>218</v>
      </c>
      <c r="D116" s="211" t="s">
        <v>172</v>
      </c>
      <c r="E116" s="212" t="s">
        <v>767</v>
      </c>
      <c r="F116" s="213" t="s">
        <v>768</v>
      </c>
      <c r="G116" s="214" t="s">
        <v>191</v>
      </c>
      <c r="H116" s="215">
        <v>107.61</v>
      </c>
      <c r="I116" s="216"/>
      <c r="J116" s="217">
        <f>ROUND(I116*H116,2)</f>
        <v>0</v>
      </c>
      <c r="K116" s="213" t="s">
        <v>176</v>
      </c>
      <c r="L116" s="43"/>
      <c r="M116" s="218" t="s">
        <v>19</v>
      </c>
      <c r="N116" s="219" t="s">
        <v>47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177</v>
      </c>
      <c r="AT116" s="222" t="s">
        <v>172</v>
      </c>
      <c r="AU116" s="222" t="s">
        <v>85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83</v>
      </c>
      <c r="BK116" s="223">
        <f>ROUND(I116*H116,2)</f>
        <v>0</v>
      </c>
      <c r="BL116" s="16" t="s">
        <v>177</v>
      </c>
      <c r="BM116" s="222" t="s">
        <v>1437</v>
      </c>
    </row>
    <row r="117" s="2" customFormat="1">
      <c r="A117" s="37"/>
      <c r="B117" s="38"/>
      <c r="C117" s="39"/>
      <c r="D117" s="224" t="s">
        <v>179</v>
      </c>
      <c r="E117" s="39"/>
      <c r="F117" s="225" t="s">
        <v>770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179</v>
      </c>
      <c r="AU117" s="16" t="s">
        <v>85</v>
      </c>
    </row>
    <row r="118" s="2" customFormat="1" ht="24.15" customHeight="1">
      <c r="A118" s="37"/>
      <c r="B118" s="38"/>
      <c r="C118" s="211" t="s">
        <v>220</v>
      </c>
      <c r="D118" s="211" t="s">
        <v>172</v>
      </c>
      <c r="E118" s="212" t="s">
        <v>532</v>
      </c>
      <c r="F118" s="213" t="s">
        <v>533</v>
      </c>
      <c r="G118" s="214" t="s">
        <v>225</v>
      </c>
      <c r="H118" s="215">
        <v>283.279</v>
      </c>
      <c r="I118" s="216"/>
      <c r="J118" s="217">
        <f>ROUND(I118*H118,2)</f>
        <v>0</v>
      </c>
      <c r="K118" s="213" t="s">
        <v>176</v>
      </c>
      <c r="L118" s="43"/>
      <c r="M118" s="218" t="s">
        <v>19</v>
      </c>
      <c r="N118" s="219" t="s">
        <v>47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177</v>
      </c>
      <c r="AT118" s="222" t="s">
        <v>172</v>
      </c>
      <c r="AU118" s="222" t="s">
        <v>85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83</v>
      </c>
      <c r="BK118" s="223">
        <f>ROUND(I118*H118,2)</f>
        <v>0</v>
      </c>
      <c r="BL118" s="16" t="s">
        <v>177</v>
      </c>
      <c r="BM118" s="222" t="s">
        <v>1438</v>
      </c>
    </row>
    <row r="119" s="2" customFormat="1">
      <c r="A119" s="37"/>
      <c r="B119" s="38"/>
      <c r="C119" s="39"/>
      <c r="D119" s="224" t="s">
        <v>179</v>
      </c>
      <c r="E119" s="39"/>
      <c r="F119" s="225" t="s">
        <v>535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179</v>
      </c>
      <c r="AU119" s="16" t="s">
        <v>85</v>
      </c>
    </row>
    <row r="120" s="2" customFormat="1">
      <c r="A120" s="37"/>
      <c r="B120" s="38"/>
      <c r="C120" s="39"/>
      <c r="D120" s="229" t="s">
        <v>181</v>
      </c>
      <c r="E120" s="39"/>
      <c r="F120" s="230" t="s">
        <v>1439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181</v>
      </c>
      <c r="AU120" s="16" t="s">
        <v>85</v>
      </c>
    </row>
    <row r="121" s="2" customFormat="1" ht="24.15" customHeight="1">
      <c r="A121" s="37"/>
      <c r="B121" s="38"/>
      <c r="C121" s="211" t="s">
        <v>222</v>
      </c>
      <c r="D121" s="211" t="s">
        <v>172</v>
      </c>
      <c r="E121" s="212" t="s">
        <v>790</v>
      </c>
      <c r="F121" s="213" t="s">
        <v>981</v>
      </c>
      <c r="G121" s="214" t="s">
        <v>191</v>
      </c>
      <c r="H121" s="215">
        <v>135.11500000000001</v>
      </c>
      <c r="I121" s="216"/>
      <c r="J121" s="217">
        <f>ROUND(I121*H121,2)</f>
        <v>0</v>
      </c>
      <c r="K121" s="213" t="s">
        <v>176</v>
      </c>
      <c r="L121" s="43"/>
      <c r="M121" s="218" t="s">
        <v>19</v>
      </c>
      <c r="N121" s="219" t="s">
        <v>47</v>
      </c>
      <c r="O121" s="83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177</v>
      </c>
      <c r="AT121" s="222" t="s">
        <v>172</v>
      </c>
      <c r="AU121" s="222" t="s">
        <v>85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83</v>
      </c>
      <c r="BK121" s="223">
        <f>ROUND(I121*H121,2)</f>
        <v>0</v>
      </c>
      <c r="BL121" s="16" t="s">
        <v>177</v>
      </c>
      <c r="BM121" s="222" t="s">
        <v>1440</v>
      </c>
    </row>
    <row r="122" s="2" customFormat="1">
      <c r="A122" s="37"/>
      <c r="B122" s="38"/>
      <c r="C122" s="39"/>
      <c r="D122" s="224" t="s">
        <v>179</v>
      </c>
      <c r="E122" s="39"/>
      <c r="F122" s="225" t="s">
        <v>793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85</v>
      </c>
    </row>
    <row r="123" s="2" customFormat="1">
      <c r="A123" s="37"/>
      <c r="B123" s="38"/>
      <c r="C123" s="39"/>
      <c r="D123" s="229" t="s">
        <v>181</v>
      </c>
      <c r="E123" s="39"/>
      <c r="F123" s="230" t="s">
        <v>1441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181</v>
      </c>
      <c r="AU123" s="16" t="s">
        <v>85</v>
      </c>
    </row>
    <row r="124" s="2" customFormat="1" ht="21.75" customHeight="1">
      <c r="A124" s="37"/>
      <c r="B124" s="38"/>
      <c r="C124" s="211" t="s">
        <v>229</v>
      </c>
      <c r="D124" s="211" t="s">
        <v>172</v>
      </c>
      <c r="E124" s="212" t="s">
        <v>546</v>
      </c>
      <c r="F124" s="213" t="s">
        <v>547</v>
      </c>
      <c r="G124" s="214" t="s">
        <v>175</v>
      </c>
      <c r="H124" s="215">
        <v>900.76700000000005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47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177</v>
      </c>
      <c r="AT124" s="222" t="s">
        <v>172</v>
      </c>
      <c r="AU124" s="222" t="s">
        <v>85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83</v>
      </c>
      <c r="BK124" s="223">
        <f>ROUND(I124*H124,2)</f>
        <v>0</v>
      </c>
      <c r="BL124" s="16" t="s">
        <v>177</v>
      </c>
      <c r="BM124" s="222" t="s">
        <v>1442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549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85</v>
      </c>
    </row>
    <row r="126" s="2" customFormat="1">
      <c r="A126" s="37"/>
      <c r="B126" s="38"/>
      <c r="C126" s="39"/>
      <c r="D126" s="229" t="s">
        <v>181</v>
      </c>
      <c r="E126" s="39"/>
      <c r="F126" s="230" t="s">
        <v>550</v>
      </c>
      <c r="G126" s="39"/>
      <c r="H126" s="39"/>
      <c r="I126" s="226"/>
      <c r="J126" s="39"/>
      <c r="K126" s="39"/>
      <c r="L126" s="43"/>
      <c r="M126" s="227"/>
      <c r="N126" s="228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181</v>
      </c>
      <c r="AU126" s="16" t="s">
        <v>85</v>
      </c>
    </row>
    <row r="127" s="2" customFormat="1" ht="24.15" customHeight="1">
      <c r="A127" s="37"/>
      <c r="B127" s="38"/>
      <c r="C127" s="211" t="s">
        <v>232</v>
      </c>
      <c r="D127" s="211" t="s">
        <v>172</v>
      </c>
      <c r="E127" s="212" t="s">
        <v>1164</v>
      </c>
      <c r="F127" s="213" t="s">
        <v>1165</v>
      </c>
      <c r="G127" s="214" t="s">
        <v>175</v>
      </c>
      <c r="H127" s="215">
        <v>538.04999999999995</v>
      </c>
      <c r="I127" s="216"/>
      <c r="J127" s="217">
        <f>ROUND(I127*H127,2)</f>
        <v>0</v>
      </c>
      <c r="K127" s="213" t="s">
        <v>176</v>
      </c>
      <c r="L127" s="43"/>
      <c r="M127" s="218" t="s">
        <v>19</v>
      </c>
      <c r="N127" s="219" t="s">
        <v>47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177</v>
      </c>
      <c r="AT127" s="222" t="s">
        <v>172</v>
      </c>
      <c r="AU127" s="222" t="s">
        <v>85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83</v>
      </c>
      <c r="BK127" s="223">
        <f>ROUND(I127*H127,2)</f>
        <v>0</v>
      </c>
      <c r="BL127" s="16" t="s">
        <v>177</v>
      </c>
      <c r="BM127" s="222" t="s">
        <v>1443</v>
      </c>
    </row>
    <row r="128" s="2" customFormat="1">
      <c r="A128" s="37"/>
      <c r="B128" s="38"/>
      <c r="C128" s="39"/>
      <c r="D128" s="224" t="s">
        <v>179</v>
      </c>
      <c r="E128" s="39"/>
      <c r="F128" s="225" t="s">
        <v>1167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179</v>
      </c>
      <c r="AU128" s="16" t="s">
        <v>85</v>
      </c>
    </row>
    <row r="129" s="2" customFormat="1" ht="24.15" customHeight="1">
      <c r="A129" s="37"/>
      <c r="B129" s="38"/>
      <c r="C129" s="211" t="s">
        <v>8</v>
      </c>
      <c r="D129" s="211" t="s">
        <v>172</v>
      </c>
      <c r="E129" s="212" t="s">
        <v>805</v>
      </c>
      <c r="F129" s="213" t="s">
        <v>806</v>
      </c>
      <c r="G129" s="214" t="s">
        <v>175</v>
      </c>
      <c r="H129" s="215">
        <v>342</v>
      </c>
      <c r="I129" s="216"/>
      <c r="J129" s="217">
        <f>ROUND(I129*H129,2)</f>
        <v>0</v>
      </c>
      <c r="K129" s="213" t="s">
        <v>176</v>
      </c>
      <c r="L129" s="43"/>
      <c r="M129" s="218" t="s">
        <v>19</v>
      </c>
      <c r="N129" s="219" t="s">
        <v>47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177</v>
      </c>
      <c r="AT129" s="222" t="s">
        <v>172</v>
      </c>
      <c r="AU129" s="222" t="s">
        <v>85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83</v>
      </c>
      <c r="BK129" s="223">
        <f>ROUND(I129*H129,2)</f>
        <v>0</v>
      </c>
      <c r="BL129" s="16" t="s">
        <v>177</v>
      </c>
      <c r="BM129" s="222" t="s">
        <v>1444</v>
      </c>
    </row>
    <row r="130" s="2" customFormat="1">
      <c r="A130" s="37"/>
      <c r="B130" s="38"/>
      <c r="C130" s="39"/>
      <c r="D130" s="224" t="s">
        <v>179</v>
      </c>
      <c r="E130" s="39"/>
      <c r="F130" s="225" t="s">
        <v>808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179</v>
      </c>
      <c r="AU130" s="16" t="s">
        <v>85</v>
      </c>
    </row>
    <row r="131" s="2" customFormat="1" ht="24.15" customHeight="1">
      <c r="A131" s="37"/>
      <c r="B131" s="38"/>
      <c r="C131" s="211" t="s">
        <v>239</v>
      </c>
      <c r="D131" s="211" t="s">
        <v>172</v>
      </c>
      <c r="E131" s="212" t="s">
        <v>1169</v>
      </c>
      <c r="F131" s="213" t="s">
        <v>1170</v>
      </c>
      <c r="G131" s="214" t="s">
        <v>175</v>
      </c>
      <c r="H131" s="215">
        <v>538.04999999999995</v>
      </c>
      <c r="I131" s="216"/>
      <c r="J131" s="217">
        <f>ROUND(I131*H131,2)</f>
        <v>0</v>
      </c>
      <c r="K131" s="213" t="s">
        <v>176</v>
      </c>
      <c r="L131" s="43"/>
      <c r="M131" s="218" t="s">
        <v>19</v>
      </c>
      <c r="N131" s="219" t="s">
        <v>47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177</v>
      </c>
      <c r="AT131" s="222" t="s">
        <v>172</v>
      </c>
      <c r="AU131" s="222" t="s">
        <v>85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83</v>
      </c>
      <c r="BK131" s="223">
        <f>ROUND(I131*H131,2)</f>
        <v>0</v>
      </c>
      <c r="BL131" s="16" t="s">
        <v>177</v>
      </c>
      <c r="BM131" s="222" t="s">
        <v>1445</v>
      </c>
    </row>
    <row r="132" s="2" customFormat="1">
      <c r="A132" s="37"/>
      <c r="B132" s="38"/>
      <c r="C132" s="39"/>
      <c r="D132" s="224" t="s">
        <v>179</v>
      </c>
      <c r="E132" s="39"/>
      <c r="F132" s="225" t="s">
        <v>1172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179</v>
      </c>
      <c r="AU132" s="16" t="s">
        <v>85</v>
      </c>
    </row>
    <row r="133" s="2" customFormat="1" ht="16.5" customHeight="1">
      <c r="A133" s="37"/>
      <c r="B133" s="38"/>
      <c r="C133" s="231" t="s">
        <v>245</v>
      </c>
      <c r="D133" s="231" t="s">
        <v>240</v>
      </c>
      <c r="E133" s="232" t="s">
        <v>1173</v>
      </c>
      <c r="F133" s="233" t="s">
        <v>1174</v>
      </c>
      <c r="G133" s="234" t="s">
        <v>815</v>
      </c>
      <c r="H133" s="235">
        <v>107.7</v>
      </c>
      <c r="I133" s="236"/>
      <c r="J133" s="237">
        <f>ROUND(I133*H133,2)</f>
        <v>0</v>
      </c>
      <c r="K133" s="233" t="s">
        <v>176</v>
      </c>
      <c r="L133" s="238"/>
      <c r="M133" s="239" t="s">
        <v>19</v>
      </c>
      <c r="N133" s="240" t="s">
        <v>47</v>
      </c>
      <c r="O133" s="83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211</v>
      </c>
      <c r="AT133" s="222" t="s">
        <v>240</v>
      </c>
      <c r="AU133" s="222" t="s">
        <v>85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83</v>
      </c>
      <c r="BK133" s="223">
        <f>ROUND(I133*H133,2)</f>
        <v>0</v>
      </c>
      <c r="BL133" s="16" t="s">
        <v>177</v>
      </c>
      <c r="BM133" s="222" t="s">
        <v>1446</v>
      </c>
    </row>
    <row r="134" s="2" customFormat="1" ht="16.5" customHeight="1">
      <c r="A134" s="37"/>
      <c r="B134" s="38"/>
      <c r="C134" s="231" t="s">
        <v>251</v>
      </c>
      <c r="D134" s="231" t="s">
        <v>240</v>
      </c>
      <c r="E134" s="232" t="s">
        <v>1176</v>
      </c>
      <c r="F134" s="233" t="s">
        <v>1177</v>
      </c>
      <c r="G134" s="234" t="s">
        <v>815</v>
      </c>
      <c r="H134" s="235">
        <v>16</v>
      </c>
      <c r="I134" s="236"/>
      <c r="J134" s="237">
        <f>ROUND(I134*H134,2)</f>
        <v>0</v>
      </c>
      <c r="K134" s="233" t="s">
        <v>176</v>
      </c>
      <c r="L134" s="238"/>
      <c r="M134" s="239" t="s">
        <v>19</v>
      </c>
      <c r="N134" s="240" t="s">
        <v>47</v>
      </c>
      <c r="O134" s="83"/>
      <c r="P134" s="220">
        <f>O134*H134</f>
        <v>0</v>
      </c>
      <c r="Q134" s="220">
        <v>0.001</v>
      </c>
      <c r="R134" s="220">
        <f>Q134*H134</f>
        <v>0.016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211</v>
      </c>
      <c r="AT134" s="222" t="s">
        <v>240</v>
      </c>
      <c r="AU134" s="222" t="s">
        <v>85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83</v>
      </c>
      <c r="BK134" s="223">
        <f>ROUND(I134*H134,2)</f>
        <v>0</v>
      </c>
      <c r="BL134" s="16" t="s">
        <v>177</v>
      </c>
      <c r="BM134" s="222" t="s">
        <v>1447</v>
      </c>
    </row>
    <row r="135" s="2" customFormat="1" ht="16.5" customHeight="1">
      <c r="A135" s="37"/>
      <c r="B135" s="38"/>
      <c r="C135" s="211" t="s">
        <v>253</v>
      </c>
      <c r="D135" s="211" t="s">
        <v>172</v>
      </c>
      <c r="E135" s="212" t="s">
        <v>809</v>
      </c>
      <c r="F135" s="213" t="s">
        <v>810</v>
      </c>
      <c r="G135" s="214" t="s">
        <v>175</v>
      </c>
      <c r="H135" s="215">
        <v>342</v>
      </c>
      <c r="I135" s="216"/>
      <c r="J135" s="217">
        <f>ROUND(I135*H135,2)</f>
        <v>0</v>
      </c>
      <c r="K135" s="213" t="s">
        <v>176</v>
      </c>
      <c r="L135" s="43"/>
      <c r="M135" s="218" t="s">
        <v>19</v>
      </c>
      <c r="N135" s="219" t="s">
        <v>47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177</v>
      </c>
      <c r="AT135" s="222" t="s">
        <v>172</v>
      </c>
      <c r="AU135" s="222" t="s">
        <v>85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83</v>
      </c>
      <c r="BK135" s="223">
        <f>ROUND(I135*H135,2)</f>
        <v>0</v>
      </c>
      <c r="BL135" s="16" t="s">
        <v>177</v>
      </c>
      <c r="BM135" s="222" t="s">
        <v>1448</v>
      </c>
    </row>
    <row r="136" s="2" customFormat="1">
      <c r="A136" s="37"/>
      <c r="B136" s="38"/>
      <c r="C136" s="39"/>
      <c r="D136" s="224" t="s">
        <v>179</v>
      </c>
      <c r="E136" s="39"/>
      <c r="F136" s="225" t="s">
        <v>812</v>
      </c>
      <c r="G136" s="39"/>
      <c r="H136" s="39"/>
      <c r="I136" s="226"/>
      <c r="J136" s="39"/>
      <c r="K136" s="39"/>
      <c r="L136" s="43"/>
      <c r="M136" s="227"/>
      <c r="N136" s="228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179</v>
      </c>
      <c r="AU136" s="16" t="s">
        <v>85</v>
      </c>
    </row>
    <row r="137" s="2" customFormat="1" ht="16.5" customHeight="1">
      <c r="A137" s="37"/>
      <c r="B137" s="38"/>
      <c r="C137" s="231" t="s">
        <v>259</v>
      </c>
      <c r="D137" s="231" t="s">
        <v>240</v>
      </c>
      <c r="E137" s="232" t="s">
        <v>813</v>
      </c>
      <c r="F137" s="233" t="s">
        <v>814</v>
      </c>
      <c r="G137" s="234" t="s">
        <v>815</v>
      </c>
      <c r="H137" s="235">
        <v>8.5500000000000007</v>
      </c>
      <c r="I137" s="236"/>
      <c r="J137" s="237">
        <f>ROUND(I137*H137,2)</f>
        <v>0</v>
      </c>
      <c r="K137" s="233" t="s">
        <v>176</v>
      </c>
      <c r="L137" s="238"/>
      <c r="M137" s="239" t="s">
        <v>19</v>
      </c>
      <c r="N137" s="240" t="s">
        <v>47</v>
      </c>
      <c r="O137" s="83"/>
      <c r="P137" s="220">
        <f>O137*H137</f>
        <v>0</v>
      </c>
      <c r="Q137" s="220">
        <v>0.001</v>
      </c>
      <c r="R137" s="220">
        <f>Q137*H137</f>
        <v>0.0085500000000000003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211</v>
      </c>
      <c r="AT137" s="222" t="s">
        <v>240</v>
      </c>
      <c r="AU137" s="222" t="s">
        <v>85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83</v>
      </c>
      <c r="BK137" s="223">
        <f>ROUND(I137*H137,2)</f>
        <v>0</v>
      </c>
      <c r="BL137" s="16" t="s">
        <v>177</v>
      </c>
      <c r="BM137" s="222" t="s">
        <v>1449</v>
      </c>
    </row>
    <row r="138" s="12" customFormat="1" ht="22.8" customHeight="1">
      <c r="A138" s="12"/>
      <c r="B138" s="195"/>
      <c r="C138" s="196"/>
      <c r="D138" s="197" t="s">
        <v>75</v>
      </c>
      <c r="E138" s="209" t="s">
        <v>200</v>
      </c>
      <c r="F138" s="209" t="s">
        <v>286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SUM(P139:P164)</f>
        <v>0</v>
      </c>
      <c r="Q138" s="203"/>
      <c r="R138" s="204">
        <f>SUM(R139:R164)</f>
        <v>285.13137726999997</v>
      </c>
      <c r="S138" s="203"/>
      <c r="T138" s="205">
        <f>SUM(T139:T164)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83</v>
      </c>
      <c r="AT138" s="207" t="s">
        <v>75</v>
      </c>
      <c r="AU138" s="207" t="s">
        <v>83</v>
      </c>
      <c r="AY138" s="206" t="s">
        <v>170</v>
      </c>
      <c r="BK138" s="208">
        <f>SUM(BK139:BK164)</f>
        <v>0</v>
      </c>
    </row>
    <row r="139" s="2" customFormat="1" ht="21.75" customHeight="1">
      <c r="A139" s="37"/>
      <c r="B139" s="38"/>
      <c r="C139" s="211" t="s">
        <v>7</v>
      </c>
      <c r="D139" s="211" t="s">
        <v>172</v>
      </c>
      <c r="E139" s="212" t="s">
        <v>1181</v>
      </c>
      <c r="F139" s="213" t="s">
        <v>1182</v>
      </c>
      <c r="G139" s="214" t="s">
        <v>175</v>
      </c>
      <c r="H139" s="215">
        <v>602.61599999999999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47</v>
      </c>
      <c r="O139" s="83"/>
      <c r="P139" s="220">
        <f>O139*H139</f>
        <v>0</v>
      </c>
      <c r="Q139" s="220">
        <v>0.36834</v>
      </c>
      <c r="R139" s="220">
        <f>Q139*H139</f>
        <v>221.96757743999999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85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83</v>
      </c>
      <c r="BK139" s="223">
        <f>ROUND(I139*H139,2)</f>
        <v>0</v>
      </c>
      <c r="BL139" s="16" t="s">
        <v>177</v>
      </c>
      <c r="BM139" s="222" t="s">
        <v>1450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1184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85</v>
      </c>
    </row>
    <row r="141" s="2" customFormat="1">
      <c r="A141" s="37"/>
      <c r="B141" s="38"/>
      <c r="C141" s="39"/>
      <c r="D141" s="229" t="s">
        <v>181</v>
      </c>
      <c r="E141" s="39"/>
      <c r="F141" s="230" t="s">
        <v>1451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181</v>
      </c>
      <c r="AU141" s="16" t="s">
        <v>85</v>
      </c>
    </row>
    <row r="142" s="2" customFormat="1" ht="21.75" customHeight="1">
      <c r="A142" s="37"/>
      <c r="B142" s="38"/>
      <c r="C142" s="211" t="s">
        <v>269</v>
      </c>
      <c r="D142" s="211" t="s">
        <v>172</v>
      </c>
      <c r="E142" s="212" t="s">
        <v>288</v>
      </c>
      <c r="F142" s="213" t="s">
        <v>1108</v>
      </c>
      <c r="G142" s="214" t="s">
        <v>175</v>
      </c>
      <c r="H142" s="215">
        <v>900.76700000000005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1452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291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>
      <c r="A144" s="37"/>
      <c r="B144" s="38"/>
      <c r="C144" s="39"/>
      <c r="D144" s="229" t="s">
        <v>181</v>
      </c>
      <c r="E144" s="39"/>
      <c r="F144" s="230" t="s">
        <v>1453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181</v>
      </c>
      <c r="AU144" s="16" t="s">
        <v>85</v>
      </c>
    </row>
    <row r="145" s="2" customFormat="1" ht="21.75" customHeight="1">
      <c r="A145" s="37"/>
      <c r="B145" s="38"/>
      <c r="C145" s="211" t="s">
        <v>275</v>
      </c>
      <c r="D145" s="211" t="s">
        <v>172</v>
      </c>
      <c r="E145" s="212" t="s">
        <v>288</v>
      </c>
      <c r="F145" s="213" t="s">
        <v>1108</v>
      </c>
      <c r="G145" s="214" t="s">
        <v>175</v>
      </c>
      <c r="H145" s="215">
        <v>22.626999999999999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47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85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83</v>
      </c>
      <c r="BK145" s="223">
        <f>ROUND(I145*H145,2)</f>
        <v>0</v>
      </c>
      <c r="BL145" s="16" t="s">
        <v>177</v>
      </c>
      <c r="BM145" s="222" t="s">
        <v>1454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291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85</v>
      </c>
    </row>
    <row r="147" s="2" customFormat="1">
      <c r="A147" s="37"/>
      <c r="B147" s="38"/>
      <c r="C147" s="39"/>
      <c r="D147" s="229" t="s">
        <v>181</v>
      </c>
      <c r="E147" s="39"/>
      <c r="F147" s="230" t="s">
        <v>1455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85</v>
      </c>
    </row>
    <row r="148" s="2" customFormat="1" ht="24.15" customHeight="1">
      <c r="A148" s="37"/>
      <c r="B148" s="38"/>
      <c r="C148" s="211" t="s">
        <v>281</v>
      </c>
      <c r="D148" s="211" t="s">
        <v>172</v>
      </c>
      <c r="E148" s="212" t="s">
        <v>299</v>
      </c>
      <c r="F148" s="213" t="s">
        <v>300</v>
      </c>
      <c r="G148" s="214" t="s">
        <v>175</v>
      </c>
      <c r="H148" s="215">
        <v>19.751000000000001</v>
      </c>
      <c r="I148" s="216"/>
      <c r="J148" s="217">
        <f>ROUND(I148*H148,2)</f>
        <v>0</v>
      </c>
      <c r="K148" s="213" t="s">
        <v>176</v>
      </c>
      <c r="L148" s="43"/>
      <c r="M148" s="218" t="s">
        <v>19</v>
      </c>
      <c r="N148" s="219" t="s">
        <v>47</v>
      </c>
      <c r="O148" s="83"/>
      <c r="P148" s="220">
        <f>O148*H148</f>
        <v>0</v>
      </c>
      <c r="Q148" s="220">
        <v>0.37190000000000001</v>
      </c>
      <c r="R148" s="220">
        <f>Q148*H148</f>
        <v>7.3453969000000008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177</v>
      </c>
      <c r="AT148" s="222" t="s">
        <v>172</v>
      </c>
      <c r="AU148" s="222" t="s">
        <v>85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83</v>
      </c>
      <c r="BK148" s="223">
        <f>ROUND(I148*H148,2)</f>
        <v>0</v>
      </c>
      <c r="BL148" s="16" t="s">
        <v>177</v>
      </c>
      <c r="BM148" s="222" t="s">
        <v>1456</v>
      </c>
    </row>
    <row r="149" s="2" customFormat="1">
      <c r="A149" s="37"/>
      <c r="B149" s="38"/>
      <c r="C149" s="39"/>
      <c r="D149" s="224" t="s">
        <v>179</v>
      </c>
      <c r="E149" s="39"/>
      <c r="F149" s="225" t="s">
        <v>302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179</v>
      </c>
      <c r="AU149" s="16" t="s">
        <v>85</v>
      </c>
    </row>
    <row r="150" s="2" customFormat="1">
      <c r="A150" s="37"/>
      <c r="B150" s="38"/>
      <c r="C150" s="39"/>
      <c r="D150" s="229" t="s">
        <v>181</v>
      </c>
      <c r="E150" s="39"/>
      <c r="F150" s="230" t="s">
        <v>1457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181</v>
      </c>
      <c r="AU150" s="16" t="s">
        <v>85</v>
      </c>
    </row>
    <row r="151" s="2" customFormat="1" ht="24.15" customHeight="1">
      <c r="A151" s="37"/>
      <c r="B151" s="38"/>
      <c r="C151" s="211" t="s">
        <v>287</v>
      </c>
      <c r="D151" s="211" t="s">
        <v>172</v>
      </c>
      <c r="E151" s="212" t="s">
        <v>305</v>
      </c>
      <c r="F151" s="213" t="s">
        <v>306</v>
      </c>
      <c r="G151" s="214" t="s">
        <v>175</v>
      </c>
      <c r="H151" s="215">
        <v>17.738</v>
      </c>
      <c r="I151" s="216"/>
      <c r="J151" s="217">
        <f>ROUND(I151*H151,2)</f>
        <v>0</v>
      </c>
      <c r="K151" s="213" t="s">
        <v>176</v>
      </c>
      <c r="L151" s="43"/>
      <c r="M151" s="218" t="s">
        <v>19</v>
      </c>
      <c r="N151" s="219" t="s">
        <v>47</v>
      </c>
      <c r="O151" s="83"/>
      <c r="P151" s="220">
        <f>O151*H151</f>
        <v>0</v>
      </c>
      <c r="Q151" s="220">
        <v>0.18462999999999999</v>
      </c>
      <c r="R151" s="220">
        <f>Q151*H151</f>
        <v>3.2749669399999997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177</v>
      </c>
      <c r="AT151" s="222" t="s">
        <v>172</v>
      </c>
      <c r="AU151" s="222" t="s">
        <v>85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83</v>
      </c>
      <c r="BK151" s="223">
        <f>ROUND(I151*H151,2)</f>
        <v>0</v>
      </c>
      <c r="BL151" s="16" t="s">
        <v>177</v>
      </c>
      <c r="BM151" s="222" t="s">
        <v>1458</v>
      </c>
    </row>
    <row r="152" s="2" customFormat="1">
      <c r="A152" s="37"/>
      <c r="B152" s="38"/>
      <c r="C152" s="39"/>
      <c r="D152" s="224" t="s">
        <v>179</v>
      </c>
      <c r="E152" s="39"/>
      <c r="F152" s="225" t="s">
        <v>308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85</v>
      </c>
    </row>
    <row r="153" s="2" customFormat="1">
      <c r="A153" s="37"/>
      <c r="B153" s="38"/>
      <c r="C153" s="39"/>
      <c r="D153" s="229" t="s">
        <v>181</v>
      </c>
      <c r="E153" s="39"/>
      <c r="F153" s="230" t="s">
        <v>1459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85</v>
      </c>
    </row>
    <row r="154" s="2" customFormat="1" ht="21.75" customHeight="1">
      <c r="A154" s="37"/>
      <c r="B154" s="38"/>
      <c r="C154" s="211" t="s">
        <v>293</v>
      </c>
      <c r="D154" s="211" t="s">
        <v>172</v>
      </c>
      <c r="E154" s="212" t="s">
        <v>311</v>
      </c>
      <c r="F154" s="213" t="s">
        <v>312</v>
      </c>
      <c r="G154" s="214" t="s">
        <v>175</v>
      </c>
      <c r="H154" s="215">
        <v>220.22999999999999</v>
      </c>
      <c r="I154" s="216"/>
      <c r="J154" s="217">
        <f>ROUND(I154*H154,2)</f>
        <v>0</v>
      </c>
      <c r="K154" s="213" t="s">
        <v>176</v>
      </c>
      <c r="L154" s="43"/>
      <c r="M154" s="218" t="s">
        <v>19</v>
      </c>
      <c r="N154" s="219" t="s">
        <v>47</v>
      </c>
      <c r="O154" s="83"/>
      <c r="P154" s="220">
        <f>O154*H154</f>
        <v>0</v>
      </c>
      <c r="Q154" s="220">
        <v>0.23000000000000001</v>
      </c>
      <c r="R154" s="220">
        <f>Q154*H154</f>
        <v>50.652900000000002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177</v>
      </c>
      <c r="AT154" s="222" t="s">
        <v>172</v>
      </c>
      <c r="AU154" s="222" t="s">
        <v>85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83</v>
      </c>
      <c r="BK154" s="223">
        <f>ROUND(I154*H154,2)</f>
        <v>0</v>
      </c>
      <c r="BL154" s="16" t="s">
        <v>177</v>
      </c>
      <c r="BM154" s="222" t="s">
        <v>1460</v>
      </c>
    </row>
    <row r="155" s="2" customFormat="1">
      <c r="A155" s="37"/>
      <c r="B155" s="38"/>
      <c r="C155" s="39"/>
      <c r="D155" s="224" t="s">
        <v>179</v>
      </c>
      <c r="E155" s="39"/>
      <c r="F155" s="225" t="s">
        <v>314</v>
      </c>
      <c r="G155" s="39"/>
      <c r="H155" s="39"/>
      <c r="I155" s="226"/>
      <c r="J155" s="39"/>
      <c r="K155" s="39"/>
      <c r="L155" s="43"/>
      <c r="M155" s="227"/>
      <c r="N155" s="22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179</v>
      </c>
      <c r="AU155" s="16" t="s">
        <v>85</v>
      </c>
    </row>
    <row r="156" s="2" customFormat="1" ht="16.5" customHeight="1">
      <c r="A156" s="37"/>
      <c r="B156" s="38"/>
      <c r="C156" s="211" t="s">
        <v>298</v>
      </c>
      <c r="D156" s="211" t="s">
        <v>172</v>
      </c>
      <c r="E156" s="212" t="s">
        <v>317</v>
      </c>
      <c r="F156" s="213" t="s">
        <v>318</v>
      </c>
      <c r="G156" s="214" t="s">
        <v>175</v>
      </c>
      <c r="H156" s="215">
        <v>18.736000000000001</v>
      </c>
      <c r="I156" s="216"/>
      <c r="J156" s="217">
        <f>ROUND(I156*H156,2)</f>
        <v>0</v>
      </c>
      <c r="K156" s="213" t="s">
        <v>176</v>
      </c>
      <c r="L156" s="43"/>
      <c r="M156" s="218" t="s">
        <v>19</v>
      </c>
      <c r="N156" s="219" t="s">
        <v>47</v>
      </c>
      <c r="O156" s="83"/>
      <c r="P156" s="220">
        <f>O156*H156</f>
        <v>0</v>
      </c>
      <c r="Q156" s="220">
        <v>0.0056100000000000004</v>
      </c>
      <c r="R156" s="220">
        <f>Q156*H156</f>
        <v>0.10510896000000002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177</v>
      </c>
      <c r="AT156" s="222" t="s">
        <v>172</v>
      </c>
      <c r="AU156" s="222" t="s">
        <v>85</v>
      </c>
      <c r="AY156" s="16" t="s">
        <v>170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83</v>
      </c>
      <c r="BK156" s="223">
        <f>ROUND(I156*H156,2)</f>
        <v>0</v>
      </c>
      <c r="BL156" s="16" t="s">
        <v>177</v>
      </c>
      <c r="BM156" s="222" t="s">
        <v>1461</v>
      </c>
    </row>
    <row r="157" s="2" customFormat="1">
      <c r="A157" s="37"/>
      <c r="B157" s="38"/>
      <c r="C157" s="39"/>
      <c r="D157" s="224" t="s">
        <v>179</v>
      </c>
      <c r="E157" s="39"/>
      <c r="F157" s="225" t="s">
        <v>320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179</v>
      </c>
      <c r="AU157" s="16" t="s">
        <v>85</v>
      </c>
    </row>
    <row r="158" s="2" customFormat="1">
      <c r="A158" s="37"/>
      <c r="B158" s="38"/>
      <c r="C158" s="39"/>
      <c r="D158" s="229" t="s">
        <v>181</v>
      </c>
      <c r="E158" s="39"/>
      <c r="F158" s="230" t="s">
        <v>1462</v>
      </c>
      <c r="G158" s="39"/>
      <c r="H158" s="39"/>
      <c r="I158" s="226"/>
      <c r="J158" s="39"/>
      <c r="K158" s="39"/>
      <c r="L158" s="43"/>
      <c r="M158" s="227"/>
      <c r="N158" s="228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181</v>
      </c>
      <c r="AU158" s="16" t="s">
        <v>85</v>
      </c>
    </row>
    <row r="159" s="2" customFormat="1" ht="16.5" customHeight="1">
      <c r="A159" s="37"/>
      <c r="B159" s="38"/>
      <c r="C159" s="211" t="s">
        <v>304</v>
      </c>
      <c r="D159" s="211" t="s">
        <v>172</v>
      </c>
      <c r="E159" s="212" t="s">
        <v>323</v>
      </c>
      <c r="F159" s="213" t="s">
        <v>324</v>
      </c>
      <c r="G159" s="214" t="s">
        <v>175</v>
      </c>
      <c r="H159" s="215">
        <v>17.149999999999999</v>
      </c>
      <c r="I159" s="216"/>
      <c r="J159" s="217">
        <f>ROUND(I159*H159,2)</f>
        <v>0</v>
      </c>
      <c r="K159" s="213" t="s">
        <v>176</v>
      </c>
      <c r="L159" s="43"/>
      <c r="M159" s="218" t="s">
        <v>19</v>
      </c>
      <c r="N159" s="219" t="s">
        <v>47</v>
      </c>
      <c r="O159" s="83"/>
      <c r="P159" s="220">
        <f>O159*H159</f>
        <v>0</v>
      </c>
      <c r="Q159" s="220">
        <v>0.00031</v>
      </c>
      <c r="R159" s="220">
        <f>Q159*H159</f>
        <v>0.0053164999999999992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177</v>
      </c>
      <c r="AT159" s="222" t="s">
        <v>172</v>
      </c>
      <c r="AU159" s="222" t="s">
        <v>85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83</v>
      </c>
      <c r="BK159" s="223">
        <f>ROUND(I159*H159,2)</f>
        <v>0</v>
      </c>
      <c r="BL159" s="16" t="s">
        <v>177</v>
      </c>
      <c r="BM159" s="222" t="s">
        <v>1463</v>
      </c>
    </row>
    <row r="160" s="2" customFormat="1">
      <c r="A160" s="37"/>
      <c r="B160" s="38"/>
      <c r="C160" s="39"/>
      <c r="D160" s="224" t="s">
        <v>179</v>
      </c>
      <c r="E160" s="39"/>
      <c r="F160" s="225" t="s">
        <v>326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85</v>
      </c>
    </row>
    <row r="161" s="2" customFormat="1">
      <c r="A161" s="37"/>
      <c r="B161" s="38"/>
      <c r="C161" s="39"/>
      <c r="D161" s="229" t="s">
        <v>181</v>
      </c>
      <c r="E161" s="39"/>
      <c r="F161" s="230" t="s">
        <v>1464</v>
      </c>
      <c r="G161" s="39"/>
      <c r="H161" s="39"/>
      <c r="I161" s="226"/>
      <c r="J161" s="39"/>
      <c r="K161" s="39"/>
      <c r="L161" s="43"/>
      <c r="M161" s="227"/>
      <c r="N161" s="228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181</v>
      </c>
      <c r="AU161" s="16" t="s">
        <v>85</v>
      </c>
    </row>
    <row r="162" s="2" customFormat="1" ht="24.15" customHeight="1">
      <c r="A162" s="37"/>
      <c r="B162" s="38"/>
      <c r="C162" s="211" t="s">
        <v>310</v>
      </c>
      <c r="D162" s="211" t="s">
        <v>172</v>
      </c>
      <c r="E162" s="212" t="s">
        <v>329</v>
      </c>
      <c r="F162" s="213" t="s">
        <v>330</v>
      </c>
      <c r="G162" s="214" t="s">
        <v>175</v>
      </c>
      <c r="H162" s="215">
        <v>17.161000000000001</v>
      </c>
      <c r="I162" s="216"/>
      <c r="J162" s="217">
        <f>ROUND(I162*H162,2)</f>
        <v>0</v>
      </c>
      <c r="K162" s="213" t="s">
        <v>176</v>
      </c>
      <c r="L162" s="43"/>
      <c r="M162" s="218" t="s">
        <v>19</v>
      </c>
      <c r="N162" s="219" t="s">
        <v>47</v>
      </c>
      <c r="O162" s="83"/>
      <c r="P162" s="220">
        <f>O162*H162</f>
        <v>0</v>
      </c>
      <c r="Q162" s="220">
        <v>0.10373</v>
      </c>
      <c r="R162" s="220">
        <f>Q162*H162</f>
        <v>1.7801105300000002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177</v>
      </c>
      <c r="AT162" s="222" t="s">
        <v>172</v>
      </c>
      <c r="AU162" s="222" t="s">
        <v>85</v>
      </c>
      <c r="AY162" s="16" t="s">
        <v>170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83</v>
      </c>
      <c r="BK162" s="223">
        <f>ROUND(I162*H162,2)</f>
        <v>0</v>
      </c>
      <c r="BL162" s="16" t="s">
        <v>177</v>
      </c>
      <c r="BM162" s="222" t="s">
        <v>1465</v>
      </c>
    </row>
    <row r="163" s="2" customFormat="1">
      <c r="A163" s="37"/>
      <c r="B163" s="38"/>
      <c r="C163" s="39"/>
      <c r="D163" s="224" t="s">
        <v>179</v>
      </c>
      <c r="E163" s="39"/>
      <c r="F163" s="225" t="s">
        <v>332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179</v>
      </c>
      <c r="AU163" s="16" t="s">
        <v>85</v>
      </c>
    </row>
    <row r="164" s="2" customFormat="1">
      <c r="A164" s="37"/>
      <c r="B164" s="38"/>
      <c r="C164" s="39"/>
      <c r="D164" s="229" t="s">
        <v>181</v>
      </c>
      <c r="E164" s="39"/>
      <c r="F164" s="230" t="s">
        <v>1466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181</v>
      </c>
      <c r="AU164" s="16" t="s">
        <v>85</v>
      </c>
    </row>
    <row r="165" s="12" customFormat="1" ht="22.8" customHeight="1">
      <c r="A165" s="12"/>
      <c r="B165" s="195"/>
      <c r="C165" s="196"/>
      <c r="D165" s="197" t="s">
        <v>75</v>
      </c>
      <c r="E165" s="209" t="s">
        <v>407</v>
      </c>
      <c r="F165" s="209" t="s">
        <v>408</v>
      </c>
      <c r="G165" s="196"/>
      <c r="H165" s="196"/>
      <c r="I165" s="199"/>
      <c r="J165" s="210">
        <f>BK165</f>
        <v>0</v>
      </c>
      <c r="K165" s="196"/>
      <c r="L165" s="201"/>
      <c r="M165" s="202"/>
      <c r="N165" s="203"/>
      <c r="O165" s="203"/>
      <c r="P165" s="204">
        <f>SUM(P166:P167)</f>
        <v>0</v>
      </c>
      <c r="Q165" s="203"/>
      <c r="R165" s="204">
        <f>SUM(R166:R167)</f>
        <v>0</v>
      </c>
      <c r="S165" s="203"/>
      <c r="T165" s="205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6" t="s">
        <v>83</v>
      </c>
      <c r="AT165" s="207" t="s">
        <v>75</v>
      </c>
      <c r="AU165" s="207" t="s">
        <v>83</v>
      </c>
      <c r="AY165" s="206" t="s">
        <v>170</v>
      </c>
      <c r="BK165" s="208">
        <f>SUM(BK166:BK167)</f>
        <v>0</v>
      </c>
    </row>
    <row r="166" s="2" customFormat="1" ht="24.15" customHeight="1">
      <c r="A166" s="37"/>
      <c r="B166" s="38"/>
      <c r="C166" s="211" t="s">
        <v>316</v>
      </c>
      <c r="D166" s="211" t="s">
        <v>172</v>
      </c>
      <c r="E166" s="212" t="s">
        <v>410</v>
      </c>
      <c r="F166" s="213" t="s">
        <v>411</v>
      </c>
      <c r="G166" s="214" t="s">
        <v>225</v>
      </c>
      <c r="H166" s="215">
        <v>301.17599999999999</v>
      </c>
      <c r="I166" s="216"/>
      <c r="J166" s="217">
        <f>ROUND(I166*H166,2)</f>
        <v>0</v>
      </c>
      <c r="K166" s="213" t="s">
        <v>176</v>
      </c>
      <c r="L166" s="43"/>
      <c r="M166" s="218" t="s">
        <v>19</v>
      </c>
      <c r="N166" s="219" t="s">
        <v>47</v>
      </c>
      <c r="O166" s="83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177</v>
      </c>
      <c r="AT166" s="222" t="s">
        <v>172</v>
      </c>
      <c r="AU166" s="222" t="s">
        <v>85</v>
      </c>
      <c r="AY166" s="16" t="s">
        <v>170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83</v>
      </c>
      <c r="BK166" s="223">
        <f>ROUND(I166*H166,2)</f>
        <v>0</v>
      </c>
      <c r="BL166" s="16" t="s">
        <v>177</v>
      </c>
      <c r="BM166" s="222" t="s">
        <v>1467</v>
      </c>
    </row>
    <row r="167" s="2" customFormat="1">
      <c r="A167" s="37"/>
      <c r="B167" s="38"/>
      <c r="C167" s="39"/>
      <c r="D167" s="224" t="s">
        <v>179</v>
      </c>
      <c r="E167" s="39"/>
      <c r="F167" s="225" t="s">
        <v>413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179</v>
      </c>
      <c r="AU167" s="16" t="s">
        <v>85</v>
      </c>
    </row>
    <row r="168" s="12" customFormat="1" ht="25.92" customHeight="1">
      <c r="A168" s="12"/>
      <c r="B168" s="195"/>
      <c r="C168" s="196"/>
      <c r="D168" s="197" t="s">
        <v>75</v>
      </c>
      <c r="E168" s="198" t="s">
        <v>414</v>
      </c>
      <c r="F168" s="198" t="s">
        <v>415</v>
      </c>
      <c r="G168" s="196"/>
      <c r="H168" s="196"/>
      <c r="I168" s="199"/>
      <c r="J168" s="200">
        <f>BK168</f>
        <v>0</v>
      </c>
      <c r="K168" s="196"/>
      <c r="L168" s="201"/>
      <c r="M168" s="202"/>
      <c r="N168" s="203"/>
      <c r="O168" s="203"/>
      <c r="P168" s="204">
        <f>P169+P183+P188+P191+P194+P198</f>
        <v>0</v>
      </c>
      <c r="Q168" s="203"/>
      <c r="R168" s="204">
        <f>R169+R183+R188+R191+R194+R198</f>
        <v>0</v>
      </c>
      <c r="S168" s="203"/>
      <c r="T168" s="205">
        <f>T169+T183+T188+T191+T194+T198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6" t="s">
        <v>200</v>
      </c>
      <c r="AT168" s="207" t="s">
        <v>75</v>
      </c>
      <c r="AU168" s="207" t="s">
        <v>76</v>
      </c>
      <c r="AY168" s="206" t="s">
        <v>170</v>
      </c>
      <c r="BK168" s="208">
        <f>BK169+BK183+BK188+BK191+BK194+BK198</f>
        <v>0</v>
      </c>
    </row>
    <row r="169" s="12" customFormat="1" ht="22.8" customHeight="1">
      <c r="A169" s="12"/>
      <c r="B169" s="195"/>
      <c r="C169" s="196"/>
      <c r="D169" s="197" t="s">
        <v>75</v>
      </c>
      <c r="E169" s="209" t="s">
        <v>416</v>
      </c>
      <c r="F169" s="209" t="s">
        <v>417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SUM(P170:P182)</f>
        <v>0</v>
      </c>
      <c r="Q169" s="203"/>
      <c r="R169" s="204">
        <f>SUM(R170:R182)</f>
        <v>0</v>
      </c>
      <c r="S169" s="203"/>
      <c r="T169" s="205">
        <f>SUM(T170:T182)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200</v>
      </c>
      <c r="AT169" s="207" t="s">
        <v>75</v>
      </c>
      <c r="AU169" s="207" t="s">
        <v>83</v>
      </c>
      <c r="AY169" s="206" t="s">
        <v>170</v>
      </c>
      <c r="BK169" s="208">
        <f>SUM(BK170:BK182)</f>
        <v>0</v>
      </c>
    </row>
    <row r="170" s="2" customFormat="1" ht="16.5" customHeight="1">
      <c r="A170" s="37"/>
      <c r="B170" s="38"/>
      <c r="C170" s="211" t="s">
        <v>322</v>
      </c>
      <c r="D170" s="211" t="s">
        <v>172</v>
      </c>
      <c r="E170" s="212" t="s">
        <v>419</v>
      </c>
      <c r="F170" s="213" t="s">
        <v>420</v>
      </c>
      <c r="G170" s="214" t="s">
        <v>421</v>
      </c>
      <c r="H170" s="215">
        <v>1</v>
      </c>
      <c r="I170" s="216"/>
      <c r="J170" s="217">
        <f>ROUND(I170*H170,2)</f>
        <v>0</v>
      </c>
      <c r="K170" s="213" t="s">
        <v>176</v>
      </c>
      <c r="L170" s="43"/>
      <c r="M170" s="218" t="s">
        <v>19</v>
      </c>
      <c r="N170" s="219" t="s">
        <v>47</v>
      </c>
      <c r="O170" s="83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422</v>
      </c>
      <c r="AT170" s="222" t="s">
        <v>172</v>
      </c>
      <c r="AU170" s="222" t="s">
        <v>85</v>
      </c>
      <c r="AY170" s="16" t="s">
        <v>170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83</v>
      </c>
      <c r="BK170" s="223">
        <f>ROUND(I170*H170,2)</f>
        <v>0</v>
      </c>
      <c r="BL170" s="16" t="s">
        <v>422</v>
      </c>
      <c r="BM170" s="222" t="s">
        <v>1468</v>
      </c>
    </row>
    <row r="171" s="2" customFormat="1">
      <c r="A171" s="37"/>
      <c r="B171" s="38"/>
      <c r="C171" s="39"/>
      <c r="D171" s="224" t="s">
        <v>179</v>
      </c>
      <c r="E171" s="39"/>
      <c r="F171" s="225" t="s">
        <v>424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179</v>
      </c>
      <c r="AU171" s="16" t="s">
        <v>85</v>
      </c>
    </row>
    <row r="172" s="2" customFormat="1" ht="16.5" customHeight="1">
      <c r="A172" s="37"/>
      <c r="B172" s="38"/>
      <c r="C172" s="211" t="s">
        <v>328</v>
      </c>
      <c r="D172" s="211" t="s">
        <v>172</v>
      </c>
      <c r="E172" s="212" t="s">
        <v>655</v>
      </c>
      <c r="F172" s="213" t="s">
        <v>656</v>
      </c>
      <c r="G172" s="214" t="s">
        <v>355</v>
      </c>
      <c r="H172" s="215">
        <v>2</v>
      </c>
      <c r="I172" s="216"/>
      <c r="J172" s="217">
        <f>ROUND(I172*H172,2)</f>
        <v>0</v>
      </c>
      <c r="K172" s="213" t="s">
        <v>176</v>
      </c>
      <c r="L172" s="43"/>
      <c r="M172" s="218" t="s">
        <v>19</v>
      </c>
      <c r="N172" s="219" t="s">
        <v>47</v>
      </c>
      <c r="O172" s="83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422</v>
      </c>
      <c r="AT172" s="222" t="s">
        <v>172</v>
      </c>
      <c r="AU172" s="222" t="s">
        <v>85</v>
      </c>
      <c r="AY172" s="16" t="s">
        <v>170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83</v>
      </c>
      <c r="BK172" s="223">
        <f>ROUND(I172*H172,2)</f>
        <v>0</v>
      </c>
      <c r="BL172" s="16" t="s">
        <v>422</v>
      </c>
      <c r="BM172" s="222" t="s">
        <v>1469</v>
      </c>
    </row>
    <row r="173" s="2" customFormat="1">
      <c r="A173" s="37"/>
      <c r="B173" s="38"/>
      <c r="C173" s="39"/>
      <c r="D173" s="224" t="s">
        <v>179</v>
      </c>
      <c r="E173" s="39"/>
      <c r="F173" s="225" t="s">
        <v>658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179</v>
      </c>
      <c r="AU173" s="16" t="s">
        <v>85</v>
      </c>
    </row>
    <row r="174" s="2" customFormat="1" ht="16.5" customHeight="1">
      <c r="A174" s="37"/>
      <c r="B174" s="38"/>
      <c r="C174" s="211" t="s">
        <v>334</v>
      </c>
      <c r="D174" s="211" t="s">
        <v>172</v>
      </c>
      <c r="E174" s="212" t="s">
        <v>426</v>
      </c>
      <c r="F174" s="213" t="s">
        <v>427</v>
      </c>
      <c r="G174" s="214" t="s">
        <v>421</v>
      </c>
      <c r="H174" s="215">
        <v>1</v>
      </c>
      <c r="I174" s="216"/>
      <c r="J174" s="217">
        <f>ROUND(I174*H174,2)</f>
        <v>0</v>
      </c>
      <c r="K174" s="213" t="s">
        <v>176</v>
      </c>
      <c r="L174" s="43"/>
      <c r="M174" s="218" t="s">
        <v>19</v>
      </c>
      <c r="N174" s="219" t="s">
        <v>47</v>
      </c>
      <c r="O174" s="83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422</v>
      </c>
      <c r="AT174" s="222" t="s">
        <v>172</v>
      </c>
      <c r="AU174" s="222" t="s">
        <v>85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83</v>
      </c>
      <c r="BK174" s="223">
        <f>ROUND(I174*H174,2)</f>
        <v>0</v>
      </c>
      <c r="BL174" s="16" t="s">
        <v>422</v>
      </c>
      <c r="BM174" s="222" t="s">
        <v>1470</v>
      </c>
    </row>
    <row r="175" s="2" customFormat="1">
      <c r="A175" s="37"/>
      <c r="B175" s="38"/>
      <c r="C175" s="39"/>
      <c r="D175" s="224" t="s">
        <v>179</v>
      </c>
      <c r="E175" s="39"/>
      <c r="F175" s="225" t="s">
        <v>429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179</v>
      </c>
      <c r="AU175" s="16" t="s">
        <v>85</v>
      </c>
    </row>
    <row r="176" s="2" customFormat="1">
      <c r="A176" s="37"/>
      <c r="B176" s="38"/>
      <c r="C176" s="39"/>
      <c r="D176" s="229" t="s">
        <v>181</v>
      </c>
      <c r="E176" s="39"/>
      <c r="F176" s="230" t="s">
        <v>430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181</v>
      </c>
      <c r="AU176" s="16" t="s">
        <v>85</v>
      </c>
    </row>
    <row r="177" s="2" customFormat="1" ht="16.5" customHeight="1">
      <c r="A177" s="37"/>
      <c r="B177" s="38"/>
      <c r="C177" s="211" t="s">
        <v>340</v>
      </c>
      <c r="D177" s="211" t="s">
        <v>172</v>
      </c>
      <c r="E177" s="212" t="s">
        <v>432</v>
      </c>
      <c r="F177" s="213" t="s">
        <v>1130</v>
      </c>
      <c r="G177" s="214" t="s">
        <v>421</v>
      </c>
      <c r="H177" s="215">
        <v>1</v>
      </c>
      <c r="I177" s="216"/>
      <c r="J177" s="217">
        <f>ROUND(I177*H177,2)</f>
        <v>0</v>
      </c>
      <c r="K177" s="213" t="s">
        <v>176</v>
      </c>
      <c r="L177" s="43"/>
      <c r="M177" s="218" t="s">
        <v>19</v>
      </c>
      <c r="N177" s="219" t="s">
        <v>47</v>
      </c>
      <c r="O177" s="83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422</v>
      </c>
      <c r="AT177" s="222" t="s">
        <v>172</v>
      </c>
      <c r="AU177" s="222" t="s">
        <v>85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83</v>
      </c>
      <c r="BK177" s="223">
        <f>ROUND(I177*H177,2)</f>
        <v>0</v>
      </c>
      <c r="BL177" s="16" t="s">
        <v>422</v>
      </c>
      <c r="BM177" s="222" t="s">
        <v>1471</v>
      </c>
    </row>
    <row r="178" s="2" customFormat="1">
      <c r="A178" s="37"/>
      <c r="B178" s="38"/>
      <c r="C178" s="39"/>
      <c r="D178" s="224" t="s">
        <v>179</v>
      </c>
      <c r="E178" s="39"/>
      <c r="F178" s="225" t="s">
        <v>435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85</v>
      </c>
    </row>
    <row r="179" s="2" customFormat="1" ht="16.5" customHeight="1">
      <c r="A179" s="37"/>
      <c r="B179" s="38"/>
      <c r="C179" s="211" t="s">
        <v>346</v>
      </c>
      <c r="D179" s="211" t="s">
        <v>172</v>
      </c>
      <c r="E179" s="212" t="s">
        <v>437</v>
      </c>
      <c r="F179" s="213" t="s">
        <v>438</v>
      </c>
      <c r="G179" s="214" t="s">
        <v>421</v>
      </c>
      <c r="H179" s="215">
        <v>1</v>
      </c>
      <c r="I179" s="216"/>
      <c r="J179" s="217">
        <f>ROUND(I179*H179,2)</f>
        <v>0</v>
      </c>
      <c r="K179" s="213" t="s">
        <v>176</v>
      </c>
      <c r="L179" s="43"/>
      <c r="M179" s="218" t="s">
        <v>19</v>
      </c>
      <c r="N179" s="219" t="s">
        <v>47</v>
      </c>
      <c r="O179" s="83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422</v>
      </c>
      <c r="AT179" s="222" t="s">
        <v>172</v>
      </c>
      <c r="AU179" s="222" t="s">
        <v>85</v>
      </c>
      <c r="AY179" s="16" t="s">
        <v>170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83</v>
      </c>
      <c r="BK179" s="223">
        <f>ROUND(I179*H179,2)</f>
        <v>0</v>
      </c>
      <c r="BL179" s="16" t="s">
        <v>422</v>
      </c>
      <c r="BM179" s="222" t="s">
        <v>1472</v>
      </c>
    </row>
    <row r="180" s="2" customFormat="1">
      <c r="A180" s="37"/>
      <c r="B180" s="38"/>
      <c r="C180" s="39"/>
      <c r="D180" s="224" t="s">
        <v>179</v>
      </c>
      <c r="E180" s="39"/>
      <c r="F180" s="225" t="s">
        <v>440</v>
      </c>
      <c r="G180" s="39"/>
      <c r="H180" s="39"/>
      <c r="I180" s="226"/>
      <c r="J180" s="39"/>
      <c r="K180" s="39"/>
      <c r="L180" s="43"/>
      <c r="M180" s="227"/>
      <c r="N180" s="228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179</v>
      </c>
      <c r="AU180" s="16" t="s">
        <v>85</v>
      </c>
    </row>
    <row r="181" s="2" customFormat="1" ht="16.5" customHeight="1">
      <c r="A181" s="37"/>
      <c r="B181" s="38"/>
      <c r="C181" s="211" t="s">
        <v>352</v>
      </c>
      <c r="D181" s="211" t="s">
        <v>172</v>
      </c>
      <c r="E181" s="212" t="s">
        <v>442</v>
      </c>
      <c r="F181" s="213" t="s">
        <v>443</v>
      </c>
      <c r="G181" s="214" t="s">
        <v>421</v>
      </c>
      <c r="H181" s="215">
        <v>1</v>
      </c>
      <c r="I181" s="216"/>
      <c r="J181" s="217">
        <f>ROUND(I181*H181,2)</f>
        <v>0</v>
      </c>
      <c r="K181" s="213" t="s">
        <v>176</v>
      </c>
      <c r="L181" s="43"/>
      <c r="M181" s="218" t="s">
        <v>19</v>
      </c>
      <c r="N181" s="219" t="s">
        <v>47</v>
      </c>
      <c r="O181" s="83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422</v>
      </c>
      <c r="AT181" s="222" t="s">
        <v>172</v>
      </c>
      <c r="AU181" s="222" t="s">
        <v>85</v>
      </c>
      <c r="AY181" s="16" t="s">
        <v>170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83</v>
      </c>
      <c r="BK181" s="223">
        <f>ROUND(I181*H181,2)</f>
        <v>0</v>
      </c>
      <c r="BL181" s="16" t="s">
        <v>422</v>
      </c>
      <c r="BM181" s="222" t="s">
        <v>1473</v>
      </c>
    </row>
    <row r="182" s="2" customFormat="1">
      <c r="A182" s="37"/>
      <c r="B182" s="38"/>
      <c r="C182" s="39"/>
      <c r="D182" s="224" t="s">
        <v>179</v>
      </c>
      <c r="E182" s="39"/>
      <c r="F182" s="225" t="s">
        <v>445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179</v>
      </c>
      <c r="AU182" s="16" t="s">
        <v>85</v>
      </c>
    </row>
    <row r="183" s="12" customFormat="1" ht="22.8" customHeight="1">
      <c r="A183" s="12"/>
      <c r="B183" s="195"/>
      <c r="C183" s="196"/>
      <c r="D183" s="197" t="s">
        <v>75</v>
      </c>
      <c r="E183" s="209" t="s">
        <v>446</v>
      </c>
      <c r="F183" s="209" t="s">
        <v>447</v>
      </c>
      <c r="G183" s="196"/>
      <c r="H183" s="196"/>
      <c r="I183" s="199"/>
      <c r="J183" s="210">
        <f>BK183</f>
        <v>0</v>
      </c>
      <c r="K183" s="196"/>
      <c r="L183" s="201"/>
      <c r="M183" s="202"/>
      <c r="N183" s="203"/>
      <c r="O183" s="203"/>
      <c r="P183" s="204">
        <f>SUM(P184:P187)</f>
        <v>0</v>
      </c>
      <c r="Q183" s="203"/>
      <c r="R183" s="204">
        <f>SUM(R184:R187)</f>
        <v>0</v>
      </c>
      <c r="S183" s="203"/>
      <c r="T183" s="205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6" t="s">
        <v>200</v>
      </c>
      <c r="AT183" s="207" t="s">
        <v>75</v>
      </c>
      <c r="AU183" s="207" t="s">
        <v>83</v>
      </c>
      <c r="AY183" s="206" t="s">
        <v>170</v>
      </c>
      <c r="BK183" s="208">
        <f>SUM(BK184:BK187)</f>
        <v>0</v>
      </c>
    </row>
    <row r="184" s="2" customFormat="1" ht="16.5" customHeight="1">
      <c r="A184" s="37"/>
      <c r="B184" s="38"/>
      <c r="C184" s="211" t="s">
        <v>359</v>
      </c>
      <c r="D184" s="211" t="s">
        <v>172</v>
      </c>
      <c r="E184" s="212" t="s">
        <v>449</v>
      </c>
      <c r="F184" s="213" t="s">
        <v>450</v>
      </c>
      <c r="G184" s="214" t="s">
        <v>421</v>
      </c>
      <c r="H184" s="215">
        <v>1</v>
      </c>
      <c r="I184" s="216"/>
      <c r="J184" s="217">
        <f>ROUND(I184*H184,2)</f>
        <v>0</v>
      </c>
      <c r="K184" s="213" t="s">
        <v>176</v>
      </c>
      <c r="L184" s="43"/>
      <c r="M184" s="218" t="s">
        <v>19</v>
      </c>
      <c r="N184" s="219" t="s">
        <v>47</v>
      </c>
      <c r="O184" s="83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422</v>
      </c>
      <c r="AT184" s="222" t="s">
        <v>172</v>
      </c>
      <c r="AU184" s="222" t="s">
        <v>85</v>
      </c>
      <c r="AY184" s="16" t="s">
        <v>170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83</v>
      </c>
      <c r="BK184" s="223">
        <f>ROUND(I184*H184,2)</f>
        <v>0</v>
      </c>
      <c r="BL184" s="16" t="s">
        <v>422</v>
      </c>
      <c r="BM184" s="222" t="s">
        <v>1474</v>
      </c>
    </row>
    <row r="185" s="2" customFormat="1">
      <c r="A185" s="37"/>
      <c r="B185" s="38"/>
      <c r="C185" s="39"/>
      <c r="D185" s="224" t="s">
        <v>179</v>
      </c>
      <c r="E185" s="39"/>
      <c r="F185" s="225" t="s">
        <v>452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85</v>
      </c>
    </row>
    <row r="186" s="2" customFormat="1" ht="16.5" customHeight="1">
      <c r="A186" s="37"/>
      <c r="B186" s="38"/>
      <c r="C186" s="211" t="s">
        <v>364</v>
      </c>
      <c r="D186" s="211" t="s">
        <v>172</v>
      </c>
      <c r="E186" s="212" t="s">
        <v>454</v>
      </c>
      <c r="F186" s="213" t="s">
        <v>455</v>
      </c>
      <c r="G186" s="214" t="s">
        <v>456</v>
      </c>
      <c r="H186" s="215">
        <v>1</v>
      </c>
      <c r="I186" s="216"/>
      <c r="J186" s="217">
        <f>ROUND(I186*H186,2)</f>
        <v>0</v>
      </c>
      <c r="K186" s="213" t="s">
        <v>176</v>
      </c>
      <c r="L186" s="43"/>
      <c r="M186" s="218" t="s">
        <v>19</v>
      </c>
      <c r="N186" s="219" t="s">
        <v>47</v>
      </c>
      <c r="O186" s="83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422</v>
      </c>
      <c r="AT186" s="222" t="s">
        <v>172</v>
      </c>
      <c r="AU186" s="222" t="s">
        <v>85</v>
      </c>
      <c r="AY186" s="16" t="s">
        <v>170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83</v>
      </c>
      <c r="BK186" s="223">
        <f>ROUND(I186*H186,2)</f>
        <v>0</v>
      </c>
      <c r="BL186" s="16" t="s">
        <v>422</v>
      </c>
      <c r="BM186" s="222" t="s">
        <v>1475</v>
      </c>
    </row>
    <row r="187" s="2" customFormat="1">
      <c r="A187" s="37"/>
      <c r="B187" s="38"/>
      <c r="C187" s="39"/>
      <c r="D187" s="224" t="s">
        <v>179</v>
      </c>
      <c r="E187" s="39"/>
      <c r="F187" s="225" t="s">
        <v>458</v>
      </c>
      <c r="G187" s="39"/>
      <c r="H187" s="39"/>
      <c r="I187" s="226"/>
      <c r="J187" s="39"/>
      <c r="K187" s="39"/>
      <c r="L187" s="43"/>
      <c r="M187" s="227"/>
      <c r="N187" s="228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179</v>
      </c>
      <c r="AU187" s="16" t="s">
        <v>85</v>
      </c>
    </row>
    <row r="188" s="12" customFormat="1" ht="22.8" customHeight="1">
      <c r="A188" s="12"/>
      <c r="B188" s="195"/>
      <c r="C188" s="196"/>
      <c r="D188" s="197" t="s">
        <v>75</v>
      </c>
      <c r="E188" s="209" t="s">
        <v>459</v>
      </c>
      <c r="F188" s="209" t="s">
        <v>460</v>
      </c>
      <c r="G188" s="196"/>
      <c r="H188" s="196"/>
      <c r="I188" s="199"/>
      <c r="J188" s="210">
        <f>BK188</f>
        <v>0</v>
      </c>
      <c r="K188" s="196"/>
      <c r="L188" s="201"/>
      <c r="M188" s="202"/>
      <c r="N188" s="203"/>
      <c r="O188" s="203"/>
      <c r="P188" s="204">
        <f>SUM(P189:P190)</f>
        <v>0</v>
      </c>
      <c r="Q188" s="203"/>
      <c r="R188" s="204">
        <f>SUM(R189:R190)</f>
        <v>0</v>
      </c>
      <c r="S188" s="203"/>
      <c r="T188" s="205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6" t="s">
        <v>200</v>
      </c>
      <c r="AT188" s="207" t="s">
        <v>75</v>
      </c>
      <c r="AU188" s="207" t="s">
        <v>83</v>
      </c>
      <c r="AY188" s="206" t="s">
        <v>170</v>
      </c>
      <c r="BK188" s="208">
        <f>SUM(BK189:BK190)</f>
        <v>0</v>
      </c>
    </row>
    <row r="189" s="2" customFormat="1" ht="16.5" customHeight="1">
      <c r="A189" s="37"/>
      <c r="B189" s="38"/>
      <c r="C189" s="211" t="s">
        <v>369</v>
      </c>
      <c r="D189" s="211" t="s">
        <v>172</v>
      </c>
      <c r="E189" s="212" t="s">
        <v>462</v>
      </c>
      <c r="F189" s="213" t="s">
        <v>463</v>
      </c>
      <c r="G189" s="214" t="s">
        <v>421</v>
      </c>
      <c r="H189" s="215">
        <v>2</v>
      </c>
      <c r="I189" s="216"/>
      <c r="J189" s="217">
        <f>ROUND(I189*H189,2)</f>
        <v>0</v>
      </c>
      <c r="K189" s="213" t="s">
        <v>176</v>
      </c>
      <c r="L189" s="43"/>
      <c r="M189" s="218" t="s">
        <v>19</v>
      </c>
      <c r="N189" s="219" t="s">
        <v>47</v>
      </c>
      <c r="O189" s="83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422</v>
      </c>
      <c r="AT189" s="222" t="s">
        <v>172</v>
      </c>
      <c r="AU189" s="222" t="s">
        <v>85</v>
      </c>
      <c r="AY189" s="16" t="s">
        <v>170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83</v>
      </c>
      <c r="BK189" s="223">
        <f>ROUND(I189*H189,2)</f>
        <v>0</v>
      </c>
      <c r="BL189" s="16" t="s">
        <v>422</v>
      </c>
      <c r="BM189" s="222" t="s">
        <v>1476</v>
      </c>
    </row>
    <row r="190" s="2" customFormat="1">
      <c r="A190" s="37"/>
      <c r="B190" s="38"/>
      <c r="C190" s="39"/>
      <c r="D190" s="224" t="s">
        <v>179</v>
      </c>
      <c r="E190" s="39"/>
      <c r="F190" s="225" t="s">
        <v>465</v>
      </c>
      <c r="G190" s="39"/>
      <c r="H190" s="39"/>
      <c r="I190" s="226"/>
      <c r="J190" s="39"/>
      <c r="K190" s="39"/>
      <c r="L190" s="43"/>
      <c r="M190" s="227"/>
      <c r="N190" s="228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179</v>
      </c>
      <c r="AU190" s="16" t="s">
        <v>85</v>
      </c>
    </row>
    <row r="191" s="12" customFormat="1" ht="22.8" customHeight="1">
      <c r="A191" s="12"/>
      <c r="B191" s="195"/>
      <c r="C191" s="196"/>
      <c r="D191" s="197" t="s">
        <v>75</v>
      </c>
      <c r="E191" s="209" t="s">
        <v>466</v>
      </c>
      <c r="F191" s="209" t="s">
        <v>467</v>
      </c>
      <c r="G191" s="196"/>
      <c r="H191" s="196"/>
      <c r="I191" s="199"/>
      <c r="J191" s="210">
        <f>BK191</f>
        <v>0</v>
      </c>
      <c r="K191" s="196"/>
      <c r="L191" s="201"/>
      <c r="M191" s="202"/>
      <c r="N191" s="203"/>
      <c r="O191" s="203"/>
      <c r="P191" s="204">
        <f>SUM(P192:P193)</f>
        <v>0</v>
      </c>
      <c r="Q191" s="203"/>
      <c r="R191" s="204">
        <f>SUM(R192:R193)</f>
        <v>0</v>
      </c>
      <c r="S191" s="203"/>
      <c r="T191" s="205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6" t="s">
        <v>200</v>
      </c>
      <c r="AT191" s="207" t="s">
        <v>75</v>
      </c>
      <c r="AU191" s="207" t="s">
        <v>83</v>
      </c>
      <c r="AY191" s="206" t="s">
        <v>170</v>
      </c>
      <c r="BK191" s="208">
        <f>SUM(BK192:BK193)</f>
        <v>0</v>
      </c>
    </row>
    <row r="192" s="2" customFormat="1" ht="16.5" customHeight="1">
      <c r="A192" s="37"/>
      <c r="B192" s="38"/>
      <c r="C192" s="211" t="s">
        <v>373</v>
      </c>
      <c r="D192" s="211" t="s">
        <v>172</v>
      </c>
      <c r="E192" s="212" t="s">
        <v>469</v>
      </c>
      <c r="F192" s="213" t="s">
        <v>470</v>
      </c>
      <c r="G192" s="214" t="s">
        <v>421</v>
      </c>
      <c r="H192" s="215">
        <v>1</v>
      </c>
      <c r="I192" s="216"/>
      <c r="J192" s="217">
        <f>ROUND(I192*H192,2)</f>
        <v>0</v>
      </c>
      <c r="K192" s="213" t="s">
        <v>176</v>
      </c>
      <c r="L192" s="43"/>
      <c r="M192" s="218" t="s">
        <v>19</v>
      </c>
      <c r="N192" s="219" t="s">
        <v>47</v>
      </c>
      <c r="O192" s="83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422</v>
      </c>
      <c r="AT192" s="222" t="s">
        <v>172</v>
      </c>
      <c r="AU192" s="222" t="s">
        <v>85</v>
      </c>
      <c r="AY192" s="16" t="s">
        <v>170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83</v>
      </c>
      <c r="BK192" s="223">
        <f>ROUND(I192*H192,2)</f>
        <v>0</v>
      </c>
      <c r="BL192" s="16" t="s">
        <v>422</v>
      </c>
      <c r="BM192" s="222" t="s">
        <v>1477</v>
      </c>
    </row>
    <row r="193" s="2" customFormat="1">
      <c r="A193" s="37"/>
      <c r="B193" s="38"/>
      <c r="C193" s="39"/>
      <c r="D193" s="224" t="s">
        <v>179</v>
      </c>
      <c r="E193" s="39"/>
      <c r="F193" s="225" t="s">
        <v>472</v>
      </c>
      <c r="G193" s="39"/>
      <c r="H193" s="39"/>
      <c r="I193" s="226"/>
      <c r="J193" s="39"/>
      <c r="K193" s="39"/>
      <c r="L193" s="43"/>
      <c r="M193" s="227"/>
      <c r="N193" s="228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179</v>
      </c>
      <c r="AU193" s="16" t="s">
        <v>85</v>
      </c>
    </row>
    <row r="194" s="12" customFormat="1" ht="22.8" customHeight="1">
      <c r="A194" s="12"/>
      <c r="B194" s="195"/>
      <c r="C194" s="196"/>
      <c r="D194" s="197" t="s">
        <v>75</v>
      </c>
      <c r="E194" s="209" t="s">
        <v>473</v>
      </c>
      <c r="F194" s="209" t="s">
        <v>474</v>
      </c>
      <c r="G194" s="196"/>
      <c r="H194" s="196"/>
      <c r="I194" s="199"/>
      <c r="J194" s="210">
        <f>BK194</f>
        <v>0</v>
      </c>
      <c r="K194" s="196"/>
      <c r="L194" s="201"/>
      <c r="M194" s="202"/>
      <c r="N194" s="203"/>
      <c r="O194" s="203"/>
      <c r="P194" s="204">
        <f>SUM(P195:P197)</f>
        <v>0</v>
      </c>
      <c r="Q194" s="203"/>
      <c r="R194" s="204">
        <f>SUM(R195:R197)</f>
        <v>0</v>
      </c>
      <c r="S194" s="203"/>
      <c r="T194" s="205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6" t="s">
        <v>200</v>
      </c>
      <c r="AT194" s="207" t="s">
        <v>75</v>
      </c>
      <c r="AU194" s="207" t="s">
        <v>83</v>
      </c>
      <c r="AY194" s="206" t="s">
        <v>170</v>
      </c>
      <c r="BK194" s="208">
        <f>SUM(BK195:BK197)</f>
        <v>0</v>
      </c>
    </row>
    <row r="195" s="2" customFormat="1" ht="16.5" customHeight="1">
      <c r="A195" s="37"/>
      <c r="B195" s="38"/>
      <c r="C195" s="211" t="s">
        <v>378</v>
      </c>
      <c r="D195" s="211" t="s">
        <v>172</v>
      </c>
      <c r="E195" s="212" t="s">
        <v>476</v>
      </c>
      <c r="F195" s="213" t="s">
        <v>474</v>
      </c>
      <c r="G195" s="214" t="s">
        <v>478</v>
      </c>
      <c r="H195" s="215">
        <v>1</v>
      </c>
      <c r="I195" s="216"/>
      <c r="J195" s="217">
        <f>ROUND(I195*H195,2)</f>
        <v>0</v>
      </c>
      <c r="K195" s="213" t="s">
        <v>176</v>
      </c>
      <c r="L195" s="43"/>
      <c r="M195" s="218" t="s">
        <v>19</v>
      </c>
      <c r="N195" s="219" t="s">
        <v>47</v>
      </c>
      <c r="O195" s="83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422</v>
      </c>
      <c r="AT195" s="222" t="s">
        <v>172</v>
      </c>
      <c r="AU195" s="222" t="s">
        <v>85</v>
      </c>
      <c r="AY195" s="16" t="s">
        <v>170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83</v>
      </c>
      <c r="BK195" s="223">
        <f>ROUND(I195*H195,2)</f>
        <v>0</v>
      </c>
      <c r="BL195" s="16" t="s">
        <v>422</v>
      </c>
      <c r="BM195" s="222" t="s">
        <v>1478</v>
      </c>
    </row>
    <row r="196" s="2" customFormat="1">
      <c r="A196" s="37"/>
      <c r="B196" s="38"/>
      <c r="C196" s="39"/>
      <c r="D196" s="224" t="s">
        <v>179</v>
      </c>
      <c r="E196" s="39"/>
      <c r="F196" s="225" t="s">
        <v>480</v>
      </c>
      <c r="G196" s="39"/>
      <c r="H196" s="39"/>
      <c r="I196" s="226"/>
      <c r="J196" s="39"/>
      <c r="K196" s="39"/>
      <c r="L196" s="43"/>
      <c r="M196" s="227"/>
      <c r="N196" s="228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179</v>
      </c>
      <c r="AU196" s="16" t="s">
        <v>85</v>
      </c>
    </row>
    <row r="197" s="2" customFormat="1">
      <c r="A197" s="37"/>
      <c r="B197" s="38"/>
      <c r="C197" s="39"/>
      <c r="D197" s="229" t="s">
        <v>181</v>
      </c>
      <c r="E197" s="39"/>
      <c r="F197" s="230" t="s">
        <v>481</v>
      </c>
      <c r="G197" s="39"/>
      <c r="H197" s="39"/>
      <c r="I197" s="226"/>
      <c r="J197" s="39"/>
      <c r="K197" s="39"/>
      <c r="L197" s="43"/>
      <c r="M197" s="227"/>
      <c r="N197" s="228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181</v>
      </c>
      <c r="AU197" s="16" t="s">
        <v>85</v>
      </c>
    </row>
    <row r="198" s="12" customFormat="1" ht="22.8" customHeight="1">
      <c r="A198" s="12"/>
      <c r="B198" s="195"/>
      <c r="C198" s="196"/>
      <c r="D198" s="197" t="s">
        <v>75</v>
      </c>
      <c r="E198" s="209" t="s">
        <v>482</v>
      </c>
      <c r="F198" s="209" t="s">
        <v>483</v>
      </c>
      <c r="G198" s="196"/>
      <c r="H198" s="196"/>
      <c r="I198" s="199"/>
      <c r="J198" s="210">
        <f>BK198</f>
        <v>0</v>
      </c>
      <c r="K198" s="196"/>
      <c r="L198" s="201"/>
      <c r="M198" s="202"/>
      <c r="N198" s="203"/>
      <c r="O198" s="203"/>
      <c r="P198" s="204">
        <f>SUM(P199:P200)</f>
        <v>0</v>
      </c>
      <c r="Q198" s="203"/>
      <c r="R198" s="204">
        <f>SUM(R199:R200)</f>
        <v>0</v>
      </c>
      <c r="S198" s="203"/>
      <c r="T198" s="205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6" t="s">
        <v>200</v>
      </c>
      <c r="AT198" s="207" t="s">
        <v>75</v>
      </c>
      <c r="AU198" s="207" t="s">
        <v>83</v>
      </c>
      <c r="AY198" s="206" t="s">
        <v>170</v>
      </c>
      <c r="BK198" s="208">
        <f>SUM(BK199:BK200)</f>
        <v>0</v>
      </c>
    </row>
    <row r="199" s="2" customFormat="1" ht="16.5" customHeight="1">
      <c r="A199" s="37"/>
      <c r="B199" s="38"/>
      <c r="C199" s="211" t="s">
        <v>386</v>
      </c>
      <c r="D199" s="211" t="s">
        <v>172</v>
      </c>
      <c r="E199" s="212" t="s">
        <v>485</v>
      </c>
      <c r="F199" s="213" t="s">
        <v>486</v>
      </c>
      <c r="G199" s="214" t="s">
        <v>421</v>
      </c>
      <c r="H199" s="215">
        <v>1</v>
      </c>
      <c r="I199" s="216"/>
      <c r="J199" s="217">
        <f>ROUND(I199*H199,2)</f>
        <v>0</v>
      </c>
      <c r="K199" s="213" t="s">
        <v>176</v>
      </c>
      <c r="L199" s="43"/>
      <c r="M199" s="218" t="s">
        <v>19</v>
      </c>
      <c r="N199" s="219" t="s">
        <v>47</v>
      </c>
      <c r="O199" s="83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422</v>
      </c>
      <c r="AT199" s="222" t="s">
        <v>172</v>
      </c>
      <c r="AU199" s="222" t="s">
        <v>85</v>
      </c>
      <c r="AY199" s="16" t="s">
        <v>170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83</v>
      </c>
      <c r="BK199" s="223">
        <f>ROUND(I199*H199,2)</f>
        <v>0</v>
      </c>
      <c r="BL199" s="16" t="s">
        <v>422</v>
      </c>
      <c r="BM199" s="222" t="s">
        <v>1479</v>
      </c>
    </row>
    <row r="200" s="2" customFormat="1">
      <c r="A200" s="37"/>
      <c r="B200" s="38"/>
      <c r="C200" s="39"/>
      <c r="D200" s="224" t="s">
        <v>179</v>
      </c>
      <c r="E200" s="39"/>
      <c r="F200" s="225" t="s">
        <v>488</v>
      </c>
      <c r="G200" s="39"/>
      <c r="H200" s="39"/>
      <c r="I200" s="226"/>
      <c r="J200" s="39"/>
      <c r="K200" s="39"/>
      <c r="L200" s="43"/>
      <c r="M200" s="241"/>
      <c r="N200" s="242"/>
      <c r="O200" s="243"/>
      <c r="P200" s="243"/>
      <c r="Q200" s="243"/>
      <c r="R200" s="243"/>
      <c r="S200" s="243"/>
      <c r="T200" s="24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179</v>
      </c>
      <c r="AU200" s="16" t="s">
        <v>85</v>
      </c>
    </row>
    <row r="201" s="2" customFormat="1" ht="6.96" customHeight="1">
      <c r="A201" s="37"/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BH6EKDSC+GPAHnpHvS/oASrE7vY3BLl7WZH3j3NZZJBBRphrGo/pBgVGhjkaAtjn0NKv9dmd6pCLYJ1AsMoUlA==" hashValue="KK3Tti6P5qQ9Bm+kjI7HPD8Jfw1VgYn3/cC3LRlFrJByBd9cUst9ArctGaE42LyPSxUrJe5tjPMlvDgV9sLUnQ==" algorithmName="SHA-512" password="CC35"/>
  <autoFilter ref="C89:K20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1/561031111"/>
    <hyperlink ref="F98" r:id="rId2" display="https://podminky.urs.cz/item/CS_URS_2023_01/121151123"/>
    <hyperlink ref="F100" r:id="rId3" display="https://podminky.urs.cz/item/CS_URS_2023_01/122251104"/>
    <hyperlink ref="F103" r:id="rId4" display="https://podminky.urs.cz/item/CS_URS_2023_01/122251402"/>
    <hyperlink ref="F106" r:id="rId5" display="https://podminky.urs.cz/item/CS_URS_2023_01/162351104"/>
    <hyperlink ref="F108" r:id="rId6" display="https://podminky.urs.cz/item/CS_URS_2023_01/162651112"/>
    <hyperlink ref="F111" r:id="rId7" display="https://podminky.urs.cz/item/CS_URS_2023_01/162651112"/>
    <hyperlink ref="F114" r:id="rId8" display="https://podminky.urs.cz/item/CS_URS_2023_01/171251201"/>
    <hyperlink ref="F117" r:id="rId9" display="https://podminky.urs.cz/item/CS_URS_2023_01/171251201"/>
    <hyperlink ref="F119" r:id="rId10" display="https://podminky.urs.cz/item/CS_URS_2023_01/171201231"/>
    <hyperlink ref="F122" r:id="rId11" display="https://podminky.urs.cz/item/CS_URS_2023_01/181101131"/>
    <hyperlink ref="F125" r:id="rId12" display="https://podminky.urs.cz/item/CS_URS_2023_01/181951112"/>
    <hyperlink ref="F128" r:id="rId13" display="https://podminky.urs.cz/item/CS_URS_2023_01/182351123"/>
    <hyperlink ref="F130" r:id="rId14" display="https://podminky.urs.cz/item/CS_URS_2023_01/181351113"/>
    <hyperlink ref="F132" r:id="rId15" display="https://podminky.urs.cz/item/CS_URS_2023_01/181451141"/>
    <hyperlink ref="F136" r:id="rId16" display="https://podminky.urs.cz/item/CS_URS_2023_01/181451311"/>
    <hyperlink ref="F140" r:id="rId17" display="https://podminky.urs.cz/item/CS_URS_2023_01/564752111"/>
    <hyperlink ref="F143" r:id="rId18" display="https://podminky.urs.cz/item/CS_URS_2023_01/564851111"/>
    <hyperlink ref="F146" r:id="rId19" display="https://podminky.urs.cz/item/CS_URS_2023_01/564851111"/>
    <hyperlink ref="F149" r:id="rId20" display="https://podminky.urs.cz/item/CS_URS_2023_01/564952111"/>
    <hyperlink ref="F152" r:id="rId21" display="https://podminky.urs.cz/item/CS_URS_2023_01/565155121"/>
    <hyperlink ref="F155" r:id="rId22" display="https://podminky.urs.cz/item/CS_URS_2023_01/569831111"/>
    <hyperlink ref="F157" r:id="rId23" display="https://podminky.urs.cz/item/CS_URS_2023_01/573111111"/>
    <hyperlink ref="F160" r:id="rId24" display="https://podminky.urs.cz/item/CS_URS_2023_01/573211107"/>
    <hyperlink ref="F163" r:id="rId25" display="https://podminky.urs.cz/item/CS_URS_2023_01/577134121"/>
    <hyperlink ref="F167" r:id="rId26" display="https://podminky.urs.cz/item/CS_URS_2023_01/998225111"/>
    <hyperlink ref="F171" r:id="rId27" display="https://podminky.urs.cz/item/CS_URS_2023_01/011314000"/>
    <hyperlink ref="F173" r:id="rId28" display="https://podminky.urs.cz/item/CS_URS_2023_01/011701000AD"/>
    <hyperlink ref="F175" r:id="rId29" display="https://podminky.urs.cz/item/CS_URS_2023_01/012103000"/>
    <hyperlink ref="F178" r:id="rId30" display="https://podminky.urs.cz/item/CS_URS_2023_01/012203000"/>
    <hyperlink ref="F180" r:id="rId31" display="https://podminky.urs.cz/item/CS_URS_2023_01/012303000"/>
    <hyperlink ref="F182" r:id="rId32" display="https://podminky.urs.cz/item/CS_URS_2023_01/013254000"/>
    <hyperlink ref="F185" r:id="rId33" display="https://podminky.urs.cz/item/CS_URS_2023_01/032002000"/>
    <hyperlink ref="F187" r:id="rId34" display="https://podminky.urs.cz/item/CS_URS_2023_01/034503000"/>
    <hyperlink ref="F190" r:id="rId35" display="https://podminky.urs.cz/item/CS_URS_2023_01/042903000"/>
    <hyperlink ref="F193" r:id="rId36" display="https://podminky.urs.cz/item/CS_URS_2023_01/062002000"/>
    <hyperlink ref="F196" r:id="rId37" display="https://podminky.urs.cz/item/CS_URS_2023_01/070001000"/>
    <hyperlink ref="F200" r:id="rId38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1480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ROUND(J98,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ROUND((SUM(BE98:BE284)),  2)</f>
        <v>0</v>
      </c>
      <c r="G33" s="37"/>
      <c r="H33" s="37"/>
      <c r="I33" s="156">
        <v>0.20999999999999999</v>
      </c>
      <c r="J33" s="155">
        <f>ROUND(((SUM(BE98:BE284))*I33),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ROUND((SUM(BF98:BF284)),  2)</f>
        <v>0</v>
      </c>
      <c r="G34" s="37"/>
      <c r="H34" s="37"/>
      <c r="I34" s="156">
        <v>0.14999999999999999</v>
      </c>
      <c r="J34" s="155">
        <f>ROUND(((SUM(BF98:BF284))*I34),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ROUND((SUM(BG98:BG284)),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ROUND((SUM(BH98:BH284)),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ROUND((SUM(BI98:BI284)),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2023030510 - SO 201 - most na polní cestě VPC 2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J98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J99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J100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1481</v>
      </c>
      <c r="E62" s="181"/>
      <c r="F62" s="181"/>
      <c r="G62" s="181"/>
      <c r="H62" s="181"/>
      <c r="I62" s="181"/>
      <c r="J62" s="182">
        <f>J114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142</v>
      </c>
      <c r="E63" s="181"/>
      <c r="F63" s="181"/>
      <c r="G63" s="181"/>
      <c r="H63" s="181"/>
      <c r="I63" s="181"/>
      <c r="J63" s="182">
        <f>J136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143</v>
      </c>
      <c r="E64" s="181"/>
      <c r="F64" s="181"/>
      <c r="G64" s="181"/>
      <c r="H64" s="181"/>
      <c r="I64" s="181"/>
      <c r="J64" s="182">
        <f>J154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9"/>
      <c r="C65" s="124"/>
      <c r="D65" s="180" t="s">
        <v>1482</v>
      </c>
      <c r="E65" s="181"/>
      <c r="F65" s="181"/>
      <c r="G65" s="181"/>
      <c r="H65" s="181"/>
      <c r="I65" s="181"/>
      <c r="J65" s="182">
        <f>J175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145</v>
      </c>
      <c r="E66" s="181"/>
      <c r="F66" s="181"/>
      <c r="G66" s="181"/>
      <c r="H66" s="181"/>
      <c r="I66" s="181"/>
      <c r="J66" s="182">
        <f>J179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146</v>
      </c>
      <c r="E67" s="181"/>
      <c r="F67" s="181"/>
      <c r="G67" s="181"/>
      <c r="H67" s="181"/>
      <c r="I67" s="181"/>
      <c r="J67" s="182">
        <f>J228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147</v>
      </c>
      <c r="E68" s="181"/>
      <c r="F68" s="181"/>
      <c r="G68" s="181"/>
      <c r="H68" s="181"/>
      <c r="I68" s="181"/>
      <c r="J68" s="182">
        <f>J238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1483</v>
      </c>
      <c r="E69" s="176"/>
      <c r="F69" s="176"/>
      <c r="G69" s="176"/>
      <c r="H69" s="176"/>
      <c r="I69" s="176"/>
      <c r="J69" s="177">
        <f>J241</f>
        <v>0</v>
      </c>
      <c r="K69" s="174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9"/>
      <c r="C70" s="124"/>
      <c r="D70" s="180" t="s">
        <v>1484</v>
      </c>
      <c r="E70" s="181"/>
      <c r="F70" s="181"/>
      <c r="G70" s="181"/>
      <c r="H70" s="181"/>
      <c r="I70" s="181"/>
      <c r="J70" s="182">
        <f>J242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1485</v>
      </c>
      <c r="E71" s="181"/>
      <c r="F71" s="181"/>
      <c r="G71" s="181"/>
      <c r="H71" s="181"/>
      <c r="I71" s="181"/>
      <c r="J71" s="182">
        <f>J249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3"/>
      <c r="C72" s="174"/>
      <c r="D72" s="175" t="s">
        <v>148</v>
      </c>
      <c r="E72" s="176"/>
      <c r="F72" s="176"/>
      <c r="G72" s="176"/>
      <c r="H72" s="176"/>
      <c r="I72" s="176"/>
      <c r="J72" s="177">
        <f>J253</f>
        <v>0</v>
      </c>
      <c r="K72" s="174"/>
      <c r="L72" s="17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9"/>
      <c r="C73" s="124"/>
      <c r="D73" s="180" t="s">
        <v>149</v>
      </c>
      <c r="E73" s="181"/>
      <c r="F73" s="181"/>
      <c r="G73" s="181"/>
      <c r="H73" s="181"/>
      <c r="I73" s="181"/>
      <c r="J73" s="182">
        <f>J254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9"/>
      <c r="C74" s="124"/>
      <c r="D74" s="180" t="s">
        <v>150</v>
      </c>
      <c r="E74" s="181"/>
      <c r="F74" s="181"/>
      <c r="G74" s="181"/>
      <c r="H74" s="181"/>
      <c r="I74" s="181"/>
      <c r="J74" s="182">
        <f>J263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9"/>
      <c r="C75" s="124"/>
      <c r="D75" s="180" t="s">
        <v>151</v>
      </c>
      <c r="E75" s="181"/>
      <c r="F75" s="181"/>
      <c r="G75" s="181"/>
      <c r="H75" s="181"/>
      <c r="I75" s="181"/>
      <c r="J75" s="182">
        <f>J268</f>
        <v>0</v>
      </c>
      <c r="K75" s="124"/>
      <c r="L75" s="18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9"/>
      <c r="C76" s="124"/>
      <c r="D76" s="180" t="s">
        <v>152</v>
      </c>
      <c r="E76" s="181"/>
      <c r="F76" s="181"/>
      <c r="G76" s="181"/>
      <c r="H76" s="181"/>
      <c r="I76" s="181"/>
      <c r="J76" s="182">
        <f>J271</f>
        <v>0</v>
      </c>
      <c r="K76" s="124"/>
      <c r="L76" s="18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9"/>
      <c r="C77" s="124"/>
      <c r="D77" s="180" t="s">
        <v>153</v>
      </c>
      <c r="E77" s="181"/>
      <c r="F77" s="181"/>
      <c r="G77" s="181"/>
      <c r="H77" s="181"/>
      <c r="I77" s="181"/>
      <c r="J77" s="182">
        <f>J274</f>
        <v>0</v>
      </c>
      <c r="K77" s="124"/>
      <c r="L77" s="18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9"/>
      <c r="C78" s="124"/>
      <c r="D78" s="180" t="s">
        <v>154</v>
      </c>
      <c r="E78" s="181"/>
      <c r="F78" s="181"/>
      <c r="G78" s="181"/>
      <c r="H78" s="181"/>
      <c r="I78" s="181"/>
      <c r="J78" s="182">
        <f>J278</f>
        <v>0</v>
      </c>
      <c r="K78" s="124"/>
      <c r="L78" s="18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58"/>
      <c r="C80" s="59"/>
      <c r="D80" s="59"/>
      <c r="E80" s="59"/>
      <c r="F80" s="59"/>
      <c r="G80" s="59"/>
      <c r="H80" s="59"/>
      <c r="I80" s="59"/>
      <c r="J80" s="59"/>
      <c r="K80" s="5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4" s="2" customFormat="1" ht="6.96" customHeight="1">
      <c r="A84" s="37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4.96" customHeight="1">
      <c r="A85" s="37"/>
      <c r="B85" s="38"/>
      <c r="C85" s="22" t="s">
        <v>155</v>
      </c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16</v>
      </c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6.5" customHeight="1">
      <c r="A88" s="37"/>
      <c r="B88" s="38"/>
      <c r="C88" s="39"/>
      <c r="D88" s="39"/>
      <c r="E88" s="168" t="str">
        <f>E7</f>
        <v>Polní cesty stavby D6 v k.ú. Řevničov(CU2023/1)</v>
      </c>
      <c r="F88" s="31"/>
      <c r="G88" s="31"/>
      <c r="H88" s="31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131</v>
      </c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6.5" customHeight="1">
      <c r="A90" s="37"/>
      <c r="B90" s="38"/>
      <c r="C90" s="39"/>
      <c r="D90" s="39"/>
      <c r="E90" s="68" t="str">
        <f>E9</f>
        <v>2023030510 - SO 201 - most na polní cestě VPC 2</v>
      </c>
      <c r="F90" s="39"/>
      <c r="G90" s="39"/>
      <c r="H90" s="39"/>
      <c r="I90" s="39"/>
      <c r="J90" s="39"/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6.96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2" customHeight="1">
      <c r="A92" s="37"/>
      <c r="B92" s="38"/>
      <c r="C92" s="31" t="s">
        <v>21</v>
      </c>
      <c r="D92" s="39"/>
      <c r="E92" s="39"/>
      <c r="F92" s="26" t="str">
        <f>F12</f>
        <v>Řevníčov</v>
      </c>
      <c r="G92" s="39"/>
      <c r="H92" s="39"/>
      <c r="I92" s="31" t="s">
        <v>23</v>
      </c>
      <c r="J92" s="71" t="str">
        <f>IF(J12="","",J12)</f>
        <v>18. 4. 2020</v>
      </c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6.96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4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25</v>
      </c>
      <c r="D94" s="39"/>
      <c r="E94" s="39"/>
      <c r="F94" s="26" t="str">
        <f>E15</f>
        <v>Státní pozemkový úřad</v>
      </c>
      <c r="G94" s="39"/>
      <c r="H94" s="39"/>
      <c r="I94" s="31" t="s">
        <v>33</v>
      </c>
      <c r="J94" s="35" t="str">
        <f>E21</f>
        <v>S-pro servis s.r.o.</v>
      </c>
      <c r="K94" s="39"/>
      <c r="L94" s="14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5.15" customHeight="1">
      <c r="A95" s="37"/>
      <c r="B95" s="38"/>
      <c r="C95" s="31" t="s">
        <v>31</v>
      </c>
      <c r="D95" s="39"/>
      <c r="E95" s="39"/>
      <c r="F95" s="26" t="str">
        <f>IF(E18="","",E18)</f>
        <v>Vyplň údaj</v>
      </c>
      <c r="G95" s="39"/>
      <c r="H95" s="39"/>
      <c r="I95" s="31" t="s">
        <v>38</v>
      </c>
      <c r="J95" s="35" t="str">
        <f>E24</f>
        <v xml:space="preserve"> </v>
      </c>
      <c r="K95" s="39"/>
      <c r="L95" s="14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0.32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4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11" customFormat="1" ht="29.28" customHeight="1">
      <c r="A97" s="184"/>
      <c r="B97" s="185"/>
      <c r="C97" s="186" t="s">
        <v>156</v>
      </c>
      <c r="D97" s="187" t="s">
        <v>61</v>
      </c>
      <c r="E97" s="187" t="s">
        <v>57</v>
      </c>
      <c r="F97" s="187" t="s">
        <v>58</v>
      </c>
      <c r="G97" s="187" t="s">
        <v>157</v>
      </c>
      <c r="H97" s="187" t="s">
        <v>158</v>
      </c>
      <c r="I97" s="187" t="s">
        <v>159</v>
      </c>
      <c r="J97" s="187" t="s">
        <v>137</v>
      </c>
      <c r="K97" s="188" t="s">
        <v>160</v>
      </c>
      <c r="L97" s="189"/>
      <c r="M97" s="91" t="s">
        <v>19</v>
      </c>
      <c r="N97" s="92" t="s">
        <v>46</v>
      </c>
      <c r="O97" s="92" t="s">
        <v>161</v>
      </c>
      <c r="P97" s="92" t="s">
        <v>162</v>
      </c>
      <c r="Q97" s="92" t="s">
        <v>163</v>
      </c>
      <c r="R97" s="92" t="s">
        <v>164</v>
      </c>
      <c r="S97" s="92" t="s">
        <v>165</v>
      </c>
      <c r="T97" s="93" t="s">
        <v>166</v>
      </c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</row>
    <row r="98" s="2" customFormat="1" ht="22.8" customHeight="1">
      <c r="A98" s="37"/>
      <c r="B98" s="38"/>
      <c r="C98" s="98" t="s">
        <v>167</v>
      </c>
      <c r="D98" s="39"/>
      <c r="E98" s="39"/>
      <c r="F98" s="39"/>
      <c r="G98" s="39"/>
      <c r="H98" s="39"/>
      <c r="I98" s="39"/>
      <c r="J98" s="190">
        <f>BK98</f>
        <v>0</v>
      </c>
      <c r="K98" s="39"/>
      <c r="L98" s="43"/>
      <c r="M98" s="94"/>
      <c r="N98" s="191"/>
      <c r="O98" s="95"/>
      <c r="P98" s="192">
        <f>P99+P241+P253</f>
        <v>0</v>
      </c>
      <c r="Q98" s="95"/>
      <c r="R98" s="192">
        <f>R99+R241+R253</f>
        <v>94.139735200000018</v>
      </c>
      <c r="S98" s="95"/>
      <c r="T98" s="193">
        <f>T99+T241+T253</f>
        <v>26.396250000000002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75</v>
      </c>
      <c r="AU98" s="16" t="s">
        <v>138</v>
      </c>
      <c r="BK98" s="194">
        <f>BK99+BK241+BK253</f>
        <v>0</v>
      </c>
    </row>
    <row r="99" s="12" customFormat="1" ht="25.92" customHeight="1">
      <c r="A99" s="12"/>
      <c r="B99" s="195"/>
      <c r="C99" s="196"/>
      <c r="D99" s="197" t="s">
        <v>75</v>
      </c>
      <c r="E99" s="198" t="s">
        <v>168</v>
      </c>
      <c r="F99" s="198" t="s">
        <v>169</v>
      </c>
      <c r="G99" s="196"/>
      <c r="H99" s="196"/>
      <c r="I99" s="199"/>
      <c r="J99" s="200">
        <f>BK99</f>
        <v>0</v>
      </c>
      <c r="K99" s="196"/>
      <c r="L99" s="201"/>
      <c r="M99" s="202"/>
      <c r="N99" s="203"/>
      <c r="O99" s="203"/>
      <c r="P99" s="204">
        <f>P100+P114+P136+P154+P175+P179+P228+P238</f>
        <v>0</v>
      </c>
      <c r="Q99" s="203"/>
      <c r="R99" s="204">
        <f>R100+R114+R136+R154+R175+R179+R228+R238</f>
        <v>93.63748320000002</v>
      </c>
      <c r="S99" s="203"/>
      <c r="T99" s="205">
        <f>T100+T114+T136+T154+T175+T179+T228+T238</f>
        <v>26.396250000000002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6" t="s">
        <v>83</v>
      </c>
      <c r="AT99" s="207" t="s">
        <v>75</v>
      </c>
      <c r="AU99" s="207" t="s">
        <v>76</v>
      </c>
      <c r="AY99" s="206" t="s">
        <v>170</v>
      </c>
      <c r="BK99" s="208">
        <f>BK100+BK114+BK136+BK154+BK175+BK179+BK228+BK238</f>
        <v>0</v>
      </c>
    </row>
    <row r="100" s="12" customFormat="1" ht="22.8" customHeight="1">
      <c r="A100" s="12"/>
      <c r="B100" s="195"/>
      <c r="C100" s="196"/>
      <c r="D100" s="197" t="s">
        <v>75</v>
      </c>
      <c r="E100" s="209" t="s">
        <v>83</v>
      </c>
      <c r="F100" s="209" t="s">
        <v>171</v>
      </c>
      <c r="G100" s="196"/>
      <c r="H100" s="196"/>
      <c r="I100" s="199"/>
      <c r="J100" s="210">
        <f>BK100</f>
        <v>0</v>
      </c>
      <c r="K100" s="196"/>
      <c r="L100" s="201"/>
      <c r="M100" s="202"/>
      <c r="N100" s="203"/>
      <c r="O100" s="203"/>
      <c r="P100" s="204">
        <f>SUM(P101:P113)</f>
        <v>0</v>
      </c>
      <c r="Q100" s="203"/>
      <c r="R100" s="204">
        <f>SUM(R101:R113)</f>
        <v>0</v>
      </c>
      <c r="S100" s="203"/>
      <c r="T100" s="205">
        <f>SUM(T101:T113)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6" t="s">
        <v>83</v>
      </c>
      <c r="AT100" s="207" t="s">
        <v>75</v>
      </c>
      <c r="AU100" s="207" t="s">
        <v>83</v>
      </c>
      <c r="AY100" s="206" t="s">
        <v>170</v>
      </c>
      <c r="BK100" s="208">
        <f>SUM(BK101:BK113)</f>
        <v>0</v>
      </c>
    </row>
    <row r="101" s="2" customFormat="1" ht="21.75" customHeight="1">
      <c r="A101" s="37"/>
      <c r="B101" s="38"/>
      <c r="C101" s="211" t="s">
        <v>83</v>
      </c>
      <c r="D101" s="211" t="s">
        <v>172</v>
      </c>
      <c r="E101" s="212" t="s">
        <v>195</v>
      </c>
      <c r="F101" s="213" t="s">
        <v>196</v>
      </c>
      <c r="G101" s="214" t="s">
        <v>191</v>
      </c>
      <c r="H101" s="215">
        <v>36.299999999999997</v>
      </c>
      <c r="I101" s="216"/>
      <c r="J101" s="217">
        <f>ROUND(I101*H101,2)</f>
        <v>0</v>
      </c>
      <c r="K101" s="213" t="s">
        <v>176</v>
      </c>
      <c r="L101" s="43"/>
      <c r="M101" s="218" t="s">
        <v>19</v>
      </c>
      <c r="N101" s="219" t="s">
        <v>47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177</v>
      </c>
      <c r="AT101" s="222" t="s">
        <v>172</v>
      </c>
      <c r="AU101" s="222" t="s">
        <v>85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83</v>
      </c>
      <c r="BK101" s="223">
        <f>ROUND(I101*H101,2)</f>
        <v>0</v>
      </c>
      <c r="BL101" s="16" t="s">
        <v>177</v>
      </c>
      <c r="BM101" s="222" t="s">
        <v>1486</v>
      </c>
    </row>
    <row r="102" s="2" customFormat="1">
      <c r="A102" s="37"/>
      <c r="B102" s="38"/>
      <c r="C102" s="39"/>
      <c r="D102" s="224" t="s">
        <v>179</v>
      </c>
      <c r="E102" s="39"/>
      <c r="F102" s="225" t="s">
        <v>198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85</v>
      </c>
    </row>
    <row r="103" s="2" customFormat="1">
      <c r="A103" s="37"/>
      <c r="B103" s="38"/>
      <c r="C103" s="39"/>
      <c r="D103" s="229" t="s">
        <v>181</v>
      </c>
      <c r="E103" s="39"/>
      <c r="F103" s="230" t="s">
        <v>1487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181</v>
      </c>
      <c r="AU103" s="16" t="s">
        <v>85</v>
      </c>
    </row>
    <row r="104" s="2" customFormat="1" ht="33" customHeight="1">
      <c r="A104" s="37"/>
      <c r="B104" s="38"/>
      <c r="C104" s="211" t="s">
        <v>85</v>
      </c>
      <c r="D104" s="211" t="s">
        <v>172</v>
      </c>
      <c r="E104" s="212" t="s">
        <v>1488</v>
      </c>
      <c r="F104" s="213" t="s">
        <v>1489</v>
      </c>
      <c r="G104" s="214" t="s">
        <v>191</v>
      </c>
      <c r="H104" s="215">
        <v>0.29999999999999999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47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85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83</v>
      </c>
      <c r="BK104" s="223">
        <f>ROUND(I104*H104,2)</f>
        <v>0</v>
      </c>
      <c r="BL104" s="16" t="s">
        <v>177</v>
      </c>
      <c r="BM104" s="222" t="s">
        <v>1490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1491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85</v>
      </c>
    </row>
    <row r="106" s="2" customFormat="1" ht="37.8" customHeight="1">
      <c r="A106" s="37"/>
      <c r="B106" s="38"/>
      <c r="C106" s="211" t="s">
        <v>188</v>
      </c>
      <c r="D106" s="211" t="s">
        <v>172</v>
      </c>
      <c r="E106" s="212" t="s">
        <v>204</v>
      </c>
      <c r="F106" s="213" t="s">
        <v>205</v>
      </c>
      <c r="G106" s="214" t="s">
        <v>191</v>
      </c>
      <c r="H106" s="215">
        <v>36.299999999999997</v>
      </c>
      <c r="I106" s="216"/>
      <c r="J106" s="217">
        <f>ROUND(I106*H106,2)</f>
        <v>0</v>
      </c>
      <c r="K106" s="213" t="s">
        <v>176</v>
      </c>
      <c r="L106" s="43"/>
      <c r="M106" s="218" t="s">
        <v>19</v>
      </c>
      <c r="N106" s="219" t="s">
        <v>47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177</v>
      </c>
      <c r="AT106" s="222" t="s">
        <v>172</v>
      </c>
      <c r="AU106" s="222" t="s">
        <v>85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83</v>
      </c>
      <c r="BK106" s="223">
        <f>ROUND(I106*H106,2)</f>
        <v>0</v>
      </c>
      <c r="BL106" s="16" t="s">
        <v>177</v>
      </c>
      <c r="BM106" s="222" t="s">
        <v>1492</v>
      </c>
    </row>
    <row r="107" s="2" customFormat="1">
      <c r="A107" s="37"/>
      <c r="B107" s="38"/>
      <c r="C107" s="39"/>
      <c r="D107" s="224" t="s">
        <v>179</v>
      </c>
      <c r="E107" s="39"/>
      <c r="F107" s="225" t="s">
        <v>207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179</v>
      </c>
      <c r="AU107" s="16" t="s">
        <v>85</v>
      </c>
    </row>
    <row r="108" s="2" customFormat="1" ht="24.15" customHeight="1">
      <c r="A108" s="37"/>
      <c r="B108" s="38"/>
      <c r="C108" s="211" t="s">
        <v>177</v>
      </c>
      <c r="D108" s="211" t="s">
        <v>172</v>
      </c>
      <c r="E108" s="212" t="s">
        <v>767</v>
      </c>
      <c r="F108" s="213" t="s">
        <v>768</v>
      </c>
      <c r="G108" s="214" t="s">
        <v>191</v>
      </c>
      <c r="H108" s="215">
        <v>36.299999999999997</v>
      </c>
      <c r="I108" s="216"/>
      <c r="J108" s="217">
        <f>ROUND(I108*H108,2)</f>
        <v>0</v>
      </c>
      <c r="K108" s="213" t="s">
        <v>176</v>
      </c>
      <c r="L108" s="43"/>
      <c r="M108" s="218" t="s">
        <v>19</v>
      </c>
      <c r="N108" s="219" t="s">
        <v>47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177</v>
      </c>
      <c r="AT108" s="222" t="s">
        <v>172</v>
      </c>
      <c r="AU108" s="222" t="s">
        <v>85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83</v>
      </c>
      <c r="BK108" s="223">
        <f>ROUND(I108*H108,2)</f>
        <v>0</v>
      </c>
      <c r="BL108" s="16" t="s">
        <v>177</v>
      </c>
      <c r="BM108" s="222" t="s">
        <v>1493</v>
      </c>
    </row>
    <row r="109" s="2" customFormat="1">
      <c r="A109" s="37"/>
      <c r="B109" s="38"/>
      <c r="C109" s="39"/>
      <c r="D109" s="224" t="s">
        <v>179</v>
      </c>
      <c r="E109" s="39"/>
      <c r="F109" s="225" t="s">
        <v>770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179</v>
      </c>
      <c r="AU109" s="16" t="s">
        <v>85</v>
      </c>
    </row>
    <row r="110" s="2" customFormat="1">
      <c r="A110" s="37"/>
      <c r="B110" s="38"/>
      <c r="C110" s="39"/>
      <c r="D110" s="229" t="s">
        <v>181</v>
      </c>
      <c r="E110" s="39"/>
      <c r="F110" s="230" t="s">
        <v>529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181</v>
      </c>
      <c r="AU110" s="16" t="s">
        <v>85</v>
      </c>
    </row>
    <row r="111" s="2" customFormat="1" ht="24.15" customHeight="1">
      <c r="A111" s="37"/>
      <c r="B111" s="38"/>
      <c r="C111" s="211" t="s">
        <v>200</v>
      </c>
      <c r="D111" s="211" t="s">
        <v>172</v>
      </c>
      <c r="E111" s="212" t="s">
        <v>532</v>
      </c>
      <c r="F111" s="213" t="s">
        <v>533</v>
      </c>
      <c r="G111" s="214" t="s">
        <v>225</v>
      </c>
      <c r="H111" s="215">
        <v>63.524999999999999</v>
      </c>
      <c r="I111" s="216"/>
      <c r="J111" s="217">
        <f>ROUND(I111*H111,2)</f>
        <v>0</v>
      </c>
      <c r="K111" s="213" t="s">
        <v>176</v>
      </c>
      <c r="L111" s="43"/>
      <c r="M111" s="218" t="s">
        <v>19</v>
      </c>
      <c r="N111" s="219" t="s">
        <v>47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177</v>
      </c>
      <c r="AT111" s="222" t="s">
        <v>172</v>
      </c>
      <c r="AU111" s="222" t="s">
        <v>85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83</v>
      </c>
      <c r="BK111" s="223">
        <f>ROUND(I111*H111,2)</f>
        <v>0</v>
      </c>
      <c r="BL111" s="16" t="s">
        <v>177</v>
      </c>
      <c r="BM111" s="222" t="s">
        <v>1494</v>
      </c>
    </row>
    <row r="112" s="2" customFormat="1">
      <c r="A112" s="37"/>
      <c r="B112" s="38"/>
      <c r="C112" s="39"/>
      <c r="D112" s="224" t="s">
        <v>179</v>
      </c>
      <c r="E112" s="39"/>
      <c r="F112" s="225" t="s">
        <v>535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85</v>
      </c>
    </row>
    <row r="113" s="2" customFormat="1">
      <c r="A113" s="37"/>
      <c r="B113" s="38"/>
      <c r="C113" s="39"/>
      <c r="D113" s="229" t="s">
        <v>181</v>
      </c>
      <c r="E113" s="39"/>
      <c r="F113" s="230" t="s">
        <v>536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181</v>
      </c>
      <c r="AU113" s="16" t="s">
        <v>85</v>
      </c>
    </row>
    <row r="114" s="12" customFormat="1" ht="22.8" customHeight="1">
      <c r="A114" s="12"/>
      <c r="B114" s="195"/>
      <c r="C114" s="196"/>
      <c r="D114" s="197" t="s">
        <v>75</v>
      </c>
      <c r="E114" s="209" t="s">
        <v>188</v>
      </c>
      <c r="F114" s="209" t="s">
        <v>1495</v>
      </c>
      <c r="G114" s="196"/>
      <c r="H114" s="196"/>
      <c r="I114" s="199"/>
      <c r="J114" s="210">
        <f>BK114</f>
        <v>0</v>
      </c>
      <c r="K114" s="196"/>
      <c r="L114" s="201"/>
      <c r="M114" s="202"/>
      <c r="N114" s="203"/>
      <c r="O114" s="203"/>
      <c r="P114" s="204">
        <f>SUM(P115:P135)</f>
        <v>0</v>
      </c>
      <c r="Q114" s="203"/>
      <c r="R114" s="204">
        <f>SUM(R115:R135)</f>
        <v>12.167512879999997</v>
      </c>
      <c r="S114" s="203"/>
      <c r="T114" s="205">
        <f>SUM(T115:T135)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6" t="s">
        <v>83</v>
      </c>
      <c r="AT114" s="207" t="s">
        <v>75</v>
      </c>
      <c r="AU114" s="207" t="s">
        <v>83</v>
      </c>
      <c r="AY114" s="206" t="s">
        <v>170</v>
      </c>
      <c r="BK114" s="208">
        <f>SUM(BK115:BK135)</f>
        <v>0</v>
      </c>
    </row>
    <row r="115" s="2" customFormat="1" ht="16.5" customHeight="1">
      <c r="A115" s="37"/>
      <c r="B115" s="38"/>
      <c r="C115" s="211" t="s">
        <v>203</v>
      </c>
      <c r="D115" s="211" t="s">
        <v>172</v>
      </c>
      <c r="E115" s="212" t="s">
        <v>1496</v>
      </c>
      <c r="F115" s="213" t="s">
        <v>1497</v>
      </c>
      <c r="G115" s="214" t="s">
        <v>355</v>
      </c>
      <c r="H115" s="215">
        <v>20</v>
      </c>
      <c r="I115" s="216"/>
      <c r="J115" s="217">
        <f>ROUND(I115*H115,2)</f>
        <v>0</v>
      </c>
      <c r="K115" s="213" t="s">
        <v>176</v>
      </c>
      <c r="L115" s="43"/>
      <c r="M115" s="218" t="s">
        <v>19</v>
      </c>
      <c r="N115" s="219" t="s">
        <v>47</v>
      </c>
      <c r="O115" s="83"/>
      <c r="P115" s="220">
        <f>O115*H115</f>
        <v>0</v>
      </c>
      <c r="Q115" s="220">
        <v>0.00033</v>
      </c>
      <c r="R115" s="220">
        <f>Q115*H115</f>
        <v>0.0066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177</v>
      </c>
      <c r="AT115" s="222" t="s">
        <v>172</v>
      </c>
      <c r="AU115" s="222" t="s">
        <v>85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83</v>
      </c>
      <c r="BK115" s="223">
        <f>ROUND(I115*H115,2)</f>
        <v>0</v>
      </c>
      <c r="BL115" s="16" t="s">
        <v>177</v>
      </c>
      <c r="BM115" s="222" t="s">
        <v>1498</v>
      </c>
    </row>
    <row r="116" s="2" customFormat="1">
      <c r="A116" s="37"/>
      <c r="B116" s="38"/>
      <c r="C116" s="39"/>
      <c r="D116" s="224" t="s">
        <v>179</v>
      </c>
      <c r="E116" s="39"/>
      <c r="F116" s="225" t="s">
        <v>1499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85</v>
      </c>
    </row>
    <row r="117" s="2" customFormat="1" ht="16.5" customHeight="1">
      <c r="A117" s="37"/>
      <c r="B117" s="38"/>
      <c r="C117" s="211" t="s">
        <v>209</v>
      </c>
      <c r="D117" s="211" t="s">
        <v>172</v>
      </c>
      <c r="E117" s="212" t="s">
        <v>1500</v>
      </c>
      <c r="F117" s="213" t="s">
        <v>1501</v>
      </c>
      <c r="G117" s="214" t="s">
        <v>355</v>
      </c>
      <c r="H117" s="215">
        <v>20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47</v>
      </c>
      <c r="O117" s="83"/>
      <c r="P117" s="220">
        <f>O117*H117</f>
        <v>0</v>
      </c>
      <c r="Q117" s="220">
        <v>0.00080000000000000004</v>
      </c>
      <c r="R117" s="220">
        <f>Q117*H117</f>
        <v>0.016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177</v>
      </c>
      <c r="AT117" s="222" t="s">
        <v>172</v>
      </c>
      <c r="AU117" s="222" t="s">
        <v>85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83</v>
      </c>
      <c r="BK117" s="223">
        <f>ROUND(I117*H117,2)</f>
        <v>0</v>
      </c>
      <c r="BL117" s="16" t="s">
        <v>177</v>
      </c>
      <c r="BM117" s="222" t="s">
        <v>1502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1503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85</v>
      </c>
    </row>
    <row r="119" s="2" customFormat="1">
      <c r="A119" s="37"/>
      <c r="B119" s="38"/>
      <c r="C119" s="39"/>
      <c r="D119" s="229" t="s">
        <v>181</v>
      </c>
      <c r="E119" s="39"/>
      <c r="F119" s="230" t="s">
        <v>1504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181</v>
      </c>
      <c r="AU119" s="16" t="s">
        <v>85</v>
      </c>
    </row>
    <row r="120" s="2" customFormat="1" ht="16.5" customHeight="1">
      <c r="A120" s="37"/>
      <c r="B120" s="38"/>
      <c r="C120" s="211" t="s">
        <v>211</v>
      </c>
      <c r="D120" s="211" t="s">
        <v>172</v>
      </c>
      <c r="E120" s="212" t="s">
        <v>1505</v>
      </c>
      <c r="F120" s="213" t="s">
        <v>1506</v>
      </c>
      <c r="G120" s="214" t="s">
        <v>191</v>
      </c>
      <c r="H120" s="215">
        <v>2.0099999999999998</v>
      </c>
      <c r="I120" s="216"/>
      <c r="J120" s="217">
        <f>ROUND(I120*H120,2)</f>
        <v>0</v>
      </c>
      <c r="K120" s="213" t="s">
        <v>176</v>
      </c>
      <c r="L120" s="43"/>
      <c r="M120" s="218" t="s">
        <v>19</v>
      </c>
      <c r="N120" s="219" t="s">
        <v>47</v>
      </c>
      <c r="O120" s="83"/>
      <c r="P120" s="220">
        <f>O120*H120</f>
        <v>0</v>
      </c>
      <c r="Q120" s="220">
        <v>2.5021499999999999</v>
      </c>
      <c r="R120" s="220">
        <f>Q120*H120</f>
        <v>5.0293214999999991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177</v>
      </c>
      <c r="AT120" s="222" t="s">
        <v>172</v>
      </c>
      <c r="AU120" s="222" t="s">
        <v>85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83</v>
      </c>
      <c r="BK120" s="223">
        <f>ROUND(I120*H120,2)</f>
        <v>0</v>
      </c>
      <c r="BL120" s="16" t="s">
        <v>177</v>
      </c>
      <c r="BM120" s="222" t="s">
        <v>1507</v>
      </c>
    </row>
    <row r="121" s="2" customFormat="1">
      <c r="A121" s="37"/>
      <c r="B121" s="38"/>
      <c r="C121" s="39"/>
      <c r="D121" s="224" t="s">
        <v>179</v>
      </c>
      <c r="E121" s="39"/>
      <c r="F121" s="225" t="s">
        <v>1508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179</v>
      </c>
      <c r="AU121" s="16" t="s">
        <v>85</v>
      </c>
    </row>
    <row r="122" s="2" customFormat="1" ht="16.5" customHeight="1">
      <c r="A122" s="37"/>
      <c r="B122" s="38"/>
      <c r="C122" s="211" t="s">
        <v>213</v>
      </c>
      <c r="D122" s="211" t="s">
        <v>172</v>
      </c>
      <c r="E122" s="212" t="s">
        <v>1509</v>
      </c>
      <c r="F122" s="213" t="s">
        <v>1510</v>
      </c>
      <c r="G122" s="214" t="s">
        <v>175</v>
      </c>
      <c r="H122" s="215">
        <v>15.43</v>
      </c>
      <c r="I122" s="216"/>
      <c r="J122" s="217">
        <f>ROUND(I122*H122,2)</f>
        <v>0</v>
      </c>
      <c r="K122" s="213" t="s">
        <v>176</v>
      </c>
      <c r="L122" s="43"/>
      <c r="M122" s="218" t="s">
        <v>19</v>
      </c>
      <c r="N122" s="219" t="s">
        <v>47</v>
      </c>
      <c r="O122" s="83"/>
      <c r="P122" s="220">
        <f>O122*H122</f>
        <v>0</v>
      </c>
      <c r="Q122" s="220">
        <v>0.041739999999999999</v>
      </c>
      <c r="R122" s="220">
        <f>Q122*H122</f>
        <v>0.64404819999999996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177</v>
      </c>
      <c r="AT122" s="222" t="s">
        <v>172</v>
      </c>
      <c r="AU122" s="222" t="s">
        <v>85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83</v>
      </c>
      <c r="BK122" s="223">
        <f>ROUND(I122*H122,2)</f>
        <v>0</v>
      </c>
      <c r="BL122" s="16" t="s">
        <v>177</v>
      </c>
      <c r="BM122" s="222" t="s">
        <v>1511</v>
      </c>
    </row>
    <row r="123" s="2" customFormat="1">
      <c r="A123" s="37"/>
      <c r="B123" s="38"/>
      <c r="C123" s="39"/>
      <c r="D123" s="224" t="s">
        <v>179</v>
      </c>
      <c r="E123" s="39"/>
      <c r="F123" s="225" t="s">
        <v>1512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179</v>
      </c>
      <c r="AU123" s="16" t="s">
        <v>85</v>
      </c>
    </row>
    <row r="124" s="2" customFormat="1" ht="16.5" customHeight="1">
      <c r="A124" s="37"/>
      <c r="B124" s="38"/>
      <c r="C124" s="211" t="s">
        <v>218</v>
      </c>
      <c r="D124" s="211" t="s">
        <v>172</v>
      </c>
      <c r="E124" s="212" t="s">
        <v>1513</v>
      </c>
      <c r="F124" s="213" t="s">
        <v>1514</v>
      </c>
      <c r="G124" s="214" t="s">
        <v>175</v>
      </c>
      <c r="H124" s="215">
        <v>15.43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47</v>
      </c>
      <c r="O124" s="83"/>
      <c r="P124" s="220">
        <f>O124*H124</f>
        <v>0</v>
      </c>
      <c r="Q124" s="220">
        <v>2.0000000000000002E-05</v>
      </c>
      <c r="R124" s="220">
        <f>Q124*H124</f>
        <v>0.00030860000000000002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177</v>
      </c>
      <c r="AT124" s="222" t="s">
        <v>172</v>
      </c>
      <c r="AU124" s="222" t="s">
        <v>85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83</v>
      </c>
      <c r="BK124" s="223">
        <f>ROUND(I124*H124,2)</f>
        <v>0</v>
      </c>
      <c r="BL124" s="16" t="s">
        <v>177</v>
      </c>
      <c r="BM124" s="222" t="s">
        <v>1515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1516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85</v>
      </c>
    </row>
    <row r="126" s="2" customFormat="1" ht="16.5" customHeight="1">
      <c r="A126" s="37"/>
      <c r="B126" s="38"/>
      <c r="C126" s="211" t="s">
        <v>220</v>
      </c>
      <c r="D126" s="211" t="s">
        <v>172</v>
      </c>
      <c r="E126" s="212" t="s">
        <v>1517</v>
      </c>
      <c r="F126" s="213" t="s">
        <v>1518</v>
      </c>
      <c r="G126" s="214" t="s">
        <v>225</v>
      </c>
      <c r="H126" s="215">
        <v>0.17100000000000001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47</v>
      </c>
      <c r="O126" s="83"/>
      <c r="P126" s="220">
        <f>O126*H126</f>
        <v>0</v>
      </c>
      <c r="Q126" s="220">
        <v>1.04877</v>
      </c>
      <c r="R126" s="220">
        <f>Q126*H126</f>
        <v>0.17933967000000001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85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83</v>
      </c>
      <c r="BK126" s="223">
        <f>ROUND(I126*H126,2)</f>
        <v>0</v>
      </c>
      <c r="BL126" s="16" t="s">
        <v>177</v>
      </c>
      <c r="BM126" s="222" t="s">
        <v>1519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1520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85</v>
      </c>
    </row>
    <row r="128" s="2" customFormat="1" ht="16.5" customHeight="1">
      <c r="A128" s="37"/>
      <c r="B128" s="38"/>
      <c r="C128" s="211" t="s">
        <v>222</v>
      </c>
      <c r="D128" s="211" t="s">
        <v>172</v>
      </c>
      <c r="E128" s="212" t="s">
        <v>1521</v>
      </c>
      <c r="F128" s="213" t="s">
        <v>1522</v>
      </c>
      <c r="G128" s="214" t="s">
        <v>191</v>
      </c>
      <c r="H128" s="215">
        <v>2.4300000000000002</v>
      </c>
      <c r="I128" s="216"/>
      <c r="J128" s="217">
        <f>ROUND(I128*H128,2)</f>
        <v>0</v>
      </c>
      <c r="K128" s="213" t="s">
        <v>176</v>
      </c>
      <c r="L128" s="43"/>
      <c r="M128" s="218" t="s">
        <v>19</v>
      </c>
      <c r="N128" s="219" t="s">
        <v>47</v>
      </c>
      <c r="O128" s="83"/>
      <c r="P128" s="220">
        <f>O128*H128</f>
        <v>0</v>
      </c>
      <c r="Q128" s="220">
        <v>2.5020899999999999</v>
      </c>
      <c r="R128" s="220">
        <f>Q128*H128</f>
        <v>6.0800787000000005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177</v>
      </c>
      <c r="AT128" s="222" t="s">
        <v>172</v>
      </c>
      <c r="AU128" s="222" t="s">
        <v>85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83</v>
      </c>
      <c r="BK128" s="223">
        <f>ROUND(I128*H128,2)</f>
        <v>0</v>
      </c>
      <c r="BL128" s="16" t="s">
        <v>177</v>
      </c>
      <c r="BM128" s="222" t="s">
        <v>1523</v>
      </c>
    </row>
    <row r="129" s="2" customFormat="1">
      <c r="A129" s="37"/>
      <c r="B129" s="38"/>
      <c r="C129" s="39"/>
      <c r="D129" s="224" t="s">
        <v>179</v>
      </c>
      <c r="E129" s="39"/>
      <c r="F129" s="225" t="s">
        <v>1524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179</v>
      </c>
      <c r="AU129" s="16" t="s">
        <v>85</v>
      </c>
    </row>
    <row r="130" s="2" customFormat="1" ht="16.5" customHeight="1">
      <c r="A130" s="37"/>
      <c r="B130" s="38"/>
      <c r="C130" s="211" t="s">
        <v>229</v>
      </c>
      <c r="D130" s="211" t="s">
        <v>172</v>
      </c>
      <c r="E130" s="212" t="s">
        <v>1525</v>
      </c>
      <c r="F130" s="213" t="s">
        <v>1526</v>
      </c>
      <c r="G130" s="214" t="s">
        <v>175</v>
      </c>
      <c r="H130" s="215">
        <v>15.640000000000001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47</v>
      </c>
      <c r="O130" s="83"/>
      <c r="P130" s="220">
        <f>O130*H130</f>
        <v>0</v>
      </c>
      <c r="Q130" s="220">
        <v>0.00132</v>
      </c>
      <c r="R130" s="220">
        <f>Q130*H130</f>
        <v>0.020644800000000001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177</v>
      </c>
      <c r="AT130" s="222" t="s">
        <v>172</v>
      </c>
      <c r="AU130" s="222" t="s">
        <v>85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83</v>
      </c>
      <c r="BK130" s="223">
        <f>ROUND(I130*H130,2)</f>
        <v>0</v>
      </c>
      <c r="BL130" s="16" t="s">
        <v>177</v>
      </c>
      <c r="BM130" s="222" t="s">
        <v>1527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1528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85</v>
      </c>
    </row>
    <row r="132" s="2" customFormat="1" ht="16.5" customHeight="1">
      <c r="A132" s="37"/>
      <c r="B132" s="38"/>
      <c r="C132" s="211" t="s">
        <v>232</v>
      </c>
      <c r="D132" s="211" t="s">
        <v>172</v>
      </c>
      <c r="E132" s="212" t="s">
        <v>1529</v>
      </c>
      <c r="F132" s="213" t="s">
        <v>1530</v>
      </c>
      <c r="G132" s="214" t="s">
        <v>175</v>
      </c>
      <c r="H132" s="215">
        <v>15.640000000000001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47</v>
      </c>
      <c r="O132" s="83"/>
      <c r="P132" s="220">
        <f>O132*H132</f>
        <v>0</v>
      </c>
      <c r="Q132" s="220">
        <v>4.0000000000000003E-05</v>
      </c>
      <c r="R132" s="220">
        <f>Q132*H132</f>
        <v>0.00062560000000000003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177</v>
      </c>
      <c r="AT132" s="222" t="s">
        <v>172</v>
      </c>
      <c r="AU132" s="222" t="s">
        <v>85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83</v>
      </c>
      <c r="BK132" s="223">
        <f>ROUND(I132*H132,2)</f>
        <v>0</v>
      </c>
      <c r="BL132" s="16" t="s">
        <v>177</v>
      </c>
      <c r="BM132" s="222" t="s">
        <v>1531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1532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85</v>
      </c>
    </row>
    <row r="134" s="2" customFormat="1" ht="24.15" customHeight="1">
      <c r="A134" s="37"/>
      <c r="B134" s="38"/>
      <c r="C134" s="211" t="s">
        <v>8</v>
      </c>
      <c r="D134" s="211" t="s">
        <v>172</v>
      </c>
      <c r="E134" s="212" t="s">
        <v>1533</v>
      </c>
      <c r="F134" s="213" t="s">
        <v>1534</v>
      </c>
      <c r="G134" s="214" t="s">
        <v>225</v>
      </c>
      <c r="H134" s="215">
        <v>0.17699999999999999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47</v>
      </c>
      <c r="O134" s="83"/>
      <c r="P134" s="220">
        <f>O134*H134</f>
        <v>0</v>
      </c>
      <c r="Q134" s="220">
        <v>1.07653</v>
      </c>
      <c r="R134" s="220">
        <f>Q134*H134</f>
        <v>0.19054580999999998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177</v>
      </c>
      <c r="AT134" s="222" t="s">
        <v>172</v>
      </c>
      <c r="AU134" s="222" t="s">
        <v>85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83</v>
      </c>
      <c r="BK134" s="223">
        <f>ROUND(I134*H134,2)</f>
        <v>0</v>
      </c>
      <c r="BL134" s="16" t="s">
        <v>177</v>
      </c>
      <c r="BM134" s="222" t="s">
        <v>1535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1536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85</v>
      </c>
    </row>
    <row r="136" s="12" customFormat="1" ht="22.8" customHeight="1">
      <c r="A136" s="12"/>
      <c r="B136" s="195"/>
      <c r="C136" s="196"/>
      <c r="D136" s="197" t="s">
        <v>75</v>
      </c>
      <c r="E136" s="209" t="s">
        <v>177</v>
      </c>
      <c r="F136" s="209" t="s">
        <v>274</v>
      </c>
      <c r="G136" s="196"/>
      <c r="H136" s="196"/>
      <c r="I136" s="199"/>
      <c r="J136" s="210">
        <f>BK136</f>
        <v>0</v>
      </c>
      <c r="K136" s="196"/>
      <c r="L136" s="201"/>
      <c r="M136" s="202"/>
      <c r="N136" s="203"/>
      <c r="O136" s="203"/>
      <c r="P136" s="204">
        <f>SUM(P137:P153)</f>
        <v>0</v>
      </c>
      <c r="Q136" s="203"/>
      <c r="R136" s="204">
        <f>SUM(R137:R153)</f>
        <v>57.615155799999997</v>
      </c>
      <c r="S136" s="203"/>
      <c r="T136" s="205">
        <f>SUM(T137:T153)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6" t="s">
        <v>83</v>
      </c>
      <c r="AT136" s="207" t="s">
        <v>75</v>
      </c>
      <c r="AU136" s="207" t="s">
        <v>83</v>
      </c>
      <c r="AY136" s="206" t="s">
        <v>170</v>
      </c>
      <c r="BK136" s="208">
        <f>SUM(BK137:BK153)</f>
        <v>0</v>
      </c>
    </row>
    <row r="137" s="2" customFormat="1" ht="21.75" customHeight="1">
      <c r="A137" s="37"/>
      <c r="B137" s="38"/>
      <c r="C137" s="211" t="s">
        <v>239</v>
      </c>
      <c r="D137" s="211" t="s">
        <v>172</v>
      </c>
      <c r="E137" s="212" t="s">
        <v>1537</v>
      </c>
      <c r="F137" s="213" t="s">
        <v>1538</v>
      </c>
      <c r="G137" s="214" t="s">
        <v>191</v>
      </c>
      <c r="H137" s="215">
        <v>7.3499999999999996</v>
      </c>
      <c r="I137" s="216"/>
      <c r="J137" s="217">
        <f>ROUND(I137*H137,2)</f>
        <v>0</v>
      </c>
      <c r="K137" s="213" t="s">
        <v>176</v>
      </c>
      <c r="L137" s="43"/>
      <c r="M137" s="218" t="s">
        <v>19</v>
      </c>
      <c r="N137" s="219" t="s">
        <v>47</v>
      </c>
      <c r="O137" s="83"/>
      <c r="P137" s="220">
        <f>O137*H137</f>
        <v>0</v>
      </c>
      <c r="Q137" s="220">
        <v>2.5027599999999999</v>
      </c>
      <c r="R137" s="220">
        <f>Q137*H137</f>
        <v>18.395285999999999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177</v>
      </c>
      <c r="AT137" s="222" t="s">
        <v>172</v>
      </c>
      <c r="AU137" s="222" t="s">
        <v>85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83</v>
      </c>
      <c r="BK137" s="223">
        <f>ROUND(I137*H137,2)</f>
        <v>0</v>
      </c>
      <c r="BL137" s="16" t="s">
        <v>177</v>
      </c>
      <c r="BM137" s="222" t="s">
        <v>1539</v>
      </c>
    </row>
    <row r="138" s="2" customFormat="1">
      <c r="A138" s="37"/>
      <c r="B138" s="38"/>
      <c r="C138" s="39"/>
      <c r="D138" s="224" t="s">
        <v>179</v>
      </c>
      <c r="E138" s="39"/>
      <c r="F138" s="225" t="s">
        <v>1540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179</v>
      </c>
      <c r="AU138" s="16" t="s">
        <v>85</v>
      </c>
    </row>
    <row r="139" s="2" customFormat="1" ht="21.75" customHeight="1">
      <c r="A139" s="37"/>
      <c r="B139" s="38"/>
      <c r="C139" s="211" t="s">
        <v>245</v>
      </c>
      <c r="D139" s="211" t="s">
        <v>172</v>
      </c>
      <c r="E139" s="212" t="s">
        <v>1541</v>
      </c>
      <c r="F139" s="213" t="s">
        <v>1542</v>
      </c>
      <c r="G139" s="214" t="s">
        <v>175</v>
      </c>
      <c r="H139" s="215">
        <v>13.470000000000001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47</v>
      </c>
      <c r="O139" s="83"/>
      <c r="P139" s="220">
        <f>O139*H139</f>
        <v>0</v>
      </c>
      <c r="Q139" s="220">
        <v>0.0074999999999999997</v>
      </c>
      <c r="R139" s="220">
        <f>Q139*H139</f>
        <v>0.101025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85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83</v>
      </c>
      <c r="BK139" s="223">
        <f>ROUND(I139*H139,2)</f>
        <v>0</v>
      </c>
      <c r="BL139" s="16" t="s">
        <v>177</v>
      </c>
      <c r="BM139" s="222" t="s">
        <v>1543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1544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85</v>
      </c>
    </row>
    <row r="141" s="2" customFormat="1">
      <c r="A141" s="37"/>
      <c r="B141" s="38"/>
      <c r="C141" s="39"/>
      <c r="D141" s="229" t="s">
        <v>181</v>
      </c>
      <c r="E141" s="39"/>
      <c r="F141" s="230" t="s">
        <v>1545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181</v>
      </c>
      <c r="AU141" s="16" t="s">
        <v>85</v>
      </c>
    </row>
    <row r="142" s="2" customFormat="1" ht="24.15" customHeight="1">
      <c r="A142" s="37"/>
      <c r="B142" s="38"/>
      <c r="C142" s="211" t="s">
        <v>251</v>
      </c>
      <c r="D142" s="211" t="s">
        <v>172</v>
      </c>
      <c r="E142" s="212" t="s">
        <v>1546</v>
      </c>
      <c r="F142" s="213" t="s">
        <v>1547</v>
      </c>
      <c r="G142" s="214" t="s">
        <v>175</v>
      </c>
      <c r="H142" s="215">
        <v>13.470000000000001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5.0000000000000002E-05</v>
      </c>
      <c r="R142" s="220">
        <f>Q142*H142</f>
        <v>0.00067350000000000005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1548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1549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 ht="16.5" customHeight="1">
      <c r="A144" s="37"/>
      <c r="B144" s="38"/>
      <c r="C144" s="211" t="s">
        <v>253</v>
      </c>
      <c r="D144" s="211" t="s">
        <v>172</v>
      </c>
      <c r="E144" s="212" t="s">
        <v>1550</v>
      </c>
      <c r="F144" s="213" t="s">
        <v>1551</v>
      </c>
      <c r="G144" s="214" t="s">
        <v>225</v>
      </c>
      <c r="H144" s="215">
        <v>0.53400000000000003</v>
      </c>
      <c r="I144" s="216"/>
      <c r="J144" s="217">
        <f>ROUND(I144*H144,2)</f>
        <v>0</v>
      </c>
      <c r="K144" s="213" t="s">
        <v>176</v>
      </c>
      <c r="L144" s="43"/>
      <c r="M144" s="218" t="s">
        <v>19</v>
      </c>
      <c r="N144" s="219" t="s">
        <v>47</v>
      </c>
      <c r="O144" s="83"/>
      <c r="P144" s="220">
        <f>O144*H144</f>
        <v>0</v>
      </c>
      <c r="Q144" s="220">
        <v>1.0487</v>
      </c>
      <c r="R144" s="220">
        <f>Q144*H144</f>
        <v>0.5600058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177</v>
      </c>
      <c r="AT144" s="222" t="s">
        <v>172</v>
      </c>
      <c r="AU144" s="222" t="s">
        <v>85</v>
      </c>
      <c r="AY144" s="16" t="s">
        <v>170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83</v>
      </c>
      <c r="BK144" s="223">
        <f>ROUND(I144*H144,2)</f>
        <v>0</v>
      </c>
      <c r="BL144" s="16" t="s">
        <v>177</v>
      </c>
      <c r="BM144" s="222" t="s">
        <v>1552</v>
      </c>
    </row>
    <row r="145" s="2" customFormat="1">
      <c r="A145" s="37"/>
      <c r="B145" s="38"/>
      <c r="C145" s="39"/>
      <c r="D145" s="224" t="s">
        <v>179</v>
      </c>
      <c r="E145" s="39"/>
      <c r="F145" s="225" t="s">
        <v>1553</v>
      </c>
      <c r="G145" s="39"/>
      <c r="H145" s="39"/>
      <c r="I145" s="226"/>
      <c r="J145" s="39"/>
      <c r="K145" s="39"/>
      <c r="L145" s="43"/>
      <c r="M145" s="227"/>
      <c r="N145" s="228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179</v>
      </c>
      <c r="AU145" s="16" t="s">
        <v>85</v>
      </c>
    </row>
    <row r="146" s="2" customFormat="1" ht="16.5" customHeight="1">
      <c r="A146" s="37"/>
      <c r="B146" s="38"/>
      <c r="C146" s="211" t="s">
        <v>259</v>
      </c>
      <c r="D146" s="211" t="s">
        <v>172</v>
      </c>
      <c r="E146" s="212" t="s">
        <v>1554</v>
      </c>
      <c r="F146" s="213" t="s">
        <v>1555</v>
      </c>
      <c r="G146" s="214" t="s">
        <v>191</v>
      </c>
      <c r="H146" s="215">
        <v>2.4500000000000002</v>
      </c>
      <c r="I146" s="216"/>
      <c r="J146" s="217">
        <f>ROUND(I146*H146,2)</f>
        <v>0</v>
      </c>
      <c r="K146" s="213" t="s">
        <v>176</v>
      </c>
      <c r="L146" s="43"/>
      <c r="M146" s="218" t="s">
        <v>19</v>
      </c>
      <c r="N146" s="219" t="s">
        <v>47</v>
      </c>
      <c r="O146" s="83"/>
      <c r="P146" s="220">
        <f>O146*H146</f>
        <v>0</v>
      </c>
      <c r="Q146" s="220">
        <v>2.5058699999999998</v>
      </c>
      <c r="R146" s="220">
        <f>Q146*H146</f>
        <v>6.1393814999999998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177</v>
      </c>
      <c r="AT146" s="222" t="s">
        <v>172</v>
      </c>
      <c r="AU146" s="222" t="s">
        <v>85</v>
      </c>
      <c r="AY146" s="16" t="s">
        <v>170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83</v>
      </c>
      <c r="BK146" s="223">
        <f>ROUND(I146*H146,2)</f>
        <v>0</v>
      </c>
      <c r="BL146" s="16" t="s">
        <v>177</v>
      </c>
      <c r="BM146" s="222" t="s">
        <v>1556</v>
      </c>
    </row>
    <row r="147" s="2" customFormat="1">
      <c r="A147" s="37"/>
      <c r="B147" s="38"/>
      <c r="C147" s="39"/>
      <c r="D147" s="224" t="s">
        <v>179</v>
      </c>
      <c r="E147" s="39"/>
      <c r="F147" s="225" t="s">
        <v>1557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179</v>
      </c>
      <c r="AU147" s="16" t="s">
        <v>85</v>
      </c>
    </row>
    <row r="148" s="2" customFormat="1" ht="16.5" customHeight="1">
      <c r="A148" s="37"/>
      <c r="B148" s="38"/>
      <c r="C148" s="211" t="s">
        <v>7</v>
      </c>
      <c r="D148" s="211" t="s">
        <v>172</v>
      </c>
      <c r="E148" s="212" t="s">
        <v>1554</v>
      </c>
      <c r="F148" s="213" t="s">
        <v>1555</v>
      </c>
      <c r="G148" s="214" t="s">
        <v>191</v>
      </c>
      <c r="H148" s="215">
        <v>3.2000000000000002</v>
      </c>
      <c r="I148" s="216"/>
      <c r="J148" s="217">
        <f>ROUND(I148*H148,2)</f>
        <v>0</v>
      </c>
      <c r="K148" s="213" t="s">
        <v>176</v>
      </c>
      <c r="L148" s="43"/>
      <c r="M148" s="218" t="s">
        <v>19</v>
      </c>
      <c r="N148" s="219" t="s">
        <v>47</v>
      </c>
      <c r="O148" s="83"/>
      <c r="P148" s="220">
        <f>O148*H148</f>
        <v>0</v>
      </c>
      <c r="Q148" s="220">
        <v>2.5058699999999998</v>
      </c>
      <c r="R148" s="220">
        <f>Q148*H148</f>
        <v>8.0187840000000001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177</v>
      </c>
      <c r="AT148" s="222" t="s">
        <v>172</v>
      </c>
      <c r="AU148" s="222" t="s">
        <v>85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83</v>
      </c>
      <c r="BK148" s="223">
        <f>ROUND(I148*H148,2)</f>
        <v>0</v>
      </c>
      <c r="BL148" s="16" t="s">
        <v>177</v>
      </c>
      <c r="BM148" s="222" t="s">
        <v>1558</v>
      </c>
    </row>
    <row r="149" s="2" customFormat="1">
      <c r="A149" s="37"/>
      <c r="B149" s="38"/>
      <c r="C149" s="39"/>
      <c r="D149" s="224" t="s">
        <v>179</v>
      </c>
      <c r="E149" s="39"/>
      <c r="F149" s="225" t="s">
        <v>1557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179</v>
      </c>
      <c r="AU149" s="16" t="s">
        <v>85</v>
      </c>
    </row>
    <row r="150" s="2" customFormat="1" ht="16.5" customHeight="1">
      <c r="A150" s="37"/>
      <c r="B150" s="38"/>
      <c r="C150" s="211" t="s">
        <v>269</v>
      </c>
      <c r="D150" s="211" t="s">
        <v>172</v>
      </c>
      <c r="E150" s="212" t="s">
        <v>1559</v>
      </c>
      <c r="F150" s="213" t="s">
        <v>1560</v>
      </c>
      <c r="G150" s="214" t="s">
        <v>191</v>
      </c>
      <c r="H150" s="215">
        <v>5</v>
      </c>
      <c r="I150" s="216"/>
      <c r="J150" s="217">
        <f>ROUND(I150*H150,2)</f>
        <v>0</v>
      </c>
      <c r="K150" s="213" t="s">
        <v>176</v>
      </c>
      <c r="L150" s="43"/>
      <c r="M150" s="218" t="s">
        <v>19</v>
      </c>
      <c r="N150" s="219" t="s">
        <v>47</v>
      </c>
      <c r="O150" s="83"/>
      <c r="P150" s="220">
        <f>O150*H150</f>
        <v>0</v>
      </c>
      <c r="Q150" s="220">
        <v>2.4500000000000002</v>
      </c>
      <c r="R150" s="220">
        <f>Q150*H150</f>
        <v>12.25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177</v>
      </c>
      <c r="AT150" s="222" t="s">
        <v>172</v>
      </c>
      <c r="AU150" s="222" t="s">
        <v>85</v>
      </c>
      <c r="AY150" s="16" t="s">
        <v>170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83</v>
      </c>
      <c r="BK150" s="223">
        <f>ROUND(I150*H150,2)</f>
        <v>0</v>
      </c>
      <c r="BL150" s="16" t="s">
        <v>177</v>
      </c>
      <c r="BM150" s="222" t="s">
        <v>1561</v>
      </c>
    </row>
    <row r="151" s="2" customFormat="1">
      <c r="A151" s="37"/>
      <c r="B151" s="38"/>
      <c r="C151" s="39"/>
      <c r="D151" s="224" t="s">
        <v>179</v>
      </c>
      <c r="E151" s="39"/>
      <c r="F151" s="225" t="s">
        <v>1562</v>
      </c>
      <c r="G151" s="39"/>
      <c r="H151" s="39"/>
      <c r="I151" s="226"/>
      <c r="J151" s="39"/>
      <c r="K151" s="39"/>
      <c r="L151" s="43"/>
      <c r="M151" s="227"/>
      <c r="N151" s="228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179</v>
      </c>
      <c r="AU151" s="16" t="s">
        <v>85</v>
      </c>
    </row>
    <row r="152" s="2" customFormat="1" ht="16.5" customHeight="1">
      <c r="A152" s="37"/>
      <c r="B152" s="38"/>
      <c r="C152" s="211" t="s">
        <v>275</v>
      </c>
      <c r="D152" s="211" t="s">
        <v>172</v>
      </c>
      <c r="E152" s="212" t="s">
        <v>282</v>
      </c>
      <c r="F152" s="213" t="s">
        <v>283</v>
      </c>
      <c r="G152" s="214" t="s">
        <v>191</v>
      </c>
      <c r="H152" s="215">
        <v>5</v>
      </c>
      <c r="I152" s="216"/>
      <c r="J152" s="217">
        <f>ROUND(I152*H152,2)</f>
        <v>0</v>
      </c>
      <c r="K152" s="213" t="s">
        <v>176</v>
      </c>
      <c r="L152" s="43"/>
      <c r="M152" s="218" t="s">
        <v>19</v>
      </c>
      <c r="N152" s="219" t="s">
        <v>47</v>
      </c>
      <c r="O152" s="83"/>
      <c r="P152" s="220">
        <f>O152*H152</f>
        <v>0</v>
      </c>
      <c r="Q152" s="220">
        <v>2.4300000000000002</v>
      </c>
      <c r="R152" s="220">
        <f>Q152*H152</f>
        <v>12.15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177</v>
      </c>
      <c r="AT152" s="222" t="s">
        <v>172</v>
      </c>
      <c r="AU152" s="222" t="s">
        <v>85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83</v>
      </c>
      <c r="BK152" s="223">
        <f>ROUND(I152*H152,2)</f>
        <v>0</v>
      </c>
      <c r="BL152" s="16" t="s">
        <v>177</v>
      </c>
      <c r="BM152" s="222" t="s">
        <v>1563</v>
      </c>
    </row>
    <row r="153" s="2" customFormat="1">
      <c r="A153" s="37"/>
      <c r="B153" s="38"/>
      <c r="C153" s="39"/>
      <c r="D153" s="224" t="s">
        <v>179</v>
      </c>
      <c r="E153" s="39"/>
      <c r="F153" s="225" t="s">
        <v>285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179</v>
      </c>
      <c r="AU153" s="16" t="s">
        <v>85</v>
      </c>
    </row>
    <row r="154" s="12" customFormat="1" ht="22.8" customHeight="1">
      <c r="A154" s="12"/>
      <c r="B154" s="195"/>
      <c r="C154" s="196"/>
      <c r="D154" s="197" t="s">
        <v>75</v>
      </c>
      <c r="E154" s="209" t="s">
        <v>200</v>
      </c>
      <c r="F154" s="209" t="s">
        <v>286</v>
      </c>
      <c r="G154" s="196"/>
      <c r="H154" s="196"/>
      <c r="I154" s="199"/>
      <c r="J154" s="210">
        <f>BK154</f>
        <v>0</v>
      </c>
      <c r="K154" s="196"/>
      <c r="L154" s="201"/>
      <c r="M154" s="202"/>
      <c r="N154" s="203"/>
      <c r="O154" s="203"/>
      <c r="P154" s="204">
        <f>SUM(P155:P174)</f>
        <v>0</v>
      </c>
      <c r="Q154" s="203"/>
      <c r="R154" s="204">
        <f>SUM(R155:R174)</f>
        <v>22.052304020000001</v>
      </c>
      <c r="S154" s="203"/>
      <c r="T154" s="205">
        <f>SUM(T155:T174)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6" t="s">
        <v>83</v>
      </c>
      <c r="AT154" s="207" t="s">
        <v>75</v>
      </c>
      <c r="AU154" s="207" t="s">
        <v>83</v>
      </c>
      <c r="AY154" s="206" t="s">
        <v>170</v>
      </c>
      <c r="BK154" s="208">
        <f>SUM(BK155:BK174)</f>
        <v>0</v>
      </c>
    </row>
    <row r="155" s="2" customFormat="1" ht="21.75" customHeight="1">
      <c r="A155" s="37"/>
      <c r="B155" s="38"/>
      <c r="C155" s="211" t="s">
        <v>281</v>
      </c>
      <c r="D155" s="211" t="s">
        <v>172</v>
      </c>
      <c r="E155" s="212" t="s">
        <v>288</v>
      </c>
      <c r="F155" s="213" t="s">
        <v>1108</v>
      </c>
      <c r="G155" s="214" t="s">
        <v>175</v>
      </c>
      <c r="H155" s="215">
        <v>11.58</v>
      </c>
      <c r="I155" s="216"/>
      <c r="J155" s="217">
        <f>ROUND(I155*H155,2)</f>
        <v>0</v>
      </c>
      <c r="K155" s="213" t="s">
        <v>176</v>
      </c>
      <c r="L155" s="43"/>
      <c r="M155" s="218" t="s">
        <v>19</v>
      </c>
      <c r="N155" s="219" t="s">
        <v>47</v>
      </c>
      <c r="O155" s="83"/>
      <c r="P155" s="220">
        <f>O155*H155</f>
        <v>0</v>
      </c>
      <c r="Q155" s="220">
        <v>0.34499999999999997</v>
      </c>
      <c r="R155" s="220">
        <f>Q155*H155</f>
        <v>3.9950999999999999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177</v>
      </c>
      <c r="AT155" s="222" t="s">
        <v>172</v>
      </c>
      <c r="AU155" s="222" t="s">
        <v>85</v>
      </c>
      <c r="AY155" s="16" t="s">
        <v>170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83</v>
      </c>
      <c r="BK155" s="223">
        <f>ROUND(I155*H155,2)</f>
        <v>0</v>
      </c>
      <c r="BL155" s="16" t="s">
        <v>177</v>
      </c>
      <c r="BM155" s="222" t="s">
        <v>1564</v>
      </c>
    </row>
    <row r="156" s="2" customFormat="1">
      <c r="A156" s="37"/>
      <c r="B156" s="38"/>
      <c r="C156" s="39"/>
      <c r="D156" s="224" t="s">
        <v>179</v>
      </c>
      <c r="E156" s="39"/>
      <c r="F156" s="225" t="s">
        <v>291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85</v>
      </c>
    </row>
    <row r="157" s="2" customFormat="1">
      <c r="A157" s="37"/>
      <c r="B157" s="38"/>
      <c r="C157" s="39"/>
      <c r="D157" s="229" t="s">
        <v>181</v>
      </c>
      <c r="E157" s="39"/>
      <c r="F157" s="230" t="s">
        <v>864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181</v>
      </c>
      <c r="AU157" s="16" t="s">
        <v>85</v>
      </c>
    </row>
    <row r="158" s="2" customFormat="1" ht="24.15" customHeight="1">
      <c r="A158" s="37"/>
      <c r="B158" s="38"/>
      <c r="C158" s="211" t="s">
        <v>287</v>
      </c>
      <c r="D158" s="211" t="s">
        <v>172</v>
      </c>
      <c r="E158" s="212" t="s">
        <v>299</v>
      </c>
      <c r="F158" s="213" t="s">
        <v>300</v>
      </c>
      <c r="G158" s="214" t="s">
        <v>175</v>
      </c>
      <c r="H158" s="215">
        <v>10.119999999999999</v>
      </c>
      <c r="I158" s="216"/>
      <c r="J158" s="217">
        <f>ROUND(I158*H158,2)</f>
        <v>0</v>
      </c>
      <c r="K158" s="213" t="s">
        <v>176</v>
      </c>
      <c r="L158" s="43"/>
      <c r="M158" s="218" t="s">
        <v>19</v>
      </c>
      <c r="N158" s="219" t="s">
        <v>47</v>
      </c>
      <c r="O158" s="83"/>
      <c r="P158" s="220">
        <f>O158*H158</f>
        <v>0</v>
      </c>
      <c r="Q158" s="220">
        <v>0.37190000000000001</v>
      </c>
      <c r="R158" s="220">
        <f>Q158*H158</f>
        <v>3.7636279999999998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177</v>
      </c>
      <c r="AT158" s="222" t="s">
        <v>172</v>
      </c>
      <c r="AU158" s="222" t="s">
        <v>85</v>
      </c>
      <c r="AY158" s="16" t="s">
        <v>170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83</v>
      </c>
      <c r="BK158" s="223">
        <f>ROUND(I158*H158,2)</f>
        <v>0</v>
      </c>
      <c r="BL158" s="16" t="s">
        <v>177</v>
      </c>
      <c r="BM158" s="222" t="s">
        <v>1565</v>
      </c>
    </row>
    <row r="159" s="2" customFormat="1">
      <c r="A159" s="37"/>
      <c r="B159" s="38"/>
      <c r="C159" s="39"/>
      <c r="D159" s="224" t="s">
        <v>179</v>
      </c>
      <c r="E159" s="39"/>
      <c r="F159" s="225" t="s">
        <v>302</v>
      </c>
      <c r="G159" s="39"/>
      <c r="H159" s="39"/>
      <c r="I159" s="226"/>
      <c r="J159" s="39"/>
      <c r="K159" s="39"/>
      <c r="L159" s="43"/>
      <c r="M159" s="227"/>
      <c r="N159" s="228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179</v>
      </c>
      <c r="AU159" s="16" t="s">
        <v>85</v>
      </c>
    </row>
    <row r="160" s="2" customFormat="1">
      <c r="A160" s="37"/>
      <c r="B160" s="38"/>
      <c r="C160" s="39"/>
      <c r="D160" s="229" t="s">
        <v>181</v>
      </c>
      <c r="E160" s="39"/>
      <c r="F160" s="230" t="s">
        <v>873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181</v>
      </c>
      <c r="AU160" s="16" t="s">
        <v>85</v>
      </c>
    </row>
    <row r="161" s="2" customFormat="1" ht="24.15" customHeight="1">
      <c r="A161" s="37"/>
      <c r="B161" s="38"/>
      <c r="C161" s="211" t="s">
        <v>293</v>
      </c>
      <c r="D161" s="211" t="s">
        <v>172</v>
      </c>
      <c r="E161" s="212" t="s">
        <v>305</v>
      </c>
      <c r="F161" s="213" t="s">
        <v>306</v>
      </c>
      <c r="G161" s="214" t="s">
        <v>175</v>
      </c>
      <c r="H161" s="215">
        <v>30.893999999999998</v>
      </c>
      <c r="I161" s="216"/>
      <c r="J161" s="217">
        <f>ROUND(I161*H161,2)</f>
        <v>0</v>
      </c>
      <c r="K161" s="213" t="s">
        <v>176</v>
      </c>
      <c r="L161" s="43"/>
      <c r="M161" s="218" t="s">
        <v>19</v>
      </c>
      <c r="N161" s="219" t="s">
        <v>47</v>
      </c>
      <c r="O161" s="83"/>
      <c r="P161" s="220">
        <f>O161*H161</f>
        <v>0</v>
      </c>
      <c r="Q161" s="220">
        <v>0.18462999999999999</v>
      </c>
      <c r="R161" s="220">
        <f>Q161*H161</f>
        <v>5.7039592199999998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177</v>
      </c>
      <c r="AT161" s="222" t="s">
        <v>172</v>
      </c>
      <c r="AU161" s="222" t="s">
        <v>85</v>
      </c>
      <c r="AY161" s="16" t="s">
        <v>170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83</v>
      </c>
      <c r="BK161" s="223">
        <f>ROUND(I161*H161,2)</f>
        <v>0</v>
      </c>
      <c r="BL161" s="16" t="s">
        <v>177</v>
      </c>
      <c r="BM161" s="222" t="s">
        <v>1566</v>
      </c>
    </row>
    <row r="162" s="2" customFormat="1">
      <c r="A162" s="37"/>
      <c r="B162" s="38"/>
      <c r="C162" s="39"/>
      <c r="D162" s="224" t="s">
        <v>179</v>
      </c>
      <c r="E162" s="39"/>
      <c r="F162" s="225" t="s">
        <v>308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85</v>
      </c>
    </row>
    <row r="163" s="2" customFormat="1">
      <c r="A163" s="37"/>
      <c r="B163" s="38"/>
      <c r="C163" s="39"/>
      <c r="D163" s="229" t="s">
        <v>181</v>
      </c>
      <c r="E163" s="39"/>
      <c r="F163" s="230" t="s">
        <v>875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181</v>
      </c>
      <c r="AU163" s="16" t="s">
        <v>85</v>
      </c>
    </row>
    <row r="164" s="2" customFormat="1" ht="21.75" customHeight="1">
      <c r="A164" s="37"/>
      <c r="B164" s="38"/>
      <c r="C164" s="211" t="s">
        <v>298</v>
      </c>
      <c r="D164" s="211" t="s">
        <v>172</v>
      </c>
      <c r="E164" s="212" t="s">
        <v>311</v>
      </c>
      <c r="F164" s="213" t="s">
        <v>312</v>
      </c>
      <c r="G164" s="214" t="s">
        <v>175</v>
      </c>
      <c r="H164" s="215">
        <v>9.5</v>
      </c>
      <c r="I164" s="216"/>
      <c r="J164" s="217">
        <f>ROUND(I164*H164,2)</f>
        <v>0</v>
      </c>
      <c r="K164" s="213" t="s">
        <v>176</v>
      </c>
      <c r="L164" s="43"/>
      <c r="M164" s="218" t="s">
        <v>19</v>
      </c>
      <c r="N164" s="219" t="s">
        <v>47</v>
      </c>
      <c r="O164" s="83"/>
      <c r="P164" s="220">
        <f>O164*H164</f>
        <v>0</v>
      </c>
      <c r="Q164" s="220">
        <v>0.23000000000000001</v>
      </c>
      <c r="R164" s="220">
        <f>Q164*H164</f>
        <v>2.1850000000000001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177</v>
      </c>
      <c r="AT164" s="222" t="s">
        <v>172</v>
      </c>
      <c r="AU164" s="222" t="s">
        <v>85</v>
      </c>
      <c r="AY164" s="16" t="s">
        <v>170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83</v>
      </c>
      <c r="BK164" s="223">
        <f>ROUND(I164*H164,2)</f>
        <v>0</v>
      </c>
      <c r="BL164" s="16" t="s">
        <v>177</v>
      </c>
      <c r="BM164" s="222" t="s">
        <v>1567</v>
      </c>
    </row>
    <row r="165" s="2" customFormat="1">
      <c r="A165" s="37"/>
      <c r="B165" s="38"/>
      <c r="C165" s="39"/>
      <c r="D165" s="224" t="s">
        <v>179</v>
      </c>
      <c r="E165" s="39"/>
      <c r="F165" s="225" t="s">
        <v>314</v>
      </c>
      <c r="G165" s="39"/>
      <c r="H165" s="39"/>
      <c r="I165" s="226"/>
      <c r="J165" s="39"/>
      <c r="K165" s="39"/>
      <c r="L165" s="43"/>
      <c r="M165" s="227"/>
      <c r="N165" s="228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179</v>
      </c>
      <c r="AU165" s="16" t="s">
        <v>85</v>
      </c>
    </row>
    <row r="166" s="2" customFormat="1" ht="16.5" customHeight="1">
      <c r="A166" s="37"/>
      <c r="B166" s="38"/>
      <c r="C166" s="211" t="s">
        <v>304</v>
      </c>
      <c r="D166" s="211" t="s">
        <v>172</v>
      </c>
      <c r="E166" s="212" t="s">
        <v>317</v>
      </c>
      <c r="F166" s="213" t="s">
        <v>318</v>
      </c>
      <c r="G166" s="214" t="s">
        <v>175</v>
      </c>
      <c r="H166" s="215">
        <v>32.633000000000003</v>
      </c>
      <c r="I166" s="216"/>
      <c r="J166" s="217">
        <f>ROUND(I166*H166,2)</f>
        <v>0</v>
      </c>
      <c r="K166" s="213" t="s">
        <v>176</v>
      </c>
      <c r="L166" s="43"/>
      <c r="M166" s="218" t="s">
        <v>19</v>
      </c>
      <c r="N166" s="219" t="s">
        <v>47</v>
      </c>
      <c r="O166" s="83"/>
      <c r="P166" s="220">
        <f>O166*H166</f>
        <v>0</v>
      </c>
      <c r="Q166" s="220">
        <v>0.0056100000000000004</v>
      </c>
      <c r="R166" s="220">
        <f>Q166*H166</f>
        <v>0.18307113000000003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177</v>
      </c>
      <c r="AT166" s="222" t="s">
        <v>172</v>
      </c>
      <c r="AU166" s="222" t="s">
        <v>85</v>
      </c>
      <c r="AY166" s="16" t="s">
        <v>170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83</v>
      </c>
      <c r="BK166" s="223">
        <f>ROUND(I166*H166,2)</f>
        <v>0</v>
      </c>
      <c r="BL166" s="16" t="s">
        <v>177</v>
      </c>
      <c r="BM166" s="222" t="s">
        <v>1568</v>
      </c>
    </row>
    <row r="167" s="2" customFormat="1">
      <c r="A167" s="37"/>
      <c r="B167" s="38"/>
      <c r="C167" s="39"/>
      <c r="D167" s="224" t="s">
        <v>179</v>
      </c>
      <c r="E167" s="39"/>
      <c r="F167" s="225" t="s">
        <v>320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179</v>
      </c>
      <c r="AU167" s="16" t="s">
        <v>85</v>
      </c>
    </row>
    <row r="168" s="2" customFormat="1">
      <c r="A168" s="37"/>
      <c r="B168" s="38"/>
      <c r="C168" s="39"/>
      <c r="D168" s="229" t="s">
        <v>181</v>
      </c>
      <c r="E168" s="39"/>
      <c r="F168" s="230" t="s">
        <v>882</v>
      </c>
      <c r="G168" s="39"/>
      <c r="H168" s="39"/>
      <c r="I168" s="226"/>
      <c r="J168" s="39"/>
      <c r="K168" s="39"/>
      <c r="L168" s="43"/>
      <c r="M168" s="227"/>
      <c r="N168" s="228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181</v>
      </c>
      <c r="AU168" s="16" t="s">
        <v>85</v>
      </c>
    </row>
    <row r="169" s="2" customFormat="1" ht="16.5" customHeight="1">
      <c r="A169" s="37"/>
      <c r="B169" s="38"/>
      <c r="C169" s="211" t="s">
        <v>310</v>
      </c>
      <c r="D169" s="211" t="s">
        <v>172</v>
      </c>
      <c r="E169" s="212" t="s">
        <v>323</v>
      </c>
      <c r="F169" s="213" t="s">
        <v>324</v>
      </c>
      <c r="G169" s="214" t="s">
        <v>175</v>
      </c>
      <c r="H169" s="215">
        <v>29.870000000000001</v>
      </c>
      <c r="I169" s="216"/>
      <c r="J169" s="217">
        <f>ROUND(I169*H169,2)</f>
        <v>0</v>
      </c>
      <c r="K169" s="213" t="s">
        <v>176</v>
      </c>
      <c r="L169" s="43"/>
      <c r="M169" s="218" t="s">
        <v>19</v>
      </c>
      <c r="N169" s="219" t="s">
        <v>47</v>
      </c>
      <c r="O169" s="83"/>
      <c r="P169" s="220">
        <f>O169*H169</f>
        <v>0</v>
      </c>
      <c r="Q169" s="220">
        <v>0.00031</v>
      </c>
      <c r="R169" s="220">
        <f>Q169*H169</f>
        <v>0.0092597000000000009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177</v>
      </c>
      <c r="AT169" s="222" t="s">
        <v>172</v>
      </c>
      <c r="AU169" s="222" t="s">
        <v>85</v>
      </c>
      <c r="AY169" s="16" t="s">
        <v>170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83</v>
      </c>
      <c r="BK169" s="223">
        <f>ROUND(I169*H169,2)</f>
        <v>0</v>
      </c>
      <c r="BL169" s="16" t="s">
        <v>177</v>
      </c>
      <c r="BM169" s="222" t="s">
        <v>1569</v>
      </c>
    </row>
    <row r="170" s="2" customFormat="1">
      <c r="A170" s="37"/>
      <c r="B170" s="38"/>
      <c r="C170" s="39"/>
      <c r="D170" s="224" t="s">
        <v>179</v>
      </c>
      <c r="E170" s="39"/>
      <c r="F170" s="225" t="s">
        <v>326</v>
      </c>
      <c r="G170" s="39"/>
      <c r="H170" s="39"/>
      <c r="I170" s="226"/>
      <c r="J170" s="39"/>
      <c r="K170" s="39"/>
      <c r="L170" s="43"/>
      <c r="M170" s="227"/>
      <c r="N170" s="228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179</v>
      </c>
      <c r="AU170" s="16" t="s">
        <v>85</v>
      </c>
    </row>
    <row r="171" s="2" customFormat="1">
      <c r="A171" s="37"/>
      <c r="B171" s="38"/>
      <c r="C171" s="39"/>
      <c r="D171" s="229" t="s">
        <v>181</v>
      </c>
      <c r="E171" s="39"/>
      <c r="F171" s="230" t="s">
        <v>884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181</v>
      </c>
      <c r="AU171" s="16" t="s">
        <v>85</v>
      </c>
    </row>
    <row r="172" s="2" customFormat="1" ht="24.15" customHeight="1">
      <c r="A172" s="37"/>
      <c r="B172" s="38"/>
      <c r="C172" s="211" t="s">
        <v>316</v>
      </c>
      <c r="D172" s="211" t="s">
        <v>172</v>
      </c>
      <c r="E172" s="212" t="s">
        <v>329</v>
      </c>
      <c r="F172" s="213" t="s">
        <v>330</v>
      </c>
      <c r="G172" s="214" t="s">
        <v>175</v>
      </c>
      <c r="H172" s="215">
        <v>59.889000000000003</v>
      </c>
      <c r="I172" s="216"/>
      <c r="J172" s="217">
        <f>ROUND(I172*H172,2)</f>
        <v>0</v>
      </c>
      <c r="K172" s="213" t="s">
        <v>176</v>
      </c>
      <c r="L172" s="43"/>
      <c r="M172" s="218" t="s">
        <v>19</v>
      </c>
      <c r="N172" s="219" t="s">
        <v>47</v>
      </c>
      <c r="O172" s="83"/>
      <c r="P172" s="220">
        <f>O172*H172</f>
        <v>0</v>
      </c>
      <c r="Q172" s="220">
        <v>0.10373</v>
      </c>
      <c r="R172" s="220">
        <f>Q172*H172</f>
        <v>6.2122859700000008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177</v>
      </c>
      <c r="AT172" s="222" t="s">
        <v>172</v>
      </c>
      <c r="AU172" s="222" t="s">
        <v>85</v>
      </c>
      <c r="AY172" s="16" t="s">
        <v>170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83</v>
      </c>
      <c r="BK172" s="223">
        <f>ROUND(I172*H172,2)</f>
        <v>0</v>
      </c>
      <c r="BL172" s="16" t="s">
        <v>177</v>
      </c>
      <c r="BM172" s="222" t="s">
        <v>1570</v>
      </c>
    </row>
    <row r="173" s="2" customFormat="1">
      <c r="A173" s="37"/>
      <c r="B173" s="38"/>
      <c r="C173" s="39"/>
      <c r="D173" s="224" t="s">
        <v>179</v>
      </c>
      <c r="E173" s="39"/>
      <c r="F173" s="225" t="s">
        <v>332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179</v>
      </c>
      <c r="AU173" s="16" t="s">
        <v>85</v>
      </c>
    </row>
    <row r="174" s="2" customFormat="1">
      <c r="A174" s="37"/>
      <c r="B174" s="38"/>
      <c r="C174" s="39"/>
      <c r="D174" s="229" t="s">
        <v>181</v>
      </c>
      <c r="E174" s="39"/>
      <c r="F174" s="230" t="s">
        <v>887</v>
      </c>
      <c r="G174" s="39"/>
      <c r="H174" s="39"/>
      <c r="I174" s="226"/>
      <c r="J174" s="39"/>
      <c r="K174" s="39"/>
      <c r="L174" s="43"/>
      <c r="M174" s="227"/>
      <c r="N174" s="228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181</v>
      </c>
      <c r="AU174" s="16" t="s">
        <v>85</v>
      </c>
    </row>
    <row r="175" s="12" customFormat="1" ht="22.8" customHeight="1">
      <c r="A175" s="12"/>
      <c r="B175" s="195"/>
      <c r="C175" s="196"/>
      <c r="D175" s="197" t="s">
        <v>75</v>
      </c>
      <c r="E175" s="209" t="s">
        <v>203</v>
      </c>
      <c r="F175" s="209" t="s">
        <v>1571</v>
      </c>
      <c r="G175" s="196"/>
      <c r="H175" s="196"/>
      <c r="I175" s="199"/>
      <c r="J175" s="210">
        <f>BK175</f>
        <v>0</v>
      </c>
      <c r="K175" s="196"/>
      <c r="L175" s="201"/>
      <c r="M175" s="202"/>
      <c r="N175" s="203"/>
      <c r="O175" s="203"/>
      <c r="P175" s="204">
        <f>SUM(P176:P178)</f>
        <v>0</v>
      </c>
      <c r="Q175" s="203"/>
      <c r="R175" s="204">
        <f>SUM(R176:R178)</f>
        <v>0.17532900000000001</v>
      </c>
      <c r="S175" s="203"/>
      <c r="T175" s="205">
        <f>SUM(T176:T178)</f>
        <v>0.17324999999999999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6" t="s">
        <v>83</v>
      </c>
      <c r="AT175" s="207" t="s">
        <v>75</v>
      </c>
      <c r="AU175" s="207" t="s">
        <v>83</v>
      </c>
      <c r="AY175" s="206" t="s">
        <v>170</v>
      </c>
      <c r="BK175" s="208">
        <f>SUM(BK176:BK178)</f>
        <v>0</v>
      </c>
    </row>
    <row r="176" s="2" customFormat="1" ht="24.15" customHeight="1">
      <c r="A176" s="37"/>
      <c r="B176" s="38"/>
      <c r="C176" s="211" t="s">
        <v>322</v>
      </c>
      <c r="D176" s="211" t="s">
        <v>172</v>
      </c>
      <c r="E176" s="212" t="s">
        <v>1572</v>
      </c>
      <c r="F176" s="213" t="s">
        <v>1573</v>
      </c>
      <c r="G176" s="214" t="s">
        <v>175</v>
      </c>
      <c r="H176" s="215">
        <v>34.649999999999999</v>
      </c>
      <c r="I176" s="216"/>
      <c r="J176" s="217">
        <f>ROUND(I176*H176,2)</f>
        <v>0</v>
      </c>
      <c r="K176" s="213" t="s">
        <v>176</v>
      </c>
      <c r="L176" s="43"/>
      <c r="M176" s="218" t="s">
        <v>19</v>
      </c>
      <c r="N176" s="219" t="s">
        <v>47</v>
      </c>
      <c r="O176" s="83"/>
      <c r="P176" s="220">
        <f>O176*H176</f>
        <v>0</v>
      </c>
      <c r="Q176" s="220">
        <v>0.0050600000000000003</v>
      </c>
      <c r="R176" s="220">
        <f>Q176*H176</f>
        <v>0.17532900000000001</v>
      </c>
      <c r="S176" s="220">
        <v>0.0050000000000000001</v>
      </c>
      <c r="T176" s="221">
        <f>S176*H176</f>
        <v>0.17324999999999999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177</v>
      </c>
      <c r="AT176" s="222" t="s">
        <v>172</v>
      </c>
      <c r="AU176" s="222" t="s">
        <v>85</v>
      </c>
      <c r="AY176" s="16" t="s">
        <v>170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83</v>
      </c>
      <c r="BK176" s="223">
        <f>ROUND(I176*H176,2)</f>
        <v>0</v>
      </c>
      <c r="BL176" s="16" t="s">
        <v>177</v>
      </c>
      <c r="BM176" s="222" t="s">
        <v>1574</v>
      </c>
    </row>
    <row r="177" s="2" customFormat="1">
      <c r="A177" s="37"/>
      <c r="B177" s="38"/>
      <c r="C177" s="39"/>
      <c r="D177" s="224" t="s">
        <v>179</v>
      </c>
      <c r="E177" s="39"/>
      <c r="F177" s="225" t="s">
        <v>1575</v>
      </c>
      <c r="G177" s="39"/>
      <c r="H177" s="39"/>
      <c r="I177" s="226"/>
      <c r="J177" s="39"/>
      <c r="K177" s="39"/>
      <c r="L177" s="43"/>
      <c r="M177" s="227"/>
      <c r="N177" s="228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179</v>
      </c>
      <c r="AU177" s="16" t="s">
        <v>85</v>
      </c>
    </row>
    <row r="178" s="2" customFormat="1">
      <c r="A178" s="37"/>
      <c r="B178" s="38"/>
      <c r="C178" s="39"/>
      <c r="D178" s="229" t="s">
        <v>181</v>
      </c>
      <c r="E178" s="39"/>
      <c r="F178" s="230" t="s">
        <v>1576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181</v>
      </c>
      <c r="AU178" s="16" t="s">
        <v>85</v>
      </c>
    </row>
    <row r="179" s="12" customFormat="1" ht="22.8" customHeight="1">
      <c r="A179" s="12"/>
      <c r="B179" s="195"/>
      <c r="C179" s="196"/>
      <c r="D179" s="197" t="s">
        <v>75</v>
      </c>
      <c r="E179" s="209" t="s">
        <v>213</v>
      </c>
      <c r="F179" s="209" t="s">
        <v>358</v>
      </c>
      <c r="G179" s="196"/>
      <c r="H179" s="196"/>
      <c r="I179" s="199"/>
      <c r="J179" s="210">
        <f>BK179</f>
        <v>0</v>
      </c>
      <c r="K179" s="196"/>
      <c r="L179" s="201"/>
      <c r="M179" s="202"/>
      <c r="N179" s="203"/>
      <c r="O179" s="203"/>
      <c r="P179" s="204">
        <f>SUM(P180:P227)</f>
        <v>0</v>
      </c>
      <c r="Q179" s="203"/>
      <c r="R179" s="204">
        <f>SUM(R180:R227)</f>
        <v>1.6271815000000003</v>
      </c>
      <c r="S179" s="203"/>
      <c r="T179" s="205">
        <f>SUM(T180:T227)</f>
        <v>26.223000000000003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6" t="s">
        <v>83</v>
      </c>
      <c r="AT179" s="207" t="s">
        <v>75</v>
      </c>
      <c r="AU179" s="207" t="s">
        <v>83</v>
      </c>
      <c r="AY179" s="206" t="s">
        <v>170</v>
      </c>
      <c r="BK179" s="208">
        <f>SUM(BK180:BK227)</f>
        <v>0</v>
      </c>
    </row>
    <row r="180" s="2" customFormat="1" ht="16.5" customHeight="1">
      <c r="A180" s="37"/>
      <c r="B180" s="38"/>
      <c r="C180" s="211" t="s">
        <v>328</v>
      </c>
      <c r="D180" s="211" t="s">
        <v>172</v>
      </c>
      <c r="E180" s="212" t="s">
        <v>618</v>
      </c>
      <c r="F180" s="213" t="s">
        <v>619</v>
      </c>
      <c r="G180" s="214" t="s">
        <v>343</v>
      </c>
      <c r="H180" s="215">
        <v>12</v>
      </c>
      <c r="I180" s="216"/>
      <c r="J180" s="217">
        <f>ROUND(I180*H180,2)</f>
        <v>0</v>
      </c>
      <c r="K180" s="213" t="s">
        <v>176</v>
      </c>
      <c r="L180" s="43"/>
      <c r="M180" s="218" t="s">
        <v>19</v>
      </c>
      <c r="N180" s="219" t="s">
        <v>47</v>
      </c>
      <c r="O180" s="83"/>
      <c r="P180" s="220">
        <f>O180*H180</f>
        <v>0</v>
      </c>
      <c r="Q180" s="220">
        <v>0.039600000000000003</v>
      </c>
      <c r="R180" s="220">
        <f>Q180*H180</f>
        <v>0.47520000000000007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177</v>
      </c>
      <c r="AT180" s="222" t="s">
        <v>172</v>
      </c>
      <c r="AU180" s="222" t="s">
        <v>85</v>
      </c>
      <c r="AY180" s="16" t="s">
        <v>170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83</v>
      </c>
      <c r="BK180" s="223">
        <f>ROUND(I180*H180,2)</f>
        <v>0</v>
      </c>
      <c r="BL180" s="16" t="s">
        <v>177</v>
      </c>
      <c r="BM180" s="222" t="s">
        <v>1577</v>
      </c>
    </row>
    <row r="181" s="2" customFormat="1">
      <c r="A181" s="37"/>
      <c r="B181" s="38"/>
      <c r="C181" s="39"/>
      <c r="D181" s="224" t="s">
        <v>179</v>
      </c>
      <c r="E181" s="39"/>
      <c r="F181" s="225" t="s">
        <v>621</v>
      </c>
      <c r="G181" s="39"/>
      <c r="H181" s="39"/>
      <c r="I181" s="226"/>
      <c r="J181" s="39"/>
      <c r="K181" s="39"/>
      <c r="L181" s="43"/>
      <c r="M181" s="227"/>
      <c r="N181" s="228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179</v>
      </c>
      <c r="AU181" s="16" t="s">
        <v>85</v>
      </c>
    </row>
    <row r="182" s="2" customFormat="1" ht="24.15" customHeight="1">
      <c r="A182" s="37"/>
      <c r="B182" s="38"/>
      <c r="C182" s="211" t="s">
        <v>334</v>
      </c>
      <c r="D182" s="211" t="s">
        <v>172</v>
      </c>
      <c r="E182" s="212" t="s">
        <v>1578</v>
      </c>
      <c r="F182" s="213" t="s">
        <v>1579</v>
      </c>
      <c r="G182" s="214" t="s">
        <v>343</v>
      </c>
      <c r="H182" s="215">
        <v>14</v>
      </c>
      <c r="I182" s="216"/>
      <c r="J182" s="217">
        <f>ROUND(I182*H182,2)</f>
        <v>0</v>
      </c>
      <c r="K182" s="213" t="s">
        <v>176</v>
      </c>
      <c r="L182" s="43"/>
      <c r="M182" s="218" t="s">
        <v>19</v>
      </c>
      <c r="N182" s="219" t="s">
        <v>47</v>
      </c>
      <c r="O182" s="83"/>
      <c r="P182" s="220">
        <f>O182*H182</f>
        <v>0</v>
      </c>
      <c r="Q182" s="220">
        <v>0.051110000000000003</v>
      </c>
      <c r="R182" s="220">
        <f>Q182*H182</f>
        <v>0.71554000000000006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177</v>
      </c>
      <c r="AT182" s="222" t="s">
        <v>172</v>
      </c>
      <c r="AU182" s="222" t="s">
        <v>85</v>
      </c>
      <c r="AY182" s="16" t="s">
        <v>170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83</v>
      </c>
      <c r="BK182" s="223">
        <f>ROUND(I182*H182,2)</f>
        <v>0</v>
      </c>
      <c r="BL182" s="16" t="s">
        <v>177</v>
      </c>
      <c r="BM182" s="222" t="s">
        <v>1580</v>
      </c>
    </row>
    <row r="183" s="2" customFormat="1">
      <c r="A183" s="37"/>
      <c r="B183" s="38"/>
      <c r="C183" s="39"/>
      <c r="D183" s="224" t="s">
        <v>179</v>
      </c>
      <c r="E183" s="39"/>
      <c r="F183" s="225" t="s">
        <v>1581</v>
      </c>
      <c r="G183" s="39"/>
      <c r="H183" s="39"/>
      <c r="I183" s="226"/>
      <c r="J183" s="39"/>
      <c r="K183" s="39"/>
      <c r="L183" s="43"/>
      <c r="M183" s="227"/>
      <c r="N183" s="228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179</v>
      </c>
      <c r="AU183" s="16" t="s">
        <v>85</v>
      </c>
    </row>
    <row r="184" s="2" customFormat="1" ht="33" customHeight="1">
      <c r="A184" s="37"/>
      <c r="B184" s="38"/>
      <c r="C184" s="211" t="s">
        <v>340</v>
      </c>
      <c r="D184" s="211" t="s">
        <v>172</v>
      </c>
      <c r="E184" s="212" t="s">
        <v>1582</v>
      </c>
      <c r="F184" s="213" t="s">
        <v>1583</v>
      </c>
      <c r="G184" s="214" t="s">
        <v>175</v>
      </c>
      <c r="H184" s="215">
        <v>34.649999999999999</v>
      </c>
      <c r="I184" s="216"/>
      <c r="J184" s="217">
        <f>ROUND(I184*H184,2)</f>
        <v>0</v>
      </c>
      <c r="K184" s="213" t="s">
        <v>176</v>
      </c>
      <c r="L184" s="43"/>
      <c r="M184" s="218" t="s">
        <v>19</v>
      </c>
      <c r="N184" s="219" t="s">
        <v>47</v>
      </c>
      <c r="O184" s="83"/>
      <c r="P184" s="220">
        <f>O184*H184</f>
        <v>0</v>
      </c>
      <c r="Q184" s="220">
        <v>0</v>
      </c>
      <c r="R184" s="220">
        <f>Q184*H184</f>
        <v>0</v>
      </c>
      <c r="S184" s="220">
        <v>0.02</v>
      </c>
      <c r="T184" s="221">
        <f>S184*H184</f>
        <v>0.69299999999999995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177</v>
      </c>
      <c r="AT184" s="222" t="s">
        <v>172</v>
      </c>
      <c r="AU184" s="222" t="s">
        <v>85</v>
      </c>
      <c r="AY184" s="16" t="s">
        <v>170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83</v>
      </c>
      <c r="BK184" s="223">
        <f>ROUND(I184*H184,2)</f>
        <v>0</v>
      </c>
      <c r="BL184" s="16" t="s">
        <v>177</v>
      </c>
      <c r="BM184" s="222" t="s">
        <v>1584</v>
      </c>
    </row>
    <row r="185" s="2" customFormat="1">
      <c r="A185" s="37"/>
      <c r="B185" s="38"/>
      <c r="C185" s="39"/>
      <c r="D185" s="224" t="s">
        <v>179</v>
      </c>
      <c r="E185" s="39"/>
      <c r="F185" s="225" t="s">
        <v>1585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85</v>
      </c>
    </row>
    <row r="186" s="2" customFormat="1">
      <c r="A186" s="37"/>
      <c r="B186" s="38"/>
      <c r="C186" s="39"/>
      <c r="D186" s="229" t="s">
        <v>181</v>
      </c>
      <c r="E186" s="39"/>
      <c r="F186" s="230" t="s">
        <v>1586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181</v>
      </c>
      <c r="AU186" s="16" t="s">
        <v>85</v>
      </c>
    </row>
    <row r="187" s="2" customFormat="1" ht="16.5" customHeight="1">
      <c r="A187" s="37"/>
      <c r="B187" s="38"/>
      <c r="C187" s="211" t="s">
        <v>346</v>
      </c>
      <c r="D187" s="211" t="s">
        <v>172</v>
      </c>
      <c r="E187" s="212" t="s">
        <v>1587</v>
      </c>
      <c r="F187" s="213" t="s">
        <v>1588</v>
      </c>
      <c r="G187" s="214" t="s">
        <v>191</v>
      </c>
      <c r="H187" s="215">
        <v>0.65000000000000002</v>
      </c>
      <c r="I187" s="216"/>
      <c r="J187" s="217">
        <f>ROUND(I187*H187,2)</f>
        <v>0</v>
      </c>
      <c r="K187" s="213" t="s">
        <v>176</v>
      </c>
      <c r="L187" s="43"/>
      <c r="M187" s="218" t="s">
        <v>19</v>
      </c>
      <c r="N187" s="219" t="s">
        <v>47</v>
      </c>
      <c r="O187" s="83"/>
      <c r="P187" s="220">
        <f>O187*H187</f>
        <v>0</v>
      </c>
      <c r="Q187" s="220">
        <v>0.12171</v>
      </c>
      <c r="R187" s="220">
        <f>Q187*H187</f>
        <v>0.079111500000000001</v>
      </c>
      <c r="S187" s="220">
        <v>2.3999999999999999</v>
      </c>
      <c r="T187" s="221">
        <f>S187*H187</f>
        <v>1.5600000000000001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177</v>
      </c>
      <c r="AT187" s="222" t="s">
        <v>172</v>
      </c>
      <c r="AU187" s="222" t="s">
        <v>85</v>
      </c>
      <c r="AY187" s="16" t="s">
        <v>170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83</v>
      </c>
      <c r="BK187" s="223">
        <f>ROUND(I187*H187,2)</f>
        <v>0</v>
      </c>
      <c r="BL187" s="16" t="s">
        <v>177</v>
      </c>
      <c r="BM187" s="222" t="s">
        <v>1589</v>
      </c>
    </row>
    <row r="188" s="2" customFormat="1">
      <c r="A188" s="37"/>
      <c r="B188" s="38"/>
      <c r="C188" s="39"/>
      <c r="D188" s="224" t="s">
        <v>179</v>
      </c>
      <c r="E188" s="39"/>
      <c r="F188" s="225" t="s">
        <v>1590</v>
      </c>
      <c r="G188" s="39"/>
      <c r="H188" s="39"/>
      <c r="I188" s="226"/>
      <c r="J188" s="39"/>
      <c r="K188" s="39"/>
      <c r="L188" s="43"/>
      <c r="M188" s="227"/>
      <c r="N188" s="228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179</v>
      </c>
      <c r="AU188" s="16" t="s">
        <v>85</v>
      </c>
    </row>
    <row r="189" s="2" customFormat="1" ht="16.5" customHeight="1">
      <c r="A189" s="37"/>
      <c r="B189" s="38"/>
      <c r="C189" s="211" t="s">
        <v>352</v>
      </c>
      <c r="D189" s="211" t="s">
        <v>172</v>
      </c>
      <c r="E189" s="212" t="s">
        <v>1591</v>
      </c>
      <c r="F189" s="213" t="s">
        <v>1592</v>
      </c>
      <c r="G189" s="214" t="s">
        <v>191</v>
      </c>
      <c r="H189" s="215">
        <v>7.7999999999999998</v>
      </c>
      <c r="I189" s="216"/>
      <c r="J189" s="217">
        <f>ROUND(I189*H189,2)</f>
        <v>0</v>
      </c>
      <c r="K189" s="213" t="s">
        <v>176</v>
      </c>
      <c r="L189" s="43"/>
      <c r="M189" s="218" t="s">
        <v>19</v>
      </c>
      <c r="N189" s="219" t="s">
        <v>47</v>
      </c>
      <c r="O189" s="83"/>
      <c r="P189" s="220">
        <f>O189*H189</f>
        <v>0</v>
      </c>
      <c r="Q189" s="220">
        <v>0</v>
      </c>
      <c r="R189" s="220">
        <f>Q189*H189</f>
        <v>0</v>
      </c>
      <c r="S189" s="220">
        <v>2.6000000000000001</v>
      </c>
      <c r="T189" s="221">
        <f>S189*H189</f>
        <v>20.280000000000001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177</v>
      </c>
      <c r="AT189" s="222" t="s">
        <v>172</v>
      </c>
      <c r="AU189" s="222" t="s">
        <v>85</v>
      </c>
      <c r="AY189" s="16" t="s">
        <v>170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83</v>
      </c>
      <c r="BK189" s="223">
        <f>ROUND(I189*H189,2)</f>
        <v>0</v>
      </c>
      <c r="BL189" s="16" t="s">
        <v>177</v>
      </c>
      <c r="BM189" s="222" t="s">
        <v>1593</v>
      </c>
    </row>
    <row r="190" s="2" customFormat="1">
      <c r="A190" s="37"/>
      <c r="B190" s="38"/>
      <c r="C190" s="39"/>
      <c r="D190" s="224" t="s">
        <v>179</v>
      </c>
      <c r="E190" s="39"/>
      <c r="F190" s="225" t="s">
        <v>1594</v>
      </c>
      <c r="G190" s="39"/>
      <c r="H190" s="39"/>
      <c r="I190" s="226"/>
      <c r="J190" s="39"/>
      <c r="K190" s="39"/>
      <c r="L190" s="43"/>
      <c r="M190" s="227"/>
      <c r="N190" s="228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179</v>
      </c>
      <c r="AU190" s="16" t="s">
        <v>85</v>
      </c>
    </row>
    <row r="191" s="2" customFormat="1" ht="16.5" customHeight="1">
      <c r="A191" s="37"/>
      <c r="B191" s="38"/>
      <c r="C191" s="211" t="s">
        <v>359</v>
      </c>
      <c r="D191" s="211" t="s">
        <v>172</v>
      </c>
      <c r="E191" s="212" t="s">
        <v>1595</v>
      </c>
      <c r="F191" s="213" t="s">
        <v>1596</v>
      </c>
      <c r="G191" s="214" t="s">
        <v>343</v>
      </c>
      <c r="H191" s="215">
        <v>11</v>
      </c>
      <c r="I191" s="216"/>
      <c r="J191" s="217">
        <f>ROUND(I191*H191,2)</f>
        <v>0</v>
      </c>
      <c r="K191" s="213" t="s">
        <v>176</v>
      </c>
      <c r="L191" s="43"/>
      <c r="M191" s="218" t="s">
        <v>19</v>
      </c>
      <c r="N191" s="219" t="s">
        <v>47</v>
      </c>
      <c r="O191" s="83"/>
      <c r="P191" s="220">
        <f>O191*H191</f>
        <v>0</v>
      </c>
      <c r="Q191" s="220">
        <v>0</v>
      </c>
      <c r="R191" s="220">
        <f>Q191*H191</f>
        <v>0</v>
      </c>
      <c r="S191" s="220">
        <v>0.25</v>
      </c>
      <c r="T191" s="221">
        <f>S191*H191</f>
        <v>2.75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177</v>
      </c>
      <c r="AT191" s="222" t="s">
        <v>172</v>
      </c>
      <c r="AU191" s="222" t="s">
        <v>85</v>
      </c>
      <c r="AY191" s="16" t="s">
        <v>170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83</v>
      </c>
      <c r="BK191" s="223">
        <f>ROUND(I191*H191,2)</f>
        <v>0</v>
      </c>
      <c r="BL191" s="16" t="s">
        <v>177</v>
      </c>
      <c r="BM191" s="222" t="s">
        <v>1597</v>
      </c>
    </row>
    <row r="192" s="2" customFormat="1">
      <c r="A192" s="37"/>
      <c r="B192" s="38"/>
      <c r="C192" s="39"/>
      <c r="D192" s="224" t="s">
        <v>179</v>
      </c>
      <c r="E192" s="39"/>
      <c r="F192" s="225" t="s">
        <v>1598</v>
      </c>
      <c r="G192" s="39"/>
      <c r="H192" s="39"/>
      <c r="I192" s="226"/>
      <c r="J192" s="39"/>
      <c r="K192" s="39"/>
      <c r="L192" s="43"/>
      <c r="M192" s="227"/>
      <c r="N192" s="228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179</v>
      </c>
      <c r="AU192" s="16" t="s">
        <v>85</v>
      </c>
    </row>
    <row r="193" s="2" customFormat="1" ht="16.5" customHeight="1">
      <c r="A193" s="37"/>
      <c r="B193" s="38"/>
      <c r="C193" s="211" t="s">
        <v>364</v>
      </c>
      <c r="D193" s="211" t="s">
        <v>172</v>
      </c>
      <c r="E193" s="212" t="s">
        <v>1599</v>
      </c>
      <c r="F193" s="213" t="s">
        <v>1600</v>
      </c>
      <c r="G193" s="214" t="s">
        <v>355</v>
      </c>
      <c r="H193" s="215">
        <v>20</v>
      </c>
      <c r="I193" s="216"/>
      <c r="J193" s="217">
        <f>ROUND(I193*H193,2)</f>
        <v>0</v>
      </c>
      <c r="K193" s="213" t="s">
        <v>176</v>
      </c>
      <c r="L193" s="43"/>
      <c r="M193" s="218" t="s">
        <v>19</v>
      </c>
      <c r="N193" s="219" t="s">
        <v>47</v>
      </c>
      <c r="O193" s="83"/>
      <c r="P193" s="220">
        <f>O193*H193</f>
        <v>0</v>
      </c>
      <c r="Q193" s="220">
        <v>8.0000000000000007E-05</v>
      </c>
      <c r="R193" s="220">
        <f>Q193*H193</f>
        <v>0.0016000000000000001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177</v>
      </c>
      <c r="AT193" s="222" t="s">
        <v>172</v>
      </c>
      <c r="AU193" s="222" t="s">
        <v>85</v>
      </c>
      <c r="AY193" s="16" t="s">
        <v>170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83</v>
      </c>
      <c r="BK193" s="223">
        <f>ROUND(I193*H193,2)</f>
        <v>0</v>
      </c>
      <c r="BL193" s="16" t="s">
        <v>177</v>
      </c>
      <c r="BM193" s="222" t="s">
        <v>1601</v>
      </c>
    </row>
    <row r="194" s="2" customFormat="1">
      <c r="A194" s="37"/>
      <c r="B194" s="38"/>
      <c r="C194" s="39"/>
      <c r="D194" s="224" t="s">
        <v>179</v>
      </c>
      <c r="E194" s="39"/>
      <c r="F194" s="225" t="s">
        <v>1602</v>
      </c>
      <c r="G194" s="39"/>
      <c r="H194" s="39"/>
      <c r="I194" s="226"/>
      <c r="J194" s="39"/>
      <c r="K194" s="39"/>
      <c r="L194" s="43"/>
      <c r="M194" s="227"/>
      <c r="N194" s="228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179</v>
      </c>
      <c r="AU194" s="16" t="s">
        <v>85</v>
      </c>
    </row>
    <row r="195" s="2" customFormat="1" ht="16.5" customHeight="1">
      <c r="A195" s="37"/>
      <c r="B195" s="38"/>
      <c r="C195" s="211" t="s">
        <v>369</v>
      </c>
      <c r="D195" s="211" t="s">
        <v>172</v>
      </c>
      <c r="E195" s="212" t="s">
        <v>1603</v>
      </c>
      <c r="F195" s="213" t="s">
        <v>1604</v>
      </c>
      <c r="G195" s="214" t="s">
        <v>175</v>
      </c>
      <c r="H195" s="215">
        <v>5</v>
      </c>
      <c r="I195" s="216"/>
      <c r="J195" s="217">
        <f>ROUND(I195*H195,2)</f>
        <v>0</v>
      </c>
      <c r="K195" s="213" t="s">
        <v>176</v>
      </c>
      <c r="L195" s="43"/>
      <c r="M195" s="218" t="s">
        <v>19</v>
      </c>
      <c r="N195" s="219" t="s">
        <v>47</v>
      </c>
      <c r="O195" s="83"/>
      <c r="P195" s="220">
        <f>O195*H195</f>
        <v>0</v>
      </c>
      <c r="Q195" s="220">
        <v>0</v>
      </c>
      <c r="R195" s="220">
        <f>Q195*H195</f>
        <v>0</v>
      </c>
      <c r="S195" s="220">
        <v>0.188</v>
      </c>
      <c r="T195" s="221">
        <f>S195*H195</f>
        <v>0.93999999999999995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177</v>
      </c>
      <c r="AT195" s="222" t="s">
        <v>172</v>
      </c>
      <c r="AU195" s="222" t="s">
        <v>85</v>
      </c>
      <c r="AY195" s="16" t="s">
        <v>170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83</v>
      </c>
      <c r="BK195" s="223">
        <f>ROUND(I195*H195,2)</f>
        <v>0</v>
      </c>
      <c r="BL195" s="16" t="s">
        <v>177</v>
      </c>
      <c r="BM195" s="222" t="s">
        <v>1605</v>
      </c>
    </row>
    <row r="196" s="2" customFormat="1">
      <c r="A196" s="37"/>
      <c r="B196" s="38"/>
      <c r="C196" s="39"/>
      <c r="D196" s="224" t="s">
        <v>179</v>
      </c>
      <c r="E196" s="39"/>
      <c r="F196" s="225" t="s">
        <v>1606</v>
      </c>
      <c r="G196" s="39"/>
      <c r="H196" s="39"/>
      <c r="I196" s="226"/>
      <c r="J196" s="39"/>
      <c r="K196" s="39"/>
      <c r="L196" s="43"/>
      <c r="M196" s="227"/>
      <c r="N196" s="228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179</v>
      </c>
      <c r="AU196" s="16" t="s">
        <v>85</v>
      </c>
    </row>
    <row r="197" s="2" customFormat="1">
      <c r="A197" s="37"/>
      <c r="B197" s="38"/>
      <c r="C197" s="39"/>
      <c r="D197" s="229" t="s">
        <v>181</v>
      </c>
      <c r="E197" s="39"/>
      <c r="F197" s="230" t="s">
        <v>1607</v>
      </c>
      <c r="G197" s="39"/>
      <c r="H197" s="39"/>
      <c r="I197" s="226"/>
      <c r="J197" s="39"/>
      <c r="K197" s="39"/>
      <c r="L197" s="43"/>
      <c r="M197" s="227"/>
      <c r="N197" s="228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181</v>
      </c>
      <c r="AU197" s="16" t="s">
        <v>85</v>
      </c>
    </row>
    <row r="198" s="2" customFormat="1" ht="16.5" customHeight="1">
      <c r="A198" s="37"/>
      <c r="B198" s="38"/>
      <c r="C198" s="211" t="s">
        <v>373</v>
      </c>
      <c r="D198" s="211" t="s">
        <v>172</v>
      </c>
      <c r="E198" s="212" t="s">
        <v>1608</v>
      </c>
      <c r="F198" s="213" t="s">
        <v>1609</v>
      </c>
      <c r="G198" s="214" t="s">
        <v>175</v>
      </c>
      <c r="H198" s="215">
        <v>4</v>
      </c>
      <c r="I198" s="216"/>
      <c r="J198" s="217">
        <f>ROUND(I198*H198,2)</f>
        <v>0</v>
      </c>
      <c r="K198" s="213" t="s">
        <v>176</v>
      </c>
      <c r="L198" s="43"/>
      <c r="M198" s="218" t="s">
        <v>19</v>
      </c>
      <c r="N198" s="219" t="s">
        <v>47</v>
      </c>
      <c r="O198" s="83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177</v>
      </c>
      <c r="AT198" s="222" t="s">
        <v>172</v>
      </c>
      <c r="AU198" s="222" t="s">
        <v>85</v>
      </c>
      <c r="AY198" s="16" t="s">
        <v>170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83</v>
      </c>
      <c r="BK198" s="223">
        <f>ROUND(I198*H198,2)</f>
        <v>0</v>
      </c>
      <c r="BL198" s="16" t="s">
        <v>177</v>
      </c>
      <c r="BM198" s="222" t="s">
        <v>1610</v>
      </c>
    </row>
    <row r="199" s="2" customFormat="1">
      <c r="A199" s="37"/>
      <c r="B199" s="38"/>
      <c r="C199" s="39"/>
      <c r="D199" s="224" t="s">
        <v>179</v>
      </c>
      <c r="E199" s="39"/>
      <c r="F199" s="225" t="s">
        <v>1611</v>
      </c>
      <c r="G199" s="39"/>
      <c r="H199" s="39"/>
      <c r="I199" s="226"/>
      <c r="J199" s="39"/>
      <c r="K199" s="39"/>
      <c r="L199" s="43"/>
      <c r="M199" s="227"/>
      <c r="N199" s="228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179</v>
      </c>
      <c r="AU199" s="16" t="s">
        <v>85</v>
      </c>
    </row>
    <row r="200" s="2" customFormat="1">
      <c r="A200" s="37"/>
      <c r="B200" s="38"/>
      <c r="C200" s="39"/>
      <c r="D200" s="229" t="s">
        <v>181</v>
      </c>
      <c r="E200" s="39"/>
      <c r="F200" s="230" t="s">
        <v>1607</v>
      </c>
      <c r="G200" s="39"/>
      <c r="H200" s="39"/>
      <c r="I200" s="226"/>
      <c r="J200" s="39"/>
      <c r="K200" s="39"/>
      <c r="L200" s="43"/>
      <c r="M200" s="227"/>
      <c r="N200" s="228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181</v>
      </c>
      <c r="AU200" s="16" t="s">
        <v>85</v>
      </c>
    </row>
    <row r="201" s="2" customFormat="1" ht="16.5" customHeight="1">
      <c r="A201" s="37"/>
      <c r="B201" s="38"/>
      <c r="C201" s="211" t="s">
        <v>378</v>
      </c>
      <c r="D201" s="211" t="s">
        <v>172</v>
      </c>
      <c r="E201" s="212" t="s">
        <v>1612</v>
      </c>
      <c r="F201" s="213" t="s">
        <v>1613</v>
      </c>
      <c r="G201" s="214" t="s">
        <v>175</v>
      </c>
      <c r="H201" s="215">
        <v>34.649999999999999</v>
      </c>
      <c r="I201" s="216"/>
      <c r="J201" s="217">
        <f>ROUND(I201*H201,2)</f>
        <v>0</v>
      </c>
      <c r="K201" s="213" t="s">
        <v>176</v>
      </c>
      <c r="L201" s="43"/>
      <c r="M201" s="218" t="s">
        <v>19</v>
      </c>
      <c r="N201" s="219" t="s">
        <v>47</v>
      </c>
      <c r="O201" s="83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177</v>
      </c>
      <c r="AT201" s="222" t="s">
        <v>172</v>
      </c>
      <c r="AU201" s="222" t="s">
        <v>85</v>
      </c>
      <c r="AY201" s="16" t="s">
        <v>170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83</v>
      </c>
      <c r="BK201" s="223">
        <f>ROUND(I201*H201,2)</f>
        <v>0</v>
      </c>
      <c r="BL201" s="16" t="s">
        <v>177</v>
      </c>
      <c r="BM201" s="222" t="s">
        <v>1614</v>
      </c>
    </row>
    <row r="202" s="2" customFormat="1">
      <c r="A202" s="37"/>
      <c r="B202" s="38"/>
      <c r="C202" s="39"/>
      <c r="D202" s="224" t="s">
        <v>179</v>
      </c>
      <c r="E202" s="39"/>
      <c r="F202" s="225" t="s">
        <v>1615</v>
      </c>
      <c r="G202" s="39"/>
      <c r="H202" s="39"/>
      <c r="I202" s="226"/>
      <c r="J202" s="39"/>
      <c r="K202" s="39"/>
      <c r="L202" s="43"/>
      <c r="M202" s="227"/>
      <c r="N202" s="228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179</v>
      </c>
      <c r="AU202" s="16" t="s">
        <v>85</v>
      </c>
    </row>
    <row r="203" s="2" customFormat="1">
      <c r="A203" s="37"/>
      <c r="B203" s="38"/>
      <c r="C203" s="39"/>
      <c r="D203" s="229" t="s">
        <v>181</v>
      </c>
      <c r="E203" s="39"/>
      <c r="F203" s="230" t="s">
        <v>1586</v>
      </c>
      <c r="G203" s="39"/>
      <c r="H203" s="39"/>
      <c r="I203" s="226"/>
      <c r="J203" s="39"/>
      <c r="K203" s="39"/>
      <c r="L203" s="43"/>
      <c r="M203" s="227"/>
      <c r="N203" s="228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181</v>
      </c>
      <c r="AU203" s="16" t="s">
        <v>85</v>
      </c>
    </row>
    <row r="204" s="2" customFormat="1" ht="24.15" customHeight="1">
      <c r="A204" s="37"/>
      <c r="B204" s="38"/>
      <c r="C204" s="211" t="s">
        <v>386</v>
      </c>
      <c r="D204" s="211" t="s">
        <v>172</v>
      </c>
      <c r="E204" s="212" t="s">
        <v>1616</v>
      </c>
      <c r="F204" s="213" t="s">
        <v>1617</v>
      </c>
      <c r="G204" s="214" t="s">
        <v>175</v>
      </c>
      <c r="H204" s="215">
        <v>5</v>
      </c>
      <c r="I204" s="216"/>
      <c r="J204" s="217">
        <f>ROUND(I204*H204,2)</f>
        <v>0</v>
      </c>
      <c r="K204" s="213" t="s">
        <v>176</v>
      </c>
      <c r="L204" s="43"/>
      <c r="M204" s="218" t="s">
        <v>19</v>
      </c>
      <c r="N204" s="219" t="s">
        <v>47</v>
      </c>
      <c r="O204" s="83"/>
      <c r="P204" s="220">
        <f>O204*H204</f>
        <v>0</v>
      </c>
      <c r="Q204" s="220">
        <v>0.042200000000000001</v>
      </c>
      <c r="R204" s="220">
        <f>Q204*H204</f>
        <v>0.21100000000000002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177</v>
      </c>
      <c r="AT204" s="222" t="s">
        <v>172</v>
      </c>
      <c r="AU204" s="222" t="s">
        <v>85</v>
      </c>
      <c r="AY204" s="16" t="s">
        <v>170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83</v>
      </c>
      <c r="BK204" s="223">
        <f>ROUND(I204*H204,2)</f>
        <v>0</v>
      </c>
      <c r="BL204" s="16" t="s">
        <v>177</v>
      </c>
      <c r="BM204" s="222" t="s">
        <v>1618</v>
      </c>
    </row>
    <row r="205" s="2" customFormat="1">
      <c r="A205" s="37"/>
      <c r="B205" s="38"/>
      <c r="C205" s="39"/>
      <c r="D205" s="224" t="s">
        <v>179</v>
      </c>
      <c r="E205" s="39"/>
      <c r="F205" s="225" t="s">
        <v>1619</v>
      </c>
      <c r="G205" s="39"/>
      <c r="H205" s="39"/>
      <c r="I205" s="226"/>
      <c r="J205" s="39"/>
      <c r="K205" s="39"/>
      <c r="L205" s="43"/>
      <c r="M205" s="227"/>
      <c r="N205" s="228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179</v>
      </c>
      <c r="AU205" s="16" t="s">
        <v>85</v>
      </c>
    </row>
    <row r="206" s="2" customFormat="1">
      <c r="A206" s="37"/>
      <c r="B206" s="38"/>
      <c r="C206" s="39"/>
      <c r="D206" s="229" t="s">
        <v>181</v>
      </c>
      <c r="E206" s="39"/>
      <c r="F206" s="230" t="s">
        <v>1607</v>
      </c>
      <c r="G206" s="39"/>
      <c r="H206" s="39"/>
      <c r="I206" s="226"/>
      <c r="J206" s="39"/>
      <c r="K206" s="39"/>
      <c r="L206" s="43"/>
      <c r="M206" s="227"/>
      <c r="N206" s="228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181</v>
      </c>
      <c r="AU206" s="16" t="s">
        <v>85</v>
      </c>
    </row>
    <row r="207" s="2" customFormat="1" ht="24.15" customHeight="1">
      <c r="A207" s="37"/>
      <c r="B207" s="38"/>
      <c r="C207" s="211" t="s">
        <v>391</v>
      </c>
      <c r="D207" s="211" t="s">
        <v>172</v>
      </c>
      <c r="E207" s="212" t="s">
        <v>1620</v>
      </c>
      <c r="F207" s="213" t="s">
        <v>1621</v>
      </c>
      <c r="G207" s="214" t="s">
        <v>175</v>
      </c>
      <c r="H207" s="215">
        <v>4</v>
      </c>
      <c r="I207" s="216"/>
      <c r="J207" s="217">
        <f>ROUND(I207*H207,2)</f>
        <v>0</v>
      </c>
      <c r="K207" s="213" t="s">
        <v>176</v>
      </c>
      <c r="L207" s="43"/>
      <c r="M207" s="218" t="s">
        <v>19</v>
      </c>
      <c r="N207" s="219" t="s">
        <v>47</v>
      </c>
      <c r="O207" s="83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177</v>
      </c>
      <c r="AT207" s="222" t="s">
        <v>172</v>
      </c>
      <c r="AU207" s="222" t="s">
        <v>85</v>
      </c>
      <c r="AY207" s="16" t="s">
        <v>170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83</v>
      </c>
      <c r="BK207" s="223">
        <f>ROUND(I207*H207,2)</f>
        <v>0</v>
      </c>
      <c r="BL207" s="16" t="s">
        <v>177</v>
      </c>
      <c r="BM207" s="222" t="s">
        <v>1622</v>
      </c>
    </row>
    <row r="208" s="2" customFormat="1">
      <c r="A208" s="37"/>
      <c r="B208" s="38"/>
      <c r="C208" s="39"/>
      <c r="D208" s="224" t="s">
        <v>179</v>
      </c>
      <c r="E208" s="39"/>
      <c r="F208" s="225" t="s">
        <v>1623</v>
      </c>
      <c r="G208" s="39"/>
      <c r="H208" s="39"/>
      <c r="I208" s="226"/>
      <c r="J208" s="39"/>
      <c r="K208" s="39"/>
      <c r="L208" s="43"/>
      <c r="M208" s="227"/>
      <c r="N208" s="228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179</v>
      </c>
      <c r="AU208" s="16" t="s">
        <v>85</v>
      </c>
    </row>
    <row r="209" s="2" customFormat="1">
      <c r="A209" s="37"/>
      <c r="B209" s="38"/>
      <c r="C209" s="39"/>
      <c r="D209" s="229" t="s">
        <v>181</v>
      </c>
      <c r="E209" s="39"/>
      <c r="F209" s="230" t="s">
        <v>1607</v>
      </c>
      <c r="G209" s="39"/>
      <c r="H209" s="39"/>
      <c r="I209" s="226"/>
      <c r="J209" s="39"/>
      <c r="K209" s="39"/>
      <c r="L209" s="43"/>
      <c r="M209" s="227"/>
      <c r="N209" s="228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181</v>
      </c>
      <c r="AU209" s="16" t="s">
        <v>85</v>
      </c>
    </row>
    <row r="210" s="2" customFormat="1" ht="16.5" customHeight="1">
      <c r="A210" s="37"/>
      <c r="B210" s="38"/>
      <c r="C210" s="211" t="s">
        <v>396</v>
      </c>
      <c r="D210" s="211" t="s">
        <v>172</v>
      </c>
      <c r="E210" s="212" t="s">
        <v>1624</v>
      </c>
      <c r="F210" s="213" t="s">
        <v>1625</v>
      </c>
      <c r="G210" s="214" t="s">
        <v>175</v>
      </c>
      <c r="H210" s="215">
        <v>5</v>
      </c>
      <c r="I210" s="216"/>
      <c r="J210" s="217">
        <f>ROUND(I210*H210,2)</f>
        <v>0</v>
      </c>
      <c r="K210" s="213" t="s">
        <v>176</v>
      </c>
      <c r="L210" s="43"/>
      <c r="M210" s="218" t="s">
        <v>19</v>
      </c>
      <c r="N210" s="219" t="s">
        <v>47</v>
      </c>
      <c r="O210" s="83"/>
      <c r="P210" s="220">
        <f>O210*H210</f>
        <v>0</v>
      </c>
      <c r="Q210" s="220">
        <v>0.010670000000000001</v>
      </c>
      <c r="R210" s="220">
        <f>Q210*H210</f>
        <v>0.053350000000000002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177</v>
      </c>
      <c r="AT210" s="222" t="s">
        <v>172</v>
      </c>
      <c r="AU210" s="222" t="s">
        <v>85</v>
      </c>
      <c r="AY210" s="16" t="s">
        <v>170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83</v>
      </c>
      <c r="BK210" s="223">
        <f>ROUND(I210*H210,2)</f>
        <v>0</v>
      </c>
      <c r="BL210" s="16" t="s">
        <v>177</v>
      </c>
      <c r="BM210" s="222" t="s">
        <v>1626</v>
      </c>
    </row>
    <row r="211" s="2" customFormat="1">
      <c r="A211" s="37"/>
      <c r="B211" s="38"/>
      <c r="C211" s="39"/>
      <c r="D211" s="224" t="s">
        <v>179</v>
      </c>
      <c r="E211" s="39"/>
      <c r="F211" s="225" t="s">
        <v>1627</v>
      </c>
      <c r="G211" s="39"/>
      <c r="H211" s="39"/>
      <c r="I211" s="226"/>
      <c r="J211" s="39"/>
      <c r="K211" s="39"/>
      <c r="L211" s="43"/>
      <c r="M211" s="227"/>
      <c r="N211" s="228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179</v>
      </c>
      <c r="AU211" s="16" t="s">
        <v>85</v>
      </c>
    </row>
    <row r="212" s="2" customFormat="1">
      <c r="A212" s="37"/>
      <c r="B212" s="38"/>
      <c r="C212" s="39"/>
      <c r="D212" s="229" t="s">
        <v>181</v>
      </c>
      <c r="E212" s="39"/>
      <c r="F212" s="230" t="s">
        <v>1607</v>
      </c>
      <c r="G212" s="39"/>
      <c r="H212" s="39"/>
      <c r="I212" s="226"/>
      <c r="J212" s="39"/>
      <c r="K212" s="39"/>
      <c r="L212" s="43"/>
      <c r="M212" s="227"/>
      <c r="N212" s="228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181</v>
      </c>
      <c r="AU212" s="16" t="s">
        <v>85</v>
      </c>
    </row>
    <row r="213" s="2" customFormat="1" ht="16.5" customHeight="1">
      <c r="A213" s="37"/>
      <c r="B213" s="38"/>
      <c r="C213" s="211" t="s">
        <v>401</v>
      </c>
      <c r="D213" s="211" t="s">
        <v>172</v>
      </c>
      <c r="E213" s="212" t="s">
        <v>1628</v>
      </c>
      <c r="F213" s="213" t="s">
        <v>1629</v>
      </c>
      <c r="G213" s="214" t="s">
        <v>175</v>
      </c>
      <c r="H213" s="215">
        <v>4</v>
      </c>
      <c r="I213" s="216"/>
      <c r="J213" s="217">
        <f>ROUND(I213*H213,2)</f>
        <v>0</v>
      </c>
      <c r="K213" s="213" t="s">
        <v>176</v>
      </c>
      <c r="L213" s="43"/>
      <c r="M213" s="218" t="s">
        <v>19</v>
      </c>
      <c r="N213" s="219" t="s">
        <v>47</v>
      </c>
      <c r="O213" s="83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177</v>
      </c>
      <c r="AT213" s="222" t="s">
        <v>172</v>
      </c>
      <c r="AU213" s="222" t="s">
        <v>85</v>
      </c>
      <c r="AY213" s="16" t="s">
        <v>170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83</v>
      </c>
      <c r="BK213" s="223">
        <f>ROUND(I213*H213,2)</f>
        <v>0</v>
      </c>
      <c r="BL213" s="16" t="s">
        <v>177</v>
      </c>
      <c r="BM213" s="222" t="s">
        <v>1630</v>
      </c>
    </row>
    <row r="214" s="2" customFormat="1">
      <c r="A214" s="37"/>
      <c r="B214" s="38"/>
      <c r="C214" s="39"/>
      <c r="D214" s="224" t="s">
        <v>179</v>
      </c>
      <c r="E214" s="39"/>
      <c r="F214" s="225" t="s">
        <v>1631</v>
      </c>
      <c r="G214" s="39"/>
      <c r="H214" s="39"/>
      <c r="I214" s="226"/>
      <c r="J214" s="39"/>
      <c r="K214" s="39"/>
      <c r="L214" s="43"/>
      <c r="M214" s="227"/>
      <c r="N214" s="228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179</v>
      </c>
      <c r="AU214" s="16" t="s">
        <v>85</v>
      </c>
    </row>
    <row r="215" s="2" customFormat="1">
      <c r="A215" s="37"/>
      <c r="B215" s="38"/>
      <c r="C215" s="39"/>
      <c r="D215" s="229" t="s">
        <v>181</v>
      </c>
      <c r="E215" s="39"/>
      <c r="F215" s="230" t="s">
        <v>1607</v>
      </c>
      <c r="G215" s="39"/>
      <c r="H215" s="39"/>
      <c r="I215" s="226"/>
      <c r="J215" s="39"/>
      <c r="K215" s="39"/>
      <c r="L215" s="43"/>
      <c r="M215" s="227"/>
      <c r="N215" s="228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181</v>
      </c>
      <c r="AU215" s="16" t="s">
        <v>85</v>
      </c>
    </row>
    <row r="216" s="2" customFormat="1" ht="21.75" customHeight="1">
      <c r="A216" s="37"/>
      <c r="B216" s="38"/>
      <c r="C216" s="211" t="s">
        <v>409</v>
      </c>
      <c r="D216" s="211" t="s">
        <v>172</v>
      </c>
      <c r="E216" s="212" t="s">
        <v>1632</v>
      </c>
      <c r="F216" s="213" t="s">
        <v>1633</v>
      </c>
      <c r="G216" s="214" t="s">
        <v>175</v>
      </c>
      <c r="H216" s="215">
        <v>2</v>
      </c>
      <c r="I216" s="216"/>
      <c r="J216" s="217">
        <f>ROUND(I216*H216,2)</f>
        <v>0</v>
      </c>
      <c r="K216" s="213" t="s">
        <v>176</v>
      </c>
      <c r="L216" s="43"/>
      <c r="M216" s="218" t="s">
        <v>19</v>
      </c>
      <c r="N216" s="219" t="s">
        <v>47</v>
      </c>
      <c r="O216" s="83"/>
      <c r="P216" s="220">
        <f>O216*H216</f>
        <v>0</v>
      </c>
      <c r="Q216" s="220">
        <v>0.0015299999999999999</v>
      </c>
      <c r="R216" s="220">
        <f>Q216*H216</f>
        <v>0.0030599999999999998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177</v>
      </c>
      <c r="AT216" s="222" t="s">
        <v>172</v>
      </c>
      <c r="AU216" s="222" t="s">
        <v>85</v>
      </c>
      <c r="AY216" s="16" t="s">
        <v>170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83</v>
      </c>
      <c r="BK216" s="223">
        <f>ROUND(I216*H216,2)</f>
        <v>0</v>
      </c>
      <c r="BL216" s="16" t="s">
        <v>177</v>
      </c>
      <c r="BM216" s="222" t="s">
        <v>1634</v>
      </c>
    </row>
    <row r="217" s="2" customFormat="1">
      <c r="A217" s="37"/>
      <c r="B217" s="38"/>
      <c r="C217" s="39"/>
      <c r="D217" s="224" t="s">
        <v>179</v>
      </c>
      <c r="E217" s="39"/>
      <c r="F217" s="225" t="s">
        <v>1635</v>
      </c>
      <c r="G217" s="39"/>
      <c r="H217" s="39"/>
      <c r="I217" s="226"/>
      <c r="J217" s="39"/>
      <c r="K217" s="39"/>
      <c r="L217" s="43"/>
      <c r="M217" s="227"/>
      <c r="N217" s="228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179</v>
      </c>
      <c r="AU217" s="16" t="s">
        <v>85</v>
      </c>
    </row>
    <row r="218" s="2" customFormat="1" ht="16.5" customHeight="1">
      <c r="A218" s="37"/>
      <c r="B218" s="38"/>
      <c r="C218" s="211" t="s">
        <v>418</v>
      </c>
      <c r="D218" s="211" t="s">
        <v>172</v>
      </c>
      <c r="E218" s="212" t="s">
        <v>1636</v>
      </c>
      <c r="F218" s="213" t="s">
        <v>1637</v>
      </c>
      <c r="G218" s="214" t="s">
        <v>175</v>
      </c>
      <c r="H218" s="215">
        <v>2</v>
      </c>
      <c r="I218" s="216"/>
      <c r="J218" s="217">
        <f>ROUND(I218*H218,2)</f>
        <v>0</v>
      </c>
      <c r="K218" s="213" t="s">
        <v>176</v>
      </c>
      <c r="L218" s="43"/>
      <c r="M218" s="218" t="s">
        <v>19</v>
      </c>
      <c r="N218" s="219" t="s">
        <v>47</v>
      </c>
      <c r="O218" s="83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177</v>
      </c>
      <c r="AT218" s="222" t="s">
        <v>172</v>
      </c>
      <c r="AU218" s="222" t="s">
        <v>85</v>
      </c>
      <c r="AY218" s="16" t="s">
        <v>170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83</v>
      </c>
      <c r="BK218" s="223">
        <f>ROUND(I218*H218,2)</f>
        <v>0</v>
      </c>
      <c r="BL218" s="16" t="s">
        <v>177</v>
      </c>
      <c r="BM218" s="222" t="s">
        <v>1638</v>
      </c>
    </row>
    <row r="219" s="2" customFormat="1">
      <c r="A219" s="37"/>
      <c r="B219" s="38"/>
      <c r="C219" s="39"/>
      <c r="D219" s="224" t="s">
        <v>179</v>
      </c>
      <c r="E219" s="39"/>
      <c r="F219" s="225" t="s">
        <v>1639</v>
      </c>
      <c r="G219" s="39"/>
      <c r="H219" s="39"/>
      <c r="I219" s="226"/>
      <c r="J219" s="39"/>
      <c r="K219" s="39"/>
      <c r="L219" s="43"/>
      <c r="M219" s="227"/>
      <c r="N219" s="228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179</v>
      </c>
      <c r="AU219" s="16" t="s">
        <v>85</v>
      </c>
    </row>
    <row r="220" s="2" customFormat="1" ht="16.5" customHeight="1">
      <c r="A220" s="37"/>
      <c r="B220" s="38"/>
      <c r="C220" s="211" t="s">
        <v>425</v>
      </c>
      <c r="D220" s="211" t="s">
        <v>172</v>
      </c>
      <c r="E220" s="212" t="s">
        <v>1640</v>
      </c>
      <c r="F220" s="213" t="s">
        <v>1641</v>
      </c>
      <c r="G220" s="214" t="s">
        <v>175</v>
      </c>
      <c r="H220" s="215">
        <v>2</v>
      </c>
      <c r="I220" s="216"/>
      <c r="J220" s="217">
        <f>ROUND(I220*H220,2)</f>
        <v>0</v>
      </c>
      <c r="K220" s="213" t="s">
        <v>176</v>
      </c>
      <c r="L220" s="43"/>
      <c r="M220" s="218" t="s">
        <v>19</v>
      </c>
      <c r="N220" s="219" t="s">
        <v>47</v>
      </c>
      <c r="O220" s="83"/>
      <c r="P220" s="220">
        <f>O220*H220</f>
        <v>0</v>
      </c>
      <c r="Q220" s="220">
        <v>0.0030000000000000001</v>
      </c>
      <c r="R220" s="220">
        <f>Q220*H220</f>
        <v>0.0060000000000000001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177</v>
      </c>
      <c r="AT220" s="222" t="s">
        <v>172</v>
      </c>
      <c r="AU220" s="222" t="s">
        <v>85</v>
      </c>
      <c r="AY220" s="16" t="s">
        <v>170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83</v>
      </c>
      <c r="BK220" s="223">
        <f>ROUND(I220*H220,2)</f>
        <v>0</v>
      </c>
      <c r="BL220" s="16" t="s">
        <v>177</v>
      </c>
      <c r="BM220" s="222" t="s">
        <v>1642</v>
      </c>
    </row>
    <row r="221" s="2" customFormat="1">
      <c r="A221" s="37"/>
      <c r="B221" s="38"/>
      <c r="C221" s="39"/>
      <c r="D221" s="224" t="s">
        <v>179</v>
      </c>
      <c r="E221" s="39"/>
      <c r="F221" s="225" t="s">
        <v>1643</v>
      </c>
      <c r="G221" s="39"/>
      <c r="H221" s="39"/>
      <c r="I221" s="226"/>
      <c r="J221" s="39"/>
      <c r="K221" s="39"/>
      <c r="L221" s="43"/>
      <c r="M221" s="227"/>
      <c r="N221" s="228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179</v>
      </c>
      <c r="AU221" s="16" t="s">
        <v>85</v>
      </c>
    </row>
    <row r="222" s="2" customFormat="1" ht="16.5" customHeight="1">
      <c r="A222" s="37"/>
      <c r="B222" s="38"/>
      <c r="C222" s="211" t="s">
        <v>431</v>
      </c>
      <c r="D222" s="211" t="s">
        <v>172</v>
      </c>
      <c r="E222" s="212" t="s">
        <v>1644</v>
      </c>
      <c r="F222" s="213" t="s">
        <v>1645</v>
      </c>
      <c r="G222" s="214" t="s">
        <v>175</v>
      </c>
      <c r="H222" s="215">
        <v>24</v>
      </c>
      <c r="I222" s="216"/>
      <c r="J222" s="217">
        <f>ROUND(I222*H222,2)</f>
        <v>0</v>
      </c>
      <c r="K222" s="213" t="s">
        <v>176</v>
      </c>
      <c r="L222" s="43"/>
      <c r="M222" s="218" t="s">
        <v>19</v>
      </c>
      <c r="N222" s="219" t="s">
        <v>47</v>
      </c>
      <c r="O222" s="83"/>
      <c r="P222" s="220">
        <f>O222*H222</f>
        <v>0</v>
      </c>
      <c r="Q222" s="220">
        <v>0.00040000000000000002</v>
      </c>
      <c r="R222" s="220">
        <f>Q222*H222</f>
        <v>0.0096000000000000009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177</v>
      </c>
      <c r="AT222" s="222" t="s">
        <v>172</v>
      </c>
      <c r="AU222" s="222" t="s">
        <v>85</v>
      </c>
      <c r="AY222" s="16" t="s">
        <v>170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83</v>
      </c>
      <c r="BK222" s="223">
        <f>ROUND(I222*H222,2)</f>
        <v>0</v>
      </c>
      <c r="BL222" s="16" t="s">
        <v>177</v>
      </c>
      <c r="BM222" s="222" t="s">
        <v>1646</v>
      </c>
    </row>
    <row r="223" s="2" customFormat="1">
      <c r="A223" s="37"/>
      <c r="B223" s="38"/>
      <c r="C223" s="39"/>
      <c r="D223" s="224" t="s">
        <v>179</v>
      </c>
      <c r="E223" s="39"/>
      <c r="F223" s="225" t="s">
        <v>1647</v>
      </c>
      <c r="G223" s="39"/>
      <c r="H223" s="39"/>
      <c r="I223" s="226"/>
      <c r="J223" s="39"/>
      <c r="K223" s="39"/>
      <c r="L223" s="43"/>
      <c r="M223" s="227"/>
      <c r="N223" s="228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179</v>
      </c>
      <c r="AU223" s="16" t="s">
        <v>85</v>
      </c>
    </row>
    <row r="224" s="2" customFormat="1" ht="16.5" customHeight="1">
      <c r="A224" s="37"/>
      <c r="B224" s="38"/>
      <c r="C224" s="211" t="s">
        <v>436</v>
      </c>
      <c r="D224" s="211" t="s">
        <v>172</v>
      </c>
      <c r="E224" s="212" t="s">
        <v>1648</v>
      </c>
      <c r="F224" s="213" t="s">
        <v>1649</v>
      </c>
      <c r="G224" s="214" t="s">
        <v>175</v>
      </c>
      <c r="H224" s="215">
        <v>24</v>
      </c>
      <c r="I224" s="216"/>
      <c r="J224" s="217">
        <f>ROUND(I224*H224,2)</f>
        <v>0</v>
      </c>
      <c r="K224" s="213" t="s">
        <v>176</v>
      </c>
      <c r="L224" s="43"/>
      <c r="M224" s="218" t="s">
        <v>19</v>
      </c>
      <c r="N224" s="219" t="s">
        <v>47</v>
      </c>
      <c r="O224" s="83"/>
      <c r="P224" s="220">
        <f>O224*H224</f>
        <v>0</v>
      </c>
      <c r="Q224" s="220">
        <v>0.0030300000000000001</v>
      </c>
      <c r="R224" s="220">
        <f>Q224*H224</f>
        <v>0.072720000000000007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177</v>
      </c>
      <c r="AT224" s="222" t="s">
        <v>172</v>
      </c>
      <c r="AU224" s="222" t="s">
        <v>85</v>
      </c>
      <c r="AY224" s="16" t="s">
        <v>170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83</v>
      </c>
      <c r="BK224" s="223">
        <f>ROUND(I224*H224,2)</f>
        <v>0</v>
      </c>
      <c r="BL224" s="16" t="s">
        <v>177</v>
      </c>
      <c r="BM224" s="222" t="s">
        <v>1650</v>
      </c>
    </row>
    <row r="225" s="2" customFormat="1">
      <c r="A225" s="37"/>
      <c r="B225" s="38"/>
      <c r="C225" s="39"/>
      <c r="D225" s="224" t="s">
        <v>179</v>
      </c>
      <c r="E225" s="39"/>
      <c r="F225" s="225" t="s">
        <v>1651</v>
      </c>
      <c r="G225" s="39"/>
      <c r="H225" s="39"/>
      <c r="I225" s="226"/>
      <c r="J225" s="39"/>
      <c r="K225" s="39"/>
      <c r="L225" s="43"/>
      <c r="M225" s="227"/>
      <c r="N225" s="228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179</v>
      </c>
      <c r="AU225" s="16" t="s">
        <v>85</v>
      </c>
    </row>
    <row r="226" s="2" customFormat="1" ht="16.5" customHeight="1">
      <c r="A226" s="37"/>
      <c r="B226" s="38"/>
      <c r="C226" s="211" t="s">
        <v>441</v>
      </c>
      <c r="D226" s="211" t="s">
        <v>172</v>
      </c>
      <c r="E226" s="212" t="s">
        <v>1652</v>
      </c>
      <c r="F226" s="213" t="s">
        <v>1653</v>
      </c>
      <c r="G226" s="214" t="s">
        <v>175</v>
      </c>
      <c r="H226" s="215">
        <v>24</v>
      </c>
      <c r="I226" s="216"/>
      <c r="J226" s="217">
        <f>ROUND(I226*H226,2)</f>
        <v>0</v>
      </c>
      <c r="K226" s="213" t="s">
        <v>176</v>
      </c>
      <c r="L226" s="43"/>
      <c r="M226" s="218" t="s">
        <v>19</v>
      </c>
      <c r="N226" s="219" t="s">
        <v>47</v>
      </c>
      <c r="O226" s="83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177</v>
      </c>
      <c r="AT226" s="222" t="s">
        <v>172</v>
      </c>
      <c r="AU226" s="222" t="s">
        <v>85</v>
      </c>
      <c r="AY226" s="16" t="s">
        <v>170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83</v>
      </c>
      <c r="BK226" s="223">
        <f>ROUND(I226*H226,2)</f>
        <v>0</v>
      </c>
      <c r="BL226" s="16" t="s">
        <v>177</v>
      </c>
      <c r="BM226" s="222" t="s">
        <v>1654</v>
      </c>
    </row>
    <row r="227" s="2" customFormat="1">
      <c r="A227" s="37"/>
      <c r="B227" s="38"/>
      <c r="C227" s="39"/>
      <c r="D227" s="224" t="s">
        <v>179</v>
      </c>
      <c r="E227" s="39"/>
      <c r="F227" s="225" t="s">
        <v>1655</v>
      </c>
      <c r="G227" s="39"/>
      <c r="H227" s="39"/>
      <c r="I227" s="226"/>
      <c r="J227" s="39"/>
      <c r="K227" s="39"/>
      <c r="L227" s="43"/>
      <c r="M227" s="227"/>
      <c r="N227" s="228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179</v>
      </c>
      <c r="AU227" s="16" t="s">
        <v>85</v>
      </c>
    </row>
    <row r="228" s="12" customFormat="1" ht="22.8" customHeight="1">
      <c r="A228" s="12"/>
      <c r="B228" s="195"/>
      <c r="C228" s="196"/>
      <c r="D228" s="197" t="s">
        <v>75</v>
      </c>
      <c r="E228" s="209" t="s">
        <v>384</v>
      </c>
      <c r="F228" s="209" t="s">
        <v>385</v>
      </c>
      <c r="G228" s="196"/>
      <c r="H228" s="196"/>
      <c r="I228" s="199"/>
      <c r="J228" s="210">
        <f>BK228</f>
        <v>0</v>
      </c>
      <c r="K228" s="196"/>
      <c r="L228" s="201"/>
      <c r="M228" s="202"/>
      <c r="N228" s="203"/>
      <c r="O228" s="203"/>
      <c r="P228" s="204">
        <f>SUM(P229:P237)</f>
        <v>0</v>
      </c>
      <c r="Q228" s="203"/>
      <c r="R228" s="204">
        <f>SUM(R229:R237)</f>
        <v>0</v>
      </c>
      <c r="S228" s="203"/>
      <c r="T228" s="205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6" t="s">
        <v>83</v>
      </c>
      <c r="AT228" s="207" t="s">
        <v>75</v>
      </c>
      <c r="AU228" s="207" t="s">
        <v>83</v>
      </c>
      <c r="AY228" s="206" t="s">
        <v>170</v>
      </c>
      <c r="BK228" s="208">
        <f>SUM(BK229:BK237)</f>
        <v>0</v>
      </c>
    </row>
    <row r="229" s="2" customFormat="1" ht="24.15" customHeight="1">
      <c r="A229" s="37"/>
      <c r="B229" s="38"/>
      <c r="C229" s="211" t="s">
        <v>448</v>
      </c>
      <c r="D229" s="211" t="s">
        <v>172</v>
      </c>
      <c r="E229" s="212" t="s">
        <v>392</v>
      </c>
      <c r="F229" s="213" t="s">
        <v>393</v>
      </c>
      <c r="G229" s="214" t="s">
        <v>225</v>
      </c>
      <c r="H229" s="215">
        <v>0.17299999999999999</v>
      </c>
      <c r="I229" s="216"/>
      <c r="J229" s="217">
        <f>ROUND(I229*H229,2)</f>
        <v>0</v>
      </c>
      <c r="K229" s="213" t="s">
        <v>176</v>
      </c>
      <c r="L229" s="43"/>
      <c r="M229" s="218" t="s">
        <v>19</v>
      </c>
      <c r="N229" s="219" t="s">
        <v>47</v>
      </c>
      <c r="O229" s="83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177</v>
      </c>
      <c r="AT229" s="222" t="s">
        <v>172</v>
      </c>
      <c r="AU229" s="222" t="s">
        <v>85</v>
      </c>
      <c r="AY229" s="16" t="s">
        <v>170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83</v>
      </c>
      <c r="BK229" s="223">
        <f>ROUND(I229*H229,2)</f>
        <v>0</v>
      </c>
      <c r="BL229" s="16" t="s">
        <v>177</v>
      </c>
      <c r="BM229" s="222" t="s">
        <v>1656</v>
      </c>
    </row>
    <row r="230" s="2" customFormat="1">
      <c r="A230" s="37"/>
      <c r="B230" s="38"/>
      <c r="C230" s="39"/>
      <c r="D230" s="224" t="s">
        <v>179</v>
      </c>
      <c r="E230" s="39"/>
      <c r="F230" s="225" t="s">
        <v>395</v>
      </c>
      <c r="G230" s="39"/>
      <c r="H230" s="39"/>
      <c r="I230" s="226"/>
      <c r="J230" s="39"/>
      <c r="K230" s="39"/>
      <c r="L230" s="43"/>
      <c r="M230" s="227"/>
      <c r="N230" s="228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179</v>
      </c>
      <c r="AU230" s="16" t="s">
        <v>85</v>
      </c>
    </row>
    <row r="231" s="2" customFormat="1" ht="24.15" customHeight="1">
      <c r="A231" s="37"/>
      <c r="B231" s="38"/>
      <c r="C231" s="211" t="s">
        <v>453</v>
      </c>
      <c r="D231" s="211" t="s">
        <v>172</v>
      </c>
      <c r="E231" s="212" t="s">
        <v>1657</v>
      </c>
      <c r="F231" s="213" t="s">
        <v>1658</v>
      </c>
      <c r="G231" s="214" t="s">
        <v>225</v>
      </c>
      <c r="H231" s="215">
        <v>26.23</v>
      </c>
      <c r="I231" s="216"/>
      <c r="J231" s="217">
        <f>ROUND(I231*H231,2)</f>
        <v>0</v>
      </c>
      <c r="K231" s="213" t="s">
        <v>176</v>
      </c>
      <c r="L231" s="43"/>
      <c r="M231" s="218" t="s">
        <v>19</v>
      </c>
      <c r="N231" s="219" t="s">
        <v>47</v>
      </c>
      <c r="O231" s="83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177</v>
      </c>
      <c r="AT231" s="222" t="s">
        <v>172</v>
      </c>
      <c r="AU231" s="222" t="s">
        <v>85</v>
      </c>
      <c r="AY231" s="16" t="s">
        <v>170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83</v>
      </c>
      <c r="BK231" s="223">
        <f>ROUND(I231*H231,2)</f>
        <v>0</v>
      </c>
      <c r="BL231" s="16" t="s">
        <v>177</v>
      </c>
      <c r="BM231" s="222" t="s">
        <v>1659</v>
      </c>
    </row>
    <row r="232" s="2" customFormat="1">
      <c r="A232" s="37"/>
      <c r="B232" s="38"/>
      <c r="C232" s="39"/>
      <c r="D232" s="224" t="s">
        <v>179</v>
      </c>
      <c r="E232" s="39"/>
      <c r="F232" s="225" t="s">
        <v>1660</v>
      </c>
      <c r="G232" s="39"/>
      <c r="H232" s="39"/>
      <c r="I232" s="226"/>
      <c r="J232" s="39"/>
      <c r="K232" s="39"/>
      <c r="L232" s="43"/>
      <c r="M232" s="227"/>
      <c r="N232" s="228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179</v>
      </c>
      <c r="AU232" s="16" t="s">
        <v>85</v>
      </c>
    </row>
    <row r="233" s="2" customFormat="1" ht="24.15" customHeight="1">
      <c r="A233" s="37"/>
      <c r="B233" s="38"/>
      <c r="C233" s="211" t="s">
        <v>461</v>
      </c>
      <c r="D233" s="211" t="s">
        <v>172</v>
      </c>
      <c r="E233" s="212" t="s">
        <v>397</v>
      </c>
      <c r="F233" s="213" t="s">
        <v>398</v>
      </c>
      <c r="G233" s="214" t="s">
        <v>225</v>
      </c>
      <c r="H233" s="215">
        <v>26.396000000000001</v>
      </c>
      <c r="I233" s="216"/>
      <c r="J233" s="217">
        <f>ROUND(I233*H233,2)</f>
        <v>0</v>
      </c>
      <c r="K233" s="213" t="s">
        <v>176</v>
      </c>
      <c r="L233" s="43"/>
      <c r="M233" s="218" t="s">
        <v>19</v>
      </c>
      <c r="N233" s="219" t="s">
        <v>47</v>
      </c>
      <c r="O233" s="83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177</v>
      </c>
      <c r="AT233" s="222" t="s">
        <v>172</v>
      </c>
      <c r="AU233" s="222" t="s">
        <v>85</v>
      </c>
      <c r="AY233" s="16" t="s">
        <v>170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83</v>
      </c>
      <c r="BK233" s="223">
        <f>ROUND(I233*H233,2)</f>
        <v>0</v>
      </c>
      <c r="BL233" s="16" t="s">
        <v>177</v>
      </c>
      <c r="BM233" s="222" t="s">
        <v>1661</v>
      </c>
    </row>
    <row r="234" s="2" customFormat="1">
      <c r="A234" s="37"/>
      <c r="B234" s="38"/>
      <c r="C234" s="39"/>
      <c r="D234" s="224" t="s">
        <v>179</v>
      </c>
      <c r="E234" s="39"/>
      <c r="F234" s="225" t="s">
        <v>400</v>
      </c>
      <c r="G234" s="39"/>
      <c r="H234" s="39"/>
      <c r="I234" s="226"/>
      <c r="J234" s="39"/>
      <c r="K234" s="39"/>
      <c r="L234" s="43"/>
      <c r="M234" s="227"/>
      <c r="N234" s="228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179</v>
      </c>
      <c r="AU234" s="16" t="s">
        <v>85</v>
      </c>
    </row>
    <row r="235" s="2" customFormat="1" ht="24.15" customHeight="1">
      <c r="A235" s="37"/>
      <c r="B235" s="38"/>
      <c r="C235" s="211" t="s">
        <v>468</v>
      </c>
      <c r="D235" s="211" t="s">
        <v>172</v>
      </c>
      <c r="E235" s="212" t="s">
        <v>402</v>
      </c>
      <c r="F235" s="213" t="s">
        <v>403</v>
      </c>
      <c r="G235" s="214" t="s">
        <v>225</v>
      </c>
      <c r="H235" s="215">
        <v>105.584</v>
      </c>
      <c r="I235" s="216"/>
      <c r="J235" s="217">
        <f>ROUND(I235*H235,2)</f>
        <v>0</v>
      </c>
      <c r="K235" s="213" t="s">
        <v>176</v>
      </c>
      <c r="L235" s="43"/>
      <c r="M235" s="218" t="s">
        <v>19</v>
      </c>
      <c r="N235" s="219" t="s">
        <v>47</v>
      </c>
      <c r="O235" s="83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177</v>
      </c>
      <c r="AT235" s="222" t="s">
        <v>172</v>
      </c>
      <c r="AU235" s="222" t="s">
        <v>85</v>
      </c>
      <c r="AY235" s="16" t="s">
        <v>170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83</v>
      </c>
      <c r="BK235" s="223">
        <f>ROUND(I235*H235,2)</f>
        <v>0</v>
      </c>
      <c r="BL235" s="16" t="s">
        <v>177</v>
      </c>
      <c r="BM235" s="222" t="s">
        <v>1662</v>
      </c>
    </row>
    <row r="236" s="2" customFormat="1">
      <c r="A236" s="37"/>
      <c r="B236" s="38"/>
      <c r="C236" s="39"/>
      <c r="D236" s="224" t="s">
        <v>179</v>
      </c>
      <c r="E236" s="39"/>
      <c r="F236" s="225" t="s">
        <v>405</v>
      </c>
      <c r="G236" s="39"/>
      <c r="H236" s="39"/>
      <c r="I236" s="226"/>
      <c r="J236" s="39"/>
      <c r="K236" s="39"/>
      <c r="L236" s="43"/>
      <c r="M236" s="227"/>
      <c r="N236" s="228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179</v>
      </c>
      <c r="AU236" s="16" t="s">
        <v>85</v>
      </c>
    </row>
    <row r="237" s="2" customFormat="1">
      <c r="A237" s="37"/>
      <c r="B237" s="38"/>
      <c r="C237" s="39"/>
      <c r="D237" s="229" t="s">
        <v>181</v>
      </c>
      <c r="E237" s="39"/>
      <c r="F237" s="230" t="s">
        <v>406</v>
      </c>
      <c r="G237" s="39"/>
      <c r="H237" s="39"/>
      <c r="I237" s="226"/>
      <c r="J237" s="39"/>
      <c r="K237" s="39"/>
      <c r="L237" s="43"/>
      <c r="M237" s="227"/>
      <c r="N237" s="228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181</v>
      </c>
      <c r="AU237" s="16" t="s">
        <v>85</v>
      </c>
    </row>
    <row r="238" s="12" customFormat="1" ht="22.8" customHeight="1">
      <c r="A238" s="12"/>
      <c r="B238" s="195"/>
      <c r="C238" s="196"/>
      <c r="D238" s="197" t="s">
        <v>75</v>
      </c>
      <c r="E238" s="209" t="s">
        <v>407</v>
      </c>
      <c r="F238" s="209" t="s">
        <v>408</v>
      </c>
      <c r="G238" s="196"/>
      <c r="H238" s="196"/>
      <c r="I238" s="199"/>
      <c r="J238" s="210">
        <f>BK238</f>
        <v>0</v>
      </c>
      <c r="K238" s="196"/>
      <c r="L238" s="201"/>
      <c r="M238" s="202"/>
      <c r="N238" s="203"/>
      <c r="O238" s="203"/>
      <c r="P238" s="204">
        <f>SUM(P239:P240)</f>
        <v>0</v>
      </c>
      <c r="Q238" s="203"/>
      <c r="R238" s="204">
        <f>SUM(R239:R240)</f>
        <v>0</v>
      </c>
      <c r="S238" s="203"/>
      <c r="T238" s="205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6" t="s">
        <v>83</v>
      </c>
      <c r="AT238" s="207" t="s">
        <v>75</v>
      </c>
      <c r="AU238" s="207" t="s">
        <v>83</v>
      </c>
      <c r="AY238" s="206" t="s">
        <v>170</v>
      </c>
      <c r="BK238" s="208">
        <f>SUM(BK239:BK240)</f>
        <v>0</v>
      </c>
    </row>
    <row r="239" s="2" customFormat="1" ht="24.15" customHeight="1">
      <c r="A239" s="37"/>
      <c r="B239" s="38"/>
      <c r="C239" s="211" t="s">
        <v>475</v>
      </c>
      <c r="D239" s="211" t="s">
        <v>172</v>
      </c>
      <c r="E239" s="212" t="s">
        <v>410</v>
      </c>
      <c r="F239" s="213" t="s">
        <v>411</v>
      </c>
      <c r="G239" s="214" t="s">
        <v>225</v>
      </c>
      <c r="H239" s="215">
        <v>93.637</v>
      </c>
      <c r="I239" s="216"/>
      <c r="J239" s="217">
        <f>ROUND(I239*H239,2)</f>
        <v>0</v>
      </c>
      <c r="K239" s="213" t="s">
        <v>176</v>
      </c>
      <c r="L239" s="43"/>
      <c r="M239" s="218" t="s">
        <v>19</v>
      </c>
      <c r="N239" s="219" t="s">
        <v>47</v>
      </c>
      <c r="O239" s="83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177</v>
      </c>
      <c r="AT239" s="222" t="s">
        <v>172</v>
      </c>
      <c r="AU239" s="222" t="s">
        <v>85</v>
      </c>
      <c r="AY239" s="16" t="s">
        <v>170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83</v>
      </c>
      <c r="BK239" s="223">
        <f>ROUND(I239*H239,2)</f>
        <v>0</v>
      </c>
      <c r="BL239" s="16" t="s">
        <v>177</v>
      </c>
      <c r="BM239" s="222" t="s">
        <v>1663</v>
      </c>
    </row>
    <row r="240" s="2" customFormat="1">
      <c r="A240" s="37"/>
      <c r="B240" s="38"/>
      <c r="C240" s="39"/>
      <c r="D240" s="224" t="s">
        <v>179</v>
      </c>
      <c r="E240" s="39"/>
      <c r="F240" s="225" t="s">
        <v>413</v>
      </c>
      <c r="G240" s="39"/>
      <c r="H240" s="39"/>
      <c r="I240" s="226"/>
      <c r="J240" s="39"/>
      <c r="K240" s="39"/>
      <c r="L240" s="43"/>
      <c r="M240" s="227"/>
      <c r="N240" s="228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179</v>
      </c>
      <c r="AU240" s="16" t="s">
        <v>85</v>
      </c>
    </row>
    <row r="241" s="12" customFormat="1" ht="25.92" customHeight="1">
      <c r="A241" s="12"/>
      <c r="B241" s="195"/>
      <c r="C241" s="196"/>
      <c r="D241" s="197" t="s">
        <v>75</v>
      </c>
      <c r="E241" s="198" t="s">
        <v>1664</v>
      </c>
      <c r="F241" s="198" t="s">
        <v>1665</v>
      </c>
      <c r="G241" s="196"/>
      <c r="H241" s="196"/>
      <c r="I241" s="199"/>
      <c r="J241" s="200">
        <f>BK241</f>
        <v>0</v>
      </c>
      <c r="K241" s="196"/>
      <c r="L241" s="201"/>
      <c r="M241" s="202"/>
      <c r="N241" s="203"/>
      <c r="O241" s="203"/>
      <c r="P241" s="204">
        <f>P242+P249</f>
        <v>0</v>
      </c>
      <c r="Q241" s="203"/>
      <c r="R241" s="204">
        <f>R242+R249</f>
        <v>0.50225199999999992</v>
      </c>
      <c r="S241" s="203"/>
      <c r="T241" s="205">
        <f>T242+T249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6" t="s">
        <v>85</v>
      </c>
      <c r="AT241" s="207" t="s">
        <v>75</v>
      </c>
      <c r="AU241" s="207" t="s">
        <v>76</v>
      </c>
      <c r="AY241" s="206" t="s">
        <v>170</v>
      </c>
      <c r="BK241" s="208">
        <f>BK242+BK249</f>
        <v>0</v>
      </c>
    </row>
    <row r="242" s="12" customFormat="1" ht="22.8" customHeight="1">
      <c r="A242" s="12"/>
      <c r="B242" s="195"/>
      <c r="C242" s="196"/>
      <c r="D242" s="197" t="s">
        <v>75</v>
      </c>
      <c r="E242" s="209" t="s">
        <v>1666</v>
      </c>
      <c r="F242" s="209" t="s">
        <v>1667</v>
      </c>
      <c r="G242" s="196"/>
      <c r="H242" s="196"/>
      <c r="I242" s="199"/>
      <c r="J242" s="210">
        <f>BK242</f>
        <v>0</v>
      </c>
      <c r="K242" s="196"/>
      <c r="L242" s="201"/>
      <c r="M242" s="202"/>
      <c r="N242" s="203"/>
      <c r="O242" s="203"/>
      <c r="P242" s="204">
        <f>SUM(P243:P248)</f>
        <v>0</v>
      </c>
      <c r="Q242" s="203"/>
      <c r="R242" s="204">
        <f>SUM(R243:R248)</f>
        <v>0.49116399999999993</v>
      </c>
      <c r="S242" s="203"/>
      <c r="T242" s="205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6" t="s">
        <v>85</v>
      </c>
      <c r="AT242" s="207" t="s">
        <v>75</v>
      </c>
      <c r="AU242" s="207" t="s">
        <v>83</v>
      </c>
      <c r="AY242" s="206" t="s">
        <v>170</v>
      </c>
      <c r="BK242" s="208">
        <f>SUM(BK243:BK248)</f>
        <v>0</v>
      </c>
    </row>
    <row r="243" s="2" customFormat="1" ht="21.75" customHeight="1">
      <c r="A243" s="37"/>
      <c r="B243" s="38"/>
      <c r="C243" s="211" t="s">
        <v>484</v>
      </c>
      <c r="D243" s="211" t="s">
        <v>172</v>
      </c>
      <c r="E243" s="212" t="s">
        <v>1668</v>
      </c>
      <c r="F243" s="213" t="s">
        <v>1669</v>
      </c>
      <c r="G243" s="214" t="s">
        <v>175</v>
      </c>
      <c r="H243" s="215">
        <v>36.600000000000001</v>
      </c>
      <c r="I243" s="216"/>
      <c r="J243" s="217">
        <f>ROUND(I243*H243,2)</f>
        <v>0</v>
      </c>
      <c r="K243" s="213" t="s">
        <v>176</v>
      </c>
      <c r="L243" s="43"/>
      <c r="M243" s="218" t="s">
        <v>19</v>
      </c>
      <c r="N243" s="219" t="s">
        <v>47</v>
      </c>
      <c r="O243" s="83"/>
      <c r="P243" s="220">
        <f>O243*H243</f>
        <v>0</v>
      </c>
      <c r="Q243" s="220">
        <v>3.0000000000000001E-05</v>
      </c>
      <c r="R243" s="220">
        <f>Q243*H243</f>
        <v>0.001098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239</v>
      </c>
      <c r="AT243" s="222" t="s">
        <v>172</v>
      </c>
      <c r="AU243" s="222" t="s">
        <v>85</v>
      </c>
      <c r="AY243" s="16" t="s">
        <v>170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83</v>
      </c>
      <c r="BK243" s="223">
        <f>ROUND(I243*H243,2)</f>
        <v>0</v>
      </c>
      <c r="BL243" s="16" t="s">
        <v>239</v>
      </c>
      <c r="BM243" s="222" t="s">
        <v>1670</v>
      </c>
    </row>
    <row r="244" s="2" customFormat="1">
      <c r="A244" s="37"/>
      <c r="B244" s="38"/>
      <c r="C244" s="39"/>
      <c r="D244" s="224" t="s">
        <v>179</v>
      </c>
      <c r="E244" s="39"/>
      <c r="F244" s="225" t="s">
        <v>1671</v>
      </c>
      <c r="G244" s="39"/>
      <c r="H244" s="39"/>
      <c r="I244" s="226"/>
      <c r="J244" s="39"/>
      <c r="K244" s="39"/>
      <c r="L244" s="43"/>
      <c r="M244" s="227"/>
      <c r="N244" s="228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179</v>
      </c>
      <c r="AU244" s="16" t="s">
        <v>85</v>
      </c>
    </row>
    <row r="245" s="2" customFormat="1" ht="21.75" customHeight="1">
      <c r="A245" s="37"/>
      <c r="B245" s="38"/>
      <c r="C245" s="231" t="s">
        <v>627</v>
      </c>
      <c r="D245" s="231" t="s">
        <v>240</v>
      </c>
      <c r="E245" s="232" t="s">
        <v>1672</v>
      </c>
      <c r="F245" s="233" t="s">
        <v>1673</v>
      </c>
      <c r="G245" s="234" t="s">
        <v>225</v>
      </c>
      <c r="H245" s="235">
        <v>0.10000000000000001</v>
      </c>
      <c r="I245" s="236"/>
      <c r="J245" s="237">
        <f>ROUND(I245*H245,2)</f>
        <v>0</v>
      </c>
      <c r="K245" s="233" t="s">
        <v>176</v>
      </c>
      <c r="L245" s="238"/>
      <c r="M245" s="239" t="s">
        <v>19</v>
      </c>
      <c r="N245" s="240" t="s">
        <v>47</v>
      </c>
      <c r="O245" s="83"/>
      <c r="P245" s="220">
        <f>O245*H245</f>
        <v>0</v>
      </c>
      <c r="Q245" s="220">
        <v>1</v>
      </c>
      <c r="R245" s="220">
        <f>Q245*H245</f>
        <v>0.10000000000000001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328</v>
      </c>
      <c r="AT245" s="222" t="s">
        <v>240</v>
      </c>
      <c r="AU245" s="222" t="s">
        <v>85</v>
      </c>
      <c r="AY245" s="16" t="s">
        <v>170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83</v>
      </c>
      <c r="BK245" s="223">
        <f>ROUND(I245*H245,2)</f>
        <v>0</v>
      </c>
      <c r="BL245" s="16" t="s">
        <v>239</v>
      </c>
      <c r="BM245" s="222" t="s">
        <v>1674</v>
      </c>
    </row>
    <row r="246" s="2" customFormat="1" ht="16.5" customHeight="1">
      <c r="A246" s="37"/>
      <c r="B246" s="38"/>
      <c r="C246" s="211" t="s">
        <v>630</v>
      </c>
      <c r="D246" s="211" t="s">
        <v>172</v>
      </c>
      <c r="E246" s="212" t="s">
        <v>1675</v>
      </c>
      <c r="F246" s="213" t="s">
        <v>1676</v>
      </c>
      <c r="G246" s="214" t="s">
        <v>175</v>
      </c>
      <c r="H246" s="215">
        <v>73.200000000000003</v>
      </c>
      <c r="I246" s="216"/>
      <c r="J246" s="217">
        <f>ROUND(I246*H246,2)</f>
        <v>0</v>
      </c>
      <c r="K246" s="213" t="s">
        <v>176</v>
      </c>
      <c r="L246" s="43"/>
      <c r="M246" s="218" t="s">
        <v>19</v>
      </c>
      <c r="N246" s="219" t="s">
        <v>47</v>
      </c>
      <c r="O246" s="83"/>
      <c r="P246" s="220">
        <f>O246*H246</f>
        <v>0</v>
      </c>
      <c r="Q246" s="220">
        <v>0.00038000000000000002</v>
      </c>
      <c r="R246" s="220">
        <f>Q246*H246</f>
        <v>0.027816000000000004</v>
      </c>
      <c r="S246" s="220">
        <v>0</v>
      </c>
      <c r="T246" s="22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2" t="s">
        <v>239</v>
      </c>
      <c r="AT246" s="222" t="s">
        <v>172</v>
      </c>
      <c r="AU246" s="222" t="s">
        <v>85</v>
      </c>
      <c r="AY246" s="16" t="s">
        <v>170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83</v>
      </c>
      <c r="BK246" s="223">
        <f>ROUND(I246*H246,2)</f>
        <v>0</v>
      </c>
      <c r="BL246" s="16" t="s">
        <v>239</v>
      </c>
      <c r="BM246" s="222" t="s">
        <v>1677</v>
      </c>
    </row>
    <row r="247" s="2" customFormat="1">
      <c r="A247" s="37"/>
      <c r="B247" s="38"/>
      <c r="C247" s="39"/>
      <c r="D247" s="224" t="s">
        <v>179</v>
      </c>
      <c r="E247" s="39"/>
      <c r="F247" s="225" t="s">
        <v>1678</v>
      </c>
      <c r="G247" s="39"/>
      <c r="H247" s="39"/>
      <c r="I247" s="226"/>
      <c r="J247" s="39"/>
      <c r="K247" s="39"/>
      <c r="L247" s="43"/>
      <c r="M247" s="227"/>
      <c r="N247" s="228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179</v>
      </c>
      <c r="AU247" s="16" t="s">
        <v>85</v>
      </c>
    </row>
    <row r="248" s="2" customFormat="1" ht="16.5" customHeight="1">
      <c r="A248" s="37"/>
      <c r="B248" s="38"/>
      <c r="C248" s="231" t="s">
        <v>636</v>
      </c>
      <c r="D248" s="231" t="s">
        <v>240</v>
      </c>
      <c r="E248" s="232" t="s">
        <v>1679</v>
      </c>
      <c r="F248" s="233" t="s">
        <v>1680</v>
      </c>
      <c r="G248" s="234" t="s">
        <v>175</v>
      </c>
      <c r="H248" s="235">
        <v>80.5</v>
      </c>
      <c r="I248" s="236"/>
      <c r="J248" s="237">
        <f>ROUND(I248*H248,2)</f>
        <v>0</v>
      </c>
      <c r="K248" s="233" t="s">
        <v>176</v>
      </c>
      <c r="L248" s="238"/>
      <c r="M248" s="239" t="s">
        <v>19</v>
      </c>
      <c r="N248" s="240" t="s">
        <v>47</v>
      </c>
      <c r="O248" s="83"/>
      <c r="P248" s="220">
        <f>O248*H248</f>
        <v>0</v>
      </c>
      <c r="Q248" s="220">
        <v>0.0044999999999999997</v>
      </c>
      <c r="R248" s="220">
        <f>Q248*H248</f>
        <v>0.36224999999999996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328</v>
      </c>
      <c r="AT248" s="222" t="s">
        <v>240</v>
      </c>
      <c r="AU248" s="222" t="s">
        <v>85</v>
      </c>
      <c r="AY248" s="16" t="s">
        <v>170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83</v>
      </c>
      <c r="BK248" s="223">
        <f>ROUND(I248*H248,2)</f>
        <v>0</v>
      </c>
      <c r="BL248" s="16" t="s">
        <v>239</v>
      </c>
      <c r="BM248" s="222" t="s">
        <v>1681</v>
      </c>
    </row>
    <row r="249" s="12" customFormat="1" ht="22.8" customHeight="1">
      <c r="A249" s="12"/>
      <c r="B249" s="195"/>
      <c r="C249" s="196"/>
      <c r="D249" s="197" t="s">
        <v>75</v>
      </c>
      <c r="E249" s="209" t="s">
        <v>1682</v>
      </c>
      <c r="F249" s="209" t="s">
        <v>1683</v>
      </c>
      <c r="G249" s="196"/>
      <c r="H249" s="196"/>
      <c r="I249" s="199"/>
      <c r="J249" s="210">
        <f>BK249</f>
        <v>0</v>
      </c>
      <c r="K249" s="196"/>
      <c r="L249" s="201"/>
      <c r="M249" s="202"/>
      <c r="N249" s="203"/>
      <c r="O249" s="203"/>
      <c r="P249" s="204">
        <f>SUM(P250:P252)</f>
        <v>0</v>
      </c>
      <c r="Q249" s="203"/>
      <c r="R249" s="204">
        <f>SUM(R250:R252)</f>
        <v>0.011088000000000001</v>
      </c>
      <c r="S249" s="203"/>
      <c r="T249" s="205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6" t="s">
        <v>85</v>
      </c>
      <c r="AT249" s="207" t="s">
        <v>75</v>
      </c>
      <c r="AU249" s="207" t="s">
        <v>83</v>
      </c>
      <c r="AY249" s="206" t="s">
        <v>170</v>
      </c>
      <c r="BK249" s="208">
        <f>SUM(BK250:BK252)</f>
        <v>0</v>
      </c>
    </row>
    <row r="250" s="2" customFormat="1" ht="24.15" customHeight="1">
      <c r="A250" s="37"/>
      <c r="B250" s="38"/>
      <c r="C250" s="211" t="s">
        <v>641</v>
      </c>
      <c r="D250" s="211" t="s">
        <v>172</v>
      </c>
      <c r="E250" s="212" t="s">
        <v>1684</v>
      </c>
      <c r="F250" s="213" t="s">
        <v>1685</v>
      </c>
      <c r="G250" s="214" t="s">
        <v>175</v>
      </c>
      <c r="H250" s="215">
        <v>34.649999999999999</v>
      </c>
      <c r="I250" s="216"/>
      <c r="J250" s="217">
        <f>ROUND(I250*H250,2)</f>
        <v>0</v>
      </c>
      <c r="K250" s="213" t="s">
        <v>176</v>
      </c>
      <c r="L250" s="43"/>
      <c r="M250" s="218" t="s">
        <v>19</v>
      </c>
      <c r="N250" s="219" t="s">
        <v>47</v>
      </c>
      <c r="O250" s="83"/>
      <c r="P250" s="220">
        <f>O250*H250</f>
        <v>0</v>
      </c>
      <c r="Q250" s="220">
        <v>0.00032000000000000003</v>
      </c>
      <c r="R250" s="220">
        <f>Q250*H250</f>
        <v>0.011088000000000001</v>
      </c>
      <c r="S250" s="220">
        <v>0</v>
      </c>
      <c r="T250" s="22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2" t="s">
        <v>239</v>
      </c>
      <c r="AT250" s="222" t="s">
        <v>172</v>
      </c>
      <c r="AU250" s="222" t="s">
        <v>85</v>
      </c>
      <c r="AY250" s="16" t="s">
        <v>170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6" t="s">
        <v>83</v>
      </c>
      <c r="BK250" s="223">
        <f>ROUND(I250*H250,2)</f>
        <v>0</v>
      </c>
      <c r="BL250" s="16" t="s">
        <v>239</v>
      </c>
      <c r="BM250" s="222" t="s">
        <v>1686</v>
      </c>
    </row>
    <row r="251" s="2" customFormat="1">
      <c r="A251" s="37"/>
      <c r="B251" s="38"/>
      <c r="C251" s="39"/>
      <c r="D251" s="224" t="s">
        <v>179</v>
      </c>
      <c r="E251" s="39"/>
      <c r="F251" s="225" t="s">
        <v>1687</v>
      </c>
      <c r="G251" s="39"/>
      <c r="H251" s="39"/>
      <c r="I251" s="226"/>
      <c r="J251" s="39"/>
      <c r="K251" s="39"/>
      <c r="L251" s="43"/>
      <c r="M251" s="227"/>
      <c r="N251" s="228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179</v>
      </c>
      <c r="AU251" s="16" t="s">
        <v>85</v>
      </c>
    </row>
    <row r="252" s="2" customFormat="1">
      <c r="A252" s="37"/>
      <c r="B252" s="38"/>
      <c r="C252" s="39"/>
      <c r="D252" s="229" t="s">
        <v>181</v>
      </c>
      <c r="E252" s="39"/>
      <c r="F252" s="230" t="s">
        <v>1688</v>
      </c>
      <c r="G252" s="39"/>
      <c r="H252" s="39"/>
      <c r="I252" s="226"/>
      <c r="J252" s="39"/>
      <c r="K252" s="39"/>
      <c r="L252" s="43"/>
      <c r="M252" s="227"/>
      <c r="N252" s="228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181</v>
      </c>
      <c r="AU252" s="16" t="s">
        <v>85</v>
      </c>
    </row>
    <row r="253" s="12" customFormat="1" ht="25.92" customHeight="1">
      <c r="A253" s="12"/>
      <c r="B253" s="195"/>
      <c r="C253" s="196"/>
      <c r="D253" s="197" t="s">
        <v>75</v>
      </c>
      <c r="E253" s="198" t="s">
        <v>414</v>
      </c>
      <c r="F253" s="198" t="s">
        <v>415</v>
      </c>
      <c r="G253" s="196"/>
      <c r="H253" s="196"/>
      <c r="I253" s="199"/>
      <c r="J253" s="200">
        <f>BK253</f>
        <v>0</v>
      </c>
      <c r="K253" s="196"/>
      <c r="L253" s="201"/>
      <c r="M253" s="202"/>
      <c r="N253" s="203"/>
      <c r="O253" s="203"/>
      <c r="P253" s="204">
        <f>P254+P263+P268+P271+P274+P278</f>
        <v>0</v>
      </c>
      <c r="Q253" s="203"/>
      <c r="R253" s="204">
        <f>R254+R263+R268+R271+R274+R278</f>
        <v>0</v>
      </c>
      <c r="S253" s="203"/>
      <c r="T253" s="205">
        <f>T254+T263+T268+T271+T274+T278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6" t="s">
        <v>200</v>
      </c>
      <c r="AT253" s="207" t="s">
        <v>75</v>
      </c>
      <c r="AU253" s="207" t="s">
        <v>76</v>
      </c>
      <c r="AY253" s="206" t="s">
        <v>170</v>
      </c>
      <c r="BK253" s="208">
        <f>BK254+BK263+BK268+BK271+BK274+BK278</f>
        <v>0</v>
      </c>
    </row>
    <row r="254" s="12" customFormat="1" ht="22.8" customHeight="1">
      <c r="A254" s="12"/>
      <c r="B254" s="195"/>
      <c r="C254" s="196"/>
      <c r="D254" s="197" t="s">
        <v>75</v>
      </c>
      <c r="E254" s="209" t="s">
        <v>416</v>
      </c>
      <c r="F254" s="209" t="s">
        <v>417</v>
      </c>
      <c r="G254" s="196"/>
      <c r="H254" s="196"/>
      <c r="I254" s="199"/>
      <c r="J254" s="210">
        <f>BK254</f>
        <v>0</v>
      </c>
      <c r="K254" s="196"/>
      <c r="L254" s="201"/>
      <c r="M254" s="202"/>
      <c r="N254" s="203"/>
      <c r="O254" s="203"/>
      <c r="P254" s="204">
        <f>SUM(P255:P262)</f>
        <v>0</v>
      </c>
      <c r="Q254" s="203"/>
      <c r="R254" s="204">
        <f>SUM(R255:R262)</f>
        <v>0</v>
      </c>
      <c r="S254" s="203"/>
      <c r="T254" s="205">
        <f>SUM(T255:T262)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6" t="s">
        <v>200</v>
      </c>
      <c r="AT254" s="207" t="s">
        <v>75</v>
      </c>
      <c r="AU254" s="207" t="s">
        <v>83</v>
      </c>
      <c r="AY254" s="206" t="s">
        <v>170</v>
      </c>
      <c r="BK254" s="208">
        <f>SUM(BK255:BK262)</f>
        <v>0</v>
      </c>
    </row>
    <row r="255" s="2" customFormat="1" ht="16.5" customHeight="1">
      <c r="A255" s="37"/>
      <c r="B255" s="38"/>
      <c r="C255" s="211" t="s">
        <v>643</v>
      </c>
      <c r="D255" s="211" t="s">
        <v>172</v>
      </c>
      <c r="E255" s="212" t="s">
        <v>419</v>
      </c>
      <c r="F255" s="213" t="s">
        <v>420</v>
      </c>
      <c r="G255" s="214" t="s">
        <v>421</v>
      </c>
      <c r="H255" s="215">
        <v>1</v>
      </c>
      <c r="I255" s="216"/>
      <c r="J255" s="217">
        <f>ROUND(I255*H255,2)</f>
        <v>0</v>
      </c>
      <c r="K255" s="213" t="s">
        <v>176</v>
      </c>
      <c r="L255" s="43"/>
      <c r="M255" s="218" t="s">
        <v>19</v>
      </c>
      <c r="N255" s="219" t="s">
        <v>47</v>
      </c>
      <c r="O255" s="83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422</v>
      </c>
      <c r="AT255" s="222" t="s">
        <v>172</v>
      </c>
      <c r="AU255" s="222" t="s">
        <v>85</v>
      </c>
      <c r="AY255" s="16" t="s">
        <v>170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83</v>
      </c>
      <c r="BK255" s="223">
        <f>ROUND(I255*H255,2)</f>
        <v>0</v>
      </c>
      <c r="BL255" s="16" t="s">
        <v>422</v>
      </c>
      <c r="BM255" s="222" t="s">
        <v>1689</v>
      </c>
    </row>
    <row r="256" s="2" customFormat="1">
      <c r="A256" s="37"/>
      <c r="B256" s="38"/>
      <c r="C256" s="39"/>
      <c r="D256" s="224" t="s">
        <v>179</v>
      </c>
      <c r="E256" s="39"/>
      <c r="F256" s="225" t="s">
        <v>424</v>
      </c>
      <c r="G256" s="39"/>
      <c r="H256" s="39"/>
      <c r="I256" s="226"/>
      <c r="J256" s="39"/>
      <c r="K256" s="39"/>
      <c r="L256" s="43"/>
      <c r="M256" s="227"/>
      <c r="N256" s="228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179</v>
      </c>
      <c r="AU256" s="16" t="s">
        <v>85</v>
      </c>
    </row>
    <row r="257" s="2" customFormat="1" ht="16.5" customHeight="1">
      <c r="A257" s="37"/>
      <c r="B257" s="38"/>
      <c r="C257" s="211" t="s">
        <v>645</v>
      </c>
      <c r="D257" s="211" t="s">
        <v>172</v>
      </c>
      <c r="E257" s="212" t="s">
        <v>432</v>
      </c>
      <c r="F257" s="213" t="s">
        <v>1130</v>
      </c>
      <c r="G257" s="214" t="s">
        <v>421</v>
      </c>
      <c r="H257" s="215">
        <v>1</v>
      </c>
      <c r="I257" s="216"/>
      <c r="J257" s="217">
        <f>ROUND(I257*H257,2)</f>
        <v>0</v>
      </c>
      <c r="K257" s="213" t="s">
        <v>176</v>
      </c>
      <c r="L257" s="43"/>
      <c r="M257" s="218" t="s">
        <v>19</v>
      </c>
      <c r="N257" s="219" t="s">
        <v>47</v>
      </c>
      <c r="O257" s="83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2" t="s">
        <v>422</v>
      </c>
      <c r="AT257" s="222" t="s">
        <v>172</v>
      </c>
      <c r="AU257" s="222" t="s">
        <v>85</v>
      </c>
      <c r="AY257" s="16" t="s">
        <v>170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83</v>
      </c>
      <c r="BK257" s="223">
        <f>ROUND(I257*H257,2)</f>
        <v>0</v>
      </c>
      <c r="BL257" s="16" t="s">
        <v>422</v>
      </c>
      <c r="BM257" s="222" t="s">
        <v>1690</v>
      </c>
    </row>
    <row r="258" s="2" customFormat="1">
      <c r="A258" s="37"/>
      <c r="B258" s="38"/>
      <c r="C258" s="39"/>
      <c r="D258" s="224" t="s">
        <v>179</v>
      </c>
      <c r="E258" s="39"/>
      <c r="F258" s="225" t="s">
        <v>435</v>
      </c>
      <c r="G258" s="39"/>
      <c r="H258" s="39"/>
      <c r="I258" s="226"/>
      <c r="J258" s="39"/>
      <c r="K258" s="39"/>
      <c r="L258" s="43"/>
      <c r="M258" s="227"/>
      <c r="N258" s="228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179</v>
      </c>
      <c r="AU258" s="16" t="s">
        <v>85</v>
      </c>
    </row>
    <row r="259" s="2" customFormat="1" ht="16.5" customHeight="1">
      <c r="A259" s="37"/>
      <c r="B259" s="38"/>
      <c r="C259" s="211" t="s">
        <v>647</v>
      </c>
      <c r="D259" s="211" t="s">
        <v>172</v>
      </c>
      <c r="E259" s="212" t="s">
        <v>437</v>
      </c>
      <c r="F259" s="213" t="s">
        <v>438</v>
      </c>
      <c r="G259" s="214" t="s">
        <v>421</v>
      </c>
      <c r="H259" s="215">
        <v>1</v>
      </c>
      <c r="I259" s="216"/>
      <c r="J259" s="217">
        <f>ROUND(I259*H259,2)</f>
        <v>0</v>
      </c>
      <c r="K259" s="213" t="s">
        <v>176</v>
      </c>
      <c r="L259" s="43"/>
      <c r="M259" s="218" t="s">
        <v>19</v>
      </c>
      <c r="N259" s="219" t="s">
        <v>47</v>
      </c>
      <c r="O259" s="83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2" t="s">
        <v>422</v>
      </c>
      <c r="AT259" s="222" t="s">
        <v>172</v>
      </c>
      <c r="AU259" s="222" t="s">
        <v>85</v>
      </c>
      <c r="AY259" s="16" t="s">
        <v>170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6" t="s">
        <v>83</v>
      </c>
      <c r="BK259" s="223">
        <f>ROUND(I259*H259,2)</f>
        <v>0</v>
      </c>
      <c r="BL259" s="16" t="s">
        <v>422</v>
      </c>
      <c r="BM259" s="222" t="s">
        <v>1691</v>
      </c>
    </row>
    <row r="260" s="2" customFormat="1">
      <c r="A260" s="37"/>
      <c r="B260" s="38"/>
      <c r="C260" s="39"/>
      <c r="D260" s="224" t="s">
        <v>179</v>
      </c>
      <c r="E260" s="39"/>
      <c r="F260" s="225" t="s">
        <v>440</v>
      </c>
      <c r="G260" s="39"/>
      <c r="H260" s="39"/>
      <c r="I260" s="226"/>
      <c r="J260" s="39"/>
      <c r="K260" s="39"/>
      <c r="L260" s="43"/>
      <c r="M260" s="227"/>
      <c r="N260" s="228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179</v>
      </c>
      <c r="AU260" s="16" t="s">
        <v>85</v>
      </c>
    </row>
    <row r="261" s="2" customFormat="1" ht="16.5" customHeight="1">
      <c r="A261" s="37"/>
      <c r="B261" s="38"/>
      <c r="C261" s="211" t="s">
        <v>650</v>
      </c>
      <c r="D261" s="211" t="s">
        <v>172</v>
      </c>
      <c r="E261" s="212" t="s">
        <v>442</v>
      </c>
      <c r="F261" s="213" t="s">
        <v>443</v>
      </c>
      <c r="G261" s="214" t="s">
        <v>421</v>
      </c>
      <c r="H261" s="215">
        <v>1</v>
      </c>
      <c r="I261" s="216"/>
      <c r="J261" s="217">
        <f>ROUND(I261*H261,2)</f>
        <v>0</v>
      </c>
      <c r="K261" s="213" t="s">
        <v>176</v>
      </c>
      <c r="L261" s="43"/>
      <c r="M261" s="218" t="s">
        <v>19</v>
      </c>
      <c r="N261" s="219" t="s">
        <v>47</v>
      </c>
      <c r="O261" s="83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2" t="s">
        <v>422</v>
      </c>
      <c r="AT261" s="222" t="s">
        <v>172</v>
      </c>
      <c r="AU261" s="222" t="s">
        <v>85</v>
      </c>
      <c r="AY261" s="16" t="s">
        <v>170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6" t="s">
        <v>83</v>
      </c>
      <c r="BK261" s="223">
        <f>ROUND(I261*H261,2)</f>
        <v>0</v>
      </c>
      <c r="BL261" s="16" t="s">
        <v>422</v>
      </c>
      <c r="BM261" s="222" t="s">
        <v>1692</v>
      </c>
    </row>
    <row r="262" s="2" customFormat="1">
      <c r="A262" s="37"/>
      <c r="B262" s="38"/>
      <c r="C262" s="39"/>
      <c r="D262" s="224" t="s">
        <v>179</v>
      </c>
      <c r="E262" s="39"/>
      <c r="F262" s="225" t="s">
        <v>445</v>
      </c>
      <c r="G262" s="39"/>
      <c r="H262" s="39"/>
      <c r="I262" s="226"/>
      <c r="J262" s="39"/>
      <c r="K262" s="39"/>
      <c r="L262" s="43"/>
      <c r="M262" s="227"/>
      <c r="N262" s="228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179</v>
      </c>
      <c r="AU262" s="16" t="s">
        <v>85</v>
      </c>
    </row>
    <row r="263" s="12" customFormat="1" ht="22.8" customHeight="1">
      <c r="A263" s="12"/>
      <c r="B263" s="195"/>
      <c r="C263" s="196"/>
      <c r="D263" s="197" t="s">
        <v>75</v>
      </c>
      <c r="E263" s="209" t="s">
        <v>446</v>
      </c>
      <c r="F263" s="209" t="s">
        <v>447</v>
      </c>
      <c r="G263" s="196"/>
      <c r="H263" s="196"/>
      <c r="I263" s="199"/>
      <c r="J263" s="210">
        <f>BK263</f>
        <v>0</v>
      </c>
      <c r="K263" s="196"/>
      <c r="L263" s="201"/>
      <c r="M263" s="202"/>
      <c r="N263" s="203"/>
      <c r="O263" s="203"/>
      <c r="P263" s="204">
        <f>SUM(P264:P267)</f>
        <v>0</v>
      </c>
      <c r="Q263" s="203"/>
      <c r="R263" s="204">
        <f>SUM(R264:R267)</f>
        <v>0</v>
      </c>
      <c r="S263" s="203"/>
      <c r="T263" s="205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6" t="s">
        <v>200</v>
      </c>
      <c r="AT263" s="207" t="s">
        <v>75</v>
      </c>
      <c r="AU263" s="207" t="s">
        <v>83</v>
      </c>
      <c r="AY263" s="206" t="s">
        <v>170</v>
      </c>
      <c r="BK263" s="208">
        <f>SUM(BK264:BK267)</f>
        <v>0</v>
      </c>
    </row>
    <row r="264" s="2" customFormat="1" ht="16.5" customHeight="1">
      <c r="A264" s="37"/>
      <c r="B264" s="38"/>
      <c r="C264" s="211" t="s">
        <v>652</v>
      </c>
      <c r="D264" s="211" t="s">
        <v>172</v>
      </c>
      <c r="E264" s="212" t="s">
        <v>449</v>
      </c>
      <c r="F264" s="213" t="s">
        <v>450</v>
      </c>
      <c r="G264" s="214" t="s">
        <v>421</v>
      </c>
      <c r="H264" s="215">
        <v>1</v>
      </c>
      <c r="I264" s="216"/>
      <c r="J264" s="217">
        <f>ROUND(I264*H264,2)</f>
        <v>0</v>
      </c>
      <c r="K264" s="213" t="s">
        <v>176</v>
      </c>
      <c r="L264" s="43"/>
      <c r="M264" s="218" t="s">
        <v>19</v>
      </c>
      <c r="N264" s="219" t="s">
        <v>47</v>
      </c>
      <c r="O264" s="83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2" t="s">
        <v>422</v>
      </c>
      <c r="AT264" s="222" t="s">
        <v>172</v>
      </c>
      <c r="AU264" s="222" t="s">
        <v>85</v>
      </c>
      <c r="AY264" s="16" t="s">
        <v>170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6" t="s">
        <v>83</v>
      </c>
      <c r="BK264" s="223">
        <f>ROUND(I264*H264,2)</f>
        <v>0</v>
      </c>
      <c r="BL264" s="16" t="s">
        <v>422</v>
      </c>
      <c r="BM264" s="222" t="s">
        <v>1693</v>
      </c>
    </row>
    <row r="265" s="2" customFormat="1">
      <c r="A265" s="37"/>
      <c r="B265" s="38"/>
      <c r="C265" s="39"/>
      <c r="D265" s="224" t="s">
        <v>179</v>
      </c>
      <c r="E265" s="39"/>
      <c r="F265" s="225" t="s">
        <v>452</v>
      </c>
      <c r="G265" s="39"/>
      <c r="H265" s="39"/>
      <c r="I265" s="226"/>
      <c r="J265" s="39"/>
      <c r="K265" s="39"/>
      <c r="L265" s="43"/>
      <c r="M265" s="227"/>
      <c r="N265" s="228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179</v>
      </c>
      <c r="AU265" s="16" t="s">
        <v>85</v>
      </c>
    </row>
    <row r="266" s="2" customFormat="1" ht="16.5" customHeight="1">
      <c r="A266" s="37"/>
      <c r="B266" s="38"/>
      <c r="C266" s="211" t="s">
        <v>654</v>
      </c>
      <c r="D266" s="211" t="s">
        <v>172</v>
      </c>
      <c r="E266" s="212" t="s">
        <v>454</v>
      </c>
      <c r="F266" s="213" t="s">
        <v>455</v>
      </c>
      <c r="G266" s="214" t="s">
        <v>456</v>
      </c>
      <c r="H266" s="215">
        <v>1</v>
      </c>
      <c r="I266" s="216"/>
      <c r="J266" s="217">
        <f>ROUND(I266*H266,2)</f>
        <v>0</v>
      </c>
      <c r="K266" s="213" t="s">
        <v>176</v>
      </c>
      <c r="L266" s="43"/>
      <c r="M266" s="218" t="s">
        <v>19</v>
      </c>
      <c r="N266" s="219" t="s">
        <v>47</v>
      </c>
      <c r="O266" s="83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2" t="s">
        <v>422</v>
      </c>
      <c r="AT266" s="222" t="s">
        <v>172</v>
      </c>
      <c r="AU266" s="222" t="s">
        <v>85</v>
      </c>
      <c r="AY266" s="16" t="s">
        <v>170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6" t="s">
        <v>83</v>
      </c>
      <c r="BK266" s="223">
        <f>ROUND(I266*H266,2)</f>
        <v>0</v>
      </c>
      <c r="BL266" s="16" t="s">
        <v>422</v>
      </c>
      <c r="BM266" s="222" t="s">
        <v>1694</v>
      </c>
    </row>
    <row r="267" s="2" customFormat="1">
      <c r="A267" s="37"/>
      <c r="B267" s="38"/>
      <c r="C267" s="39"/>
      <c r="D267" s="224" t="s">
        <v>179</v>
      </c>
      <c r="E267" s="39"/>
      <c r="F267" s="225" t="s">
        <v>458</v>
      </c>
      <c r="G267" s="39"/>
      <c r="H267" s="39"/>
      <c r="I267" s="226"/>
      <c r="J267" s="39"/>
      <c r="K267" s="39"/>
      <c r="L267" s="43"/>
      <c r="M267" s="227"/>
      <c r="N267" s="228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179</v>
      </c>
      <c r="AU267" s="16" t="s">
        <v>85</v>
      </c>
    </row>
    <row r="268" s="12" customFormat="1" ht="22.8" customHeight="1">
      <c r="A268" s="12"/>
      <c r="B268" s="195"/>
      <c r="C268" s="196"/>
      <c r="D268" s="197" t="s">
        <v>75</v>
      </c>
      <c r="E268" s="209" t="s">
        <v>459</v>
      </c>
      <c r="F268" s="209" t="s">
        <v>460</v>
      </c>
      <c r="G268" s="196"/>
      <c r="H268" s="196"/>
      <c r="I268" s="199"/>
      <c r="J268" s="210">
        <f>BK268</f>
        <v>0</v>
      </c>
      <c r="K268" s="196"/>
      <c r="L268" s="201"/>
      <c r="M268" s="202"/>
      <c r="N268" s="203"/>
      <c r="O268" s="203"/>
      <c r="P268" s="204">
        <f>SUM(P269:P270)</f>
        <v>0</v>
      </c>
      <c r="Q268" s="203"/>
      <c r="R268" s="204">
        <f>SUM(R269:R270)</f>
        <v>0</v>
      </c>
      <c r="S268" s="203"/>
      <c r="T268" s="205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6" t="s">
        <v>200</v>
      </c>
      <c r="AT268" s="207" t="s">
        <v>75</v>
      </c>
      <c r="AU268" s="207" t="s">
        <v>83</v>
      </c>
      <c r="AY268" s="206" t="s">
        <v>170</v>
      </c>
      <c r="BK268" s="208">
        <f>SUM(BK269:BK270)</f>
        <v>0</v>
      </c>
    </row>
    <row r="269" s="2" customFormat="1" ht="16.5" customHeight="1">
      <c r="A269" s="37"/>
      <c r="B269" s="38"/>
      <c r="C269" s="211" t="s">
        <v>659</v>
      </c>
      <c r="D269" s="211" t="s">
        <v>172</v>
      </c>
      <c r="E269" s="212" t="s">
        <v>462</v>
      </c>
      <c r="F269" s="213" t="s">
        <v>463</v>
      </c>
      <c r="G269" s="214" t="s">
        <v>421</v>
      </c>
      <c r="H269" s="215">
        <v>2</v>
      </c>
      <c r="I269" s="216"/>
      <c r="J269" s="217">
        <f>ROUND(I269*H269,2)</f>
        <v>0</v>
      </c>
      <c r="K269" s="213" t="s">
        <v>176</v>
      </c>
      <c r="L269" s="43"/>
      <c r="M269" s="218" t="s">
        <v>19</v>
      </c>
      <c r="N269" s="219" t="s">
        <v>47</v>
      </c>
      <c r="O269" s="83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2" t="s">
        <v>422</v>
      </c>
      <c r="AT269" s="222" t="s">
        <v>172</v>
      </c>
      <c r="AU269" s="222" t="s">
        <v>85</v>
      </c>
      <c r="AY269" s="16" t="s">
        <v>170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83</v>
      </c>
      <c r="BK269" s="223">
        <f>ROUND(I269*H269,2)</f>
        <v>0</v>
      </c>
      <c r="BL269" s="16" t="s">
        <v>422</v>
      </c>
      <c r="BM269" s="222" t="s">
        <v>1695</v>
      </c>
    </row>
    <row r="270" s="2" customFormat="1">
      <c r="A270" s="37"/>
      <c r="B270" s="38"/>
      <c r="C270" s="39"/>
      <c r="D270" s="224" t="s">
        <v>179</v>
      </c>
      <c r="E270" s="39"/>
      <c r="F270" s="225" t="s">
        <v>465</v>
      </c>
      <c r="G270" s="39"/>
      <c r="H270" s="39"/>
      <c r="I270" s="226"/>
      <c r="J270" s="39"/>
      <c r="K270" s="39"/>
      <c r="L270" s="43"/>
      <c r="M270" s="227"/>
      <c r="N270" s="228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179</v>
      </c>
      <c r="AU270" s="16" t="s">
        <v>85</v>
      </c>
    </row>
    <row r="271" s="12" customFormat="1" ht="22.8" customHeight="1">
      <c r="A271" s="12"/>
      <c r="B271" s="195"/>
      <c r="C271" s="196"/>
      <c r="D271" s="197" t="s">
        <v>75</v>
      </c>
      <c r="E271" s="209" t="s">
        <v>466</v>
      </c>
      <c r="F271" s="209" t="s">
        <v>467</v>
      </c>
      <c r="G271" s="196"/>
      <c r="H271" s="196"/>
      <c r="I271" s="199"/>
      <c r="J271" s="210">
        <f>BK271</f>
        <v>0</v>
      </c>
      <c r="K271" s="196"/>
      <c r="L271" s="201"/>
      <c r="M271" s="202"/>
      <c r="N271" s="203"/>
      <c r="O271" s="203"/>
      <c r="P271" s="204">
        <f>SUM(P272:P273)</f>
        <v>0</v>
      </c>
      <c r="Q271" s="203"/>
      <c r="R271" s="204">
        <f>SUM(R272:R273)</f>
        <v>0</v>
      </c>
      <c r="S271" s="203"/>
      <c r="T271" s="205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6" t="s">
        <v>200</v>
      </c>
      <c r="AT271" s="207" t="s">
        <v>75</v>
      </c>
      <c r="AU271" s="207" t="s">
        <v>83</v>
      </c>
      <c r="AY271" s="206" t="s">
        <v>170</v>
      </c>
      <c r="BK271" s="208">
        <f>SUM(BK272:BK273)</f>
        <v>0</v>
      </c>
    </row>
    <row r="272" s="2" customFormat="1" ht="16.5" customHeight="1">
      <c r="A272" s="37"/>
      <c r="B272" s="38"/>
      <c r="C272" s="211" t="s">
        <v>661</v>
      </c>
      <c r="D272" s="211" t="s">
        <v>172</v>
      </c>
      <c r="E272" s="212" t="s">
        <v>469</v>
      </c>
      <c r="F272" s="213" t="s">
        <v>470</v>
      </c>
      <c r="G272" s="214" t="s">
        <v>421</v>
      </c>
      <c r="H272" s="215">
        <v>1</v>
      </c>
      <c r="I272" s="216"/>
      <c r="J272" s="217">
        <f>ROUND(I272*H272,2)</f>
        <v>0</v>
      </c>
      <c r="K272" s="213" t="s">
        <v>176</v>
      </c>
      <c r="L272" s="43"/>
      <c r="M272" s="218" t="s">
        <v>19</v>
      </c>
      <c r="N272" s="219" t="s">
        <v>47</v>
      </c>
      <c r="O272" s="83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422</v>
      </c>
      <c r="AT272" s="222" t="s">
        <v>172</v>
      </c>
      <c r="AU272" s="222" t="s">
        <v>85</v>
      </c>
      <c r="AY272" s="16" t="s">
        <v>170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83</v>
      </c>
      <c r="BK272" s="223">
        <f>ROUND(I272*H272,2)</f>
        <v>0</v>
      </c>
      <c r="BL272" s="16" t="s">
        <v>422</v>
      </c>
      <c r="BM272" s="222" t="s">
        <v>1696</v>
      </c>
    </row>
    <row r="273" s="2" customFormat="1">
      <c r="A273" s="37"/>
      <c r="B273" s="38"/>
      <c r="C273" s="39"/>
      <c r="D273" s="224" t="s">
        <v>179</v>
      </c>
      <c r="E273" s="39"/>
      <c r="F273" s="225" t="s">
        <v>472</v>
      </c>
      <c r="G273" s="39"/>
      <c r="H273" s="39"/>
      <c r="I273" s="226"/>
      <c r="J273" s="39"/>
      <c r="K273" s="39"/>
      <c r="L273" s="43"/>
      <c r="M273" s="227"/>
      <c r="N273" s="228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179</v>
      </c>
      <c r="AU273" s="16" t="s">
        <v>85</v>
      </c>
    </row>
    <row r="274" s="12" customFormat="1" ht="22.8" customHeight="1">
      <c r="A274" s="12"/>
      <c r="B274" s="195"/>
      <c r="C274" s="196"/>
      <c r="D274" s="197" t="s">
        <v>75</v>
      </c>
      <c r="E274" s="209" t="s">
        <v>473</v>
      </c>
      <c r="F274" s="209" t="s">
        <v>474</v>
      </c>
      <c r="G274" s="196"/>
      <c r="H274" s="196"/>
      <c r="I274" s="199"/>
      <c r="J274" s="210">
        <f>BK274</f>
        <v>0</v>
      </c>
      <c r="K274" s="196"/>
      <c r="L274" s="201"/>
      <c r="M274" s="202"/>
      <c r="N274" s="203"/>
      <c r="O274" s="203"/>
      <c r="P274" s="204">
        <f>SUM(P275:P277)</f>
        <v>0</v>
      </c>
      <c r="Q274" s="203"/>
      <c r="R274" s="204">
        <f>SUM(R275:R277)</f>
        <v>0</v>
      </c>
      <c r="S274" s="203"/>
      <c r="T274" s="205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6" t="s">
        <v>200</v>
      </c>
      <c r="AT274" s="207" t="s">
        <v>75</v>
      </c>
      <c r="AU274" s="207" t="s">
        <v>83</v>
      </c>
      <c r="AY274" s="206" t="s">
        <v>170</v>
      </c>
      <c r="BK274" s="208">
        <f>SUM(BK275:BK277)</f>
        <v>0</v>
      </c>
    </row>
    <row r="275" s="2" customFormat="1" ht="16.5" customHeight="1">
      <c r="A275" s="37"/>
      <c r="B275" s="38"/>
      <c r="C275" s="211" t="s">
        <v>663</v>
      </c>
      <c r="D275" s="211" t="s">
        <v>172</v>
      </c>
      <c r="E275" s="212" t="s">
        <v>476</v>
      </c>
      <c r="F275" s="213" t="s">
        <v>474</v>
      </c>
      <c r="G275" s="214" t="s">
        <v>478</v>
      </c>
      <c r="H275" s="215">
        <v>1</v>
      </c>
      <c r="I275" s="216"/>
      <c r="J275" s="217">
        <f>ROUND(I275*H275,2)</f>
        <v>0</v>
      </c>
      <c r="K275" s="213" t="s">
        <v>176</v>
      </c>
      <c r="L275" s="43"/>
      <c r="M275" s="218" t="s">
        <v>19</v>
      </c>
      <c r="N275" s="219" t="s">
        <v>47</v>
      </c>
      <c r="O275" s="83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422</v>
      </c>
      <c r="AT275" s="222" t="s">
        <v>172</v>
      </c>
      <c r="AU275" s="222" t="s">
        <v>85</v>
      </c>
      <c r="AY275" s="16" t="s">
        <v>170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83</v>
      </c>
      <c r="BK275" s="223">
        <f>ROUND(I275*H275,2)</f>
        <v>0</v>
      </c>
      <c r="BL275" s="16" t="s">
        <v>422</v>
      </c>
      <c r="BM275" s="222" t="s">
        <v>1697</v>
      </c>
    </row>
    <row r="276" s="2" customFormat="1">
      <c r="A276" s="37"/>
      <c r="B276" s="38"/>
      <c r="C276" s="39"/>
      <c r="D276" s="224" t="s">
        <v>179</v>
      </c>
      <c r="E276" s="39"/>
      <c r="F276" s="225" t="s">
        <v>480</v>
      </c>
      <c r="G276" s="39"/>
      <c r="H276" s="39"/>
      <c r="I276" s="226"/>
      <c r="J276" s="39"/>
      <c r="K276" s="39"/>
      <c r="L276" s="43"/>
      <c r="M276" s="227"/>
      <c r="N276" s="228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179</v>
      </c>
      <c r="AU276" s="16" t="s">
        <v>85</v>
      </c>
    </row>
    <row r="277" s="2" customFormat="1">
      <c r="A277" s="37"/>
      <c r="B277" s="38"/>
      <c r="C277" s="39"/>
      <c r="D277" s="229" t="s">
        <v>181</v>
      </c>
      <c r="E277" s="39"/>
      <c r="F277" s="230" t="s">
        <v>481</v>
      </c>
      <c r="G277" s="39"/>
      <c r="H277" s="39"/>
      <c r="I277" s="226"/>
      <c r="J277" s="39"/>
      <c r="K277" s="39"/>
      <c r="L277" s="43"/>
      <c r="M277" s="227"/>
      <c r="N277" s="228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181</v>
      </c>
      <c r="AU277" s="16" t="s">
        <v>85</v>
      </c>
    </row>
    <row r="278" s="12" customFormat="1" ht="22.8" customHeight="1">
      <c r="A278" s="12"/>
      <c r="B278" s="195"/>
      <c r="C278" s="196"/>
      <c r="D278" s="197" t="s">
        <v>75</v>
      </c>
      <c r="E278" s="209" t="s">
        <v>482</v>
      </c>
      <c r="F278" s="209" t="s">
        <v>483</v>
      </c>
      <c r="G278" s="196"/>
      <c r="H278" s="196"/>
      <c r="I278" s="199"/>
      <c r="J278" s="210">
        <f>BK278</f>
        <v>0</v>
      </c>
      <c r="K278" s="196"/>
      <c r="L278" s="201"/>
      <c r="M278" s="202"/>
      <c r="N278" s="203"/>
      <c r="O278" s="203"/>
      <c r="P278" s="204">
        <f>SUM(P279:P284)</f>
        <v>0</v>
      </c>
      <c r="Q278" s="203"/>
      <c r="R278" s="204">
        <f>SUM(R279:R284)</f>
        <v>0</v>
      </c>
      <c r="S278" s="203"/>
      <c r="T278" s="205">
        <f>SUM(T279:T284)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6" t="s">
        <v>200</v>
      </c>
      <c r="AT278" s="207" t="s">
        <v>75</v>
      </c>
      <c r="AU278" s="207" t="s">
        <v>83</v>
      </c>
      <c r="AY278" s="206" t="s">
        <v>170</v>
      </c>
      <c r="BK278" s="208">
        <f>SUM(BK279:BK284)</f>
        <v>0</v>
      </c>
    </row>
    <row r="279" s="2" customFormat="1" ht="16.5" customHeight="1">
      <c r="A279" s="37"/>
      <c r="B279" s="38"/>
      <c r="C279" s="211" t="s">
        <v>665</v>
      </c>
      <c r="D279" s="211" t="s">
        <v>172</v>
      </c>
      <c r="E279" s="212" t="s">
        <v>485</v>
      </c>
      <c r="F279" s="213" t="s">
        <v>486</v>
      </c>
      <c r="G279" s="214" t="s">
        <v>421</v>
      </c>
      <c r="H279" s="215">
        <v>1</v>
      </c>
      <c r="I279" s="216"/>
      <c r="J279" s="217">
        <f>ROUND(I279*H279,2)</f>
        <v>0</v>
      </c>
      <c r="K279" s="213" t="s">
        <v>176</v>
      </c>
      <c r="L279" s="43"/>
      <c r="M279" s="218" t="s">
        <v>19</v>
      </c>
      <c r="N279" s="219" t="s">
        <v>47</v>
      </c>
      <c r="O279" s="83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2" t="s">
        <v>422</v>
      </c>
      <c r="AT279" s="222" t="s">
        <v>172</v>
      </c>
      <c r="AU279" s="222" t="s">
        <v>85</v>
      </c>
      <c r="AY279" s="16" t="s">
        <v>170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6" t="s">
        <v>83</v>
      </c>
      <c r="BK279" s="223">
        <f>ROUND(I279*H279,2)</f>
        <v>0</v>
      </c>
      <c r="BL279" s="16" t="s">
        <v>422</v>
      </c>
      <c r="BM279" s="222" t="s">
        <v>1698</v>
      </c>
    </row>
    <row r="280" s="2" customFormat="1">
      <c r="A280" s="37"/>
      <c r="B280" s="38"/>
      <c r="C280" s="39"/>
      <c r="D280" s="224" t="s">
        <v>179</v>
      </c>
      <c r="E280" s="39"/>
      <c r="F280" s="225" t="s">
        <v>488</v>
      </c>
      <c r="G280" s="39"/>
      <c r="H280" s="39"/>
      <c r="I280" s="226"/>
      <c r="J280" s="39"/>
      <c r="K280" s="39"/>
      <c r="L280" s="43"/>
      <c r="M280" s="227"/>
      <c r="N280" s="228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179</v>
      </c>
      <c r="AU280" s="16" t="s">
        <v>85</v>
      </c>
    </row>
    <row r="281" s="2" customFormat="1">
      <c r="A281" s="37"/>
      <c r="B281" s="38"/>
      <c r="C281" s="39"/>
      <c r="D281" s="229" t="s">
        <v>181</v>
      </c>
      <c r="E281" s="39"/>
      <c r="F281" s="230" t="s">
        <v>1699</v>
      </c>
      <c r="G281" s="39"/>
      <c r="H281" s="39"/>
      <c r="I281" s="226"/>
      <c r="J281" s="39"/>
      <c r="K281" s="39"/>
      <c r="L281" s="43"/>
      <c r="M281" s="227"/>
      <c r="N281" s="228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181</v>
      </c>
      <c r="AU281" s="16" t="s">
        <v>85</v>
      </c>
    </row>
    <row r="282" s="2" customFormat="1" ht="16.5" customHeight="1">
      <c r="A282" s="37"/>
      <c r="B282" s="38"/>
      <c r="C282" s="211" t="s">
        <v>667</v>
      </c>
      <c r="D282" s="211" t="s">
        <v>172</v>
      </c>
      <c r="E282" s="212" t="s">
        <v>1700</v>
      </c>
      <c r="F282" s="213" t="s">
        <v>486</v>
      </c>
      <c r="G282" s="214" t="s">
        <v>456</v>
      </c>
      <c r="H282" s="215">
        <v>2</v>
      </c>
      <c r="I282" s="216"/>
      <c r="J282" s="217">
        <f>ROUND(I282*H282,2)</f>
        <v>0</v>
      </c>
      <c r="K282" s="213" t="s">
        <v>176</v>
      </c>
      <c r="L282" s="43"/>
      <c r="M282" s="218" t="s">
        <v>19</v>
      </c>
      <c r="N282" s="219" t="s">
        <v>47</v>
      </c>
      <c r="O282" s="83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2" t="s">
        <v>422</v>
      </c>
      <c r="AT282" s="222" t="s">
        <v>172</v>
      </c>
      <c r="AU282" s="222" t="s">
        <v>85</v>
      </c>
      <c r="AY282" s="16" t="s">
        <v>170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6" t="s">
        <v>83</v>
      </c>
      <c r="BK282" s="223">
        <f>ROUND(I282*H282,2)</f>
        <v>0</v>
      </c>
      <c r="BL282" s="16" t="s">
        <v>422</v>
      </c>
      <c r="BM282" s="222" t="s">
        <v>1701</v>
      </c>
    </row>
    <row r="283" s="2" customFormat="1">
      <c r="A283" s="37"/>
      <c r="B283" s="38"/>
      <c r="C283" s="39"/>
      <c r="D283" s="224" t="s">
        <v>179</v>
      </c>
      <c r="E283" s="39"/>
      <c r="F283" s="225" t="s">
        <v>1702</v>
      </c>
      <c r="G283" s="39"/>
      <c r="H283" s="39"/>
      <c r="I283" s="226"/>
      <c r="J283" s="39"/>
      <c r="K283" s="39"/>
      <c r="L283" s="43"/>
      <c r="M283" s="227"/>
      <c r="N283" s="228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179</v>
      </c>
      <c r="AU283" s="16" t="s">
        <v>85</v>
      </c>
    </row>
    <row r="284" s="2" customFormat="1">
      <c r="A284" s="37"/>
      <c r="B284" s="38"/>
      <c r="C284" s="39"/>
      <c r="D284" s="229" t="s">
        <v>181</v>
      </c>
      <c r="E284" s="39"/>
      <c r="F284" s="230" t="s">
        <v>1703</v>
      </c>
      <c r="G284" s="39"/>
      <c r="H284" s="39"/>
      <c r="I284" s="226"/>
      <c r="J284" s="39"/>
      <c r="K284" s="39"/>
      <c r="L284" s="43"/>
      <c r="M284" s="241"/>
      <c r="N284" s="242"/>
      <c r="O284" s="243"/>
      <c r="P284" s="243"/>
      <c r="Q284" s="243"/>
      <c r="R284" s="243"/>
      <c r="S284" s="243"/>
      <c r="T284" s="24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181</v>
      </c>
      <c r="AU284" s="16" t="s">
        <v>85</v>
      </c>
    </row>
    <row r="285" s="2" customFormat="1" ht="6.96" customHeight="1">
      <c r="A285" s="37"/>
      <c r="B285" s="58"/>
      <c r="C285" s="59"/>
      <c r="D285" s="59"/>
      <c r="E285" s="59"/>
      <c r="F285" s="59"/>
      <c r="G285" s="59"/>
      <c r="H285" s="59"/>
      <c r="I285" s="59"/>
      <c r="J285" s="59"/>
      <c r="K285" s="59"/>
      <c r="L285" s="43"/>
      <c r="M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</row>
  </sheetData>
  <sheetProtection sheet="1" autoFilter="0" formatColumns="0" formatRows="0" objects="1" scenarios="1" spinCount="100000" saltValue="FIOohvjUyy+yTadQ13TgObgF9yA+ruQaUjuJNBPj//taIjIxgxplRLeKDCg1dzrzKVseJqnlaOvJ+ZzTpQJB6g==" hashValue="Fl5cy4YvEUMqNnr+FJhgsu8HP+RHvL6JfesNYLRZ6N8xtCU1FMDIAchCdMjzupQuxO6cVBMbwvmuvs/wXHfH6Q==" algorithmName="SHA-512" password="CC35"/>
  <autoFilter ref="C97:K284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3_01/122251104"/>
    <hyperlink ref="F105" r:id="rId2" display="https://podminky.urs.cz/item/CS_URS_2023_01/129911123"/>
    <hyperlink ref="F107" r:id="rId3" display="https://podminky.urs.cz/item/CS_URS_2023_01/162651112"/>
    <hyperlink ref="F109" r:id="rId4" display="https://podminky.urs.cz/item/CS_URS_2023_01/171251201"/>
    <hyperlink ref="F112" r:id="rId5" display="https://podminky.urs.cz/item/CS_URS_2023_01/171201231"/>
    <hyperlink ref="F116" r:id="rId6" display="https://podminky.urs.cz/item/CS_URS_2023_01/317171126"/>
    <hyperlink ref="F118" r:id="rId7" display="https://podminky.urs.cz/item/CS_URS_2023_01/953965159"/>
    <hyperlink ref="F121" r:id="rId8" display="https://podminky.urs.cz/item/CS_URS_2023_01/317321118"/>
    <hyperlink ref="F123" r:id="rId9" display="https://podminky.urs.cz/item/CS_URS_2023_01/317353121"/>
    <hyperlink ref="F125" r:id="rId10" display="https://podminky.urs.cz/item/CS_URS_2023_01/317353221"/>
    <hyperlink ref="F127" r:id="rId11" display="https://podminky.urs.cz/item/CS_URS_2023_01/317361116"/>
    <hyperlink ref="F129" r:id="rId12" display="https://podminky.urs.cz/item/CS_URS_2023_01/334323217"/>
    <hyperlink ref="F131" r:id="rId13" display="https://podminky.urs.cz/item/CS_URS_2023_01/334352111"/>
    <hyperlink ref="F133" r:id="rId14" display="https://podminky.urs.cz/item/CS_URS_2023_01/334352211"/>
    <hyperlink ref="F135" r:id="rId15" display="https://podminky.urs.cz/item/CS_URS_2023_01/334361226"/>
    <hyperlink ref="F138" r:id="rId16" display="https://podminky.urs.cz/item/CS_URS_2023_01/421321107"/>
    <hyperlink ref="F140" r:id="rId17" display="https://podminky.urs.cz/item/CS_URS_2023_01/421351112"/>
    <hyperlink ref="F143" r:id="rId18" display="https://podminky.urs.cz/item/CS_URS_2023_01/421351212"/>
    <hyperlink ref="F145" r:id="rId19" display="https://podminky.urs.cz/item/CS_URS_2023_01/421361216"/>
    <hyperlink ref="F147" r:id="rId20" display="https://podminky.urs.cz/item/CS_URS_2023_01/457311117"/>
    <hyperlink ref="F149" r:id="rId21" display="https://podminky.urs.cz/item/CS_URS_2023_01/457311117"/>
    <hyperlink ref="F151" r:id="rId22" display="https://podminky.urs.cz/item/CS_URS_2023_01/458501112"/>
    <hyperlink ref="F153" r:id="rId23" display="https://podminky.urs.cz/item/CS_URS_2023_01/462511111"/>
    <hyperlink ref="F156" r:id="rId24" display="https://podminky.urs.cz/item/CS_URS_2023_01/564851111"/>
    <hyperlink ref="F159" r:id="rId25" display="https://podminky.urs.cz/item/CS_URS_2023_01/564952111"/>
    <hyperlink ref="F162" r:id="rId26" display="https://podminky.urs.cz/item/CS_URS_2023_01/565155121"/>
    <hyperlink ref="F165" r:id="rId27" display="https://podminky.urs.cz/item/CS_URS_2023_01/569831111"/>
    <hyperlink ref="F167" r:id="rId28" display="https://podminky.urs.cz/item/CS_URS_2023_01/573111111"/>
    <hyperlink ref="F170" r:id="rId29" display="https://podminky.urs.cz/item/CS_URS_2023_01/573211107"/>
    <hyperlink ref="F173" r:id="rId30" display="https://podminky.urs.cz/item/CS_URS_2023_01/577134121"/>
    <hyperlink ref="F177" r:id="rId31" display="https://podminky.urs.cz/item/CS_URS_2023_01/629995219"/>
    <hyperlink ref="F181" r:id="rId32" display="https://podminky.urs.cz/item/CS_URS_2023_01/911331411"/>
    <hyperlink ref="F183" r:id="rId33" display="https://podminky.urs.cz/item/CS_URS_2023_01/911334111"/>
    <hyperlink ref="F185" r:id="rId34" display="https://podminky.urs.cz/item/CS_URS_2023_01/938909331"/>
    <hyperlink ref="F188" r:id="rId35" display="https://podminky.urs.cz/item/CS_URS_2023_01/961051111"/>
    <hyperlink ref="F190" r:id="rId36" display="https://podminky.urs.cz/item/CS_URS_2023_01/966023219"/>
    <hyperlink ref="F192" r:id="rId37" display="https://podminky.urs.cz/item/CS_URS_2023_01/966053129"/>
    <hyperlink ref="F194" r:id="rId38" display="https://podminky.urs.cz/item/CS_URS_2023_01/977141125"/>
    <hyperlink ref="F196" r:id="rId39" display="https://podminky.urs.cz/item/CS_URS_2023_01/985111221"/>
    <hyperlink ref="F199" r:id="rId40" display="https://podminky.urs.cz/item/CS_URS_2023_01/985111291"/>
    <hyperlink ref="F202" r:id="rId41" display="https://podminky.urs.cz/item/CS_URS_2023_01/985131111"/>
    <hyperlink ref="F205" r:id="rId42" display="https://podminky.urs.cz/item/CS_URS_2023_01/985311212"/>
    <hyperlink ref="F208" r:id="rId43" display="https://podminky.urs.cz/item/CS_URS_2023_01/985311911"/>
    <hyperlink ref="F211" r:id="rId44" display="https://podminky.urs.cz/item/CS_URS_2023_01/985312124"/>
    <hyperlink ref="F214" r:id="rId45" display="https://podminky.urs.cz/item/CS_URS_2023_01/985312191"/>
    <hyperlink ref="F217" r:id="rId46" display="https://podminky.urs.cz/item/CS_URS_2023_01/985321111"/>
    <hyperlink ref="F219" r:id="rId47" display="https://podminky.urs.cz/item/CS_URS_2023_01/985321911"/>
    <hyperlink ref="F221" r:id="rId48" display="https://podminky.urs.cz/item/CS_URS_2023_01/985323212"/>
    <hyperlink ref="F223" r:id="rId49" display="https://podminky.urs.cz/item/CS_URS_2023_01/985324112"/>
    <hyperlink ref="F225" r:id="rId50" display="https://podminky.urs.cz/item/CS_URS_2023_01/985324221"/>
    <hyperlink ref="F227" r:id="rId51" display="https://podminky.urs.cz/item/CS_URS_2023_01/985324911"/>
    <hyperlink ref="F230" r:id="rId52" display="https://podminky.urs.cz/item/CS_URS_2023_01/997013655"/>
    <hyperlink ref="F232" r:id="rId53" display="https://podminky.urs.cz/item/CS_URS_2023_01/997013862"/>
    <hyperlink ref="F234" r:id="rId54" display="https://podminky.urs.cz/item/CS_URS_2023_01/997221551"/>
    <hyperlink ref="F236" r:id="rId55" display="https://podminky.urs.cz/item/CS_URS_2023_01/997221559"/>
    <hyperlink ref="F240" r:id="rId56" display="https://podminky.urs.cz/item/CS_URS_2023_01/998225111"/>
    <hyperlink ref="F244" r:id="rId57" display="https://podminky.urs.cz/item/CS_URS_2023_01/711121131"/>
    <hyperlink ref="F247" r:id="rId58" display="https://podminky.urs.cz/item/CS_URS_2023_01/711341564"/>
    <hyperlink ref="F251" r:id="rId59" display="https://podminky.urs.cz/item/CS_URS_2023_01/783813151"/>
    <hyperlink ref="F256" r:id="rId60" display="https://podminky.urs.cz/item/CS_URS_2023_01/011314000"/>
    <hyperlink ref="F258" r:id="rId61" display="https://podminky.urs.cz/item/CS_URS_2023_01/012203000"/>
    <hyperlink ref="F260" r:id="rId62" display="https://podminky.urs.cz/item/CS_URS_2023_01/012303000"/>
    <hyperlink ref="F262" r:id="rId63" display="https://podminky.urs.cz/item/CS_URS_2023_01/013254000"/>
    <hyperlink ref="F265" r:id="rId64" display="https://podminky.urs.cz/item/CS_URS_2023_01/032002000"/>
    <hyperlink ref="F267" r:id="rId65" display="https://podminky.urs.cz/item/CS_URS_2023_01/034503000"/>
    <hyperlink ref="F270" r:id="rId66" display="https://podminky.urs.cz/item/CS_URS_2023_01/042903000"/>
    <hyperlink ref="F273" r:id="rId67" display="https://podminky.urs.cz/item/CS_URS_2023_01/062002000"/>
    <hyperlink ref="F276" r:id="rId68" display="https://podminky.urs.cz/item/CS_URS_2023_01/070001000"/>
    <hyperlink ref="F280" r:id="rId69" display="https://podminky.urs.cz/item/CS_URS_2023_01/091003000"/>
    <hyperlink ref="F283" r:id="rId70" display="https://podminky.urs.cz/item/CS_URS_2023_01/0910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1704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ROUND(J82,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ROUND((SUM(BE82:BE104)),  2)</f>
        <v>0</v>
      </c>
      <c r="G33" s="37"/>
      <c r="H33" s="37"/>
      <c r="I33" s="156">
        <v>0.20999999999999999</v>
      </c>
      <c r="J33" s="155">
        <f>ROUND(((SUM(BE82:BE104))*I33),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ROUND((SUM(BF82:BF104)),  2)</f>
        <v>0</v>
      </c>
      <c r="G34" s="37"/>
      <c r="H34" s="37"/>
      <c r="I34" s="156">
        <v>0.14999999999999999</v>
      </c>
      <c r="J34" s="155">
        <f>ROUND(((SUM(BF82:BF104))*I34),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ROUND((SUM(BG82:BG104)),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ROUND((SUM(BH82:BH104)),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ROUND((SUM(BI82:BI104)),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2023030511 - SO 103.1 VPC 10 vegetační úpravy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J83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J84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147</v>
      </c>
      <c r="E62" s="181"/>
      <c r="F62" s="181"/>
      <c r="G62" s="181"/>
      <c r="H62" s="181"/>
      <c r="I62" s="181"/>
      <c r="J62" s="182">
        <f>J102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155</v>
      </c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68" t="str">
        <f>E7</f>
        <v>Polní cesty stavby D6 v k.ú. Řevničov(CU2023/1)</v>
      </c>
      <c r="F72" s="31"/>
      <c r="G72" s="31"/>
      <c r="H72" s="31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131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2023030511 - SO 103.1 VPC 10 vegetační úpravy</v>
      </c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Řevníčov</v>
      </c>
      <c r="G76" s="39"/>
      <c r="H76" s="39"/>
      <c r="I76" s="31" t="s">
        <v>23</v>
      </c>
      <c r="J76" s="71" t="str">
        <f>IF(J12="","",J12)</f>
        <v>18. 4. 2020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Státní pozemkový úřad</v>
      </c>
      <c r="G78" s="39"/>
      <c r="H78" s="39"/>
      <c r="I78" s="31" t="s">
        <v>33</v>
      </c>
      <c r="J78" s="35" t="str">
        <f>E21</f>
        <v>S-pro servis s.r.o.</v>
      </c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38</v>
      </c>
      <c r="J79" s="35" t="str">
        <f>E24</f>
        <v xml:space="preserve"> 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84"/>
      <c r="B81" s="185"/>
      <c r="C81" s="186" t="s">
        <v>156</v>
      </c>
      <c r="D81" s="187" t="s">
        <v>61</v>
      </c>
      <c r="E81" s="187" t="s">
        <v>57</v>
      </c>
      <c r="F81" s="187" t="s">
        <v>58</v>
      </c>
      <c r="G81" s="187" t="s">
        <v>157</v>
      </c>
      <c r="H81" s="187" t="s">
        <v>158</v>
      </c>
      <c r="I81" s="187" t="s">
        <v>159</v>
      </c>
      <c r="J81" s="187" t="s">
        <v>137</v>
      </c>
      <c r="K81" s="188" t="s">
        <v>160</v>
      </c>
      <c r="L81" s="189"/>
      <c r="M81" s="91" t="s">
        <v>19</v>
      </c>
      <c r="N81" s="92" t="s">
        <v>46</v>
      </c>
      <c r="O81" s="92" t="s">
        <v>161</v>
      </c>
      <c r="P81" s="92" t="s">
        <v>162</v>
      </c>
      <c r="Q81" s="92" t="s">
        <v>163</v>
      </c>
      <c r="R81" s="92" t="s">
        <v>164</v>
      </c>
      <c r="S81" s="92" t="s">
        <v>165</v>
      </c>
      <c r="T81" s="93" t="s">
        <v>166</v>
      </c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="2" customFormat="1" ht="22.8" customHeight="1">
      <c r="A82" s="37"/>
      <c r="B82" s="38"/>
      <c r="C82" s="98" t="s">
        <v>167</v>
      </c>
      <c r="D82" s="39"/>
      <c r="E82" s="39"/>
      <c r="F82" s="39"/>
      <c r="G82" s="39"/>
      <c r="H82" s="39"/>
      <c r="I82" s="39"/>
      <c r="J82" s="190">
        <f>BK82</f>
        <v>0</v>
      </c>
      <c r="K82" s="39"/>
      <c r="L82" s="43"/>
      <c r="M82" s="94"/>
      <c r="N82" s="191"/>
      <c r="O82" s="95"/>
      <c r="P82" s="192">
        <f>P83</f>
        <v>0</v>
      </c>
      <c r="Q82" s="95"/>
      <c r="R82" s="192">
        <f>R83</f>
        <v>8.4315600000000011</v>
      </c>
      <c r="S82" s="95"/>
      <c r="T82" s="193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75</v>
      </c>
      <c r="AU82" s="16" t="s">
        <v>138</v>
      </c>
      <c r="BK82" s="194">
        <f>BK83</f>
        <v>0</v>
      </c>
    </row>
    <row r="83" s="12" customFormat="1" ht="25.92" customHeight="1">
      <c r="A83" s="12"/>
      <c r="B83" s="195"/>
      <c r="C83" s="196"/>
      <c r="D83" s="197" t="s">
        <v>75</v>
      </c>
      <c r="E83" s="198" t="s">
        <v>168</v>
      </c>
      <c r="F83" s="198" t="s">
        <v>169</v>
      </c>
      <c r="G83" s="196"/>
      <c r="H83" s="196"/>
      <c r="I83" s="199"/>
      <c r="J83" s="200">
        <f>BK83</f>
        <v>0</v>
      </c>
      <c r="K83" s="196"/>
      <c r="L83" s="201"/>
      <c r="M83" s="202"/>
      <c r="N83" s="203"/>
      <c r="O83" s="203"/>
      <c r="P83" s="204">
        <f>P84+P102</f>
        <v>0</v>
      </c>
      <c r="Q83" s="203"/>
      <c r="R83" s="204">
        <f>R84+R102</f>
        <v>8.4315600000000011</v>
      </c>
      <c r="S83" s="203"/>
      <c r="T83" s="205">
        <f>T84+T102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83</v>
      </c>
      <c r="AT83" s="207" t="s">
        <v>75</v>
      </c>
      <c r="AU83" s="207" t="s">
        <v>76</v>
      </c>
      <c r="AY83" s="206" t="s">
        <v>170</v>
      </c>
      <c r="BK83" s="208">
        <f>BK84+BK102</f>
        <v>0</v>
      </c>
    </row>
    <row r="84" s="12" customFormat="1" ht="22.8" customHeight="1">
      <c r="A84" s="12"/>
      <c r="B84" s="195"/>
      <c r="C84" s="196"/>
      <c r="D84" s="197" t="s">
        <v>75</v>
      </c>
      <c r="E84" s="209" t="s">
        <v>83</v>
      </c>
      <c r="F84" s="209" t="s">
        <v>171</v>
      </c>
      <c r="G84" s="196"/>
      <c r="H84" s="196"/>
      <c r="I84" s="199"/>
      <c r="J84" s="210">
        <f>BK84</f>
        <v>0</v>
      </c>
      <c r="K84" s="196"/>
      <c r="L84" s="201"/>
      <c r="M84" s="202"/>
      <c r="N84" s="203"/>
      <c r="O84" s="203"/>
      <c r="P84" s="204">
        <f>SUM(P85:P101)</f>
        <v>0</v>
      </c>
      <c r="Q84" s="203"/>
      <c r="R84" s="204">
        <f>SUM(R85:R101)</f>
        <v>8.4315600000000011</v>
      </c>
      <c r="S84" s="203"/>
      <c r="T84" s="205">
        <f>SUM(T85:T101)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6" t="s">
        <v>83</v>
      </c>
      <c r="AT84" s="207" t="s">
        <v>75</v>
      </c>
      <c r="AU84" s="207" t="s">
        <v>83</v>
      </c>
      <c r="AY84" s="206" t="s">
        <v>170</v>
      </c>
      <c r="BK84" s="208">
        <f>SUM(BK85:BK101)</f>
        <v>0</v>
      </c>
    </row>
    <row r="85" s="2" customFormat="1" ht="24.15" customHeight="1">
      <c r="A85" s="37"/>
      <c r="B85" s="38"/>
      <c r="C85" s="211" t="s">
        <v>83</v>
      </c>
      <c r="D85" s="211" t="s">
        <v>172</v>
      </c>
      <c r="E85" s="212" t="s">
        <v>680</v>
      </c>
      <c r="F85" s="213" t="s">
        <v>681</v>
      </c>
      <c r="G85" s="214" t="s">
        <v>355</v>
      </c>
      <c r="H85" s="215">
        <v>36</v>
      </c>
      <c r="I85" s="216"/>
      <c r="J85" s="217">
        <f>ROUND(I85*H85,2)</f>
        <v>0</v>
      </c>
      <c r="K85" s="213" t="s">
        <v>176</v>
      </c>
      <c r="L85" s="43"/>
      <c r="M85" s="218" t="s">
        <v>19</v>
      </c>
      <c r="N85" s="219" t="s">
        <v>47</v>
      </c>
      <c r="O85" s="83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22" t="s">
        <v>177</v>
      </c>
      <c r="AT85" s="222" t="s">
        <v>172</v>
      </c>
      <c r="AU85" s="222" t="s">
        <v>85</v>
      </c>
      <c r="AY85" s="16" t="s">
        <v>170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16" t="s">
        <v>83</v>
      </c>
      <c r="BK85" s="223">
        <f>ROUND(I85*H85,2)</f>
        <v>0</v>
      </c>
      <c r="BL85" s="16" t="s">
        <v>177</v>
      </c>
      <c r="BM85" s="222" t="s">
        <v>1705</v>
      </c>
    </row>
    <row r="86" s="2" customFormat="1">
      <c r="A86" s="37"/>
      <c r="B86" s="38"/>
      <c r="C86" s="39"/>
      <c r="D86" s="224" t="s">
        <v>179</v>
      </c>
      <c r="E86" s="39"/>
      <c r="F86" s="225" t="s">
        <v>683</v>
      </c>
      <c r="G86" s="39"/>
      <c r="H86" s="39"/>
      <c r="I86" s="226"/>
      <c r="J86" s="39"/>
      <c r="K86" s="39"/>
      <c r="L86" s="43"/>
      <c r="M86" s="227"/>
      <c r="N86" s="228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179</v>
      </c>
      <c r="AU86" s="16" t="s">
        <v>85</v>
      </c>
    </row>
    <row r="87" s="2" customFormat="1">
      <c r="A87" s="37"/>
      <c r="B87" s="38"/>
      <c r="C87" s="39"/>
      <c r="D87" s="229" t="s">
        <v>181</v>
      </c>
      <c r="E87" s="39"/>
      <c r="F87" s="230" t="s">
        <v>684</v>
      </c>
      <c r="G87" s="39"/>
      <c r="H87" s="39"/>
      <c r="I87" s="226"/>
      <c r="J87" s="39"/>
      <c r="K87" s="39"/>
      <c r="L87" s="43"/>
      <c r="M87" s="227"/>
      <c r="N87" s="228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181</v>
      </c>
      <c r="AU87" s="16" t="s">
        <v>85</v>
      </c>
    </row>
    <row r="88" s="2" customFormat="1" ht="16.5" customHeight="1">
      <c r="A88" s="37"/>
      <c r="B88" s="38"/>
      <c r="C88" s="231" t="s">
        <v>85</v>
      </c>
      <c r="D88" s="231" t="s">
        <v>240</v>
      </c>
      <c r="E88" s="232" t="s">
        <v>685</v>
      </c>
      <c r="F88" s="233" t="s">
        <v>686</v>
      </c>
      <c r="G88" s="234" t="s">
        <v>191</v>
      </c>
      <c r="H88" s="235">
        <v>36</v>
      </c>
      <c r="I88" s="236"/>
      <c r="J88" s="237">
        <f>ROUND(I88*H88,2)</f>
        <v>0</v>
      </c>
      <c r="K88" s="233" t="s">
        <v>176</v>
      </c>
      <c r="L88" s="238"/>
      <c r="M88" s="239" t="s">
        <v>19</v>
      </c>
      <c r="N88" s="240" t="s">
        <v>47</v>
      </c>
      <c r="O88" s="83"/>
      <c r="P88" s="220">
        <f>O88*H88</f>
        <v>0</v>
      </c>
      <c r="Q88" s="220">
        <v>0.22</v>
      </c>
      <c r="R88" s="220">
        <f>Q88*H88</f>
        <v>7.9199999999999999</v>
      </c>
      <c r="S88" s="220">
        <v>0</v>
      </c>
      <c r="T88" s="22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2" t="s">
        <v>211</v>
      </c>
      <c r="AT88" s="222" t="s">
        <v>240</v>
      </c>
      <c r="AU88" s="222" t="s">
        <v>85</v>
      </c>
      <c r="AY88" s="16" t="s">
        <v>170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83</v>
      </c>
      <c r="BK88" s="223">
        <f>ROUND(I88*H88,2)</f>
        <v>0</v>
      </c>
      <c r="BL88" s="16" t="s">
        <v>177</v>
      </c>
      <c r="BM88" s="222" t="s">
        <v>1706</v>
      </c>
    </row>
    <row r="89" s="2" customFormat="1" ht="24.15" customHeight="1">
      <c r="A89" s="37"/>
      <c r="B89" s="38"/>
      <c r="C89" s="211" t="s">
        <v>188</v>
      </c>
      <c r="D89" s="211" t="s">
        <v>172</v>
      </c>
      <c r="E89" s="212" t="s">
        <v>688</v>
      </c>
      <c r="F89" s="213" t="s">
        <v>689</v>
      </c>
      <c r="G89" s="214" t="s">
        <v>355</v>
      </c>
      <c r="H89" s="215">
        <v>36</v>
      </c>
      <c r="I89" s="216"/>
      <c r="J89" s="217">
        <f>ROUND(I89*H89,2)</f>
        <v>0</v>
      </c>
      <c r="K89" s="213" t="s">
        <v>176</v>
      </c>
      <c r="L89" s="43"/>
      <c r="M89" s="218" t="s">
        <v>19</v>
      </c>
      <c r="N89" s="219" t="s">
        <v>47</v>
      </c>
      <c r="O89" s="83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2" t="s">
        <v>177</v>
      </c>
      <c r="AT89" s="222" t="s">
        <v>172</v>
      </c>
      <c r="AU89" s="222" t="s">
        <v>85</v>
      </c>
      <c r="AY89" s="16" t="s">
        <v>170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16" t="s">
        <v>83</v>
      </c>
      <c r="BK89" s="223">
        <f>ROUND(I89*H89,2)</f>
        <v>0</v>
      </c>
      <c r="BL89" s="16" t="s">
        <v>177</v>
      </c>
      <c r="BM89" s="222" t="s">
        <v>1707</v>
      </c>
    </row>
    <row r="90" s="2" customFormat="1">
      <c r="A90" s="37"/>
      <c r="B90" s="38"/>
      <c r="C90" s="39"/>
      <c r="D90" s="224" t="s">
        <v>179</v>
      </c>
      <c r="E90" s="39"/>
      <c r="F90" s="225" t="s">
        <v>691</v>
      </c>
      <c r="G90" s="39"/>
      <c r="H90" s="39"/>
      <c r="I90" s="226"/>
      <c r="J90" s="39"/>
      <c r="K90" s="39"/>
      <c r="L90" s="43"/>
      <c r="M90" s="227"/>
      <c r="N90" s="228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179</v>
      </c>
      <c r="AU90" s="16" t="s">
        <v>85</v>
      </c>
    </row>
    <row r="91" s="2" customFormat="1" ht="16.5" customHeight="1">
      <c r="A91" s="37"/>
      <c r="B91" s="38"/>
      <c r="C91" s="231" t="s">
        <v>177</v>
      </c>
      <c r="D91" s="231" t="s">
        <v>240</v>
      </c>
      <c r="E91" s="232" t="s">
        <v>692</v>
      </c>
      <c r="F91" s="233" t="s">
        <v>693</v>
      </c>
      <c r="G91" s="234" t="s">
        <v>355</v>
      </c>
      <c r="H91" s="235">
        <v>12</v>
      </c>
      <c r="I91" s="236"/>
      <c r="J91" s="237">
        <f>ROUND(I91*H91,2)</f>
        <v>0</v>
      </c>
      <c r="K91" s="233" t="s">
        <v>176</v>
      </c>
      <c r="L91" s="238"/>
      <c r="M91" s="239" t="s">
        <v>19</v>
      </c>
      <c r="N91" s="240" t="s">
        <v>47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211</v>
      </c>
      <c r="AT91" s="222" t="s">
        <v>240</v>
      </c>
      <c r="AU91" s="222" t="s">
        <v>85</v>
      </c>
      <c r="AY91" s="16" t="s">
        <v>170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83</v>
      </c>
      <c r="BK91" s="223">
        <f>ROUND(I91*H91,2)</f>
        <v>0</v>
      </c>
      <c r="BL91" s="16" t="s">
        <v>177</v>
      </c>
      <c r="BM91" s="222" t="s">
        <v>1708</v>
      </c>
    </row>
    <row r="92" s="2" customFormat="1">
      <c r="A92" s="37"/>
      <c r="B92" s="38"/>
      <c r="C92" s="39"/>
      <c r="D92" s="229" t="s">
        <v>181</v>
      </c>
      <c r="E92" s="39"/>
      <c r="F92" s="230" t="s">
        <v>695</v>
      </c>
      <c r="G92" s="39"/>
      <c r="H92" s="39"/>
      <c r="I92" s="226"/>
      <c r="J92" s="39"/>
      <c r="K92" s="39"/>
      <c r="L92" s="43"/>
      <c r="M92" s="227"/>
      <c r="N92" s="228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181</v>
      </c>
      <c r="AU92" s="16" t="s">
        <v>85</v>
      </c>
    </row>
    <row r="93" s="2" customFormat="1" ht="16.5" customHeight="1">
      <c r="A93" s="37"/>
      <c r="B93" s="38"/>
      <c r="C93" s="231" t="s">
        <v>200</v>
      </c>
      <c r="D93" s="231" t="s">
        <v>240</v>
      </c>
      <c r="E93" s="232" t="s">
        <v>696</v>
      </c>
      <c r="F93" s="233" t="s">
        <v>697</v>
      </c>
      <c r="G93" s="234" t="s">
        <v>355</v>
      </c>
      <c r="H93" s="235">
        <v>12</v>
      </c>
      <c r="I93" s="236"/>
      <c r="J93" s="237">
        <f>ROUND(I93*H93,2)</f>
        <v>0</v>
      </c>
      <c r="K93" s="233" t="s">
        <v>176</v>
      </c>
      <c r="L93" s="238"/>
      <c r="M93" s="239" t="s">
        <v>19</v>
      </c>
      <c r="N93" s="240" t="s">
        <v>47</v>
      </c>
      <c r="O93" s="83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2" t="s">
        <v>211</v>
      </c>
      <c r="AT93" s="222" t="s">
        <v>240</v>
      </c>
      <c r="AU93" s="222" t="s">
        <v>85</v>
      </c>
      <c r="AY93" s="16" t="s">
        <v>170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83</v>
      </c>
      <c r="BK93" s="223">
        <f>ROUND(I93*H93,2)</f>
        <v>0</v>
      </c>
      <c r="BL93" s="16" t="s">
        <v>177</v>
      </c>
      <c r="BM93" s="222" t="s">
        <v>1709</v>
      </c>
    </row>
    <row r="94" s="2" customFormat="1">
      <c r="A94" s="37"/>
      <c r="B94" s="38"/>
      <c r="C94" s="39"/>
      <c r="D94" s="229" t="s">
        <v>181</v>
      </c>
      <c r="E94" s="39"/>
      <c r="F94" s="230" t="s">
        <v>695</v>
      </c>
      <c r="G94" s="39"/>
      <c r="H94" s="39"/>
      <c r="I94" s="226"/>
      <c r="J94" s="39"/>
      <c r="K94" s="39"/>
      <c r="L94" s="43"/>
      <c r="M94" s="227"/>
      <c r="N94" s="228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181</v>
      </c>
      <c r="AU94" s="16" t="s">
        <v>85</v>
      </c>
    </row>
    <row r="95" s="2" customFormat="1" ht="16.5" customHeight="1">
      <c r="A95" s="37"/>
      <c r="B95" s="38"/>
      <c r="C95" s="231" t="s">
        <v>203</v>
      </c>
      <c r="D95" s="231" t="s">
        <v>240</v>
      </c>
      <c r="E95" s="232" t="s">
        <v>699</v>
      </c>
      <c r="F95" s="233" t="s">
        <v>700</v>
      </c>
      <c r="G95" s="234" t="s">
        <v>355</v>
      </c>
      <c r="H95" s="235">
        <v>12</v>
      </c>
      <c r="I95" s="236"/>
      <c r="J95" s="237">
        <f>ROUND(I95*H95,2)</f>
        <v>0</v>
      </c>
      <c r="K95" s="233" t="s">
        <v>176</v>
      </c>
      <c r="L95" s="238"/>
      <c r="M95" s="239" t="s">
        <v>19</v>
      </c>
      <c r="N95" s="240" t="s">
        <v>47</v>
      </c>
      <c r="O95" s="83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2" t="s">
        <v>211</v>
      </c>
      <c r="AT95" s="222" t="s">
        <v>240</v>
      </c>
      <c r="AU95" s="222" t="s">
        <v>85</v>
      </c>
      <c r="AY95" s="16" t="s">
        <v>170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83</v>
      </c>
      <c r="BK95" s="223">
        <f>ROUND(I95*H95,2)</f>
        <v>0</v>
      </c>
      <c r="BL95" s="16" t="s">
        <v>177</v>
      </c>
      <c r="BM95" s="222" t="s">
        <v>1710</v>
      </c>
    </row>
    <row r="96" s="2" customFormat="1">
      <c r="A96" s="37"/>
      <c r="B96" s="38"/>
      <c r="C96" s="39"/>
      <c r="D96" s="229" t="s">
        <v>181</v>
      </c>
      <c r="E96" s="39"/>
      <c r="F96" s="230" t="s">
        <v>695</v>
      </c>
      <c r="G96" s="39"/>
      <c r="H96" s="39"/>
      <c r="I96" s="226"/>
      <c r="J96" s="39"/>
      <c r="K96" s="39"/>
      <c r="L96" s="43"/>
      <c r="M96" s="227"/>
      <c r="N96" s="228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181</v>
      </c>
      <c r="AU96" s="16" t="s">
        <v>85</v>
      </c>
    </row>
    <row r="97" s="2" customFormat="1" ht="16.5" customHeight="1">
      <c r="A97" s="37"/>
      <c r="B97" s="38"/>
      <c r="C97" s="211" t="s">
        <v>209</v>
      </c>
      <c r="D97" s="211" t="s">
        <v>172</v>
      </c>
      <c r="E97" s="212" t="s">
        <v>702</v>
      </c>
      <c r="F97" s="213" t="s">
        <v>703</v>
      </c>
      <c r="G97" s="214" t="s">
        <v>355</v>
      </c>
      <c r="H97" s="215">
        <v>36</v>
      </c>
      <c r="I97" s="216"/>
      <c r="J97" s="217">
        <f>ROUND(I97*H97,2)</f>
        <v>0</v>
      </c>
      <c r="K97" s="213" t="s">
        <v>176</v>
      </c>
      <c r="L97" s="43"/>
      <c r="M97" s="218" t="s">
        <v>19</v>
      </c>
      <c r="N97" s="219" t="s">
        <v>47</v>
      </c>
      <c r="O97" s="83"/>
      <c r="P97" s="220">
        <f>O97*H97</f>
        <v>0</v>
      </c>
      <c r="Q97" s="220">
        <v>5.0000000000000002E-05</v>
      </c>
      <c r="R97" s="220">
        <f>Q97*H97</f>
        <v>0.0018000000000000002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177</v>
      </c>
      <c r="AT97" s="222" t="s">
        <v>172</v>
      </c>
      <c r="AU97" s="222" t="s">
        <v>85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83</v>
      </c>
      <c r="BK97" s="223">
        <f>ROUND(I97*H97,2)</f>
        <v>0</v>
      </c>
      <c r="BL97" s="16" t="s">
        <v>177</v>
      </c>
      <c r="BM97" s="222" t="s">
        <v>1711</v>
      </c>
    </row>
    <row r="98" s="2" customFormat="1">
      <c r="A98" s="37"/>
      <c r="B98" s="38"/>
      <c r="C98" s="39"/>
      <c r="D98" s="224" t="s">
        <v>179</v>
      </c>
      <c r="E98" s="39"/>
      <c r="F98" s="225" t="s">
        <v>705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179</v>
      </c>
      <c r="AU98" s="16" t="s">
        <v>85</v>
      </c>
    </row>
    <row r="99" s="2" customFormat="1" ht="16.5" customHeight="1">
      <c r="A99" s="37"/>
      <c r="B99" s="38"/>
      <c r="C99" s="231" t="s">
        <v>211</v>
      </c>
      <c r="D99" s="231" t="s">
        <v>240</v>
      </c>
      <c r="E99" s="232" t="s">
        <v>1712</v>
      </c>
      <c r="F99" s="233" t="s">
        <v>1713</v>
      </c>
      <c r="G99" s="234" t="s">
        <v>355</v>
      </c>
      <c r="H99" s="235">
        <v>108</v>
      </c>
      <c r="I99" s="236"/>
      <c r="J99" s="237">
        <f>ROUND(I99*H99,2)</f>
        <v>0</v>
      </c>
      <c r="K99" s="233" t="s">
        <v>176</v>
      </c>
      <c r="L99" s="238"/>
      <c r="M99" s="239" t="s">
        <v>19</v>
      </c>
      <c r="N99" s="240" t="s">
        <v>47</v>
      </c>
      <c r="O99" s="83"/>
      <c r="P99" s="220">
        <f>O99*H99</f>
        <v>0</v>
      </c>
      <c r="Q99" s="220">
        <v>0.0047200000000000002</v>
      </c>
      <c r="R99" s="220">
        <f>Q99*H99</f>
        <v>0.50975999999999999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211</v>
      </c>
      <c r="AT99" s="222" t="s">
        <v>240</v>
      </c>
      <c r="AU99" s="222" t="s">
        <v>85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83</v>
      </c>
      <c r="BK99" s="223">
        <f>ROUND(I99*H99,2)</f>
        <v>0</v>
      </c>
      <c r="BL99" s="16" t="s">
        <v>177</v>
      </c>
      <c r="BM99" s="222" t="s">
        <v>1714</v>
      </c>
    </row>
    <row r="100" s="2" customFormat="1" ht="16.5" customHeight="1">
      <c r="A100" s="37"/>
      <c r="B100" s="38"/>
      <c r="C100" s="231" t="s">
        <v>213</v>
      </c>
      <c r="D100" s="231" t="s">
        <v>240</v>
      </c>
      <c r="E100" s="232" t="s">
        <v>709</v>
      </c>
      <c r="F100" s="233" t="s">
        <v>710</v>
      </c>
      <c r="G100" s="234" t="s">
        <v>456</v>
      </c>
      <c r="H100" s="235">
        <v>108</v>
      </c>
      <c r="I100" s="236"/>
      <c r="J100" s="237">
        <f>ROUND(I100*H100,2)</f>
        <v>0</v>
      </c>
      <c r="K100" s="233" t="s">
        <v>176</v>
      </c>
      <c r="L100" s="238"/>
      <c r="M100" s="239" t="s">
        <v>19</v>
      </c>
      <c r="N100" s="240" t="s">
        <v>47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211</v>
      </c>
      <c r="AT100" s="222" t="s">
        <v>240</v>
      </c>
      <c r="AU100" s="222" t="s">
        <v>85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83</v>
      </c>
      <c r="BK100" s="223">
        <f>ROUND(I100*H100,2)</f>
        <v>0</v>
      </c>
      <c r="BL100" s="16" t="s">
        <v>177</v>
      </c>
      <c r="BM100" s="222" t="s">
        <v>1715</v>
      </c>
    </row>
    <row r="101" s="2" customFormat="1" ht="16.5" customHeight="1">
      <c r="A101" s="37"/>
      <c r="B101" s="38"/>
      <c r="C101" s="231" t="s">
        <v>218</v>
      </c>
      <c r="D101" s="231" t="s">
        <v>240</v>
      </c>
      <c r="E101" s="232" t="s">
        <v>712</v>
      </c>
      <c r="F101" s="233" t="s">
        <v>713</v>
      </c>
      <c r="G101" s="234" t="s">
        <v>456</v>
      </c>
      <c r="H101" s="235">
        <v>108</v>
      </c>
      <c r="I101" s="236"/>
      <c r="J101" s="237">
        <f>ROUND(I101*H101,2)</f>
        <v>0</v>
      </c>
      <c r="K101" s="233" t="s">
        <v>176</v>
      </c>
      <c r="L101" s="238"/>
      <c r="M101" s="239" t="s">
        <v>19</v>
      </c>
      <c r="N101" s="240" t="s">
        <v>47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211</v>
      </c>
      <c r="AT101" s="222" t="s">
        <v>240</v>
      </c>
      <c r="AU101" s="222" t="s">
        <v>85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83</v>
      </c>
      <c r="BK101" s="223">
        <f>ROUND(I101*H101,2)</f>
        <v>0</v>
      </c>
      <c r="BL101" s="16" t="s">
        <v>177</v>
      </c>
      <c r="BM101" s="222" t="s">
        <v>1716</v>
      </c>
    </row>
    <row r="102" s="12" customFormat="1" ht="22.8" customHeight="1">
      <c r="A102" s="12"/>
      <c r="B102" s="195"/>
      <c r="C102" s="196"/>
      <c r="D102" s="197" t="s">
        <v>75</v>
      </c>
      <c r="E102" s="209" t="s">
        <v>407</v>
      </c>
      <c r="F102" s="209" t="s">
        <v>408</v>
      </c>
      <c r="G102" s="196"/>
      <c r="H102" s="196"/>
      <c r="I102" s="199"/>
      <c r="J102" s="210">
        <f>BK102</f>
        <v>0</v>
      </c>
      <c r="K102" s="196"/>
      <c r="L102" s="201"/>
      <c r="M102" s="202"/>
      <c r="N102" s="203"/>
      <c r="O102" s="203"/>
      <c r="P102" s="204">
        <f>SUM(P103:P104)</f>
        <v>0</v>
      </c>
      <c r="Q102" s="203"/>
      <c r="R102" s="204">
        <f>SUM(R103:R104)</f>
        <v>0</v>
      </c>
      <c r="S102" s="203"/>
      <c r="T102" s="205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6" t="s">
        <v>83</v>
      </c>
      <c r="AT102" s="207" t="s">
        <v>75</v>
      </c>
      <c r="AU102" s="207" t="s">
        <v>83</v>
      </c>
      <c r="AY102" s="206" t="s">
        <v>170</v>
      </c>
      <c r="BK102" s="208">
        <f>SUM(BK103:BK104)</f>
        <v>0</v>
      </c>
    </row>
    <row r="103" s="2" customFormat="1" ht="24.15" customHeight="1">
      <c r="A103" s="37"/>
      <c r="B103" s="38"/>
      <c r="C103" s="211" t="s">
        <v>220</v>
      </c>
      <c r="D103" s="211" t="s">
        <v>172</v>
      </c>
      <c r="E103" s="212" t="s">
        <v>410</v>
      </c>
      <c r="F103" s="213" t="s">
        <v>411</v>
      </c>
      <c r="G103" s="214" t="s">
        <v>225</v>
      </c>
      <c r="H103" s="215">
        <v>8.4320000000000004</v>
      </c>
      <c r="I103" s="216"/>
      <c r="J103" s="217">
        <f>ROUND(I103*H103,2)</f>
        <v>0</v>
      </c>
      <c r="K103" s="213" t="s">
        <v>176</v>
      </c>
      <c r="L103" s="43"/>
      <c r="M103" s="218" t="s">
        <v>19</v>
      </c>
      <c r="N103" s="219" t="s">
        <v>47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177</v>
      </c>
      <c r="AT103" s="222" t="s">
        <v>172</v>
      </c>
      <c r="AU103" s="222" t="s">
        <v>85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83</v>
      </c>
      <c r="BK103" s="223">
        <f>ROUND(I103*H103,2)</f>
        <v>0</v>
      </c>
      <c r="BL103" s="16" t="s">
        <v>177</v>
      </c>
      <c r="BM103" s="222" t="s">
        <v>1717</v>
      </c>
    </row>
    <row r="104" s="2" customFormat="1">
      <c r="A104" s="37"/>
      <c r="B104" s="38"/>
      <c r="C104" s="39"/>
      <c r="D104" s="224" t="s">
        <v>179</v>
      </c>
      <c r="E104" s="39"/>
      <c r="F104" s="225" t="s">
        <v>413</v>
      </c>
      <c r="G104" s="39"/>
      <c r="H104" s="39"/>
      <c r="I104" s="226"/>
      <c r="J104" s="39"/>
      <c r="K104" s="39"/>
      <c r="L104" s="43"/>
      <c r="M104" s="241"/>
      <c r="N104" s="242"/>
      <c r="O104" s="243"/>
      <c r="P104" s="243"/>
      <c r="Q104" s="243"/>
      <c r="R104" s="243"/>
      <c r="S104" s="243"/>
      <c r="T104" s="24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85</v>
      </c>
    </row>
    <row r="105" s="2" customFormat="1" ht="6.96" customHeight="1">
      <c r="A105" s="37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43"/>
      <c r="M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</sheetData>
  <sheetProtection sheet="1" autoFilter="0" formatColumns="0" formatRows="0" objects="1" scenarios="1" spinCount="100000" saltValue="ONAQCxJsXJcNeb6nsmxNK8tR8zXRYulYdJS1onpRn7drEb8FZ6S2nZFTL4FBvekjFrUd0YqROAOIJQYbloIiww==" hashValue="FH2vMDqcoGGrfjZd8uRCNjbXjFWjj4giBidLDNGu5i/SpSXrL4Vchm8kld1Pj9XDJ/5JJ0ZcPp/bfwRy4mQP/A==" algorithmName="SHA-512" password="CC35"/>
  <autoFilter ref="C81:K10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83101321"/>
    <hyperlink ref="F90" r:id="rId2" display="https://podminky.urs.cz/item/CS_URS_2023_01/184102115"/>
    <hyperlink ref="F98" r:id="rId3" display="https://podminky.urs.cz/item/CS_URS_2023_01/184215132"/>
    <hyperlink ref="F104" r:id="rId4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1718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ROUND(J82,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ROUND((SUM(BE82:BE105)),  2)</f>
        <v>0</v>
      </c>
      <c r="G33" s="37"/>
      <c r="H33" s="37"/>
      <c r="I33" s="156">
        <v>0.20999999999999999</v>
      </c>
      <c r="J33" s="155">
        <f>ROUND(((SUM(BE82:BE105))*I33),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ROUND((SUM(BF82:BF105)),  2)</f>
        <v>0</v>
      </c>
      <c r="G34" s="37"/>
      <c r="H34" s="37"/>
      <c r="I34" s="156">
        <v>0.14999999999999999</v>
      </c>
      <c r="J34" s="155">
        <f>ROUND(((SUM(BF82:BF105))*I34),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ROUND((SUM(BG82:BG105)),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ROUND((SUM(BH82:BH105)),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ROUND((SUM(BI82:BI105)),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2023030512 - SO 106.1 VPC 13 vegetační úpravy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J83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J84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147</v>
      </c>
      <c r="E62" s="181"/>
      <c r="F62" s="181"/>
      <c r="G62" s="181"/>
      <c r="H62" s="181"/>
      <c r="I62" s="181"/>
      <c r="J62" s="182">
        <f>J103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155</v>
      </c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68" t="str">
        <f>E7</f>
        <v>Polní cesty stavby D6 v k.ú. Řevničov(CU2023/1)</v>
      </c>
      <c r="F72" s="31"/>
      <c r="G72" s="31"/>
      <c r="H72" s="31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131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2023030512 - SO 106.1 VPC 13 vegetační úpravy</v>
      </c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Řevníčov</v>
      </c>
      <c r="G76" s="39"/>
      <c r="H76" s="39"/>
      <c r="I76" s="31" t="s">
        <v>23</v>
      </c>
      <c r="J76" s="71" t="str">
        <f>IF(J12="","",J12)</f>
        <v>18. 4. 2020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Státní pozemkový úřad</v>
      </c>
      <c r="G78" s="39"/>
      <c r="H78" s="39"/>
      <c r="I78" s="31" t="s">
        <v>33</v>
      </c>
      <c r="J78" s="35" t="str">
        <f>E21</f>
        <v>S-pro servis s.r.o.</v>
      </c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38</v>
      </c>
      <c r="J79" s="35" t="str">
        <f>E24</f>
        <v xml:space="preserve"> 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84"/>
      <c r="B81" s="185"/>
      <c r="C81" s="186" t="s">
        <v>156</v>
      </c>
      <c r="D81" s="187" t="s">
        <v>61</v>
      </c>
      <c r="E81" s="187" t="s">
        <v>57</v>
      </c>
      <c r="F81" s="187" t="s">
        <v>58</v>
      </c>
      <c r="G81" s="187" t="s">
        <v>157</v>
      </c>
      <c r="H81" s="187" t="s">
        <v>158</v>
      </c>
      <c r="I81" s="187" t="s">
        <v>159</v>
      </c>
      <c r="J81" s="187" t="s">
        <v>137</v>
      </c>
      <c r="K81" s="188" t="s">
        <v>160</v>
      </c>
      <c r="L81" s="189"/>
      <c r="M81" s="91" t="s">
        <v>19</v>
      </c>
      <c r="N81" s="92" t="s">
        <v>46</v>
      </c>
      <c r="O81" s="92" t="s">
        <v>161</v>
      </c>
      <c r="P81" s="92" t="s">
        <v>162</v>
      </c>
      <c r="Q81" s="92" t="s">
        <v>163</v>
      </c>
      <c r="R81" s="92" t="s">
        <v>164</v>
      </c>
      <c r="S81" s="92" t="s">
        <v>165</v>
      </c>
      <c r="T81" s="93" t="s">
        <v>166</v>
      </c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="2" customFormat="1" ht="22.8" customHeight="1">
      <c r="A82" s="37"/>
      <c r="B82" s="38"/>
      <c r="C82" s="98" t="s">
        <v>167</v>
      </c>
      <c r="D82" s="39"/>
      <c r="E82" s="39"/>
      <c r="F82" s="39"/>
      <c r="G82" s="39"/>
      <c r="H82" s="39"/>
      <c r="I82" s="39"/>
      <c r="J82" s="190">
        <f>BK82</f>
        <v>0</v>
      </c>
      <c r="K82" s="39"/>
      <c r="L82" s="43"/>
      <c r="M82" s="94"/>
      <c r="N82" s="191"/>
      <c r="O82" s="95"/>
      <c r="P82" s="192">
        <f>P83</f>
        <v>0</v>
      </c>
      <c r="Q82" s="95"/>
      <c r="R82" s="192">
        <f>R83</f>
        <v>4.2157800000000005</v>
      </c>
      <c r="S82" s="95"/>
      <c r="T82" s="193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75</v>
      </c>
      <c r="AU82" s="16" t="s">
        <v>138</v>
      </c>
      <c r="BK82" s="194">
        <f>BK83</f>
        <v>0</v>
      </c>
    </row>
    <row r="83" s="12" customFormat="1" ht="25.92" customHeight="1">
      <c r="A83" s="12"/>
      <c r="B83" s="195"/>
      <c r="C83" s="196"/>
      <c r="D83" s="197" t="s">
        <v>75</v>
      </c>
      <c r="E83" s="198" t="s">
        <v>168</v>
      </c>
      <c r="F83" s="198" t="s">
        <v>169</v>
      </c>
      <c r="G83" s="196"/>
      <c r="H83" s="196"/>
      <c r="I83" s="199"/>
      <c r="J83" s="200">
        <f>BK83</f>
        <v>0</v>
      </c>
      <c r="K83" s="196"/>
      <c r="L83" s="201"/>
      <c r="M83" s="202"/>
      <c r="N83" s="203"/>
      <c r="O83" s="203"/>
      <c r="P83" s="204">
        <f>P84+P103</f>
        <v>0</v>
      </c>
      <c r="Q83" s="203"/>
      <c r="R83" s="204">
        <f>R84+R103</f>
        <v>4.2157800000000005</v>
      </c>
      <c r="S83" s="203"/>
      <c r="T83" s="205">
        <f>T84+T103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83</v>
      </c>
      <c r="AT83" s="207" t="s">
        <v>75</v>
      </c>
      <c r="AU83" s="207" t="s">
        <v>76</v>
      </c>
      <c r="AY83" s="206" t="s">
        <v>170</v>
      </c>
      <c r="BK83" s="208">
        <f>BK84+BK103</f>
        <v>0</v>
      </c>
    </row>
    <row r="84" s="12" customFormat="1" ht="22.8" customHeight="1">
      <c r="A84" s="12"/>
      <c r="B84" s="195"/>
      <c r="C84" s="196"/>
      <c r="D84" s="197" t="s">
        <v>75</v>
      </c>
      <c r="E84" s="209" t="s">
        <v>83</v>
      </c>
      <c r="F84" s="209" t="s">
        <v>171</v>
      </c>
      <c r="G84" s="196"/>
      <c r="H84" s="196"/>
      <c r="I84" s="199"/>
      <c r="J84" s="210">
        <f>BK84</f>
        <v>0</v>
      </c>
      <c r="K84" s="196"/>
      <c r="L84" s="201"/>
      <c r="M84" s="202"/>
      <c r="N84" s="203"/>
      <c r="O84" s="203"/>
      <c r="P84" s="204">
        <f>SUM(P85:P102)</f>
        <v>0</v>
      </c>
      <c r="Q84" s="203"/>
      <c r="R84" s="204">
        <f>SUM(R85:R102)</f>
        <v>4.2157800000000005</v>
      </c>
      <c r="S84" s="203"/>
      <c r="T84" s="205">
        <f>SUM(T85:T102)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6" t="s">
        <v>83</v>
      </c>
      <c r="AT84" s="207" t="s">
        <v>75</v>
      </c>
      <c r="AU84" s="207" t="s">
        <v>83</v>
      </c>
      <c r="AY84" s="206" t="s">
        <v>170</v>
      </c>
      <c r="BK84" s="208">
        <f>SUM(BK85:BK102)</f>
        <v>0</v>
      </c>
    </row>
    <row r="85" s="2" customFormat="1" ht="24.15" customHeight="1">
      <c r="A85" s="37"/>
      <c r="B85" s="38"/>
      <c r="C85" s="211" t="s">
        <v>83</v>
      </c>
      <c r="D85" s="211" t="s">
        <v>172</v>
      </c>
      <c r="E85" s="212" t="s">
        <v>680</v>
      </c>
      <c r="F85" s="213" t="s">
        <v>681</v>
      </c>
      <c r="G85" s="214" t="s">
        <v>355</v>
      </c>
      <c r="H85" s="215">
        <v>18</v>
      </c>
      <c r="I85" s="216"/>
      <c r="J85" s="217">
        <f>ROUND(I85*H85,2)</f>
        <v>0</v>
      </c>
      <c r="K85" s="213" t="s">
        <v>176</v>
      </c>
      <c r="L85" s="43"/>
      <c r="M85" s="218" t="s">
        <v>19</v>
      </c>
      <c r="N85" s="219" t="s">
        <v>47</v>
      </c>
      <c r="O85" s="83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22" t="s">
        <v>177</v>
      </c>
      <c r="AT85" s="222" t="s">
        <v>172</v>
      </c>
      <c r="AU85" s="222" t="s">
        <v>85</v>
      </c>
      <c r="AY85" s="16" t="s">
        <v>170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16" t="s">
        <v>83</v>
      </c>
      <c r="BK85" s="223">
        <f>ROUND(I85*H85,2)</f>
        <v>0</v>
      </c>
      <c r="BL85" s="16" t="s">
        <v>177</v>
      </c>
      <c r="BM85" s="222" t="s">
        <v>1719</v>
      </c>
    </row>
    <row r="86" s="2" customFormat="1">
      <c r="A86" s="37"/>
      <c r="B86" s="38"/>
      <c r="C86" s="39"/>
      <c r="D86" s="224" t="s">
        <v>179</v>
      </c>
      <c r="E86" s="39"/>
      <c r="F86" s="225" t="s">
        <v>683</v>
      </c>
      <c r="G86" s="39"/>
      <c r="H86" s="39"/>
      <c r="I86" s="226"/>
      <c r="J86" s="39"/>
      <c r="K86" s="39"/>
      <c r="L86" s="43"/>
      <c r="M86" s="227"/>
      <c r="N86" s="228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179</v>
      </c>
      <c r="AU86" s="16" t="s">
        <v>85</v>
      </c>
    </row>
    <row r="87" s="2" customFormat="1">
      <c r="A87" s="37"/>
      <c r="B87" s="38"/>
      <c r="C87" s="39"/>
      <c r="D87" s="229" t="s">
        <v>181</v>
      </c>
      <c r="E87" s="39"/>
      <c r="F87" s="230" t="s">
        <v>1720</v>
      </c>
      <c r="G87" s="39"/>
      <c r="H87" s="39"/>
      <c r="I87" s="226"/>
      <c r="J87" s="39"/>
      <c r="K87" s="39"/>
      <c r="L87" s="43"/>
      <c r="M87" s="227"/>
      <c r="N87" s="228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181</v>
      </c>
      <c r="AU87" s="16" t="s">
        <v>85</v>
      </c>
    </row>
    <row r="88" s="2" customFormat="1" ht="16.5" customHeight="1">
      <c r="A88" s="37"/>
      <c r="B88" s="38"/>
      <c r="C88" s="231" t="s">
        <v>85</v>
      </c>
      <c r="D88" s="231" t="s">
        <v>240</v>
      </c>
      <c r="E88" s="232" t="s">
        <v>685</v>
      </c>
      <c r="F88" s="233" t="s">
        <v>686</v>
      </c>
      <c r="G88" s="234" t="s">
        <v>191</v>
      </c>
      <c r="H88" s="235">
        <v>18</v>
      </c>
      <c r="I88" s="236"/>
      <c r="J88" s="237">
        <f>ROUND(I88*H88,2)</f>
        <v>0</v>
      </c>
      <c r="K88" s="233" t="s">
        <v>176</v>
      </c>
      <c r="L88" s="238"/>
      <c r="M88" s="239" t="s">
        <v>19</v>
      </c>
      <c r="N88" s="240" t="s">
        <v>47</v>
      </c>
      <c r="O88" s="83"/>
      <c r="P88" s="220">
        <f>O88*H88</f>
        <v>0</v>
      </c>
      <c r="Q88" s="220">
        <v>0.22</v>
      </c>
      <c r="R88" s="220">
        <f>Q88*H88</f>
        <v>3.96</v>
      </c>
      <c r="S88" s="220">
        <v>0</v>
      </c>
      <c r="T88" s="22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2" t="s">
        <v>211</v>
      </c>
      <c r="AT88" s="222" t="s">
        <v>240</v>
      </c>
      <c r="AU88" s="222" t="s">
        <v>85</v>
      </c>
      <c r="AY88" s="16" t="s">
        <v>170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83</v>
      </c>
      <c r="BK88" s="223">
        <f>ROUND(I88*H88,2)</f>
        <v>0</v>
      </c>
      <c r="BL88" s="16" t="s">
        <v>177</v>
      </c>
      <c r="BM88" s="222" t="s">
        <v>1721</v>
      </c>
    </row>
    <row r="89" s="2" customFormat="1" ht="24.15" customHeight="1">
      <c r="A89" s="37"/>
      <c r="B89" s="38"/>
      <c r="C89" s="211" t="s">
        <v>188</v>
      </c>
      <c r="D89" s="211" t="s">
        <v>172</v>
      </c>
      <c r="E89" s="212" t="s">
        <v>688</v>
      </c>
      <c r="F89" s="213" t="s">
        <v>689</v>
      </c>
      <c r="G89" s="214" t="s">
        <v>355</v>
      </c>
      <c r="H89" s="215">
        <v>18</v>
      </c>
      <c r="I89" s="216"/>
      <c r="J89" s="217">
        <f>ROUND(I89*H89,2)</f>
        <v>0</v>
      </c>
      <c r="K89" s="213" t="s">
        <v>176</v>
      </c>
      <c r="L89" s="43"/>
      <c r="M89" s="218" t="s">
        <v>19</v>
      </c>
      <c r="N89" s="219" t="s">
        <v>47</v>
      </c>
      <c r="O89" s="83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2" t="s">
        <v>177</v>
      </c>
      <c r="AT89" s="222" t="s">
        <v>172</v>
      </c>
      <c r="AU89" s="222" t="s">
        <v>85</v>
      </c>
      <c r="AY89" s="16" t="s">
        <v>170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16" t="s">
        <v>83</v>
      </c>
      <c r="BK89" s="223">
        <f>ROUND(I89*H89,2)</f>
        <v>0</v>
      </c>
      <c r="BL89" s="16" t="s">
        <v>177</v>
      </c>
      <c r="BM89" s="222" t="s">
        <v>1722</v>
      </c>
    </row>
    <row r="90" s="2" customFormat="1">
      <c r="A90" s="37"/>
      <c r="B90" s="38"/>
      <c r="C90" s="39"/>
      <c r="D90" s="224" t="s">
        <v>179</v>
      </c>
      <c r="E90" s="39"/>
      <c r="F90" s="225" t="s">
        <v>691</v>
      </c>
      <c r="G90" s="39"/>
      <c r="H90" s="39"/>
      <c r="I90" s="226"/>
      <c r="J90" s="39"/>
      <c r="K90" s="39"/>
      <c r="L90" s="43"/>
      <c r="M90" s="227"/>
      <c r="N90" s="228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179</v>
      </c>
      <c r="AU90" s="16" t="s">
        <v>85</v>
      </c>
    </row>
    <row r="91" s="2" customFormat="1">
      <c r="A91" s="37"/>
      <c r="B91" s="38"/>
      <c r="C91" s="39"/>
      <c r="D91" s="229" t="s">
        <v>181</v>
      </c>
      <c r="E91" s="39"/>
      <c r="F91" s="230" t="s">
        <v>1720</v>
      </c>
      <c r="G91" s="39"/>
      <c r="H91" s="39"/>
      <c r="I91" s="226"/>
      <c r="J91" s="39"/>
      <c r="K91" s="39"/>
      <c r="L91" s="43"/>
      <c r="M91" s="227"/>
      <c r="N91" s="228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181</v>
      </c>
      <c r="AU91" s="16" t="s">
        <v>85</v>
      </c>
    </row>
    <row r="92" s="2" customFormat="1" ht="16.5" customHeight="1">
      <c r="A92" s="37"/>
      <c r="B92" s="38"/>
      <c r="C92" s="231" t="s">
        <v>177</v>
      </c>
      <c r="D92" s="231" t="s">
        <v>240</v>
      </c>
      <c r="E92" s="232" t="s">
        <v>692</v>
      </c>
      <c r="F92" s="233" t="s">
        <v>693</v>
      </c>
      <c r="G92" s="234" t="s">
        <v>355</v>
      </c>
      <c r="H92" s="235">
        <v>6</v>
      </c>
      <c r="I92" s="236"/>
      <c r="J92" s="237">
        <f>ROUND(I92*H92,2)</f>
        <v>0</v>
      </c>
      <c r="K92" s="233" t="s">
        <v>176</v>
      </c>
      <c r="L92" s="238"/>
      <c r="M92" s="239" t="s">
        <v>19</v>
      </c>
      <c r="N92" s="240" t="s">
        <v>47</v>
      </c>
      <c r="O92" s="83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2" t="s">
        <v>211</v>
      </c>
      <c r="AT92" s="222" t="s">
        <v>240</v>
      </c>
      <c r="AU92" s="222" t="s">
        <v>85</v>
      </c>
      <c r="AY92" s="16" t="s">
        <v>170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83</v>
      </c>
      <c r="BK92" s="223">
        <f>ROUND(I92*H92,2)</f>
        <v>0</v>
      </c>
      <c r="BL92" s="16" t="s">
        <v>177</v>
      </c>
      <c r="BM92" s="222" t="s">
        <v>1723</v>
      </c>
    </row>
    <row r="93" s="2" customFormat="1">
      <c r="A93" s="37"/>
      <c r="B93" s="38"/>
      <c r="C93" s="39"/>
      <c r="D93" s="229" t="s">
        <v>181</v>
      </c>
      <c r="E93" s="39"/>
      <c r="F93" s="230" t="s">
        <v>695</v>
      </c>
      <c r="G93" s="39"/>
      <c r="H93" s="39"/>
      <c r="I93" s="226"/>
      <c r="J93" s="39"/>
      <c r="K93" s="39"/>
      <c r="L93" s="43"/>
      <c r="M93" s="227"/>
      <c r="N93" s="228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181</v>
      </c>
      <c r="AU93" s="16" t="s">
        <v>85</v>
      </c>
    </row>
    <row r="94" s="2" customFormat="1" ht="16.5" customHeight="1">
      <c r="A94" s="37"/>
      <c r="B94" s="38"/>
      <c r="C94" s="231" t="s">
        <v>200</v>
      </c>
      <c r="D94" s="231" t="s">
        <v>240</v>
      </c>
      <c r="E94" s="232" t="s">
        <v>696</v>
      </c>
      <c r="F94" s="233" t="s">
        <v>697</v>
      </c>
      <c r="G94" s="234" t="s">
        <v>355</v>
      </c>
      <c r="H94" s="235">
        <v>6</v>
      </c>
      <c r="I94" s="236"/>
      <c r="J94" s="237">
        <f>ROUND(I94*H94,2)</f>
        <v>0</v>
      </c>
      <c r="K94" s="233" t="s">
        <v>176</v>
      </c>
      <c r="L94" s="238"/>
      <c r="M94" s="239" t="s">
        <v>19</v>
      </c>
      <c r="N94" s="240" t="s">
        <v>47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211</v>
      </c>
      <c r="AT94" s="222" t="s">
        <v>240</v>
      </c>
      <c r="AU94" s="222" t="s">
        <v>85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83</v>
      </c>
      <c r="BK94" s="223">
        <f>ROUND(I94*H94,2)</f>
        <v>0</v>
      </c>
      <c r="BL94" s="16" t="s">
        <v>177</v>
      </c>
      <c r="BM94" s="222" t="s">
        <v>1724</v>
      </c>
    </row>
    <row r="95" s="2" customFormat="1">
      <c r="A95" s="37"/>
      <c r="B95" s="38"/>
      <c r="C95" s="39"/>
      <c r="D95" s="229" t="s">
        <v>181</v>
      </c>
      <c r="E95" s="39"/>
      <c r="F95" s="230" t="s">
        <v>695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181</v>
      </c>
      <c r="AU95" s="16" t="s">
        <v>85</v>
      </c>
    </row>
    <row r="96" s="2" customFormat="1" ht="16.5" customHeight="1">
      <c r="A96" s="37"/>
      <c r="B96" s="38"/>
      <c r="C96" s="231" t="s">
        <v>203</v>
      </c>
      <c r="D96" s="231" t="s">
        <v>240</v>
      </c>
      <c r="E96" s="232" t="s">
        <v>699</v>
      </c>
      <c r="F96" s="233" t="s">
        <v>700</v>
      </c>
      <c r="G96" s="234" t="s">
        <v>355</v>
      </c>
      <c r="H96" s="235">
        <v>6</v>
      </c>
      <c r="I96" s="236"/>
      <c r="J96" s="237">
        <f>ROUND(I96*H96,2)</f>
        <v>0</v>
      </c>
      <c r="K96" s="233" t="s">
        <v>176</v>
      </c>
      <c r="L96" s="238"/>
      <c r="M96" s="239" t="s">
        <v>19</v>
      </c>
      <c r="N96" s="240" t="s">
        <v>47</v>
      </c>
      <c r="O96" s="83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211</v>
      </c>
      <c r="AT96" s="222" t="s">
        <v>240</v>
      </c>
      <c r="AU96" s="222" t="s">
        <v>85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83</v>
      </c>
      <c r="BK96" s="223">
        <f>ROUND(I96*H96,2)</f>
        <v>0</v>
      </c>
      <c r="BL96" s="16" t="s">
        <v>177</v>
      </c>
      <c r="BM96" s="222" t="s">
        <v>1725</v>
      </c>
    </row>
    <row r="97" s="2" customFormat="1">
      <c r="A97" s="37"/>
      <c r="B97" s="38"/>
      <c r="C97" s="39"/>
      <c r="D97" s="229" t="s">
        <v>181</v>
      </c>
      <c r="E97" s="39"/>
      <c r="F97" s="230" t="s">
        <v>695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181</v>
      </c>
      <c r="AU97" s="16" t="s">
        <v>85</v>
      </c>
    </row>
    <row r="98" s="2" customFormat="1" ht="16.5" customHeight="1">
      <c r="A98" s="37"/>
      <c r="B98" s="38"/>
      <c r="C98" s="211" t="s">
        <v>209</v>
      </c>
      <c r="D98" s="211" t="s">
        <v>172</v>
      </c>
      <c r="E98" s="212" t="s">
        <v>702</v>
      </c>
      <c r="F98" s="213" t="s">
        <v>703</v>
      </c>
      <c r="G98" s="214" t="s">
        <v>355</v>
      </c>
      <c r="H98" s="215">
        <v>18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47</v>
      </c>
      <c r="O98" s="83"/>
      <c r="P98" s="220">
        <f>O98*H98</f>
        <v>0</v>
      </c>
      <c r="Q98" s="220">
        <v>5.0000000000000002E-05</v>
      </c>
      <c r="R98" s="220">
        <f>Q98*H98</f>
        <v>0.00090000000000000008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85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83</v>
      </c>
      <c r="BK98" s="223">
        <f>ROUND(I98*H98,2)</f>
        <v>0</v>
      </c>
      <c r="BL98" s="16" t="s">
        <v>177</v>
      </c>
      <c r="BM98" s="222" t="s">
        <v>1726</v>
      </c>
    </row>
    <row r="99" s="2" customFormat="1">
      <c r="A99" s="37"/>
      <c r="B99" s="38"/>
      <c r="C99" s="39"/>
      <c r="D99" s="224" t="s">
        <v>179</v>
      </c>
      <c r="E99" s="39"/>
      <c r="F99" s="225" t="s">
        <v>705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85</v>
      </c>
    </row>
    <row r="100" s="2" customFormat="1" ht="16.5" customHeight="1">
      <c r="A100" s="37"/>
      <c r="B100" s="38"/>
      <c r="C100" s="231" t="s">
        <v>211</v>
      </c>
      <c r="D100" s="231" t="s">
        <v>240</v>
      </c>
      <c r="E100" s="232" t="s">
        <v>1712</v>
      </c>
      <c r="F100" s="233" t="s">
        <v>1713</v>
      </c>
      <c r="G100" s="234" t="s">
        <v>355</v>
      </c>
      <c r="H100" s="235">
        <v>54</v>
      </c>
      <c r="I100" s="236"/>
      <c r="J100" s="237">
        <f>ROUND(I100*H100,2)</f>
        <v>0</v>
      </c>
      <c r="K100" s="233" t="s">
        <v>176</v>
      </c>
      <c r="L100" s="238"/>
      <c r="M100" s="239" t="s">
        <v>19</v>
      </c>
      <c r="N100" s="240" t="s">
        <v>47</v>
      </c>
      <c r="O100" s="83"/>
      <c r="P100" s="220">
        <f>O100*H100</f>
        <v>0</v>
      </c>
      <c r="Q100" s="220">
        <v>0.0047200000000000002</v>
      </c>
      <c r="R100" s="220">
        <f>Q100*H100</f>
        <v>0.25488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211</v>
      </c>
      <c r="AT100" s="222" t="s">
        <v>240</v>
      </c>
      <c r="AU100" s="222" t="s">
        <v>85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83</v>
      </c>
      <c r="BK100" s="223">
        <f>ROUND(I100*H100,2)</f>
        <v>0</v>
      </c>
      <c r="BL100" s="16" t="s">
        <v>177</v>
      </c>
      <c r="BM100" s="222" t="s">
        <v>1727</v>
      </c>
    </row>
    <row r="101" s="2" customFormat="1" ht="16.5" customHeight="1">
      <c r="A101" s="37"/>
      <c r="B101" s="38"/>
      <c r="C101" s="231" t="s">
        <v>213</v>
      </c>
      <c r="D101" s="231" t="s">
        <v>240</v>
      </c>
      <c r="E101" s="232" t="s">
        <v>709</v>
      </c>
      <c r="F101" s="233" t="s">
        <v>710</v>
      </c>
      <c r="G101" s="234" t="s">
        <v>456</v>
      </c>
      <c r="H101" s="235">
        <v>54</v>
      </c>
      <c r="I101" s="236"/>
      <c r="J101" s="237">
        <f>ROUND(I101*H101,2)</f>
        <v>0</v>
      </c>
      <c r="K101" s="233" t="s">
        <v>176</v>
      </c>
      <c r="L101" s="238"/>
      <c r="M101" s="239" t="s">
        <v>19</v>
      </c>
      <c r="N101" s="240" t="s">
        <v>47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211</v>
      </c>
      <c r="AT101" s="222" t="s">
        <v>240</v>
      </c>
      <c r="AU101" s="222" t="s">
        <v>85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83</v>
      </c>
      <c r="BK101" s="223">
        <f>ROUND(I101*H101,2)</f>
        <v>0</v>
      </c>
      <c r="BL101" s="16" t="s">
        <v>177</v>
      </c>
      <c r="BM101" s="222" t="s">
        <v>1728</v>
      </c>
    </row>
    <row r="102" s="2" customFormat="1" ht="16.5" customHeight="1">
      <c r="A102" s="37"/>
      <c r="B102" s="38"/>
      <c r="C102" s="231" t="s">
        <v>218</v>
      </c>
      <c r="D102" s="231" t="s">
        <v>240</v>
      </c>
      <c r="E102" s="232" t="s">
        <v>712</v>
      </c>
      <c r="F102" s="233" t="s">
        <v>713</v>
      </c>
      <c r="G102" s="234" t="s">
        <v>456</v>
      </c>
      <c r="H102" s="235">
        <v>54</v>
      </c>
      <c r="I102" s="236"/>
      <c r="J102" s="237">
        <f>ROUND(I102*H102,2)</f>
        <v>0</v>
      </c>
      <c r="K102" s="233" t="s">
        <v>176</v>
      </c>
      <c r="L102" s="238"/>
      <c r="M102" s="239" t="s">
        <v>19</v>
      </c>
      <c r="N102" s="240" t="s">
        <v>47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211</v>
      </c>
      <c r="AT102" s="222" t="s">
        <v>240</v>
      </c>
      <c r="AU102" s="222" t="s">
        <v>85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83</v>
      </c>
      <c r="BK102" s="223">
        <f>ROUND(I102*H102,2)</f>
        <v>0</v>
      </c>
      <c r="BL102" s="16" t="s">
        <v>177</v>
      </c>
      <c r="BM102" s="222" t="s">
        <v>1729</v>
      </c>
    </row>
    <row r="103" s="12" customFormat="1" ht="22.8" customHeight="1">
      <c r="A103" s="12"/>
      <c r="B103" s="195"/>
      <c r="C103" s="196"/>
      <c r="D103" s="197" t="s">
        <v>75</v>
      </c>
      <c r="E103" s="209" t="s">
        <v>407</v>
      </c>
      <c r="F103" s="209" t="s">
        <v>408</v>
      </c>
      <c r="G103" s="196"/>
      <c r="H103" s="196"/>
      <c r="I103" s="199"/>
      <c r="J103" s="210">
        <f>BK103</f>
        <v>0</v>
      </c>
      <c r="K103" s="196"/>
      <c r="L103" s="201"/>
      <c r="M103" s="202"/>
      <c r="N103" s="203"/>
      <c r="O103" s="203"/>
      <c r="P103" s="204">
        <f>SUM(P104:P105)</f>
        <v>0</v>
      </c>
      <c r="Q103" s="203"/>
      <c r="R103" s="204">
        <f>SUM(R104:R105)</f>
        <v>0</v>
      </c>
      <c r="S103" s="203"/>
      <c r="T103" s="205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6" t="s">
        <v>83</v>
      </c>
      <c r="AT103" s="207" t="s">
        <v>75</v>
      </c>
      <c r="AU103" s="207" t="s">
        <v>83</v>
      </c>
      <c r="AY103" s="206" t="s">
        <v>170</v>
      </c>
      <c r="BK103" s="208">
        <f>SUM(BK104:BK105)</f>
        <v>0</v>
      </c>
    </row>
    <row r="104" s="2" customFormat="1" ht="24.15" customHeight="1">
      <c r="A104" s="37"/>
      <c r="B104" s="38"/>
      <c r="C104" s="211" t="s">
        <v>220</v>
      </c>
      <c r="D104" s="211" t="s">
        <v>172</v>
      </c>
      <c r="E104" s="212" t="s">
        <v>410</v>
      </c>
      <c r="F104" s="213" t="s">
        <v>411</v>
      </c>
      <c r="G104" s="214" t="s">
        <v>225</v>
      </c>
      <c r="H104" s="215">
        <v>4.2160000000000002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47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85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83</v>
      </c>
      <c r="BK104" s="223">
        <f>ROUND(I104*H104,2)</f>
        <v>0</v>
      </c>
      <c r="BL104" s="16" t="s">
        <v>177</v>
      </c>
      <c r="BM104" s="222" t="s">
        <v>1730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413</v>
      </c>
      <c r="G105" s="39"/>
      <c r="H105" s="39"/>
      <c r="I105" s="226"/>
      <c r="J105" s="39"/>
      <c r="K105" s="39"/>
      <c r="L105" s="43"/>
      <c r="M105" s="241"/>
      <c r="N105" s="242"/>
      <c r="O105" s="243"/>
      <c r="P105" s="243"/>
      <c r="Q105" s="243"/>
      <c r="R105" s="243"/>
      <c r="S105" s="243"/>
      <c r="T105" s="24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85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aMujrRuuHK0NMaKVelbMckM67k1jK/zEtw9Eawr6km0QxMSh1oVQc6bEuJKxqy7ChpB1dbrmbCvYNkJ8aCQ1BA==" hashValue="uyagz/LtKmPunUitzkAshb1Oq6m2IdqLnGY16qAvhaDahQSAsLFzeVEolVWr3S8lWd+nRs6if48m8UuHP3zgug==" algorithmName="SHA-512" password="CC35"/>
  <autoFilter ref="C81:K10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83101321"/>
    <hyperlink ref="F90" r:id="rId2" display="https://podminky.urs.cz/item/CS_URS_2023_01/184102115"/>
    <hyperlink ref="F99" r:id="rId3" display="https://podminky.urs.cz/item/CS_URS_2023_01/184215132"/>
    <hyperlink ref="F105" r:id="rId4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1731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ROUND(J82,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ROUND((SUM(BE82:BE103)),  2)</f>
        <v>0</v>
      </c>
      <c r="G33" s="37"/>
      <c r="H33" s="37"/>
      <c r="I33" s="156">
        <v>0.20999999999999999</v>
      </c>
      <c r="J33" s="155">
        <f>ROUND(((SUM(BE82:BE103))*I33),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ROUND((SUM(BF82:BF103)),  2)</f>
        <v>0</v>
      </c>
      <c r="G34" s="37"/>
      <c r="H34" s="37"/>
      <c r="I34" s="156">
        <v>0.14999999999999999</v>
      </c>
      <c r="J34" s="155">
        <f>ROUND(((SUM(BF82:BF103))*I34),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ROUND((SUM(BG82:BG103)),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ROUND((SUM(BH82:BH103)),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ROUND((SUM(BI82:BI103)),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2023030513 - SO 107.1 VPC 15 vegetační úpravy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J83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J84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147</v>
      </c>
      <c r="E62" s="181"/>
      <c r="F62" s="181"/>
      <c r="G62" s="181"/>
      <c r="H62" s="181"/>
      <c r="I62" s="181"/>
      <c r="J62" s="182">
        <f>J101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155</v>
      </c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68" t="str">
        <f>E7</f>
        <v>Polní cesty stavby D6 v k.ú. Řevničov(CU2023/1)</v>
      </c>
      <c r="F72" s="31"/>
      <c r="G72" s="31"/>
      <c r="H72" s="31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131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2023030513 - SO 107.1 VPC 15 vegetační úpravy</v>
      </c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Řevníčov</v>
      </c>
      <c r="G76" s="39"/>
      <c r="H76" s="39"/>
      <c r="I76" s="31" t="s">
        <v>23</v>
      </c>
      <c r="J76" s="71" t="str">
        <f>IF(J12="","",J12)</f>
        <v>18. 4. 2020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Státní pozemkový úřad</v>
      </c>
      <c r="G78" s="39"/>
      <c r="H78" s="39"/>
      <c r="I78" s="31" t="s">
        <v>33</v>
      </c>
      <c r="J78" s="35" t="str">
        <f>E21</f>
        <v>S-pro servis s.r.o.</v>
      </c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38</v>
      </c>
      <c r="J79" s="35" t="str">
        <f>E24</f>
        <v xml:space="preserve"> 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84"/>
      <c r="B81" s="185"/>
      <c r="C81" s="186" t="s">
        <v>156</v>
      </c>
      <c r="D81" s="187" t="s">
        <v>61</v>
      </c>
      <c r="E81" s="187" t="s">
        <v>57</v>
      </c>
      <c r="F81" s="187" t="s">
        <v>58</v>
      </c>
      <c r="G81" s="187" t="s">
        <v>157</v>
      </c>
      <c r="H81" s="187" t="s">
        <v>158</v>
      </c>
      <c r="I81" s="187" t="s">
        <v>159</v>
      </c>
      <c r="J81" s="187" t="s">
        <v>137</v>
      </c>
      <c r="K81" s="188" t="s">
        <v>160</v>
      </c>
      <c r="L81" s="189"/>
      <c r="M81" s="91" t="s">
        <v>19</v>
      </c>
      <c r="N81" s="92" t="s">
        <v>46</v>
      </c>
      <c r="O81" s="92" t="s">
        <v>161</v>
      </c>
      <c r="P81" s="92" t="s">
        <v>162</v>
      </c>
      <c r="Q81" s="92" t="s">
        <v>163</v>
      </c>
      <c r="R81" s="92" t="s">
        <v>164</v>
      </c>
      <c r="S81" s="92" t="s">
        <v>165</v>
      </c>
      <c r="T81" s="93" t="s">
        <v>166</v>
      </c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="2" customFormat="1" ht="22.8" customHeight="1">
      <c r="A82" s="37"/>
      <c r="B82" s="38"/>
      <c r="C82" s="98" t="s">
        <v>167</v>
      </c>
      <c r="D82" s="39"/>
      <c r="E82" s="39"/>
      <c r="F82" s="39"/>
      <c r="G82" s="39"/>
      <c r="H82" s="39"/>
      <c r="I82" s="39"/>
      <c r="J82" s="190">
        <f>BK82</f>
        <v>0</v>
      </c>
      <c r="K82" s="39"/>
      <c r="L82" s="43"/>
      <c r="M82" s="94"/>
      <c r="N82" s="191"/>
      <c r="O82" s="95"/>
      <c r="P82" s="192">
        <f>P83</f>
        <v>0</v>
      </c>
      <c r="Q82" s="95"/>
      <c r="R82" s="192">
        <f>R83</f>
        <v>5.1526199999999998</v>
      </c>
      <c r="S82" s="95"/>
      <c r="T82" s="193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75</v>
      </c>
      <c r="AU82" s="16" t="s">
        <v>138</v>
      </c>
      <c r="BK82" s="194">
        <f>BK83</f>
        <v>0</v>
      </c>
    </row>
    <row r="83" s="12" customFormat="1" ht="25.92" customHeight="1">
      <c r="A83" s="12"/>
      <c r="B83" s="195"/>
      <c r="C83" s="196"/>
      <c r="D83" s="197" t="s">
        <v>75</v>
      </c>
      <c r="E83" s="198" t="s">
        <v>168</v>
      </c>
      <c r="F83" s="198" t="s">
        <v>169</v>
      </c>
      <c r="G83" s="196"/>
      <c r="H83" s="196"/>
      <c r="I83" s="199"/>
      <c r="J83" s="200">
        <f>BK83</f>
        <v>0</v>
      </c>
      <c r="K83" s="196"/>
      <c r="L83" s="201"/>
      <c r="M83" s="202"/>
      <c r="N83" s="203"/>
      <c r="O83" s="203"/>
      <c r="P83" s="204">
        <f>P84+P101</f>
        <v>0</v>
      </c>
      <c r="Q83" s="203"/>
      <c r="R83" s="204">
        <f>R84+R101</f>
        <v>5.1526199999999998</v>
      </c>
      <c r="S83" s="203"/>
      <c r="T83" s="205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83</v>
      </c>
      <c r="AT83" s="207" t="s">
        <v>75</v>
      </c>
      <c r="AU83" s="207" t="s">
        <v>76</v>
      </c>
      <c r="AY83" s="206" t="s">
        <v>170</v>
      </c>
      <c r="BK83" s="208">
        <f>BK84+BK101</f>
        <v>0</v>
      </c>
    </row>
    <row r="84" s="12" customFormat="1" ht="22.8" customHeight="1">
      <c r="A84" s="12"/>
      <c r="B84" s="195"/>
      <c r="C84" s="196"/>
      <c r="D84" s="197" t="s">
        <v>75</v>
      </c>
      <c r="E84" s="209" t="s">
        <v>83</v>
      </c>
      <c r="F84" s="209" t="s">
        <v>171</v>
      </c>
      <c r="G84" s="196"/>
      <c r="H84" s="196"/>
      <c r="I84" s="199"/>
      <c r="J84" s="210">
        <f>BK84</f>
        <v>0</v>
      </c>
      <c r="K84" s="196"/>
      <c r="L84" s="201"/>
      <c r="M84" s="202"/>
      <c r="N84" s="203"/>
      <c r="O84" s="203"/>
      <c r="P84" s="204">
        <f>SUM(P85:P100)</f>
        <v>0</v>
      </c>
      <c r="Q84" s="203"/>
      <c r="R84" s="204">
        <f>SUM(R85:R100)</f>
        <v>5.1526199999999998</v>
      </c>
      <c r="S84" s="203"/>
      <c r="T84" s="205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6" t="s">
        <v>83</v>
      </c>
      <c r="AT84" s="207" t="s">
        <v>75</v>
      </c>
      <c r="AU84" s="207" t="s">
        <v>83</v>
      </c>
      <c r="AY84" s="206" t="s">
        <v>170</v>
      </c>
      <c r="BK84" s="208">
        <f>SUM(BK85:BK100)</f>
        <v>0</v>
      </c>
    </row>
    <row r="85" s="2" customFormat="1" ht="24.15" customHeight="1">
      <c r="A85" s="37"/>
      <c r="B85" s="38"/>
      <c r="C85" s="211" t="s">
        <v>83</v>
      </c>
      <c r="D85" s="211" t="s">
        <v>172</v>
      </c>
      <c r="E85" s="212" t="s">
        <v>680</v>
      </c>
      <c r="F85" s="213" t="s">
        <v>681</v>
      </c>
      <c r="G85" s="214" t="s">
        <v>355</v>
      </c>
      <c r="H85" s="215">
        <v>22</v>
      </c>
      <c r="I85" s="216"/>
      <c r="J85" s="217">
        <f>ROUND(I85*H85,2)</f>
        <v>0</v>
      </c>
      <c r="K85" s="213" t="s">
        <v>176</v>
      </c>
      <c r="L85" s="43"/>
      <c r="M85" s="218" t="s">
        <v>19</v>
      </c>
      <c r="N85" s="219" t="s">
        <v>47</v>
      </c>
      <c r="O85" s="83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22" t="s">
        <v>177</v>
      </c>
      <c r="AT85" s="222" t="s">
        <v>172</v>
      </c>
      <c r="AU85" s="222" t="s">
        <v>85</v>
      </c>
      <c r="AY85" s="16" t="s">
        <v>170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16" t="s">
        <v>83</v>
      </c>
      <c r="BK85" s="223">
        <f>ROUND(I85*H85,2)</f>
        <v>0</v>
      </c>
      <c r="BL85" s="16" t="s">
        <v>177</v>
      </c>
      <c r="BM85" s="222" t="s">
        <v>1732</v>
      </c>
    </row>
    <row r="86" s="2" customFormat="1">
      <c r="A86" s="37"/>
      <c r="B86" s="38"/>
      <c r="C86" s="39"/>
      <c r="D86" s="224" t="s">
        <v>179</v>
      </c>
      <c r="E86" s="39"/>
      <c r="F86" s="225" t="s">
        <v>683</v>
      </c>
      <c r="G86" s="39"/>
      <c r="H86" s="39"/>
      <c r="I86" s="226"/>
      <c r="J86" s="39"/>
      <c r="K86" s="39"/>
      <c r="L86" s="43"/>
      <c r="M86" s="227"/>
      <c r="N86" s="228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179</v>
      </c>
      <c r="AU86" s="16" t="s">
        <v>85</v>
      </c>
    </row>
    <row r="87" s="2" customFormat="1" ht="16.5" customHeight="1">
      <c r="A87" s="37"/>
      <c r="B87" s="38"/>
      <c r="C87" s="231" t="s">
        <v>85</v>
      </c>
      <c r="D87" s="231" t="s">
        <v>240</v>
      </c>
      <c r="E87" s="232" t="s">
        <v>685</v>
      </c>
      <c r="F87" s="233" t="s">
        <v>686</v>
      </c>
      <c r="G87" s="234" t="s">
        <v>191</v>
      </c>
      <c r="H87" s="235">
        <v>22</v>
      </c>
      <c r="I87" s="236"/>
      <c r="J87" s="237">
        <f>ROUND(I87*H87,2)</f>
        <v>0</v>
      </c>
      <c r="K87" s="233" t="s">
        <v>176</v>
      </c>
      <c r="L87" s="238"/>
      <c r="M87" s="239" t="s">
        <v>19</v>
      </c>
      <c r="N87" s="240" t="s">
        <v>47</v>
      </c>
      <c r="O87" s="83"/>
      <c r="P87" s="220">
        <f>O87*H87</f>
        <v>0</v>
      </c>
      <c r="Q87" s="220">
        <v>0.22</v>
      </c>
      <c r="R87" s="220">
        <f>Q87*H87</f>
        <v>4.8399999999999999</v>
      </c>
      <c r="S87" s="220">
        <v>0</v>
      </c>
      <c r="T87" s="221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22" t="s">
        <v>211</v>
      </c>
      <c r="AT87" s="222" t="s">
        <v>240</v>
      </c>
      <c r="AU87" s="222" t="s">
        <v>85</v>
      </c>
      <c r="AY87" s="16" t="s">
        <v>170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16" t="s">
        <v>83</v>
      </c>
      <c r="BK87" s="223">
        <f>ROUND(I87*H87,2)</f>
        <v>0</v>
      </c>
      <c r="BL87" s="16" t="s">
        <v>177</v>
      </c>
      <c r="BM87" s="222" t="s">
        <v>1733</v>
      </c>
    </row>
    <row r="88" s="2" customFormat="1" ht="24.15" customHeight="1">
      <c r="A88" s="37"/>
      <c r="B88" s="38"/>
      <c r="C88" s="211" t="s">
        <v>188</v>
      </c>
      <c r="D88" s="211" t="s">
        <v>172</v>
      </c>
      <c r="E88" s="212" t="s">
        <v>688</v>
      </c>
      <c r="F88" s="213" t="s">
        <v>689</v>
      </c>
      <c r="G88" s="214" t="s">
        <v>355</v>
      </c>
      <c r="H88" s="215">
        <v>22</v>
      </c>
      <c r="I88" s="216"/>
      <c r="J88" s="217">
        <f>ROUND(I88*H88,2)</f>
        <v>0</v>
      </c>
      <c r="K88" s="213" t="s">
        <v>176</v>
      </c>
      <c r="L88" s="43"/>
      <c r="M88" s="218" t="s">
        <v>19</v>
      </c>
      <c r="N88" s="219" t="s">
        <v>47</v>
      </c>
      <c r="O88" s="83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2" t="s">
        <v>177</v>
      </c>
      <c r="AT88" s="222" t="s">
        <v>172</v>
      </c>
      <c r="AU88" s="222" t="s">
        <v>85</v>
      </c>
      <c r="AY88" s="16" t="s">
        <v>170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83</v>
      </c>
      <c r="BK88" s="223">
        <f>ROUND(I88*H88,2)</f>
        <v>0</v>
      </c>
      <c r="BL88" s="16" t="s">
        <v>177</v>
      </c>
      <c r="BM88" s="222" t="s">
        <v>1734</v>
      </c>
    </row>
    <row r="89" s="2" customFormat="1">
      <c r="A89" s="37"/>
      <c r="B89" s="38"/>
      <c r="C89" s="39"/>
      <c r="D89" s="224" t="s">
        <v>179</v>
      </c>
      <c r="E89" s="39"/>
      <c r="F89" s="225" t="s">
        <v>691</v>
      </c>
      <c r="G89" s="39"/>
      <c r="H89" s="39"/>
      <c r="I89" s="226"/>
      <c r="J89" s="39"/>
      <c r="K89" s="39"/>
      <c r="L89" s="43"/>
      <c r="M89" s="227"/>
      <c r="N89" s="228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179</v>
      </c>
      <c r="AU89" s="16" t="s">
        <v>85</v>
      </c>
    </row>
    <row r="90" s="2" customFormat="1" ht="16.5" customHeight="1">
      <c r="A90" s="37"/>
      <c r="B90" s="38"/>
      <c r="C90" s="231" t="s">
        <v>177</v>
      </c>
      <c r="D90" s="231" t="s">
        <v>240</v>
      </c>
      <c r="E90" s="232" t="s">
        <v>692</v>
      </c>
      <c r="F90" s="233" t="s">
        <v>693</v>
      </c>
      <c r="G90" s="234" t="s">
        <v>355</v>
      </c>
      <c r="H90" s="235">
        <v>8</v>
      </c>
      <c r="I90" s="236"/>
      <c r="J90" s="237">
        <f>ROUND(I90*H90,2)</f>
        <v>0</v>
      </c>
      <c r="K90" s="233" t="s">
        <v>176</v>
      </c>
      <c r="L90" s="238"/>
      <c r="M90" s="239" t="s">
        <v>19</v>
      </c>
      <c r="N90" s="240" t="s">
        <v>47</v>
      </c>
      <c r="O90" s="83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2" t="s">
        <v>211</v>
      </c>
      <c r="AT90" s="222" t="s">
        <v>240</v>
      </c>
      <c r="AU90" s="222" t="s">
        <v>85</v>
      </c>
      <c r="AY90" s="16" t="s">
        <v>170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6" t="s">
        <v>83</v>
      </c>
      <c r="BK90" s="223">
        <f>ROUND(I90*H90,2)</f>
        <v>0</v>
      </c>
      <c r="BL90" s="16" t="s">
        <v>177</v>
      </c>
      <c r="BM90" s="222" t="s">
        <v>1735</v>
      </c>
    </row>
    <row r="91" s="2" customFormat="1">
      <c r="A91" s="37"/>
      <c r="B91" s="38"/>
      <c r="C91" s="39"/>
      <c r="D91" s="229" t="s">
        <v>181</v>
      </c>
      <c r="E91" s="39"/>
      <c r="F91" s="230" t="s">
        <v>695</v>
      </c>
      <c r="G91" s="39"/>
      <c r="H91" s="39"/>
      <c r="I91" s="226"/>
      <c r="J91" s="39"/>
      <c r="K91" s="39"/>
      <c r="L91" s="43"/>
      <c r="M91" s="227"/>
      <c r="N91" s="228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181</v>
      </c>
      <c r="AU91" s="16" t="s">
        <v>85</v>
      </c>
    </row>
    <row r="92" s="2" customFormat="1" ht="16.5" customHeight="1">
      <c r="A92" s="37"/>
      <c r="B92" s="38"/>
      <c r="C92" s="231" t="s">
        <v>200</v>
      </c>
      <c r="D92" s="231" t="s">
        <v>240</v>
      </c>
      <c r="E92" s="232" t="s">
        <v>696</v>
      </c>
      <c r="F92" s="233" t="s">
        <v>697</v>
      </c>
      <c r="G92" s="234" t="s">
        <v>355</v>
      </c>
      <c r="H92" s="235">
        <v>7</v>
      </c>
      <c r="I92" s="236"/>
      <c r="J92" s="237">
        <f>ROUND(I92*H92,2)</f>
        <v>0</v>
      </c>
      <c r="K92" s="233" t="s">
        <v>176</v>
      </c>
      <c r="L92" s="238"/>
      <c r="M92" s="239" t="s">
        <v>19</v>
      </c>
      <c r="N92" s="240" t="s">
        <v>47</v>
      </c>
      <c r="O92" s="83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2" t="s">
        <v>211</v>
      </c>
      <c r="AT92" s="222" t="s">
        <v>240</v>
      </c>
      <c r="AU92" s="222" t="s">
        <v>85</v>
      </c>
      <c r="AY92" s="16" t="s">
        <v>170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83</v>
      </c>
      <c r="BK92" s="223">
        <f>ROUND(I92*H92,2)</f>
        <v>0</v>
      </c>
      <c r="BL92" s="16" t="s">
        <v>177</v>
      </c>
      <c r="BM92" s="222" t="s">
        <v>1736</v>
      </c>
    </row>
    <row r="93" s="2" customFormat="1">
      <c r="A93" s="37"/>
      <c r="B93" s="38"/>
      <c r="C93" s="39"/>
      <c r="D93" s="229" t="s">
        <v>181</v>
      </c>
      <c r="E93" s="39"/>
      <c r="F93" s="230" t="s">
        <v>695</v>
      </c>
      <c r="G93" s="39"/>
      <c r="H93" s="39"/>
      <c r="I93" s="226"/>
      <c r="J93" s="39"/>
      <c r="K93" s="39"/>
      <c r="L93" s="43"/>
      <c r="M93" s="227"/>
      <c r="N93" s="228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181</v>
      </c>
      <c r="AU93" s="16" t="s">
        <v>85</v>
      </c>
    </row>
    <row r="94" s="2" customFormat="1" ht="16.5" customHeight="1">
      <c r="A94" s="37"/>
      <c r="B94" s="38"/>
      <c r="C94" s="231" t="s">
        <v>203</v>
      </c>
      <c r="D94" s="231" t="s">
        <v>240</v>
      </c>
      <c r="E94" s="232" t="s">
        <v>699</v>
      </c>
      <c r="F94" s="233" t="s">
        <v>700</v>
      </c>
      <c r="G94" s="234" t="s">
        <v>355</v>
      </c>
      <c r="H94" s="235">
        <v>7</v>
      </c>
      <c r="I94" s="236"/>
      <c r="J94" s="237">
        <f>ROUND(I94*H94,2)</f>
        <v>0</v>
      </c>
      <c r="K94" s="233" t="s">
        <v>176</v>
      </c>
      <c r="L94" s="238"/>
      <c r="M94" s="239" t="s">
        <v>19</v>
      </c>
      <c r="N94" s="240" t="s">
        <v>47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211</v>
      </c>
      <c r="AT94" s="222" t="s">
        <v>240</v>
      </c>
      <c r="AU94" s="222" t="s">
        <v>85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83</v>
      </c>
      <c r="BK94" s="223">
        <f>ROUND(I94*H94,2)</f>
        <v>0</v>
      </c>
      <c r="BL94" s="16" t="s">
        <v>177</v>
      </c>
      <c r="BM94" s="222" t="s">
        <v>1737</v>
      </c>
    </row>
    <row r="95" s="2" customFormat="1">
      <c r="A95" s="37"/>
      <c r="B95" s="38"/>
      <c r="C95" s="39"/>
      <c r="D95" s="229" t="s">
        <v>181</v>
      </c>
      <c r="E95" s="39"/>
      <c r="F95" s="230" t="s">
        <v>695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181</v>
      </c>
      <c r="AU95" s="16" t="s">
        <v>85</v>
      </c>
    </row>
    <row r="96" s="2" customFormat="1" ht="16.5" customHeight="1">
      <c r="A96" s="37"/>
      <c r="B96" s="38"/>
      <c r="C96" s="211" t="s">
        <v>209</v>
      </c>
      <c r="D96" s="211" t="s">
        <v>172</v>
      </c>
      <c r="E96" s="212" t="s">
        <v>702</v>
      </c>
      <c r="F96" s="213" t="s">
        <v>703</v>
      </c>
      <c r="G96" s="214" t="s">
        <v>355</v>
      </c>
      <c r="H96" s="215">
        <v>22</v>
      </c>
      <c r="I96" s="216"/>
      <c r="J96" s="217">
        <f>ROUND(I96*H96,2)</f>
        <v>0</v>
      </c>
      <c r="K96" s="213" t="s">
        <v>176</v>
      </c>
      <c r="L96" s="43"/>
      <c r="M96" s="218" t="s">
        <v>19</v>
      </c>
      <c r="N96" s="219" t="s">
        <v>47</v>
      </c>
      <c r="O96" s="83"/>
      <c r="P96" s="220">
        <f>O96*H96</f>
        <v>0</v>
      </c>
      <c r="Q96" s="220">
        <v>5.0000000000000002E-05</v>
      </c>
      <c r="R96" s="220">
        <f>Q96*H96</f>
        <v>0.0011000000000000001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177</v>
      </c>
      <c r="AT96" s="222" t="s">
        <v>172</v>
      </c>
      <c r="AU96" s="222" t="s">
        <v>85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83</v>
      </c>
      <c r="BK96" s="223">
        <f>ROUND(I96*H96,2)</f>
        <v>0</v>
      </c>
      <c r="BL96" s="16" t="s">
        <v>177</v>
      </c>
      <c r="BM96" s="222" t="s">
        <v>1738</v>
      </c>
    </row>
    <row r="97" s="2" customFormat="1">
      <c r="A97" s="37"/>
      <c r="B97" s="38"/>
      <c r="C97" s="39"/>
      <c r="D97" s="224" t="s">
        <v>179</v>
      </c>
      <c r="E97" s="39"/>
      <c r="F97" s="225" t="s">
        <v>705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179</v>
      </c>
      <c r="AU97" s="16" t="s">
        <v>85</v>
      </c>
    </row>
    <row r="98" s="2" customFormat="1" ht="16.5" customHeight="1">
      <c r="A98" s="37"/>
      <c r="B98" s="38"/>
      <c r="C98" s="231" t="s">
        <v>211</v>
      </c>
      <c r="D98" s="231" t="s">
        <v>240</v>
      </c>
      <c r="E98" s="232" t="s">
        <v>1712</v>
      </c>
      <c r="F98" s="233" t="s">
        <v>1713</v>
      </c>
      <c r="G98" s="234" t="s">
        <v>355</v>
      </c>
      <c r="H98" s="235">
        <v>66</v>
      </c>
      <c r="I98" s="236"/>
      <c r="J98" s="237">
        <f>ROUND(I98*H98,2)</f>
        <v>0</v>
      </c>
      <c r="K98" s="233" t="s">
        <v>176</v>
      </c>
      <c r="L98" s="238"/>
      <c r="M98" s="239" t="s">
        <v>19</v>
      </c>
      <c r="N98" s="240" t="s">
        <v>47</v>
      </c>
      <c r="O98" s="83"/>
      <c r="P98" s="220">
        <f>O98*H98</f>
        <v>0</v>
      </c>
      <c r="Q98" s="220">
        <v>0.0047200000000000002</v>
      </c>
      <c r="R98" s="220">
        <f>Q98*H98</f>
        <v>0.31152000000000002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211</v>
      </c>
      <c r="AT98" s="222" t="s">
        <v>240</v>
      </c>
      <c r="AU98" s="222" t="s">
        <v>85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83</v>
      </c>
      <c r="BK98" s="223">
        <f>ROUND(I98*H98,2)</f>
        <v>0</v>
      </c>
      <c r="BL98" s="16" t="s">
        <v>177</v>
      </c>
      <c r="BM98" s="222" t="s">
        <v>1739</v>
      </c>
    </row>
    <row r="99" s="2" customFormat="1" ht="16.5" customHeight="1">
      <c r="A99" s="37"/>
      <c r="B99" s="38"/>
      <c r="C99" s="231" t="s">
        <v>213</v>
      </c>
      <c r="D99" s="231" t="s">
        <v>240</v>
      </c>
      <c r="E99" s="232" t="s">
        <v>709</v>
      </c>
      <c r="F99" s="233" t="s">
        <v>710</v>
      </c>
      <c r="G99" s="234" t="s">
        <v>456</v>
      </c>
      <c r="H99" s="235">
        <v>66</v>
      </c>
      <c r="I99" s="236"/>
      <c r="J99" s="237">
        <f>ROUND(I99*H99,2)</f>
        <v>0</v>
      </c>
      <c r="K99" s="233" t="s">
        <v>176</v>
      </c>
      <c r="L99" s="238"/>
      <c r="M99" s="239" t="s">
        <v>19</v>
      </c>
      <c r="N99" s="240" t="s">
        <v>47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211</v>
      </c>
      <c r="AT99" s="222" t="s">
        <v>240</v>
      </c>
      <c r="AU99" s="222" t="s">
        <v>85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83</v>
      </c>
      <c r="BK99" s="223">
        <f>ROUND(I99*H99,2)</f>
        <v>0</v>
      </c>
      <c r="BL99" s="16" t="s">
        <v>177</v>
      </c>
      <c r="BM99" s="222" t="s">
        <v>1740</v>
      </c>
    </row>
    <row r="100" s="2" customFormat="1" ht="16.5" customHeight="1">
      <c r="A100" s="37"/>
      <c r="B100" s="38"/>
      <c r="C100" s="231" t="s">
        <v>218</v>
      </c>
      <c r="D100" s="231" t="s">
        <v>240</v>
      </c>
      <c r="E100" s="232" t="s">
        <v>712</v>
      </c>
      <c r="F100" s="233" t="s">
        <v>713</v>
      </c>
      <c r="G100" s="234" t="s">
        <v>456</v>
      </c>
      <c r="H100" s="235">
        <v>66</v>
      </c>
      <c r="I100" s="236"/>
      <c r="J100" s="237">
        <f>ROUND(I100*H100,2)</f>
        <v>0</v>
      </c>
      <c r="K100" s="233" t="s">
        <v>176</v>
      </c>
      <c r="L100" s="238"/>
      <c r="M100" s="239" t="s">
        <v>19</v>
      </c>
      <c r="N100" s="240" t="s">
        <v>47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211</v>
      </c>
      <c r="AT100" s="222" t="s">
        <v>240</v>
      </c>
      <c r="AU100" s="222" t="s">
        <v>85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83</v>
      </c>
      <c r="BK100" s="223">
        <f>ROUND(I100*H100,2)</f>
        <v>0</v>
      </c>
      <c r="BL100" s="16" t="s">
        <v>177</v>
      </c>
      <c r="BM100" s="222" t="s">
        <v>1741</v>
      </c>
    </row>
    <row r="101" s="12" customFormat="1" ht="22.8" customHeight="1">
      <c r="A101" s="12"/>
      <c r="B101" s="195"/>
      <c r="C101" s="196"/>
      <c r="D101" s="197" t="s">
        <v>75</v>
      </c>
      <c r="E101" s="209" t="s">
        <v>407</v>
      </c>
      <c r="F101" s="209" t="s">
        <v>408</v>
      </c>
      <c r="G101" s="196"/>
      <c r="H101" s="196"/>
      <c r="I101" s="199"/>
      <c r="J101" s="210">
        <f>BK101</f>
        <v>0</v>
      </c>
      <c r="K101" s="196"/>
      <c r="L101" s="201"/>
      <c r="M101" s="202"/>
      <c r="N101" s="203"/>
      <c r="O101" s="203"/>
      <c r="P101" s="204">
        <f>SUM(P102:P103)</f>
        <v>0</v>
      </c>
      <c r="Q101" s="203"/>
      <c r="R101" s="204">
        <f>SUM(R102:R103)</f>
        <v>0</v>
      </c>
      <c r="S101" s="203"/>
      <c r="T101" s="205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6" t="s">
        <v>83</v>
      </c>
      <c r="AT101" s="207" t="s">
        <v>75</v>
      </c>
      <c r="AU101" s="207" t="s">
        <v>83</v>
      </c>
      <c r="AY101" s="206" t="s">
        <v>170</v>
      </c>
      <c r="BK101" s="208">
        <f>SUM(BK102:BK103)</f>
        <v>0</v>
      </c>
    </row>
    <row r="102" s="2" customFormat="1" ht="24.15" customHeight="1">
      <c r="A102" s="37"/>
      <c r="B102" s="38"/>
      <c r="C102" s="211" t="s">
        <v>220</v>
      </c>
      <c r="D102" s="211" t="s">
        <v>172</v>
      </c>
      <c r="E102" s="212" t="s">
        <v>410</v>
      </c>
      <c r="F102" s="213" t="s">
        <v>411</v>
      </c>
      <c r="G102" s="214" t="s">
        <v>225</v>
      </c>
      <c r="H102" s="215">
        <v>5.1529999999999996</v>
      </c>
      <c r="I102" s="216"/>
      <c r="J102" s="217">
        <f>ROUND(I102*H102,2)</f>
        <v>0</v>
      </c>
      <c r="K102" s="213" t="s">
        <v>176</v>
      </c>
      <c r="L102" s="43"/>
      <c r="M102" s="218" t="s">
        <v>19</v>
      </c>
      <c r="N102" s="219" t="s">
        <v>47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177</v>
      </c>
      <c r="AT102" s="222" t="s">
        <v>172</v>
      </c>
      <c r="AU102" s="222" t="s">
        <v>85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83</v>
      </c>
      <c r="BK102" s="223">
        <f>ROUND(I102*H102,2)</f>
        <v>0</v>
      </c>
      <c r="BL102" s="16" t="s">
        <v>177</v>
      </c>
      <c r="BM102" s="222" t="s">
        <v>1742</v>
      </c>
    </row>
    <row r="103" s="2" customFormat="1">
      <c r="A103" s="37"/>
      <c r="B103" s="38"/>
      <c r="C103" s="39"/>
      <c r="D103" s="224" t="s">
        <v>179</v>
      </c>
      <c r="E103" s="39"/>
      <c r="F103" s="225" t="s">
        <v>413</v>
      </c>
      <c r="G103" s="39"/>
      <c r="H103" s="39"/>
      <c r="I103" s="226"/>
      <c r="J103" s="39"/>
      <c r="K103" s="39"/>
      <c r="L103" s="43"/>
      <c r="M103" s="241"/>
      <c r="N103" s="242"/>
      <c r="O103" s="243"/>
      <c r="P103" s="243"/>
      <c r="Q103" s="243"/>
      <c r="R103" s="243"/>
      <c r="S103" s="243"/>
      <c r="T103" s="24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179</v>
      </c>
      <c r="AU103" s="16" t="s">
        <v>85</v>
      </c>
    </row>
    <row r="104" s="2" customFormat="1" ht="6.96" customHeight="1">
      <c r="A104" s="37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43"/>
      <c r="M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sheetProtection sheet="1" autoFilter="0" formatColumns="0" formatRows="0" objects="1" scenarios="1" spinCount="100000" saltValue="FfPUi3ZzaS6pMXJ/lr4Fw3Vh+cjfz6WKMlQLTDEUaanGtdfSurPj4j7AfFWCcgSAqg8GbZ5yDVoSn+5Mc+jsOw==" hashValue="boCU66f3pan744geL9xOKQrpgDLtzH2s8GhTwuWWX564KjKrafCxqmcvLGlO2qZq/6hbYfGHDuKEGh93Vb1ktA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83101321"/>
    <hyperlink ref="F89" r:id="rId2" display="https://podminky.urs.cz/item/CS_URS_2023_01/184102115"/>
    <hyperlink ref="F97" r:id="rId3" display="https://podminky.urs.cz/item/CS_URS_2023_01/184215132"/>
    <hyperlink ref="F103" r:id="rId4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4" customFormat="1" ht="45" customHeight="1">
      <c r="B3" s="260"/>
      <c r="C3" s="261" t="s">
        <v>1743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1744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1745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1746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1747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1748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1749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1750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1751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1752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1753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82</v>
      </c>
      <c r="F18" s="267" t="s">
        <v>1754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1755</v>
      </c>
      <c r="F19" s="267" t="s">
        <v>1756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1757</v>
      </c>
      <c r="F20" s="267" t="s">
        <v>1758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1759</v>
      </c>
      <c r="F21" s="267" t="s">
        <v>1760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1761</v>
      </c>
      <c r="F22" s="267" t="s">
        <v>1762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89</v>
      </c>
      <c r="F23" s="267" t="s">
        <v>1763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1764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1765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1766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1767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1768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1769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1770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1771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1772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156</v>
      </c>
      <c r="F36" s="267"/>
      <c r="G36" s="267" t="s">
        <v>1773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1774</v>
      </c>
      <c r="F37" s="267"/>
      <c r="G37" s="267" t="s">
        <v>1775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57</v>
      </c>
      <c r="F38" s="267"/>
      <c r="G38" s="267" t="s">
        <v>1776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58</v>
      </c>
      <c r="F39" s="267"/>
      <c r="G39" s="267" t="s">
        <v>1777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157</v>
      </c>
      <c r="F40" s="267"/>
      <c r="G40" s="267" t="s">
        <v>1778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158</v>
      </c>
      <c r="F41" s="267"/>
      <c r="G41" s="267" t="s">
        <v>1779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1780</v>
      </c>
      <c r="F42" s="267"/>
      <c r="G42" s="267" t="s">
        <v>1781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1782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1783</v>
      </c>
      <c r="F44" s="267"/>
      <c r="G44" s="267" t="s">
        <v>1784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160</v>
      </c>
      <c r="F45" s="267"/>
      <c r="G45" s="267" t="s">
        <v>1785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1786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1787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1788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1789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1790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1791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1792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1793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1794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1795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1796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1797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1798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1799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1800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1801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1802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1803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1804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1805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1806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1807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1808</v>
      </c>
      <c r="D76" s="285"/>
      <c r="E76" s="285"/>
      <c r="F76" s="285" t="s">
        <v>1809</v>
      </c>
      <c r="G76" s="286"/>
      <c r="H76" s="285" t="s">
        <v>58</v>
      </c>
      <c r="I76" s="285" t="s">
        <v>61</v>
      </c>
      <c r="J76" s="285" t="s">
        <v>1810</v>
      </c>
      <c r="K76" s="284"/>
    </row>
    <row r="77" s="1" customFormat="1" ht="17.25" customHeight="1">
      <c r="B77" s="282"/>
      <c r="C77" s="287" t="s">
        <v>1811</v>
      </c>
      <c r="D77" s="287"/>
      <c r="E77" s="287"/>
      <c r="F77" s="288" t="s">
        <v>1812</v>
      </c>
      <c r="G77" s="289"/>
      <c r="H77" s="287"/>
      <c r="I77" s="287"/>
      <c r="J77" s="287" t="s">
        <v>1813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57</v>
      </c>
      <c r="D79" s="292"/>
      <c r="E79" s="292"/>
      <c r="F79" s="293" t="s">
        <v>1814</v>
      </c>
      <c r="G79" s="294"/>
      <c r="H79" s="270" t="s">
        <v>1815</v>
      </c>
      <c r="I79" s="270" t="s">
        <v>1816</v>
      </c>
      <c r="J79" s="270">
        <v>20</v>
      </c>
      <c r="K79" s="284"/>
    </row>
    <row r="80" s="1" customFormat="1" ht="15" customHeight="1">
      <c r="B80" s="282"/>
      <c r="C80" s="270" t="s">
        <v>1817</v>
      </c>
      <c r="D80" s="270"/>
      <c r="E80" s="270"/>
      <c r="F80" s="293" t="s">
        <v>1814</v>
      </c>
      <c r="G80" s="294"/>
      <c r="H80" s="270" t="s">
        <v>1818</v>
      </c>
      <c r="I80" s="270" t="s">
        <v>1816</v>
      </c>
      <c r="J80" s="270">
        <v>120</v>
      </c>
      <c r="K80" s="284"/>
    </row>
    <row r="81" s="1" customFormat="1" ht="15" customHeight="1">
      <c r="B81" s="295"/>
      <c r="C81" s="270" t="s">
        <v>1819</v>
      </c>
      <c r="D81" s="270"/>
      <c r="E81" s="270"/>
      <c r="F81" s="293" t="s">
        <v>1820</v>
      </c>
      <c r="G81" s="294"/>
      <c r="H81" s="270" t="s">
        <v>1821</v>
      </c>
      <c r="I81" s="270" t="s">
        <v>1816</v>
      </c>
      <c r="J81" s="270">
        <v>50</v>
      </c>
      <c r="K81" s="284"/>
    </row>
    <row r="82" s="1" customFormat="1" ht="15" customHeight="1">
      <c r="B82" s="295"/>
      <c r="C82" s="270" t="s">
        <v>1822</v>
      </c>
      <c r="D82" s="270"/>
      <c r="E82" s="270"/>
      <c r="F82" s="293" t="s">
        <v>1814</v>
      </c>
      <c r="G82" s="294"/>
      <c r="H82" s="270" t="s">
        <v>1823</v>
      </c>
      <c r="I82" s="270" t="s">
        <v>1824</v>
      </c>
      <c r="J82" s="270"/>
      <c r="K82" s="284"/>
    </row>
    <row r="83" s="1" customFormat="1" ht="15" customHeight="1">
      <c r="B83" s="295"/>
      <c r="C83" s="296" t="s">
        <v>1825</v>
      </c>
      <c r="D83" s="296"/>
      <c r="E83" s="296"/>
      <c r="F83" s="297" t="s">
        <v>1820</v>
      </c>
      <c r="G83" s="296"/>
      <c r="H83" s="296" t="s">
        <v>1826</v>
      </c>
      <c r="I83" s="296" t="s">
        <v>1816</v>
      </c>
      <c r="J83" s="296">
        <v>15</v>
      </c>
      <c r="K83" s="284"/>
    </row>
    <row r="84" s="1" customFormat="1" ht="15" customHeight="1">
      <c r="B84" s="295"/>
      <c r="C84" s="296" t="s">
        <v>1827</v>
      </c>
      <c r="D84" s="296"/>
      <c r="E84" s="296"/>
      <c r="F84" s="297" t="s">
        <v>1820</v>
      </c>
      <c r="G84" s="296"/>
      <c r="H84" s="296" t="s">
        <v>1828</v>
      </c>
      <c r="I84" s="296" t="s">
        <v>1816</v>
      </c>
      <c r="J84" s="296">
        <v>15</v>
      </c>
      <c r="K84" s="284"/>
    </row>
    <row r="85" s="1" customFormat="1" ht="15" customHeight="1">
      <c r="B85" s="295"/>
      <c r="C85" s="296" t="s">
        <v>1829</v>
      </c>
      <c r="D85" s="296"/>
      <c r="E85" s="296"/>
      <c r="F85" s="297" t="s">
        <v>1820</v>
      </c>
      <c r="G85" s="296"/>
      <c r="H85" s="296" t="s">
        <v>1830</v>
      </c>
      <c r="I85" s="296" t="s">
        <v>1816</v>
      </c>
      <c r="J85" s="296">
        <v>20</v>
      </c>
      <c r="K85" s="284"/>
    </row>
    <row r="86" s="1" customFormat="1" ht="15" customHeight="1">
      <c r="B86" s="295"/>
      <c r="C86" s="296" t="s">
        <v>1831</v>
      </c>
      <c r="D86" s="296"/>
      <c r="E86" s="296"/>
      <c r="F86" s="297" t="s">
        <v>1820</v>
      </c>
      <c r="G86" s="296"/>
      <c r="H86" s="296" t="s">
        <v>1832</v>
      </c>
      <c r="I86" s="296" t="s">
        <v>1816</v>
      </c>
      <c r="J86" s="296">
        <v>20</v>
      </c>
      <c r="K86" s="284"/>
    </row>
    <row r="87" s="1" customFormat="1" ht="15" customHeight="1">
      <c r="B87" s="295"/>
      <c r="C87" s="270" t="s">
        <v>1833</v>
      </c>
      <c r="D87" s="270"/>
      <c r="E87" s="270"/>
      <c r="F87" s="293" t="s">
        <v>1820</v>
      </c>
      <c r="G87" s="294"/>
      <c r="H87" s="270" t="s">
        <v>1834</v>
      </c>
      <c r="I87" s="270" t="s">
        <v>1816</v>
      </c>
      <c r="J87" s="270">
        <v>50</v>
      </c>
      <c r="K87" s="284"/>
    </row>
    <row r="88" s="1" customFormat="1" ht="15" customHeight="1">
      <c r="B88" s="295"/>
      <c r="C88" s="270" t="s">
        <v>1835</v>
      </c>
      <c r="D88" s="270"/>
      <c r="E88" s="270"/>
      <c r="F88" s="293" t="s">
        <v>1820</v>
      </c>
      <c r="G88" s="294"/>
      <c r="H88" s="270" t="s">
        <v>1836</v>
      </c>
      <c r="I88" s="270" t="s">
        <v>1816</v>
      </c>
      <c r="J88" s="270">
        <v>20</v>
      </c>
      <c r="K88" s="284"/>
    </row>
    <row r="89" s="1" customFormat="1" ht="15" customHeight="1">
      <c r="B89" s="295"/>
      <c r="C89" s="270" t="s">
        <v>1837</v>
      </c>
      <c r="D89" s="270"/>
      <c r="E89" s="270"/>
      <c r="F89" s="293" t="s">
        <v>1820</v>
      </c>
      <c r="G89" s="294"/>
      <c r="H89" s="270" t="s">
        <v>1838</v>
      </c>
      <c r="I89" s="270" t="s">
        <v>1816</v>
      </c>
      <c r="J89" s="270">
        <v>20</v>
      </c>
      <c r="K89" s="284"/>
    </row>
    <row r="90" s="1" customFormat="1" ht="15" customHeight="1">
      <c r="B90" s="295"/>
      <c r="C90" s="270" t="s">
        <v>1839</v>
      </c>
      <c r="D90" s="270"/>
      <c r="E90" s="270"/>
      <c r="F90" s="293" t="s">
        <v>1820</v>
      </c>
      <c r="G90" s="294"/>
      <c r="H90" s="270" t="s">
        <v>1840</v>
      </c>
      <c r="I90" s="270" t="s">
        <v>1816</v>
      </c>
      <c r="J90" s="270">
        <v>50</v>
      </c>
      <c r="K90" s="284"/>
    </row>
    <row r="91" s="1" customFormat="1" ht="15" customHeight="1">
      <c r="B91" s="295"/>
      <c r="C91" s="270" t="s">
        <v>1841</v>
      </c>
      <c r="D91" s="270"/>
      <c r="E91" s="270"/>
      <c r="F91" s="293" t="s">
        <v>1820</v>
      </c>
      <c r="G91" s="294"/>
      <c r="H91" s="270" t="s">
        <v>1841</v>
      </c>
      <c r="I91" s="270" t="s">
        <v>1816</v>
      </c>
      <c r="J91" s="270">
        <v>50</v>
      </c>
      <c r="K91" s="284"/>
    </row>
    <row r="92" s="1" customFormat="1" ht="15" customHeight="1">
      <c r="B92" s="295"/>
      <c r="C92" s="270" t="s">
        <v>1842</v>
      </c>
      <c r="D92" s="270"/>
      <c r="E92" s="270"/>
      <c r="F92" s="293" t="s">
        <v>1820</v>
      </c>
      <c r="G92" s="294"/>
      <c r="H92" s="270" t="s">
        <v>1843</v>
      </c>
      <c r="I92" s="270" t="s">
        <v>1816</v>
      </c>
      <c r="J92" s="270">
        <v>255</v>
      </c>
      <c r="K92" s="284"/>
    </row>
    <row r="93" s="1" customFormat="1" ht="15" customHeight="1">
      <c r="B93" s="295"/>
      <c r="C93" s="270" t="s">
        <v>1844</v>
      </c>
      <c r="D93" s="270"/>
      <c r="E93" s="270"/>
      <c r="F93" s="293" t="s">
        <v>1814</v>
      </c>
      <c r="G93" s="294"/>
      <c r="H93" s="270" t="s">
        <v>1845</v>
      </c>
      <c r="I93" s="270" t="s">
        <v>1846</v>
      </c>
      <c r="J93" s="270"/>
      <c r="K93" s="284"/>
    </row>
    <row r="94" s="1" customFormat="1" ht="15" customHeight="1">
      <c r="B94" s="295"/>
      <c r="C94" s="270" t="s">
        <v>1847</v>
      </c>
      <c r="D94" s="270"/>
      <c r="E94" s="270"/>
      <c r="F94" s="293" t="s">
        <v>1814</v>
      </c>
      <c r="G94" s="294"/>
      <c r="H94" s="270" t="s">
        <v>1848</v>
      </c>
      <c r="I94" s="270" t="s">
        <v>1849</v>
      </c>
      <c r="J94" s="270"/>
      <c r="K94" s="284"/>
    </row>
    <row r="95" s="1" customFormat="1" ht="15" customHeight="1">
      <c r="B95" s="295"/>
      <c r="C95" s="270" t="s">
        <v>1850</v>
      </c>
      <c r="D95" s="270"/>
      <c r="E95" s="270"/>
      <c r="F95" s="293" t="s">
        <v>1814</v>
      </c>
      <c r="G95" s="294"/>
      <c r="H95" s="270" t="s">
        <v>1850</v>
      </c>
      <c r="I95" s="270" t="s">
        <v>1849</v>
      </c>
      <c r="J95" s="270"/>
      <c r="K95" s="284"/>
    </row>
    <row r="96" s="1" customFormat="1" ht="15" customHeight="1">
      <c r="B96" s="295"/>
      <c r="C96" s="270" t="s">
        <v>42</v>
      </c>
      <c r="D96" s="270"/>
      <c r="E96" s="270"/>
      <c r="F96" s="293" t="s">
        <v>1814</v>
      </c>
      <c r="G96" s="294"/>
      <c r="H96" s="270" t="s">
        <v>1851</v>
      </c>
      <c r="I96" s="270" t="s">
        <v>1849</v>
      </c>
      <c r="J96" s="270"/>
      <c r="K96" s="284"/>
    </row>
    <row r="97" s="1" customFormat="1" ht="15" customHeight="1">
      <c r="B97" s="295"/>
      <c r="C97" s="270" t="s">
        <v>52</v>
      </c>
      <c r="D97" s="270"/>
      <c r="E97" s="270"/>
      <c r="F97" s="293" t="s">
        <v>1814</v>
      </c>
      <c r="G97" s="294"/>
      <c r="H97" s="270" t="s">
        <v>1852</v>
      </c>
      <c r="I97" s="270" t="s">
        <v>1849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1853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1808</v>
      </c>
      <c r="D103" s="285"/>
      <c r="E103" s="285"/>
      <c r="F103" s="285" t="s">
        <v>1809</v>
      </c>
      <c r="G103" s="286"/>
      <c r="H103" s="285" t="s">
        <v>58</v>
      </c>
      <c r="I103" s="285" t="s">
        <v>61</v>
      </c>
      <c r="J103" s="285" t="s">
        <v>1810</v>
      </c>
      <c r="K103" s="284"/>
    </row>
    <row r="104" s="1" customFormat="1" ht="17.25" customHeight="1">
      <c r="B104" s="282"/>
      <c r="C104" s="287" t="s">
        <v>1811</v>
      </c>
      <c r="D104" s="287"/>
      <c r="E104" s="287"/>
      <c r="F104" s="288" t="s">
        <v>1812</v>
      </c>
      <c r="G104" s="289"/>
      <c r="H104" s="287"/>
      <c r="I104" s="287"/>
      <c r="J104" s="287" t="s">
        <v>1813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57</v>
      </c>
      <c r="D106" s="292"/>
      <c r="E106" s="292"/>
      <c r="F106" s="293" t="s">
        <v>1814</v>
      </c>
      <c r="G106" s="270"/>
      <c r="H106" s="270" t="s">
        <v>1854</v>
      </c>
      <c r="I106" s="270" t="s">
        <v>1816</v>
      </c>
      <c r="J106" s="270">
        <v>20</v>
      </c>
      <c r="K106" s="284"/>
    </row>
    <row r="107" s="1" customFormat="1" ht="15" customHeight="1">
      <c r="B107" s="282"/>
      <c r="C107" s="270" t="s">
        <v>1817</v>
      </c>
      <c r="D107" s="270"/>
      <c r="E107" s="270"/>
      <c r="F107" s="293" t="s">
        <v>1814</v>
      </c>
      <c r="G107" s="270"/>
      <c r="H107" s="270" t="s">
        <v>1854</v>
      </c>
      <c r="I107" s="270" t="s">
        <v>1816</v>
      </c>
      <c r="J107" s="270">
        <v>120</v>
      </c>
      <c r="K107" s="284"/>
    </row>
    <row r="108" s="1" customFormat="1" ht="15" customHeight="1">
      <c r="B108" s="295"/>
      <c r="C108" s="270" t="s">
        <v>1819</v>
      </c>
      <c r="D108" s="270"/>
      <c r="E108" s="270"/>
      <c r="F108" s="293" t="s">
        <v>1820</v>
      </c>
      <c r="G108" s="270"/>
      <c r="H108" s="270" t="s">
        <v>1854</v>
      </c>
      <c r="I108" s="270" t="s">
        <v>1816</v>
      </c>
      <c r="J108" s="270">
        <v>50</v>
      </c>
      <c r="K108" s="284"/>
    </row>
    <row r="109" s="1" customFormat="1" ht="15" customHeight="1">
      <c r="B109" s="295"/>
      <c r="C109" s="270" t="s">
        <v>1822</v>
      </c>
      <c r="D109" s="270"/>
      <c r="E109" s="270"/>
      <c r="F109" s="293" t="s">
        <v>1814</v>
      </c>
      <c r="G109" s="270"/>
      <c r="H109" s="270" t="s">
        <v>1854</v>
      </c>
      <c r="I109" s="270" t="s">
        <v>1824</v>
      </c>
      <c r="J109" s="270"/>
      <c r="K109" s="284"/>
    </row>
    <row r="110" s="1" customFormat="1" ht="15" customHeight="1">
      <c r="B110" s="295"/>
      <c r="C110" s="270" t="s">
        <v>1833</v>
      </c>
      <c r="D110" s="270"/>
      <c r="E110" s="270"/>
      <c r="F110" s="293" t="s">
        <v>1820</v>
      </c>
      <c r="G110" s="270"/>
      <c r="H110" s="270" t="s">
        <v>1854</v>
      </c>
      <c r="I110" s="270" t="s">
        <v>1816</v>
      </c>
      <c r="J110" s="270">
        <v>50</v>
      </c>
      <c r="K110" s="284"/>
    </row>
    <row r="111" s="1" customFormat="1" ht="15" customHeight="1">
      <c r="B111" s="295"/>
      <c r="C111" s="270" t="s">
        <v>1841</v>
      </c>
      <c r="D111" s="270"/>
      <c r="E111" s="270"/>
      <c r="F111" s="293" t="s">
        <v>1820</v>
      </c>
      <c r="G111" s="270"/>
      <c r="H111" s="270" t="s">
        <v>1854</v>
      </c>
      <c r="I111" s="270" t="s">
        <v>1816</v>
      </c>
      <c r="J111" s="270">
        <v>50</v>
      </c>
      <c r="K111" s="284"/>
    </row>
    <row r="112" s="1" customFormat="1" ht="15" customHeight="1">
      <c r="B112" s="295"/>
      <c r="C112" s="270" t="s">
        <v>1839</v>
      </c>
      <c r="D112" s="270"/>
      <c r="E112" s="270"/>
      <c r="F112" s="293" t="s">
        <v>1820</v>
      </c>
      <c r="G112" s="270"/>
      <c r="H112" s="270" t="s">
        <v>1854</v>
      </c>
      <c r="I112" s="270" t="s">
        <v>1816</v>
      </c>
      <c r="J112" s="270">
        <v>50</v>
      </c>
      <c r="K112" s="284"/>
    </row>
    <row r="113" s="1" customFormat="1" ht="15" customHeight="1">
      <c r="B113" s="295"/>
      <c r="C113" s="270" t="s">
        <v>57</v>
      </c>
      <c r="D113" s="270"/>
      <c r="E113" s="270"/>
      <c r="F113" s="293" t="s">
        <v>1814</v>
      </c>
      <c r="G113" s="270"/>
      <c r="H113" s="270" t="s">
        <v>1855</v>
      </c>
      <c r="I113" s="270" t="s">
        <v>1816</v>
      </c>
      <c r="J113" s="270">
        <v>20</v>
      </c>
      <c r="K113" s="284"/>
    </row>
    <row r="114" s="1" customFormat="1" ht="15" customHeight="1">
      <c r="B114" s="295"/>
      <c r="C114" s="270" t="s">
        <v>1856</v>
      </c>
      <c r="D114" s="270"/>
      <c r="E114" s="270"/>
      <c r="F114" s="293" t="s">
        <v>1814</v>
      </c>
      <c r="G114" s="270"/>
      <c r="H114" s="270" t="s">
        <v>1857</v>
      </c>
      <c r="I114" s="270" t="s">
        <v>1816</v>
      </c>
      <c r="J114" s="270">
        <v>120</v>
      </c>
      <c r="K114" s="284"/>
    </row>
    <row r="115" s="1" customFormat="1" ht="15" customHeight="1">
      <c r="B115" s="295"/>
      <c r="C115" s="270" t="s">
        <v>42</v>
      </c>
      <c r="D115" s="270"/>
      <c r="E115" s="270"/>
      <c r="F115" s="293" t="s">
        <v>1814</v>
      </c>
      <c r="G115" s="270"/>
      <c r="H115" s="270" t="s">
        <v>1858</v>
      </c>
      <c r="I115" s="270" t="s">
        <v>1849</v>
      </c>
      <c r="J115" s="270"/>
      <c r="K115" s="284"/>
    </row>
    <row r="116" s="1" customFormat="1" ht="15" customHeight="1">
      <c r="B116" s="295"/>
      <c r="C116" s="270" t="s">
        <v>52</v>
      </c>
      <c r="D116" s="270"/>
      <c r="E116" s="270"/>
      <c r="F116" s="293" t="s">
        <v>1814</v>
      </c>
      <c r="G116" s="270"/>
      <c r="H116" s="270" t="s">
        <v>1859</v>
      </c>
      <c r="I116" s="270" t="s">
        <v>1849</v>
      </c>
      <c r="J116" s="270"/>
      <c r="K116" s="284"/>
    </row>
    <row r="117" s="1" customFormat="1" ht="15" customHeight="1">
      <c r="B117" s="295"/>
      <c r="C117" s="270" t="s">
        <v>61</v>
      </c>
      <c r="D117" s="270"/>
      <c r="E117" s="270"/>
      <c r="F117" s="293" t="s">
        <v>1814</v>
      </c>
      <c r="G117" s="270"/>
      <c r="H117" s="270" t="s">
        <v>1860</v>
      </c>
      <c r="I117" s="270" t="s">
        <v>1861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1862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1808</v>
      </c>
      <c r="D123" s="285"/>
      <c r="E123" s="285"/>
      <c r="F123" s="285" t="s">
        <v>1809</v>
      </c>
      <c r="G123" s="286"/>
      <c r="H123" s="285" t="s">
        <v>58</v>
      </c>
      <c r="I123" s="285" t="s">
        <v>61</v>
      </c>
      <c r="J123" s="285" t="s">
        <v>1810</v>
      </c>
      <c r="K123" s="314"/>
    </row>
    <row r="124" s="1" customFormat="1" ht="17.25" customHeight="1">
      <c r="B124" s="313"/>
      <c r="C124" s="287" t="s">
        <v>1811</v>
      </c>
      <c r="D124" s="287"/>
      <c r="E124" s="287"/>
      <c r="F124" s="288" t="s">
        <v>1812</v>
      </c>
      <c r="G124" s="289"/>
      <c r="H124" s="287"/>
      <c r="I124" s="287"/>
      <c r="J124" s="287" t="s">
        <v>1813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1817</v>
      </c>
      <c r="D126" s="292"/>
      <c r="E126" s="292"/>
      <c r="F126" s="293" t="s">
        <v>1814</v>
      </c>
      <c r="G126" s="270"/>
      <c r="H126" s="270" t="s">
        <v>1854</v>
      </c>
      <c r="I126" s="270" t="s">
        <v>1816</v>
      </c>
      <c r="J126" s="270">
        <v>120</v>
      </c>
      <c r="K126" s="318"/>
    </row>
    <row r="127" s="1" customFormat="1" ht="15" customHeight="1">
      <c r="B127" s="315"/>
      <c r="C127" s="270" t="s">
        <v>1863</v>
      </c>
      <c r="D127" s="270"/>
      <c r="E127" s="270"/>
      <c r="F127" s="293" t="s">
        <v>1814</v>
      </c>
      <c r="G127" s="270"/>
      <c r="H127" s="270" t="s">
        <v>1864</v>
      </c>
      <c r="I127" s="270" t="s">
        <v>1816</v>
      </c>
      <c r="J127" s="270" t="s">
        <v>1865</v>
      </c>
      <c r="K127" s="318"/>
    </row>
    <row r="128" s="1" customFormat="1" ht="15" customHeight="1">
      <c r="B128" s="315"/>
      <c r="C128" s="270" t="s">
        <v>89</v>
      </c>
      <c r="D128" s="270"/>
      <c r="E128" s="270"/>
      <c r="F128" s="293" t="s">
        <v>1814</v>
      </c>
      <c r="G128" s="270"/>
      <c r="H128" s="270" t="s">
        <v>1866</v>
      </c>
      <c r="I128" s="270" t="s">
        <v>1816</v>
      </c>
      <c r="J128" s="270" t="s">
        <v>1865</v>
      </c>
      <c r="K128" s="318"/>
    </row>
    <row r="129" s="1" customFormat="1" ht="15" customHeight="1">
      <c r="B129" s="315"/>
      <c r="C129" s="270" t="s">
        <v>1825</v>
      </c>
      <c r="D129" s="270"/>
      <c r="E129" s="270"/>
      <c r="F129" s="293" t="s">
        <v>1820</v>
      </c>
      <c r="G129" s="270"/>
      <c r="H129" s="270" t="s">
        <v>1826</v>
      </c>
      <c r="I129" s="270" t="s">
        <v>1816</v>
      </c>
      <c r="J129" s="270">
        <v>15</v>
      </c>
      <c r="K129" s="318"/>
    </row>
    <row r="130" s="1" customFormat="1" ht="15" customHeight="1">
      <c r="B130" s="315"/>
      <c r="C130" s="296" t="s">
        <v>1827</v>
      </c>
      <c r="D130" s="296"/>
      <c r="E130" s="296"/>
      <c r="F130" s="297" t="s">
        <v>1820</v>
      </c>
      <c r="G130" s="296"/>
      <c r="H130" s="296" t="s">
        <v>1828</v>
      </c>
      <c r="I130" s="296" t="s">
        <v>1816</v>
      </c>
      <c r="J130" s="296">
        <v>15</v>
      </c>
      <c r="K130" s="318"/>
    </row>
    <row r="131" s="1" customFormat="1" ht="15" customHeight="1">
      <c r="B131" s="315"/>
      <c r="C131" s="296" t="s">
        <v>1829</v>
      </c>
      <c r="D131" s="296"/>
      <c r="E131" s="296"/>
      <c r="F131" s="297" t="s">
        <v>1820</v>
      </c>
      <c r="G131" s="296"/>
      <c r="H131" s="296" t="s">
        <v>1830</v>
      </c>
      <c r="I131" s="296" t="s">
        <v>1816</v>
      </c>
      <c r="J131" s="296">
        <v>20</v>
      </c>
      <c r="K131" s="318"/>
    </row>
    <row r="132" s="1" customFormat="1" ht="15" customHeight="1">
      <c r="B132" s="315"/>
      <c r="C132" s="296" t="s">
        <v>1831</v>
      </c>
      <c r="D132" s="296"/>
      <c r="E132" s="296"/>
      <c r="F132" s="297" t="s">
        <v>1820</v>
      </c>
      <c r="G132" s="296"/>
      <c r="H132" s="296" t="s">
        <v>1832</v>
      </c>
      <c r="I132" s="296" t="s">
        <v>1816</v>
      </c>
      <c r="J132" s="296">
        <v>20</v>
      </c>
      <c r="K132" s="318"/>
    </row>
    <row r="133" s="1" customFormat="1" ht="15" customHeight="1">
      <c r="B133" s="315"/>
      <c r="C133" s="270" t="s">
        <v>1819</v>
      </c>
      <c r="D133" s="270"/>
      <c r="E133" s="270"/>
      <c r="F133" s="293" t="s">
        <v>1820</v>
      </c>
      <c r="G133" s="270"/>
      <c r="H133" s="270" t="s">
        <v>1854</v>
      </c>
      <c r="I133" s="270" t="s">
        <v>1816</v>
      </c>
      <c r="J133" s="270">
        <v>50</v>
      </c>
      <c r="K133" s="318"/>
    </row>
    <row r="134" s="1" customFormat="1" ht="15" customHeight="1">
      <c r="B134" s="315"/>
      <c r="C134" s="270" t="s">
        <v>1833</v>
      </c>
      <c r="D134" s="270"/>
      <c r="E134" s="270"/>
      <c r="F134" s="293" t="s">
        <v>1820</v>
      </c>
      <c r="G134" s="270"/>
      <c r="H134" s="270" t="s">
        <v>1854</v>
      </c>
      <c r="I134" s="270" t="s">
        <v>1816</v>
      </c>
      <c r="J134" s="270">
        <v>50</v>
      </c>
      <c r="K134" s="318"/>
    </row>
    <row r="135" s="1" customFormat="1" ht="15" customHeight="1">
      <c r="B135" s="315"/>
      <c r="C135" s="270" t="s">
        <v>1839</v>
      </c>
      <c r="D135" s="270"/>
      <c r="E135" s="270"/>
      <c r="F135" s="293" t="s">
        <v>1820</v>
      </c>
      <c r="G135" s="270"/>
      <c r="H135" s="270" t="s">
        <v>1854</v>
      </c>
      <c r="I135" s="270" t="s">
        <v>1816</v>
      </c>
      <c r="J135" s="270">
        <v>50</v>
      </c>
      <c r="K135" s="318"/>
    </row>
    <row r="136" s="1" customFormat="1" ht="15" customHeight="1">
      <c r="B136" s="315"/>
      <c r="C136" s="270" t="s">
        <v>1841</v>
      </c>
      <c r="D136" s="270"/>
      <c r="E136" s="270"/>
      <c r="F136" s="293" t="s">
        <v>1820</v>
      </c>
      <c r="G136" s="270"/>
      <c r="H136" s="270" t="s">
        <v>1854</v>
      </c>
      <c r="I136" s="270" t="s">
        <v>1816</v>
      </c>
      <c r="J136" s="270">
        <v>50</v>
      </c>
      <c r="K136" s="318"/>
    </row>
    <row r="137" s="1" customFormat="1" ht="15" customHeight="1">
      <c r="B137" s="315"/>
      <c r="C137" s="270" t="s">
        <v>1842</v>
      </c>
      <c r="D137" s="270"/>
      <c r="E137" s="270"/>
      <c r="F137" s="293" t="s">
        <v>1820</v>
      </c>
      <c r="G137" s="270"/>
      <c r="H137" s="270" t="s">
        <v>1867</v>
      </c>
      <c r="I137" s="270" t="s">
        <v>1816</v>
      </c>
      <c r="J137" s="270">
        <v>255</v>
      </c>
      <c r="K137" s="318"/>
    </row>
    <row r="138" s="1" customFormat="1" ht="15" customHeight="1">
      <c r="B138" s="315"/>
      <c r="C138" s="270" t="s">
        <v>1844</v>
      </c>
      <c r="D138" s="270"/>
      <c r="E138" s="270"/>
      <c r="F138" s="293" t="s">
        <v>1814</v>
      </c>
      <c r="G138" s="270"/>
      <c r="H138" s="270" t="s">
        <v>1868</v>
      </c>
      <c r="I138" s="270" t="s">
        <v>1846</v>
      </c>
      <c r="J138" s="270"/>
      <c r="K138" s="318"/>
    </row>
    <row r="139" s="1" customFormat="1" ht="15" customHeight="1">
      <c r="B139" s="315"/>
      <c r="C139" s="270" t="s">
        <v>1847</v>
      </c>
      <c r="D139" s="270"/>
      <c r="E139" s="270"/>
      <c r="F139" s="293" t="s">
        <v>1814</v>
      </c>
      <c r="G139" s="270"/>
      <c r="H139" s="270" t="s">
        <v>1869</v>
      </c>
      <c r="I139" s="270" t="s">
        <v>1849</v>
      </c>
      <c r="J139" s="270"/>
      <c r="K139" s="318"/>
    </row>
    <row r="140" s="1" customFormat="1" ht="15" customHeight="1">
      <c r="B140" s="315"/>
      <c r="C140" s="270" t="s">
        <v>1850</v>
      </c>
      <c r="D140" s="270"/>
      <c r="E140" s="270"/>
      <c r="F140" s="293" t="s">
        <v>1814</v>
      </c>
      <c r="G140" s="270"/>
      <c r="H140" s="270" t="s">
        <v>1850</v>
      </c>
      <c r="I140" s="270" t="s">
        <v>1849</v>
      </c>
      <c r="J140" s="270"/>
      <c r="K140" s="318"/>
    </row>
    <row r="141" s="1" customFormat="1" ht="15" customHeight="1">
      <c r="B141" s="315"/>
      <c r="C141" s="270" t="s">
        <v>42</v>
      </c>
      <c r="D141" s="270"/>
      <c r="E141" s="270"/>
      <c r="F141" s="293" t="s">
        <v>1814</v>
      </c>
      <c r="G141" s="270"/>
      <c r="H141" s="270" t="s">
        <v>1870</v>
      </c>
      <c r="I141" s="270" t="s">
        <v>1849</v>
      </c>
      <c r="J141" s="270"/>
      <c r="K141" s="318"/>
    </row>
    <row r="142" s="1" customFormat="1" ht="15" customHeight="1">
      <c r="B142" s="315"/>
      <c r="C142" s="270" t="s">
        <v>1871</v>
      </c>
      <c r="D142" s="270"/>
      <c r="E142" s="270"/>
      <c r="F142" s="293" t="s">
        <v>1814</v>
      </c>
      <c r="G142" s="270"/>
      <c r="H142" s="270" t="s">
        <v>1872</v>
      </c>
      <c r="I142" s="270" t="s">
        <v>1849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1873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1808</v>
      </c>
      <c r="D148" s="285"/>
      <c r="E148" s="285"/>
      <c r="F148" s="285" t="s">
        <v>1809</v>
      </c>
      <c r="G148" s="286"/>
      <c r="H148" s="285" t="s">
        <v>58</v>
      </c>
      <c r="I148" s="285" t="s">
        <v>61</v>
      </c>
      <c r="J148" s="285" t="s">
        <v>1810</v>
      </c>
      <c r="K148" s="284"/>
    </row>
    <row r="149" s="1" customFormat="1" ht="17.25" customHeight="1">
      <c r="B149" s="282"/>
      <c r="C149" s="287" t="s">
        <v>1811</v>
      </c>
      <c r="D149" s="287"/>
      <c r="E149" s="287"/>
      <c r="F149" s="288" t="s">
        <v>1812</v>
      </c>
      <c r="G149" s="289"/>
      <c r="H149" s="287"/>
      <c r="I149" s="287"/>
      <c r="J149" s="287" t="s">
        <v>1813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1817</v>
      </c>
      <c r="D151" s="270"/>
      <c r="E151" s="270"/>
      <c r="F151" s="323" t="s">
        <v>1814</v>
      </c>
      <c r="G151" s="270"/>
      <c r="H151" s="322" t="s">
        <v>1854</v>
      </c>
      <c r="I151" s="322" t="s">
        <v>1816</v>
      </c>
      <c r="J151" s="322">
        <v>120</v>
      </c>
      <c r="K151" s="318"/>
    </row>
    <row r="152" s="1" customFormat="1" ht="15" customHeight="1">
      <c r="B152" s="295"/>
      <c r="C152" s="322" t="s">
        <v>1863</v>
      </c>
      <c r="D152" s="270"/>
      <c r="E152" s="270"/>
      <c r="F152" s="323" t="s">
        <v>1814</v>
      </c>
      <c r="G152" s="270"/>
      <c r="H152" s="322" t="s">
        <v>1874</v>
      </c>
      <c r="I152" s="322" t="s">
        <v>1816</v>
      </c>
      <c r="J152" s="322" t="s">
        <v>1865</v>
      </c>
      <c r="K152" s="318"/>
    </row>
    <row r="153" s="1" customFormat="1" ht="15" customHeight="1">
      <c r="B153" s="295"/>
      <c r="C153" s="322" t="s">
        <v>89</v>
      </c>
      <c r="D153" s="270"/>
      <c r="E153" s="270"/>
      <c r="F153" s="323" t="s">
        <v>1814</v>
      </c>
      <c r="G153" s="270"/>
      <c r="H153" s="322" t="s">
        <v>1875</v>
      </c>
      <c r="I153" s="322" t="s">
        <v>1816</v>
      </c>
      <c r="J153" s="322" t="s">
        <v>1865</v>
      </c>
      <c r="K153" s="318"/>
    </row>
    <row r="154" s="1" customFormat="1" ht="15" customHeight="1">
      <c r="B154" s="295"/>
      <c r="C154" s="322" t="s">
        <v>1819</v>
      </c>
      <c r="D154" s="270"/>
      <c r="E154" s="270"/>
      <c r="F154" s="323" t="s">
        <v>1820</v>
      </c>
      <c r="G154" s="270"/>
      <c r="H154" s="322" t="s">
        <v>1854</v>
      </c>
      <c r="I154" s="322" t="s">
        <v>1816</v>
      </c>
      <c r="J154" s="322">
        <v>50</v>
      </c>
      <c r="K154" s="318"/>
    </row>
    <row r="155" s="1" customFormat="1" ht="15" customHeight="1">
      <c r="B155" s="295"/>
      <c r="C155" s="322" t="s">
        <v>1822</v>
      </c>
      <c r="D155" s="270"/>
      <c r="E155" s="270"/>
      <c r="F155" s="323" t="s">
        <v>1814</v>
      </c>
      <c r="G155" s="270"/>
      <c r="H155" s="322" t="s">
        <v>1854</v>
      </c>
      <c r="I155" s="322" t="s">
        <v>1824</v>
      </c>
      <c r="J155" s="322"/>
      <c r="K155" s="318"/>
    </row>
    <row r="156" s="1" customFormat="1" ht="15" customHeight="1">
      <c r="B156" s="295"/>
      <c r="C156" s="322" t="s">
        <v>1833</v>
      </c>
      <c r="D156" s="270"/>
      <c r="E156" s="270"/>
      <c r="F156" s="323" t="s">
        <v>1820</v>
      </c>
      <c r="G156" s="270"/>
      <c r="H156" s="322" t="s">
        <v>1854</v>
      </c>
      <c r="I156" s="322" t="s">
        <v>1816</v>
      </c>
      <c r="J156" s="322">
        <v>50</v>
      </c>
      <c r="K156" s="318"/>
    </row>
    <row r="157" s="1" customFormat="1" ht="15" customHeight="1">
      <c r="B157" s="295"/>
      <c r="C157" s="322" t="s">
        <v>1841</v>
      </c>
      <c r="D157" s="270"/>
      <c r="E157" s="270"/>
      <c r="F157" s="323" t="s">
        <v>1820</v>
      </c>
      <c r="G157" s="270"/>
      <c r="H157" s="322" t="s">
        <v>1854</v>
      </c>
      <c r="I157" s="322" t="s">
        <v>1816</v>
      </c>
      <c r="J157" s="322">
        <v>50</v>
      </c>
      <c r="K157" s="318"/>
    </row>
    <row r="158" s="1" customFormat="1" ht="15" customHeight="1">
      <c r="B158" s="295"/>
      <c r="C158" s="322" t="s">
        <v>1839</v>
      </c>
      <c r="D158" s="270"/>
      <c r="E158" s="270"/>
      <c r="F158" s="323" t="s">
        <v>1820</v>
      </c>
      <c r="G158" s="270"/>
      <c r="H158" s="322" t="s">
        <v>1854</v>
      </c>
      <c r="I158" s="322" t="s">
        <v>1816</v>
      </c>
      <c r="J158" s="322">
        <v>50</v>
      </c>
      <c r="K158" s="318"/>
    </row>
    <row r="159" s="1" customFormat="1" ht="15" customHeight="1">
      <c r="B159" s="295"/>
      <c r="C159" s="322" t="s">
        <v>136</v>
      </c>
      <c r="D159" s="270"/>
      <c r="E159" s="270"/>
      <c r="F159" s="323" t="s">
        <v>1814</v>
      </c>
      <c r="G159" s="270"/>
      <c r="H159" s="322" t="s">
        <v>1876</v>
      </c>
      <c r="I159" s="322" t="s">
        <v>1816</v>
      </c>
      <c r="J159" s="322" t="s">
        <v>1877</v>
      </c>
      <c r="K159" s="318"/>
    </row>
    <row r="160" s="1" customFormat="1" ht="15" customHeight="1">
      <c r="B160" s="295"/>
      <c r="C160" s="322" t="s">
        <v>1878</v>
      </c>
      <c r="D160" s="270"/>
      <c r="E160" s="270"/>
      <c r="F160" s="323" t="s">
        <v>1814</v>
      </c>
      <c r="G160" s="270"/>
      <c r="H160" s="322" t="s">
        <v>1879</v>
      </c>
      <c r="I160" s="322" t="s">
        <v>1849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1880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1808</v>
      </c>
      <c r="D166" s="285"/>
      <c r="E166" s="285"/>
      <c r="F166" s="285" t="s">
        <v>1809</v>
      </c>
      <c r="G166" s="327"/>
      <c r="H166" s="328" t="s">
        <v>58</v>
      </c>
      <c r="I166" s="328" t="s">
        <v>61</v>
      </c>
      <c r="J166" s="285" t="s">
        <v>1810</v>
      </c>
      <c r="K166" s="262"/>
    </row>
    <row r="167" s="1" customFormat="1" ht="17.25" customHeight="1">
      <c r="B167" s="263"/>
      <c r="C167" s="287" t="s">
        <v>1811</v>
      </c>
      <c r="D167" s="287"/>
      <c r="E167" s="287"/>
      <c r="F167" s="288" t="s">
        <v>1812</v>
      </c>
      <c r="G167" s="329"/>
      <c r="H167" s="330"/>
      <c r="I167" s="330"/>
      <c r="J167" s="287" t="s">
        <v>1813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1817</v>
      </c>
      <c r="D169" s="270"/>
      <c r="E169" s="270"/>
      <c r="F169" s="293" t="s">
        <v>1814</v>
      </c>
      <c r="G169" s="270"/>
      <c r="H169" s="270" t="s">
        <v>1854</v>
      </c>
      <c r="I169" s="270" t="s">
        <v>1816</v>
      </c>
      <c r="J169" s="270">
        <v>120</v>
      </c>
      <c r="K169" s="318"/>
    </row>
    <row r="170" s="1" customFormat="1" ht="15" customHeight="1">
      <c r="B170" s="295"/>
      <c r="C170" s="270" t="s">
        <v>1863</v>
      </c>
      <c r="D170" s="270"/>
      <c r="E170" s="270"/>
      <c r="F170" s="293" t="s">
        <v>1814</v>
      </c>
      <c r="G170" s="270"/>
      <c r="H170" s="270" t="s">
        <v>1864</v>
      </c>
      <c r="I170" s="270" t="s">
        <v>1816</v>
      </c>
      <c r="J170" s="270" t="s">
        <v>1865</v>
      </c>
      <c r="K170" s="318"/>
    </row>
    <row r="171" s="1" customFormat="1" ht="15" customHeight="1">
      <c r="B171" s="295"/>
      <c r="C171" s="270" t="s">
        <v>89</v>
      </c>
      <c r="D171" s="270"/>
      <c r="E171" s="270"/>
      <c r="F171" s="293" t="s">
        <v>1814</v>
      </c>
      <c r="G171" s="270"/>
      <c r="H171" s="270" t="s">
        <v>1881</v>
      </c>
      <c r="I171" s="270" t="s">
        <v>1816</v>
      </c>
      <c r="J171" s="270" t="s">
        <v>1865</v>
      </c>
      <c r="K171" s="318"/>
    </row>
    <row r="172" s="1" customFormat="1" ht="15" customHeight="1">
      <c r="B172" s="295"/>
      <c r="C172" s="270" t="s">
        <v>1819</v>
      </c>
      <c r="D172" s="270"/>
      <c r="E172" s="270"/>
      <c r="F172" s="293" t="s">
        <v>1820</v>
      </c>
      <c r="G172" s="270"/>
      <c r="H172" s="270" t="s">
        <v>1881</v>
      </c>
      <c r="I172" s="270" t="s">
        <v>1816</v>
      </c>
      <c r="J172" s="270">
        <v>50</v>
      </c>
      <c r="K172" s="318"/>
    </row>
    <row r="173" s="1" customFormat="1" ht="15" customHeight="1">
      <c r="B173" s="295"/>
      <c r="C173" s="270" t="s">
        <v>1822</v>
      </c>
      <c r="D173" s="270"/>
      <c r="E173" s="270"/>
      <c r="F173" s="293" t="s">
        <v>1814</v>
      </c>
      <c r="G173" s="270"/>
      <c r="H173" s="270" t="s">
        <v>1881</v>
      </c>
      <c r="I173" s="270" t="s">
        <v>1824</v>
      </c>
      <c r="J173" s="270"/>
      <c r="K173" s="318"/>
    </row>
    <row r="174" s="1" customFormat="1" ht="15" customHeight="1">
      <c r="B174" s="295"/>
      <c r="C174" s="270" t="s">
        <v>1833</v>
      </c>
      <c r="D174" s="270"/>
      <c r="E174" s="270"/>
      <c r="F174" s="293" t="s">
        <v>1820</v>
      </c>
      <c r="G174" s="270"/>
      <c r="H174" s="270" t="s">
        <v>1881</v>
      </c>
      <c r="I174" s="270" t="s">
        <v>1816</v>
      </c>
      <c r="J174" s="270">
        <v>50</v>
      </c>
      <c r="K174" s="318"/>
    </row>
    <row r="175" s="1" customFormat="1" ht="15" customHeight="1">
      <c r="B175" s="295"/>
      <c r="C175" s="270" t="s">
        <v>1841</v>
      </c>
      <c r="D175" s="270"/>
      <c r="E175" s="270"/>
      <c r="F175" s="293" t="s">
        <v>1820</v>
      </c>
      <c r="G175" s="270"/>
      <c r="H175" s="270" t="s">
        <v>1881</v>
      </c>
      <c r="I175" s="270" t="s">
        <v>1816</v>
      </c>
      <c r="J175" s="270">
        <v>50</v>
      </c>
      <c r="K175" s="318"/>
    </row>
    <row r="176" s="1" customFormat="1" ht="15" customHeight="1">
      <c r="B176" s="295"/>
      <c r="C176" s="270" t="s">
        <v>1839</v>
      </c>
      <c r="D176" s="270"/>
      <c r="E176" s="270"/>
      <c r="F176" s="293" t="s">
        <v>1820</v>
      </c>
      <c r="G176" s="270"/>
      <c r="H176" s="270" t="s">
        <v>1881</v>
      </c>
      <c r="I176" s="270" t="s">
        <v>1816</v>
      </c>
      <c r="J176" s="270">
        <v>50</v>
      </c>
      <c r="K176" s="318"/>
    </row>
    <row r="177" s="1" customFormat="1" ht="15" customHeight="1">
      <c r="B177" s="295"/>
      <c r="C177" s="270" t="s">
        <v>156</v>
      </c>
      <c r="D177" s="270"/>
      <c r="E177" s="270"/>
      <c r="F177" s="293" t="s">
        <v>1814</v>
      </c>
      <c r="G177" s="270"/>
      <c r="H177" s="270" t="s">
        <v>1882</v>
      </c>
      <c r="I177" s="270" t="s">
        <v>1883</v>
      </c>
      <c r="J177" s="270"/>
      <c r="K177" s="318"/>
    </row>
    <row r="178" s="1" customFormat="1" ht="15" customHeight="1">
      <c r="B178" s="295"/>
      <c r="C178" s="270" t="s">
        <v>61</v>
      </c>
      <c r="D178" s="270"/>
      <c r="E178" s="270"/>
      <c r="F178" s="293" t="s">
        <v>1814</v>
      </c>
      <c r="G178" s="270"/>
      <c r="H178" s="270" t="s">
        <v>1884</v>
      </c>
      <c r="I178" s="270" t="s">
        <v>1885</v>
      </c>
      <c r="J178" s="270">
        <v>1</v>
      </c>
      <c r="K178" s="318"/>
    </row>
    <row r="179" s="1" customFormat="1" ht="15" customHeight="1">
      <c r="B179" s="295"/>
      <c r="C179" s="270" t="s">
        <v>57</v>
      </c>
      <c r="D179" s="270"/>
      <c r="E179" s="270"/>
      <c r="F179" s="293" t="s">
        <v>1814</v>
      </c>
      <c r="G179" s="270"/>
      <c r="H179" s="270" t="s">
        <v>1886</v>
      </c>
      <c r="I179" s="270" t="s">
        <v>1816</v>
      </c>
      <c r="J179" s="270">
        <v>20</v>
      </c>
      <c r="K179" s="318"/>
    </row>
    <row r="180" s="1" customFormat="1" ht="15" customHeight="1">
      <c r="B180" s="295"/>
      <c r="C180" s="270" t="s">
        <v>58</v>
      </c>
      <c r="D180" s="270"/>
      <c r="E180" s="270"/>
      <c r="F180" s="293" t="s">
        <v>1814</v>
      </c>
      <c r="G180" s="270"/>
      <c r="H180" s="270" t="s">
        <v>1887</v>
      </c>
      <c r="I180" s="270" t="s">
        <v>1816</v>
      </c>
      <c r="J180" s="270">
        <v>255</v>
      </c>
      <c r="K180" s="318"/>
    </row>
    <row r="181" s="1" customFormat="1" ht="15" customHeight="1">
      <c r="B181" s="295"/>
      <c r="C181" s="270" t="s">
        <v>157</v>
      </c>
      <c r="D181" s="270"/>
      <c r="E181" s="270"/>
      <c r="F181" s="293" t="s">
        <v>1814</v>
      </c>
      <c r="G181" s="270"/>
      <c r="H181" s="270" t="s">
        <v>1778</v>
      </c>
      <c r="I181" s="270" t="s">
        <v>1816</v>
      </c>
      <c r="J181" s="270">
        <v>10</v>
      </c>
      <c r="K181" s="318"/>
    </row>
    <row r="182" s="1" customFormat="1" ht="15" customHeight="1">
      <c r="B182" s="295"/>
      <c r="C182" s="270" t="s">
        <v>158</v>
      </c>
      <c r="D182" s="270"/>
      <c r="E182" s="270"/>
      <c r="F182" s="293" t="s">
        <v>1814</v>
      </c>
      <c r="G182" s="270"/>
      <c r="H182" s="270" t="s">
        <v>1888</v>
      </c>
      <c r="I182" s="270" t="s">
        <v>1849</v>
      </c>
      <c r="J182" s="270"/>
      <c r="K182" s="318"/>
    </row>
    <row r="183" s="1" customFormat="1" ht="15" customHeight="1">
      <c r="B183" s="295"/>
      <c r="C183" s="270" t="s">
        <v>1889</v>
      </c>
      <c r="D183" s="270"/>
      <c r="E183" s="270"/>
      <c r="F183" s="293" t="s">
        <v>1814</v>
      </c>
      <c r="G183" s="270"/>
      <c r="H183" s="270" t="s">
        <v>1890</v>
      </c>
      <c r="I183" s="270" t="s">
        <v>1849</v>
      </c>
      <c r="J183" s="270"/>
      <c r="K183" s="318"/>
    </row>
    <row r="184" s="1" customFormat="1" ht="15" customHeight="1">
      <c r="B184" s="295"/>
      <c r="C184" s="270" t="s">
        <v>1878</v>
      </c>
      <c r="D184" s="270"/>
      <c r="E184" s="270"/>
      <c r="F184" s="293" t="s">
        <v>1814</v>
      </c>
      <c r="G184" s="270"/>
      <c r="H184" s="270" t="s">
        <v>1891</v>
      </c>
      <c r="I184" s="270" t="s">
        <v>1849</v>
      </c>
      <c r="J184" s="270"/>
      <c r="K184" s="318"/>
    </row>
    <row r="185" s="1" customFormat="1" ht="15" customHeight="1">
      <c r="B185" s="295"/>
      <c r="C185" s="270" t="s">
        <v>160</v>
      </c>
      <c r="D185" s="270"/>
      <c r="E185" s="270"/>
      <c r="F185" s="293" t="s">
        <v>1820</v>
      </c>
      <c r="G185" s="270"/>
      <c r="H185" s="270" t="s">
        <v>1892</v>
      </c>
      <c r="I185" s="270" t="s">
        <v>1816</v>
      </c>
      <c r="J185" s="270">
        <v>50</v>
      </c>
      <c r="K185" s="318"/>
    </row>
    <row r="186" s="1" customFormat="1" ht="15" customHeight="1">
      <c r="B186" s="295"/>
      <c r="C186" s="270" t="s">
        <v>1893</v>
      </c>
      <c r="D186" s="270"/>
      <c r="E186" s="270"/>
      <c r="F186" s="293" t="s">
        <v>1820</v>
      </c>
      <c r="G186" s="270"/>
      <c r="H186" s="270" t="s">
        <v>1894</v>
      </c>
      <c r="I186" s="270" t="s">
        <v>1895</v>
      </c>
      <c r="J186" s="270"/>
      <c r="K186" s="318"/>
    </row>
    <row r="187" s="1" customFormat="1" ht="15" customHeight="1">
      <c r="B187" s="295"/>
      <c r="C187" s="270" t="s">
        <v>1896</v>
      </c>
      <c r="D187" s="270"/>
      <c r="E187" s="270"/>
      <c r="F187" s="293" t="s">
        <v>1820</v>
      </c>
      <c r="G187" s="270"/>
      <c r="H187" s="270" t="s">
        <v>1897</v>
      </c>
      <c r="I187" s="270" t="s">
        <v>1895</v>
      </c>
      <c r="J187" s="270"/>
      <c r="K187" s="318"/>
    </row>
    <row r="188" s="1" customFormat="1" ht="15" customHeight="1">
      <c r="B188" s="295"/>
      <c r="C188" s="270" t="s">
        <v>1898</v>
      </c>
      <c r="D188" s="270"/>
      <c r="E188" s="270"/>
      <c r="F188" s="293" t="s">
        <v>1820</v>
      </c>
      <c r="G188" s="270"/>
      <c r="H188" s="270" t="s">
        <v>1899</v>
      </c>
      <c r="I188" s="270" t="s">
        <v>1895</v>
      </c>
      <c r="J188" s="270"/>
      <c r="K188" s="318"/>
    </row>
    <row r="189" s="1" customFormat="1" ht="15" customHeight="1">
      <c r="B189" s="295"/>
      <c r="C189" s="331" t="s">
        <v>1900</v>
      </c>
      <c r="D189" s="270"/>
      <c r="E189" s="270"/>
      <c r="F189" s="293" t="s">
        <v>1820</v>
      </c>
      <c r="G189" s="270"/>
      <c r="H189" s="270" t="s">
        <v>1901</v>
      </c>
      <c r="I189" s="270" t="s">
        <v>1902</v>
      </c>
      <c r="J189" s="332" t="s">
        <v>1903</v>
      </c>
      <c r="K189" s="318"/>
    </row>
    <row r="190" s="1" customFormat="1" ht="15" customHeight="1">
      <c r="B190" s="295"/>
      <c r="C190" s="331" t="s">
        <v>46</v>
      </c>
      <c r="D190" s="270"/>
      <c r="E190" s="270"/>
      <c r="F190" s="293" t="s">
        <v>1814</v>
      </c>
      <c r="G190" s="270"/>
      <c r="H190" s="267" t="s">
        <v>1904</v>
      </c>
      <c r="I190" s="270" t="s">
        <v>1905</v>
      </c>
      <c r="J190" s="270"/>
      <c r="K190" s="318"/>
    </row>
    <row r="191" s="1" customFormat="1" ht="15" customHeight="1">
      <c r="B191" s="295"/>
      <c r="C191" s="331" t="s">
        <v>1906</v>
      </c>
      <c r="D191" s="270"/>
      <c r="E191" s="270"/>
      <c r="F191" s="293" t="s">
        <v>1814</v>
      </c>
      <c r="G191" s="270"/>
      <c r="H191" s="270" t="s">
        <v>1907</v>
      </c>
      <c r="I191" s="270" t="s">
        <v>1849</v>
      </c>
      <c r="J191" s="270"/>
      <c r="K191" s="318"/>
    </row>
    <row r="192" s="1" customFormat="1" ht="15" customHeight="1">
      <c r="B192" s="295"/>
      <c r="C192" s="331" t="s">
        <v>1908</v>
      </c>
      <c r="D192" s="270"/>
      <c r="E192" s="270"/>
      <c r="F192" s="293" t="s">
        <v>1814</v>
      </c>
      <c r="G192" s="270"/>
      <c r="H192" s="270" t="s">
        <v>1909</v>
      </c>
      <c r="I192" s="270" t="s">
        <v>1849</v>
      </c>
      <c r="J192" s="270"/>
      <c r="K192" s="318"/>
    </row>
    <row r="193" s="1" customFormat="1" ht="15" customHeight="1">
      <c r="B193" s="295"/>
      <c r="C193" s="331" t="s">
        <v>1910</v>
      </c>
      <c r="D193" s="270"/>
      <c r="E193" s="270"/>
      <c r="F193" s="293" t="s">
        <v>1820</v>
      </c>
      <c r="G193" s="270"/>
      <c r="H193" s="270" t="s">
        <v>1911</v>
      </c>
      <c r="I193" s="270" t="s">
        <v>1849</v>
      </c>
      <c r="J193" s="270"/>
      <c r="K193" s="318"/>
    </row>
    <row r="194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="1" customFormat="1" ht="21">
      <c r="B199" s="260"/>
      <c r="C199" s="261" t="s">
        <v>1912</v>
      </c>
      <c r="D199" s="261"/>
      <c r="E199" s="261"/>
      <c r="F199" s="261"/>
      <c r="G199" s="261"/>
      <c r="H199" s="261"/>
      <c r="I199" s="261"/>
      <c r="J199" s="261"/>
      <c r="K199" s="262"/>
    </row>
    <row r="200" s="1" customFormat="1" ht="25.5" customHeight="1">
      <c r="B200" s="260"/>
      <c r="C200" s="334" t="s">
        <v>1913</v>
      </c>
      <c r="D200" s="334"/>
      <c r="E200" s="334"/>
      <c r="F200" s="334" t="s">
        <v>1914</v>
      </c>
      <c r="G200" s="335"/>
      <c r="H200" s="334" t="s">
        <v>1915</v>
      </c>
      <c r="I200" s="334"/>
      <c r="J200" s="334"/>
      <c r="K200" s="262"/>
    </row>
    <row r="20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="1" customFormat="1" ht="15" customHeight="1">
      <c r="B202" s="295"/>
      <c r="C202" s="270" t="s">
        <v>1905</v>
      </c>
      <c r="D202" s="270"/>
      <c r="E202" s="270"/>
      <c r="F202" s="293" t="s">
        <v>47</v>
      </c>
      <c r="G202" s="270"/>
      <c r="H202" s="270" t="s">
        <v>1916</v>
      </c>
      <c r="I202" s="270"/>
      <c r="J202" s="270"/>
      <c r="K202" s="318"/>
    </row>
    <row r="203" s="1" customFormat="1" ht="15" customHeight="1">
      <c r="B203" s="295"/>
      <c r="C203" s="270"/>
      <c r="D203" s="270"/>
      <c r="E203" s="270"/>
      <c r="F203" s="293" t="s">
        <v>48</v>
      </c>
      <c r="G203" s="270"/>
      <c r="H203" s="270" t="s">
        <v>1917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51</v>
      </c>
      <c r="G204" s="270"/>
      <c r="H204" s="270" t="s">
        <v>1918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49</v>
      </c>
      <c r="G205" s="270"/>
      <c r="H205" s="270" t="s">
        <v>1919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50</v>
      </c>
      <c r="G206" s="270"/>
      <c r="H206" s="270" t="s">
        <v>1920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/>
      <c r="G207" s="270"/>
      <c r="H207" s="270"/>
      <c r="I207" s="270"/>
      <c r="J207" s="270"/>
      <c r="K207" s="318"/>
    </row>
    <row r="208" s="1" customFormat="1" ht="15" customHeight="1">
      <c r="B208" s="295"/>
      <c r="C208" s="270" t="s">
        <v>1861</v>
      </c>
      <c r="D208" s="270"/>
      <c r="E208" s="270"/>
      <c r="F208" s="293" t="s">
        <v>82</v>
      </c>
      <c r="G208" s="270"/>
      <c r="H208" s="270" t="s">
        <v>1921</v>
      </c>
      <c r="I208" s="270"/>
      <c r="J208" s="270"/>
      <c r="K208" s="318"/>
    </row>
    <row r="209" s="1" customFormat="1" ht="15" customHeight="1">
      <c r="B209" s="295"/>
      <c r="C209" s="270"/>
      <c r="D209" s="270"/>
      <c r="E209" s="270"/>
      <c r="F209" s="293" t="s">
        <v>1757</v>
      </c>
      <c r="G209" s="270"/>
      <c r="H209" s="270" t="s">
        <v>1758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1755</v>
      </c>
      <c r="G210" s="270"/>
      <c r="H210" s="270" t="s">
        <v>1922</v>
      </c>
      <c r="I210" s="270"/>
      <c r="J210" s="270"/>
      <c r="K210" s="318"/>
    </row>
    <row r="211" s="1" customFormat="1" ht="15" customHeight="1">
      <c r="B211" s="336"/>
      <c r="C211" s="270"/>
      <c r="D211" s="270"/>
      <c r="E211" s="270"/>
      <c r="F211" s="293" t="s">
        <v>1759</v>
      </c>
      <c r="G211" s="331"/>
      <c r="H211" s="322" t="s">
        <v>1760</v>
      </c>
      <c r="I211" s="322"/>
      <c r="J211" s="322"/>
      <c r="K211" s="337"/>
    </row>
    <row r="212" s="1" customFormat="1" ht="15" customHeight="1">
      <c r="B212" s="336"/>
      <c r="C212" s="270"/>
      <c r="D212" s="270"/>
      <c r="E212" s="270"/>
      <c r="F212" s="293" t="s">
        <v>1761</v>
      </c>
      <c r="G212" s="331"/>
      <c r="H212" s="322" t="s">
        <v>483</v>
      </c>
      <c r="I212" s="322"/>
      <c r="J212" s="322"/>
      <c r="K212" s="337"/>
    </row>
    <row r="213" s="1" customFormat="1" ht="15" customHeight="1">
      <c r="B213" s="336"/>
      <c r="C213" s="270"/>
      <c r="D213" s="270"/>
      <c r="E213" s="270"/>
      <c r="F213" s="293"/>
      <c r="G213" s="331"/>
      <c r="H213" s="322"/>
      <c r="I213" s="322"/>
      <c r="J213" s="322"/>
      <c r="K213" s="337"/>
    </row>
    <row r="214" s="1" customFormat="1" ht="15" customHeight="1">
      <c r="B214" s="336"/>
      <c r="C214" s="270" t="s">
        <v>1885</v>
      </c>
      <c r="D214" s="270"/>
      <c r="E214" s="270"/>
      <c r="F214" s="293">
        <v>1</v>
      </c>
      <c r="G214" s="331"/>
      <c r="H214" s="322" t="s">
        <v>1923</v>
      </c>
      <c r="I214" s="322"/>
      <c r="J214" s="322"/>
      <c r="K214" s="337"/>
    </row>
    <row r="215" s="1" customFormat="1" ht="15" customHeight="1">
      <c r="B215" s="336"/>
      <c r="C215" s="270"/>
      <c r="D215" s="270"/>
      <c r="E215" s="270"/>
      <c r="F215" s="293">
        <v>2</v>
      </c>
      <c r="G215" s="331"/>
      <c r="H215" s="322" t="s">
        <v>1924</v>
      </c>
      <c r="I215" s="322"/>
      <c r="J215" s="322"/>
      <c r="K215" s="337"/>
    </row>
    <row r="216" s="1" customFormat="1" ht="15" customHeight="1">
      <c r="B216" s="336"/>
      <c r="C216" s="270"/>
      <c r="D216" s="270"/>
      <c r="E216" s="270"/>
      <c r="F216" s="293">
        <v>3</v>
      </c>
      <c r="G216" s="331"/>
      <c r="H216" s="322" t="s">
        <v>1925</v>
      </c>
      <c r="I216" s="322"/>
      <c r="J216" s="322"/>
      <c r="K216" s="337"/>
    </row>
    <row r="217" s="1" customFormat="1" ht="15" customHeight="1">
      <c r="B217" s="336"/>
      <c r="C217" s="270"/>
      <c r="D217" s="270"/>
      <c r="E217" s="270"/>
      <c r="F217" s="293">
        <v>4</v>
      </c>
      <c r="G217" s="331"/>
      <c r="H217" s="322" t="s">
        <v>1926</v>
      </c>
      <c r="I217" s="322"/>
      <c r="J217" s="322"/>
      <c r="K217" s="337"/>
    </row>
    <row r="218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1" customFormat="1" ht="12" customHeight="1">
      <c r="B8" s="19"/>
      <c r="D8" s="141" t="s">
        <v>131</v>
      </c>
      <c r="L8" s="19"/>
    </row>
    <row r="9" s="2" customFormat="1" ht="16.5" customHeight="1">
      <c r="A9" s="37"/>
      <c r="B9" s="43"/>
      <c r="C9" s="37"/>
      <c r="D9" s="37"/>
      <c r="E9" s="142" t="s">
        <v>132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133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134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18. 4. 2020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27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41" t="s">
        <v>29</v>
      </c>
      <c r="J17" s="132" t="s">
        <v>30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29</v>
      </c>
      <c r="J23" s="132" t="s">
        <v>36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38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29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40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42</v>
      </c>
      <c r="E32" s="37"/>
      <c r="F32" s="37"/>
      <c r="G32" s="37"/>
      <c r="H32" s="37"/>
      <c r="I32" s="37"/>
      <c r="J32" s="152">
        <f>ROUND(J101,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44</v>
      </c>
      <c r="G34" s="37"/>
      <c r="H34" s="37"/>
      <c r="I34" s="153" t="s">
        <v>43</v>
      </c>
      <c r="J34" s="153" t="s">
        <v>45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46</v>
      </c>
      <c r="E35" s="141" t="s">
        <v>47</v>
      </c>
      <c r="F35" s="155">
        <f>ROUND((SUM(BE101:BE271)),  2)</f>
        <v>0</v>
      </c>
      <c r="G35" s="37"/>
      <c r="H35" s="37"/>
      <c r="I35" s="156">
        <v>0.20999999999999999</v>
      </c>
      <c r="J35" s="155">
        <f>ROUND(((SUM(BE101:BE271))*I35),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48</v>
      </c>
      <c r="F36" s="155">
        <f>ROUND((SUM(BF101:BF271)),  2)</f>
        <v>0</v>
      </c>
      <c r="G36" s="37"/>
      <c r="H36" s="37"/>
      <c r="I36" s="156">
        <v>0.14999999999999999</v>
      </c>
      <c r="J36" s="155">
        <f>ROUND(((SUM(BF101:BF271))*I36),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49</v>
      </c>
      <c r="F37" s="155">
        <f>ROUND((SUM(BG101:BG271)),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50</v>
      </c>
      <c r="F38" s="155">
        <f>ROUND((SUM(BH101:BH271)),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51</v>
      </c>
      <c r="F39" s="155">
        <f>ROUND((SUM(BI101:BI271)),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52</v>
      </c>
      <c r="E41" s="159"/>
      <c r="F41" s="159"/>
      <c r="G41" s="160" t="s">
        <v>53</v>
      </c>
      <c r="H41" s="161" t="s">
        <v>54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135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Polní cesty stavby D6 v k.ú. Řevničov(CU2023/1)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131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132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133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2023030511 - HPC 1 - severní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Řevníčov</v>
      </c>
      <c r="G56" s="39"/>
      <c r="H56" s="39"/>
      <c r="I56" s="31" t="s">
        <v>23</v>
      </c>
      <c r="J56" s="71" t="str">
        <f>IF(J14="","",J14)</f>
        <v>18. 4. 2020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Státní pozemkový úřad</v>
      </c>
      <c r="G58" s="39"/>
      <c r="H58" s="39"/>
      <c r="I58" s="31" t="s">
        <v>33</v>
      </c>
      <c r="J58" s="35" t="str">
        <f>E23</f>
        <v>S-pro servis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136</v>
      </c>
      <c r="D61" s="170"/>
      <c r="E61" s="170"/>
      <c r="F61" s="170"/>
      <c r="G61" s="170"/>
      <c r="H61" s="170"/>
      <c r="I61" s="170"/>
      <c r="J61" s="171" t="s">
        <v>137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74</v>
      </c>
      <c r="D63" s="39"/>
      <c r="E63" s="39"/>
      <c r="F63" s="39"/>
      <c r="G63" s="39"/>
      <c r="H63" s="39"/>
      <c r="I63" s="39"/>
      <c r="J63" s="101">
        <f>J101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138</v>
      </c>
    </row>
    <row r="64" s="9" customFormat="1" ht="24.96" customHeight="1">
      <c r="A64" s="9"/>
      <c r="B64" s="173"/>
      <c r="C64" s="174"/>
      <c r="D64" s="175" t="s">
        <v>139</v>
      </c>
      <c r="E64" s="176"/>
      <c r="F64" s="176"/>
      <c r="G64" s="176"/>
      <c r="H64" s="176"/>
      <c r="I64" s="176"/>
      <c r="J64" s="177">
        <f>J102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140</v>
      </c>
      <c r="E65" s="181"/>
      <c r="F65" s="181"/>
      <c r="G65" s="181"/>
      <c r="H65" s="181"/>
      <c r="I65" s="181"/>
      <c r="J65" s="182">
        <f>J103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141</v>
      </c>
      <c r="E66" s="181"/>
      <c r="F66" s="181"/>
      <c r="G66" s="181"/>
      <c r="H66" s="181"/>
      <c r="I66" s="181"/>
      <c r="J66" s="182">
        <f>J163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142</v>
      </c>
      <c r="E67" s="181"/>
      <c r="F67" s="181"/>
      <c r="G67" s="181"/>
      <c r="H67" s="181"/>
      <c r="I67" s="181"/>
      <c r="J67" s="182">
        <f>J170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143</v>
      </c>
      <c r="E68" s="181"/>
      <c r="F68" s="181"/>
      <c r="G68" s="181"/>
      <c r="H68" s="181"/>
      <c r="I68" s="181"/>
      <c r="J68" s="182">
        <f>J177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144</v>
      </c>
      <c r="E69" s="181"/>
      <c r="F69" s="181"/>
      <c r="G69" s="181"/>
      <c r="H69" s="181"/>
      <c r="I69" s="181"/>
      <c r="J69" s="182">
        <f>J210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145</v>
      </c>
      <c r="E70" s="181"/>
      <c r="F70" s="181"/>
      <c r="G70" s="181"/>
      <c r="H70" s="181"/>
      <c r="I70" s="181"/>
      <c r="J70" s="182">
        <f>J214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146</v>
      </c>
      <c r="E71" s="181"/>
      <c r="F71" s="181"/>
      <c r="G71" s="181"/>
      <c r="H71" s="181"/>
      <c r="I71" s="181"/>
      <c r="J71" s="182">
        <f>J228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147</v>
      </c>
      <c r="E72" s="181"/>
      <c r="F72" s="181"/>
      <c r="G72" s="181"/>
      <c r="H72" s="181"/>
      <c r="I72" s="181"/>
      <c r="J72" s="182">
        <f>J238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3"/>
      <c r="C73" s="174"/>
      <c r="D73" s="175" t="s">
        <v>148</v>
      </c>
      <c r="E73" s="176"/>
      <c r="F73" s="176"/>
      <c r="G73" s="176"/>
      <c r="H73" s="176"/>
      <c r="I73" s="176"/>
      <c r="J73" s="177">
        <f>J241</f>
        <v>0</v>
      </c>
      <c r="K73" s="174"/>
      <c r="L73" s="178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9"/>
      <c r="C74" s="124"/>
      <c r="D74" s="180" t="s">
        <v>149</v>
      </c>
      <c r="E74" s="181"/>
      <c r="F74" s="181"/>
      <c r="G74" s="181"/>
      <c r="H74" s="181"/>
      <c r="I74" s="181"/>
      <c r="J74" s="182">
        <f>J242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9"/>
      <c r="C75" s="124"/>
      <c r="D75" s="180" t="s">
        <v>150</v>
      </c>
      <c r="E75" s="181"/>
      <c r="F75" s="181"/>
      <c r="G75" s="181"/>
      <c r="H75" s="181"/>
      <c r="I75" s="181"/>
      <c r="J75" s="182">
        <f>J254</f>
        <v>0</v>
      </c>
      <c r="K75" s="124"/>
      <c r="L75" s="18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9"/>
      <c r="C76" s="124"/>
      <c r="D76" s="180" t="s">
        <v>151</v>
      </c>
      <c r="E76" s="181"/>
      <c r="F76" s="181"/>
      <c r="G76" s="181"/>
      <c r="H76" s="181"/>
      <c r="I76" s="181"/>
      <c r="J76" s="182">
        <f>J259</f>
        <v>0</v>
      </c>
      <c r="K76" s="124"/>
      <c r="L76" s="18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9"/>
      <c r="C77" s="124"/>
      <c r="D77" s="180" t="s">
        <v>152</v>
      </c>
      <c r="E77" s="181"/>
      <c r="F77" s="181"/>
      <c r="G77" s="181"/>
      <c r="H77" s="181"/>
      <c r="I77" s="181"/>
      <c r="J77" s="182">
        <f>J262</f>
        <v>0</v>
      </c>
      <c r="K77" s="124"/>
      <c r="L77" s="18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9"/>
      <c r="C78" s="124"/>
      <c r="D78" s="180" t="s">
        <v>153</v>
      </c>
      <c r="E78" s="181"/>
      <c r="F78" s="181"/>
      <c r="G78" s="181"/>
      <c r="H78" s="181"/>
      <c r="I78" s="181"/>
      <c r="J78" s="182">
        <f>J265</f>
        <v>0</v>
      </c>
      <c r="K78" s="124"/>
      <c r="L78" s="18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9"/>
      <c r="C79" s="124"/>
      <c r="D79" s="180" t="s">
        <v>154</v>
      </c>
      <c r="E79" s="181"/>
      <c r="F79" s="181"/>
      <c r="G79" s="181"/>
      <c r="H79" s="181"/>
      <c r="I79" s="181"/>
      <c r="J79" s="182">
        <f>J269</f>
        <v>0</v>
      </c>
      <c r="K79" s="124"/>
      <c r="L79" s="18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5" s="2" customFormat="1" ht="6.96" customHeight="1">
      <c r="A85" s="37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4.96" customHeight="1">
      <c r="A86" s="37"/>
      <c r="B86" s="38"/>
      <c r="C86" s="22" t="s">
        <v>155</v>
      </c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16</v>
      </c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168" t="str">
        <f>E7</f>
        <v>Polní cesty stavby D6 v k.ú. Řevničov(CU2023/1)</v>
      </c>
      <c r="F89" s="31"/>
      <c r="G89" s="31"/>
      <c r="H89" s="31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" customFormat="1" ht="12" customHeight="1">
      <c r="B90" s="20"/>
      <c r="C90" s="31" t="s">
        <v>131</v>
      </c>
      <c r="D90" s="21"/>
      <c r="E90" s="21"/>
      <c r="F90" s="21"/>
      <c r="G90" s="21"/>
      <c r="H90" s="21"/>
      <c r="I90" s="21"/>
      <c r="J90" s="21"/>
      <c r="K90" s="21"/>
      <c r="L90" s="19"/>
    </row>
    <row r="91" s="2" customFormat="1" ht="16.5" customHeight="1">
      <c r="A91" s="37"/>
      <c r="B91" s="38"/>
      <c r="C91" s="39"/>
      <c r="D91" s="39"/>
      <c r="E91" s="168" t="s">
        <v>132</v>
      </c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2" customHeight="1">
      <c r="A92" s="37"/>
      <c r="B92" s="38"/>
      <c r="C92" s="31" t="s">
        <v>133</v>
      </c>
      <c r="D92" s="39"/>
      <c r="E92" s="39"/>
      <c r="F92" s="39"/>
      <c r="G92" s="39"/>
      <c r="H92" s="39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6.5" customHeight="1">
      <c r="A93" s="37"/>
      <c r="B93" s="38"/>
      <c r="C93" s="39"/>
      <c r="D93" s="39"/>
      <c r="E93" s="68" t="str">
        <f>E11</f>
        <v>2023030511 - HPC 1 - severní část</v>
      </c>
      <c r="F93" s="39"/>
      <c r="G93" s="39"/>
      <c r="H93" s="39"/>
      <c r="I93" s="39"/>
      <c r="J93" s="39"/>
      <c r="K93" s="39"/>
      <c r="L93" s="14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14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2" customHeight="1">
      <c r="A95" s="37"/>
      <c r="B95" s="38"/>
      <c r="C95" s="31" t="s">
        <v>21</v>
      </c>
      <c r="D95" s="39"/>
      <c r="E95" s="39"/>
      <c r="F95" s="26" t="str">
        <f>F14</f>
        <v>Řevníčov</v>
      </c>
      <c r="G95" s="39"/>
      <c r="H95" s="39"/>
      <c r="I95" s="31" t="s">
        <v>23</v>
      </c>
      <c r="J95" s="71" t="str">
        <f>IF(J14="","",J14)</f>
        <v>18. 4. 2020</v>
      </c>
      <c r="K95" s="39"/>
      <c r="L95" s="14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6.96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4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5.15" customHeight="1">
      <c r="A97" s="37"/>
      <c r="B97" s="38"/>
      <c r="C97" s="31" t="s">
        <v>25</v>
      </c>
      <c r="D97" s="39"/>
      <c r="E97" s="39"/>
      <c r="F97" s="26" t="str">
        <f>E17</f>
        <v>Státní pozemkový úřad</v>
      </c>
      <c r="G97" s="39"/>
      <c r="H97" s="39"/>
      <c r="I97" s="31" t="s">
        <v>33</v>
      </c>
      <c r="J97" s="35" t="str">
        <f>E23</f>
        <v>S-pro servis s.r.o.</v>
      </c>
      <c r="K97" s="39"/>
      <c r="L97" s="14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15.15" customHeight="1">
      <c r="A98" s="37"/>
      <c r="B98" s="38"/>
      <c r="C98" s="31" t="s">
        <v>31</v>
      </c>
      <c r="D98" s="39"/>
      <c r="E98" s="39"/>
      <c r="F98" s="26" t="str">
        <f>IF(E20="","",E20)</f>
        <v>Vyplň údaj</v>
      </c>
      <c r="G98" s="39"/>
      <c r="H98" s="39"/>
      <c r="I98" s="31" t="s">
        <v>38</v>
      </c>
      <c r="J98" s="35" t="str">
        <f>E26</f>
        <v xml:space="preserve"> </v>
      </c>
      <c r="K98" s="39"/>
      <c r="L98" s="14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14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11" customFormat="1" ht="29.28" customHeight="1">
      <c r="A100" s="184"/>
      <c r="B100" s="185"/>
      <c r="C100" s="186" t="s">
        <v>156</v>
      </c>
      <c r="D100" s="187" t="s">
        <v>61</v>
      </c>
      <c r="E100" s="187" t="s">
        <v>57</v>
      </c>
      <c r="F100" s="187" t="s">
        <v>58</v>
      </c>
      <c r="G100" s="187" t="s">
        <v>157</v>
      </c>
      <c r="H100" s="187" t="s">
        <v>158</v>
      </c>
      <c r="I100" s="187" t="s">
        <v>159</v>
      </c>
      <c r="J100" s="187" t="s">
        <v>137</v>
      </c>
      <c r="K100" s="188" t="s">
        <v>160</v>
      </c>
      <c r="L100" s="189"/>
      <c r="M100" s="91" t="s">
        <v>19</v>
      </c>
      <c r="N100" s="92" t="s">
        <v>46</v>
      </c>
      <c r="O100" s="92" t="s">
        <v>161</v>
      </c>
      <c r="P100" s="92" t="s">
        <v>162</v>
      </c>
      <c r="Q100" s="92" t="s">
        <v>163</v>
      </c>
      <c r="R100" s="92" t="s">
        <v>164</v>
      </c>
      <c r="S100" s="92" t="s">
        <v>165</v>
      </c>
      <c r="T100" s="93" t="s">
        <v>166</v>
      </c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</row>
    <row r="101" s="2" customFormat="1" ht="22.8" customHeight="1">
      <c r="A101" s="37"/>
      <c r="B101" s="38"/>
      <c r="C101" s="98" t="s">
        <v>167</v>
      </c>
      <c r="D101" s="39"/>
      <c r="E101" s="39"/>
      <c r="F101" s="39"/>
      <c r="G101" s="39"/>
      <c r="H101" s="39"/>
      <c r="I101" s="39"/>
      <c r="J101" s="190">
        <f>BK101</f>
        <v>0</v>
      </c>
      <c r="K101" s="39"/>
      <c r="L101" s="43"/>
      <c r="M101" s="94"/>
      <c r="N101" s="191"/>
      <c r="O101" s="95"/>
      <c r="P101" s="192">
        <f>P102+P241</f>
        <v>0</v>
      </c>
      <c r="Q101" s="95"/>
      <c r="R101" s="192">
        <f>R102+R241</f>
        <v>1268.3449898099998</v>
      </c>
      <c r="S101" s="95"/>
      <c r="T101" s="193">
        <f>T102+T241</f>
        <v>321.89571999999998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75</v>
      </c>
      <c r="AU101" s="16" t="s">
        <v>138</v>
      </c>
      <c r="BK101" s="194">
        <f>BK102+BK241</f>
        <v>0</v>
      </c>
    </row>
    <row r="102" s="12" customFormat="1" ht="25.92" customHeight="1">
      <c r="A102" s="12"/>
      <c r="B102" s="195"/>
      <c r="C102" s="196"/>
      <c r="D102" s="197" t="s">
        <v>75</v>
      </c>
      <c r="E102" s="198" t="s">
        <v>168</v>
      </c>
      <c r="F102" s="198" t="s">
        <v>169</v>
      </c>
      <c r="G102" s="196"/>
      <c r="H102" s="196"/>
      <c r="I102" s="199"/>
      <c r="J102" s="200">
        <f>BK102</f>
        <v>0</v>
      </c>
      <c r="K102" s="196"/>
      <c r="L102" s="201"/>
      <c r="M102" s="202"/>
      <c r="N102" s="203"/>
      <c r="O102" s="203"/>
      <c r="P102" s="204">
        <f>P103+P163+P170+P177+P210+P214+P228+P238</f>
        <v>0</v>
      </c>
      <c r="Q102" s="203"/>
      <c r="R102" s="204">
        <f>R103+R163+R170+R177+R210+R214+R228+R238</f>
        <v>1268.3449898099998</v>
      </c>
      <c r="S102" s="203"/>
      <c r="T102" s="205">
        <f>T103+T163+T170+T177+T210+T214+T228+T238</f>
        <v>321.89571999999998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6" t="s">
        <v>83</v>
      </c>
      <c r="AT102" s="207" t="s">
        <v>75</v>
      </c>
      <c r="AU102" s="207" t="s">
        <v>76</v>
      </c>
      <c r="AY102" s="206" t="s">
        <v>170</v>
      </c>
      <c r="BK102" s="208">
        <f>BK103+BK163+BK170+BK177+BK210+BK214+BK228+BK238</f>
        <v>0</v>
      </c>
    </row>
    <row r="103" s="12" customFormat="1" ht="22.8" customHeight="1">
      <c r="A103" s="12"/>
      <c r="B103" s="195"/>
      <c r="C103" s="196"/>
      <c r="D103" s="197" t="s">
        <v>75</v>
      </c>
      <c r="E103" s="209" t="s">
        <v>83</v>
      </c>
      <c r="F103" s="209" t="s">
        <v>171</v>
      </c>
      <c r="G103" s="196"/>
      <c r="H103" s="196"/>
      <c r="I103" s="199"/>
      <c r="J103" s="210">
        <f>BK103</f>
        <v>0</v>
      </c>
      <c r="K103" s="196"/>
      <c r="L103" s="201"/>
      <c r="M103" s="202"/>
      <c r="N103" s="203"/>
      <c r="O103" s="203"/>
      <c r="P103" s="204">
        <f>SUM(P104:P162)</f>
        <v>0</v>
      </c>
      <c r="Q103" s="203"/>
      <c r="R103" s="204">
        <f>SUM(R104:R162)</f>
        <v>28.875</v>
      </c>
      <c r="S103" s="203"/>
      <c r="T103" s="205">
        <f>SUM(T104:T162)</f>
        <v>271.06772000000001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6" t="s">
        <v>83</v>
      </c>
      <c r="AT103" s="207" t="s">
        <v>75</v>
      </c>
      <c r="AU103" s="207" t="s">
        <v>83</v>
      </c>
      <c r="AY103" s="206" t="s">
        <v>170</v>
      </c>
      <c r="BK103" s="208">
        <f>SUM(BK104:BK162)</f>
        <v>0</v>
      </c>
    </row>
    <row r="104" s="2" customFormat="1" ht="37.8" customHeight="1">
      <c r="A104" s="37"/>
      <c r="B104" s="38"/>
      <c r="C104" s="211" t="s">
        <v>83</v>
      </c>
      <c r="D104" s="211" t="s">
        <v>172</v>
      </c>
      <c r="E104" s="212" t="s">
        <v>173</v>
      </c>
      <c r="F104" s="213" t="s">
        <v>174</v>
      </c>
      <c r="G104" s="214" t="s">
        <v>175</v>
      </c>
      <c r="H104" s="215">
        <v>544.80799999999999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47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0.28999999999999998</v>
      </c>
      <c r="T104" s="221">
        <f>S104*H104</f>
        <v>157.99431999999999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85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83</v>
      </c>
      <c r="BK104" s="223">
        <f>ROUND(I104*H104,2)</f>
        <v>0</v>
      </c>
      <c r="BL104" s="16" t="s">
        <v>177</v>
      </c>
      <c r="BM104" s="222" t="s">
        <v>178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180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85</v>
      </c>
    </row>
    <row r="106" s="2" customFormat="1">
      <c r="A106" s="37"/>
      <c r="B106" s="38"/>
      <c r="C106" s="39"/>
      <c r="D106" s="229" t="s">
        <v>181</v>
      </c>
      <c r="E106" s="39"/>
      <c r="F106" s="230" t="s">
        <v>182</v>
      </c>
      <c r="G106" s="39"/>
      <c r="H106" s="39"/>
      <c r="I106" s="226"/>
      <c r="J106" s="39"/>
      <c r="K106" s="39"/>
      <c r="L106" s="43"/>
      <c r="M106" s="227"/>
      <c r="N106" s="228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181</v>
      </c>
      <c r="AU106" s="16" t="s">
        <v>85</v>
      </c>
    </row>
    <row r="107" s="2" customFormat="1" ht="33" customHeight="1">
      <c r="A107" s="37"/>
      <c r="B107" s="38"/>
      <c r="C107" s="211" t="s">
        <v>85</v>
      </c>
      <c r="D107" s="211" t="s">
        <v>172</v>
      </c>
      <c r="E107" s="212" t="s">
        <v>183</v>
      </c>
      <c r="F107" s="213" t="s">
        <v>184</v>
      </c>
      <c r="G107" s="214" t="s">
        <v>175</v>
      </c>
      <c r="H107" s="215">
        <v>513.97000000000003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47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0.22</v>
      </c>
      <c r="T107" s="221">
        <f>S107*H107</f>
        <v>113.07340000000001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85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83</v>
      </c>
      <c r="BK107" s="223">
        <f>ROUND(I107*H107,2)</f>
        <v>0</v>
      </c>
      <c r="BL107" s="16" t="s">
        <v>177</v>
      </c>
      <c r="BM107" s="222" t="s">
        <v>185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186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85</v>
      </c>
    </row>
    <row r="109" s="2" customFormat="1">
      <c r="A109" s="37"/>
      <c r="B109" s="38"/>
      <c r="C109" s="39"/>
      <c r="D109" s="229" t="s">
        <v>181</v>
      </c>
      <c r="E109" s="39"/>
      <c r="F109" s="230" t="s">
        <v>187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181</v>
      </c>
      <c r="AU109" s="16" t="s">
        <v>85</v>
      </c>
    </row>
    <row r="110" s="2" customFormat="1" ht="16.5" customHeight="1">
      <c r="A110" s="37"/>
      <c r="B110" s="38"/>
      <c r="C110" s="211" t="s">
        <v>188</v>
      </c>
      <c r="D110" s="211" t="s">
        <v>172</v>
      </c>
      <c r="E110" s="212" t="s">
        <v>189</v>
      </c>
      <c r="F110" s="213" t="s">
        <v>190</v>
      </c>
      <c r="G110" s="214" t="s">
        <v>191</v>
      </c>
      <c r="H110" s="215">
        <v>27.600000000000001</v>
      </c>
      <c r="I110" s="216"/>
      <c r="J110" s="217">
        <f>ROUND(I110*H110,2)</f>
        <v>0</v>
      </c>
      <c r="K110" s="213" t="s">
        <v>176</v>
      </c>
      <c r="L110" s="43"/>
      <c r="M110" s="218" t="s">
        <v>19</v>
      </c>
      <c r="N110" s="219" t="s">
        <v>47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177</v>
      </c>
      <c r="AT110" s="222" t="s">
        <v>172</v>
      </c>
      <c r="AU110" s="222" t="s">
        <v>85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83</v>
      </c>
      <c r="BK110" s="223">
        <f>ROUND(I110*H110,2)</f>
        <v>0</v>
      </c>
      <c r="BL110" s="16" t="s">
        <v>177</v>
      </c>
      <c r="BM110" s="222" t="s">
        <v>192</v>
      </c>
    </row>
    <row r="111" s="2" customFormat="1">
      <c r="A111" s="37"/>
      <c r="B111" s="38"/>
      <c r="C111" s="39"/>
      <c r="D111" s="224" t="s">
        <v>179</v>
      </c>
      <c r="E111" s="39"/>
      <c r="F111" s="225" t="s">
        <v>193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179</v>
      </c>
      <c r="AU111" s="16" t="s">
        <v>85</v>
      </c>
    </row>
    <row r="112" s="2" customFormat="1">
      <c r="A112" s="37"/>
      <c r="B112" s="38"/>
      <c r="C112" s="39"/>
      <c r="D112" s="229" t="s">
        <v>181</v>
      </c>
      <c r="E112" s="39"/>
      <c r="F112" s="230" t="s">
        <v>194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181</v>
      </c>
      <c r="AU112" s="16" t="s">
        <v>85</v>
      </c>
    </row>
    <row r="113" s="2" customFormat="1" ht="21.75" customHeight="1">
      <c r="A113" s="37"/>
      <c r="B113" s="38"/>
      <c r="C113" s="211" t="s">
        <v>177</v>
      </c>
      <c r="D113" s="211" t="s">
        <v>172</v>
      </c>
      <c r="E113" s="212" t="s">
        <v>195</v>
      </c>
      <c r="F113" s="213" t="s">
        <v>196</v>
      </c>
      <c r="G113" s="214" t="s">
        <v>191</v>
      </c>
      <c r="H113" s="215">
        <v>248.667</v>
      </c>
      <c r="I113" s="216"/>
      <c r="J113" s="217">
        <f>ROUND(I113*H113,2)</f>
        <v>0</v>
      </c>
      <c r="K113" s="213" t="s">
        <v>176</v>
      </c>
      <c r="L113" s="43"/>
      <c r="M113" s="218" t="s">
        <v>19</v>
      </c>
      <c r="N113" s="219" t="s">
        <v>47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177</v>
      </c>
      <c r="AT113" s="222" t="s">
        <v>172</v>
      </c>
      <c r="AU113" s="222" t="s">
        <v>85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83</v>
      </c>
      <c r="BK113" s="223">
        <f>ROUND(I113*H113,2)</f>
        <v>0</v>
      </c>
      <c r="BL113" s="16" t="s">
        <v>177</v>
      </c>
      <c r="BM113" s="222" t="s">
        <v>197</v>
      </c>
    </row>
    <row r="114" s="2" customFormat="1">
      <c r="A114" s="37"/>
      <c r="B114" s="38"/>
      <c r="C114" s="39"/>
      <c r="D114" s="224" t="s">
        <v>179</v>
      </c>
      <c r="E114" s="39"/>
      <c r="F114" s="225" t="s">
        <v>198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85</v>
      </c>
    </row>
    <row r="115" s="2" customFormat="1">
      <c r="A115" s="37"/>
      <c r="B115" s="38"/>
      <c r="C115" s="39"/>
      <c r="D115" s="229" t="s">
        <v>181</v>
      </c>
      <c r="E115" s="39"/>
      <c r="F115" s="230" t="s">
        <v>199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181</v>
      </c>
      <c r="AU115" s="16" t="s">
        <v>85</v>
      </c>
    </row>
    <row r="116" s="2" customFormat="1" ht="21.75" customHeight="1">
      <c r="A116" s="37"/>
      <c r="B116" s="38"/>
      <c r="C116" s="211" t="s">
        <v>200</v>
      </c>
      <c r="D116" s="211" t="s">
        <v>172</v>
      </c>
      <c r="E116" s="212" t="s">
        <v>195</v>
      </c>
      <c r="F116" s="213" t="s">
        <v>196</v>
      </c>
      <c r="G116" s="214" t="s">
        <v>191</v>
      </c>
      <c r="H116" s="215">
        <v>207.72300000000001</v>
      </c>
      <c r="I116" s="216"/>
      <c r="J116" s="217">
        <f>ROUND(I116*H116,2)</f>
        <v>0</v>
      </c>
      <c r="K116" s="213" t="s">
        <v>176</v>
      </c>
      <c r="L116" s="43"/>
      <c r="M116" s="218" t="s">
        <v>19</v>
      </c>
      <c r="N116" s="219" t="s">
        <v>47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177</v>
      </c>
      <c r="AT116" s="222" t="s">
        <v>172</v>
      </c>
      <c r="AU116" s="222" t="s">
        <v>85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83</v>
      </c>
      <c r="BK116" s="223">
        <f>ROUND(I116*H116,2)</f>
        <v>0</v>
      </c>
      <c r="BL116" s="16" t="s">
        <v>177</v>
      </c>
      <c r="BM116" s="222" t="s">
        <v>201</v>
      </c>
    </row>
    <row r="117" s="2" customFormat="1">
      <c r="A117" s="37"/>
      <c r="B117" s="38"/>
      <c r="C117" s="39"/>
      <c r="D117" s="224" t="s">
        <v>179</v>
      </c>
      <c r="E117" s="39"/>
      <c r="F117" s="225" t="s">
        <v>198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179</v>
      </c>
      <c r="AU117" s="16" t="s">
        <v>85</v>
      </c>
    </row>
    <row r="118" s="2" customFormat="1">
      <c r="A118" s="37"/>
      <c r="B118" s="38"/>
      <c r="C118" s="39"/>
      <c r="D118" s="229" t="s">
        <v>181</v>
      </c>
      <c r="E118" s="39"/>
      <c r="F118" s="230" t="s">
        <v>202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181</v>
      </c>
      <c r="AU118" s="16" t="s">
        <v>85</v>
      </c>
    </row>
    <row r="119" s="2" customFormat="1" ht="37.8" customHeight="1">
      <c r="A119" s="37"/>
      <c r="B119" s="38"/>
      <c r="C119" s="211" t="s">
        <v>203</v>
      </c>
      <c r="D119" s="211" t="s">
        <v>172</v>
      </c>
      <c r="E119" s="212" t="s">
        <v>204</v>
      </c>
      <c r="F119" s="213" t="s">
        <v>205</v>
      </c>
      <c r="G119" s="214" t="s">
        <v>191</v>
      </c>
      <c r="H119" s="215">
        <v>248.667</v>
      </c>
      <c r="I119" s="216"/>
      <c r="J119" s="217">
        <f>ROUND(I119*H119,2)</f>
        <v>0</v>
      </c>
      <c r="K119" s="213" t="s">
        <v>176</v>
      </c>
      <c r="L119" s="43"/>
      <c r="M119" s="218" t="s">
        <v>19</v>
      </c>
      <c r="N119" s="219" t="s">
        <v>47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177</v>
      </c>
      <c r="AT119" s="222" t="s">
        <v>172</v>
      </c>
      <c r="AU119" s="222" t="s">
        <v>85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83</v>
      </c>
      <c r="BK119" s="223">
        <f>ROUND(I119*H119,2)</f>
        <v>0</v>
      </c>
      <c r="BL119" s="16" t="s">
        <v>177</v>
      </c>
      <c r="BM119" s="222" t="s">
        <v>206</v>
      </c>
    </row>
    <row r="120" s="2" customFormat="1">
      <c r="A120" s="37"/>
      <c r="B120" s="38"/>
      <c r="C120" s="39"/>
      <c r="D120" s="224" t="s">
        <v>179</v>
      </c>
      <c r="E120" s="39"/>
      <c r="F120" s="225" t="s">
        <v>207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85</v>
      </c>
    </row>
    <row r="121" s="2" customFormat="1">
      <c r="A121" s="37"/>
      <c r="B121" s="38"/>
      <c r="C121" s="39"/>
      <c r="D121" s="229" t="s">
        <v>181</v>
      </c>
      <c r="E121" s="39"/>
      <c r="F121" s="230" t="s">
        <v>208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181</v>
      </c>
      <c r="AU121" s="16" t="s">
        <v>85</v>
      </c>
    </row>
    <row r="122" s="2" customFormat="1" ht="37.8" customHeight="1">
      <c r="A122" s="37"/>
      <c r="B122" s="38"/>
      <c r="C122" s="211" t="s">
        <v>209</v>
      </c>
      <c r="D122" s="211" t="s">
        <v>172</v>
      </c>
      <c r="E122" s="212" t="s">
        <v>204</v>
      </c>
      <c r="F122" s="213" t="s">
        <v>205</v>
      </c>
      <c r="G122" s="214" t="s">
        <v>191</v>
      </c>
      <c r="H122" s="215">
        <v>207.72300000000001</v>
      </c>
      <c r="I122" s="216"/>
      <c r="J122" s="217">
        <f>ROUND(I122*H122,2)</f>
        <v>0</v>
      </c>
      <c r="K122" s="213" t="s">
        <v>176</v>
      </c>
      <c r="L122" s="43"/>
      <c r="M122" s="218" t="s">
        <v>19</v>
      </c>
      <c r="N122" s="219" t="s">
        <v>47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177</v>
      </c>
      <c r="AT122" s="222" t="s">
        <v>172</v>
      </c>
      <c r="AU122" s="222" t="s">
        <v>85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83</v>
      </c>
      <c r="BK122" s="223">
        <f>ROUND(I122*H122,2)</f>
        <v>0</v>
      </c>
      <c r="BL122" s="16" t="s">
        <v>177</v>
      </c>
      <c r="BM122" s="222" t="s">
        <v>210</v>
      </c>
    </row>
    <row r="123" s="2" customFormat="1">
      <c r="A123" s="37"/>
      <c r="B123" s="38"/>
      <c r="C123" s="39"/>
      <c r="D123" s="224" t="s">
        <v>179</v>
      </c>
      <c r="E123" s="39"/>
      <c r="F123" s="225" t="s">
        <v>207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179</v>
      </c>
      <c r="AU123" s="16" t="s">
        <v>85</v>
      </c>
    </row>
    <row r="124" s="2" customFormat="1">
      <c r="A124" s="37"/>
      <c r="B124" s="38"/>
      <c r="C124" s="39"/>
      <c r="D124" s="229" t="s">
        <v>181</v>
      </c>
      <c r="E124" s="39"/>
      <c r="F124" s="230" t="s">
        <v>202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181</v>
      </c>
      <c r="AU124" s="16" t="s">
        <v>85</v>
      </c>
    </row>
    <row r="125" s="2" customFormat="1" ht="37.8" customHeight="1">
      <c r="A125" s="37"/>
      <c r="B125" s="38"/>
      <c r="C125" s="211" t="s">
        <v>211</v>
      </c>
      <c r="D125" s="211" t="s">
        <v>172</v>
      </c>
      <c r="E125" s="212" t="s">
        <v>204</v>
      </c>
      <c r="F125" s="213" t="s">
        <v>205</v>
      </c>
      <c r="G125" s="214" t="s">
        <v>191</v>
      </c>
      <c r="H125" s="215">
        <v>27.600000000000001</v>
      </c>
      <c r="I125" s="216"/>
      <c r="J125" s="217">
        <f>ROUND(I125*H125,2)</f>
        <v>0</v>
      </c>
      <c r="K125" s="213" t="s">
        <v>176</v>
      </c>
      <c r="L125" s="43"/>
      <c r="M125" s="218" t="s">
        <v>19</v>
      </c>
      <c r="N125" s="219" t="s">
        <v>47</v>
      </c>
      <c r="O125" s="83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177</v>
      </c>
      <c r="AT125" s="222" t="s">
        <v>172</v>
      </c>
      <c r="AU125" s="222" t="s">
        <v>85</v>
      </c>
      <c r="AY125" s="16" t="s">
        <v>170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83</v>
      </c>
      <c r="BK125" s="223">
        <f>ROUND(I125*H125,2)</f>
        <v>0</v>
      </c>
      <c r="BL125" s="16" t="s">
        <v>177</v>
      </c>
      <c r="BM125" s="222" t="s">
        <v>212</v>
      </c>
    </row>
    <row r="126" s="2" customFormat="1">
      <c r="A126" s="37"/>
      <c r="B126" s="38"/>
      <c r="C126" s="39"/>
      <c r="D126" s="224" t="s">
        <v>179</v>
      </c>
      <c r="E126" s="39"/>
      <c r="F126" s="225" t="s">
        <v>207</v>
      </c>
      <c r="G126" s="39"/>
      <c r="H126" s="39"/>
      <c r="I126" s="226"/>
      <c r="J126" s="39"/>
      <c r="K126" s="39"/>
      <c r="L126" s="43"/>
      <c r="M126" s="227"/>
      <c r="N126" s="228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179</v>
      </c>
      <c r="AU126" s="16" t="s">
        <v>85</v>
      </c>
    </row>
    <row r="127" s="2" customFormat="1">
      <c r="A127" s="37"/>
      <c r="B127" s="38"/>
      <c r="C127" s="39"/>
      <c r="D127" s="229" t="s">
        <v>181</v>
      </c>
      <c r="E127" s="39"/>
      <c r="F127" s="230" t="s">
        <v>194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181</v>
      </c>
      <c r="AU127" s="16" t="s">
        <v>85</v>
      </c>
    </row>
    <row r="128" s="2" customFormat="1" ht="16.5" customHeight="1">
      <c r="A128" s="37"/>
      <c r="B128" s="38"/>
      <c r="C128" s="211" t="s">
        <v>213</v>
      </c>
      <c r="D128" s="211" t="s">
        <v>172</v>
      </c>
      <c r="E128" s="212" t="s">
        <v>214</v>
      </c>
      <c r="F128" s="213" t="s">
        <v>215</v>
      </c>
      <c r="G128" s="214" t="s">
        <v>191</v>
      </c>
      <c r="H128" s="215">
        <v>248.667</v>
      </c>
      <c r="I128" s="216"/>
      <c r="J128" s="217">
        <f>ROUND(I128*H128,2)</f>
        <v>0</v>
      </c>
      <c r="K128" s="213" t="s">
        <v>176</v>
      </c>
      <c r="L128" s="43"/>
      <c r="M128" s="218" t="s">
        <v>19</v>
      </c>
      <c r="N128" s="219" t="s">
        <v>47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177</v>
      </c>
      <c r="AT128" s="222" t="s">
        <v>172</v>
      </c>
      <c r="AU128" s="222" t="s">
        <v>85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83</v>
      </c>
      <c r="BK128" s="223">
        <f>ROUND(I128*H128,2)</f>
        <v>0</v>
      </c>
      <c r="BL128" s="16" t="s">
        <v>177</v>
      </c>
      <c r="BM128" s="222" t="s">
        <v>216</v>
      </c>
    </row>
    <row r="129" s="2" customFormat="1">
      <c r="A129" s="37"/>
      <c r="B129" s="38"/>
      <c r="C129" s="39"/>
      <c r="D129" s="224" t="s">
        <v>179</v>
      </c>
      <c r="E129" s="39"/>
      <c r="F129" s="225" t="s">
        <v>217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179</v>
      </c>
      <c r="AU129" s="16" t="s">
        <v>85</v>
      </c>
    </row>
    <row r="130" s="2" customFormat="1">
      <c r="A130" s="37"/>
      <c r="B130" s="38"/>
      <c r="C130" s="39"/>
      <c r="D130" s="229" t="s">
        <v>181</v>
      </c>
      <c r="E130" s="39"/>
      <c r="F130" s="230" t="s">
        <v>208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181</v>
      </c>
      <c r="AU130" s="16" t="s">
        <v>85</v>
      </c>
    </row>
    <row r="131" s="2" customFormat="1" ht="16.5" customHeight="1">
      <c r="A131" s="37"/>
      <c r="B131" s="38"/>
      <c r="C131" s="211" t="s">
        <v>218</v>
      </c>
      <c r="D131" s="211" t="s">
        <v>172</v>
      </c>
      <c r="E131" s="212" t="s">
        <v>214</v>
      </c>
      <c r="F131" s="213" t="s">
        <v>215</v>
      </c>
      <c r="G131" s="214" t="s">
        <v>191</v>
      </c>
      <c r="H131" s="215">
        <v>207.72300000000001</v>
      </c>
      <c r="I131" s="216"/>
      <c r="J131" s="217">
        <f>ROUND(I131*H131,2)</f>
        <v>0</v>
      </c>
      <c r="K131" s="213" t="s">
        <v>176</v>
      </c>
      <c r="L131" s="43"/>
      <c r="M131" s="218" t="s">
        <v>19</v>
      </c>
      <c r="N131" s="219" t="s">
        <v>47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177</v>
      </c>
      <c r="AT131" s="222" t="s">
        <v>172</v>
      </c>
      <c r="AU131" s="222" t="s">
        <v>85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83</v>
      </c>
      <c r="BK131" s="223">
        <f>ROUND(I131*H131,2)</f>
        <v>0</v>
      </c>
      <c r="BL131" s="16" t="s">
        <v>177</v>
      </c>
      <c r="BM131" s="222" t="s">
        <v>219</v>
      </c>
    </row>
    <row r="132" s="2" customFormat="1">
      <c r="A132" s="37"/>
      <c r="B132" s="38"/>
      <c r="C132" s="39"/>
      <c r="D132" s="224" t="s">
        <v>179</v>
      </c>
      <c r="E132" s="39"/>
      <c r="F132" s="225" t="s">
        <v>217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179</v>
      </c>
      <c r="AU132" s="16" t="s">
        <v>85</v>
      </c>
    </row>
    <row r="133" s="2" customFormat="1">
      <c r="A133" s="37"/>
      <c r="B133" s="38"/>
      <c r="C133" s="39"/>
      <c r="D133" s="229" t="s">
        <v>181</v>
      </c>
      <c r="E133" s="39"/>
      <c r="F133" s="230" t="s">
        <v>202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181</v>
      </c>
      <c r="AU133" s="16" t="s">
        <v>85</v>
      </c>
    </row>
    <row r="134" s="2" customFormat="1" ht="16.5" customHeight="1">
      <c r="A134" s="37"/>
      <c r="B134" s="38"/>
      <c r="C134" s="211" t="s">
        <v>220</v>
      </c>
      <c r="D134" s="211" t="s">
        <v>172</v>
      </c>
      <c r="E134" s="212" t="s">
        <v>214</v>
      </c>
      <c r="F134" s="213" t="s">
        <v>215</v>
      </c>
      <c r="G134" s="214" t="s">
        <v>191</v>
      </c>
      <c r="H134" s="215">
        <v>27.600000000000001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47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177</v>
      </c>
      <c r="AT134" s="222" t="s">
        <v>172</v>
      </c>
      <c r="AU134" s="222" t="s">
        <v>85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83</v>
      </c>
      <c r="BK134" s="223">
        <f>ROUND(I134*H134,2)</f>
        <v>0</v>
      </c>
      <c r="BL134" s="16" t="s">
        <v>177</v>
      </c>
      <c r="BM134" s="222" t="s">
        <v>221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217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85</v>
      </c>
    </row>
    <row r="136" s="2" customFormat="1">
      <c r="A136" s="37"/>
      <c r="B136" s="38"/>
      <c r="C136" s="39"/>
      <c r="D136" s="229" t="s">
        <v>181</v>
      </c>
      <c r="E136" s="39"/>
      <c r="F136" s="230" t="s">
        <v>194</v>
      </c>
      <c r="G136" s="39"/>
      <c r="H136" s="39"/>
      <c r="I136" s="226"/>
      <c r="J136" s="39"/>
      <c r="K136" s="39"/>
      <c r="L136" s="43"/>
      <c r="M136" s="227"/>
      <c r="N136" s="228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181</v>
      </c>
      <c r="AU136" s="16" t="s">
        <v>85</v>
      </c>
    </row>
    <row r="137" s="2" customFormat="1" ht="16.5" customHeight="1">
      <c r="A137" s="37"/>
      <c r="B137" s="38"/>
      <c r="C137" s="211" t="s">
        <v>222</v>
      </c>
      <c r="D137" s="211" t="s">
        <v>172</v>
      </c>
      <c r="E137" s="212" t="s">
        <v>223</v>
      </c>
      <c r="F137" s="213" t="s">
        <v>224</v>
      </c>
      <c r="G137" s="214" t="s">
        <v>225</v>
      </c>
      <c r="H137" s="215">
        <v>435.16699999999997</v>
      </c>
      <c r="I137" s="216"/>
      <c r="J137" s="217">
        <f>ROUND(I137*H137,2)</f>
        <v>0</v>
      </c>
      <c r="K137" s="213" t="s">
        <v>176</v>
      </c>
      <c r="L137" s="43"/>
      <c r="M137" s="218" t="s">
        <v>19</v>
      </c>
      <c r="N137" s="219" t="s">
        <v>47</v>
      </c>
      <c r="O137" s="83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177</v>
      </c>
      <c r="AT137" s="222" t="s">
        <v>172</v>
      </c>
      <c r="AU137" s="222" t="s">
        <v>85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83</v>
      </c>
      <c r="BK137" s="223">
        <f>ROUND(I137*H137,2)</f>
        <v>0</v>
      </c>
      <c r="BL137" s="16" t="s">
        <v>177</v>
      </c>
      <c r="BM137" s="222" t="s">
        <v>226</v>
      </c>
    </row>
    <row r="138" s="2" customFormat="1">
      <c r="A138" s="37"/>
      <c r="B138" s="38"/>
      <c r="C138" s="39"/>
      <c r="D138" s="224" t="s">
        <v>179</v>
      </c>
      <c r="E138" s="39"/>
      <c r="F138" s="225" t="s">
        <v>227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179</v>
      </c>
      <c r="AU138" s="16" t="s">
        <v>85</v>
      </c>
    </row>
    <row r="139" s="2" customFormat="1">
      <c r="A139" s="37"/>
      <c r="B139" s="38"/>
      <c r="C139" s="39"/>
      <c r="D139" s="229" t="s">
        <v>181</v>
      </c>
      <c r="E139" s="39"/>
      <c r="F139" s="230" t="s">
        <v>228</v>
      </c>
      <c r="G139" s="39"/>
      <c r="H139" s="39"/>
      <c r="I139" s="226"/>
      <c r="J139" s="39"/>
      <c r="K139" s="39"/>
      <c r="L139" s="43"/>
      <c r="M139" s="227"/>
      <c r="N139" s="22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181</v>
      </c>
      <c r="AU139" s="16" t="s">
        <v>85</v>
      </c>
    </row>
    <row r="140" s="2" customFormat="1" ht="16.5" customHeight="1">
      <c r="A140" s="37"/>
      <c r="B140" s="38"/>
      <c r="C140" s="211" t="s">
        <v>229</v>
      </c>
      <c r="D140" s="211" t="s">
        <v>172</v>
      </c>
      <c r="E140" s="212" t="s">
        <v>223</v>
      </c>
      <c r="F140" s="213" t="s">
        <v>224</v>
      </c>
      <c r="G140" s="214" t="s">
        <v>225</v>
      </c>
      <c r="H140" s="215">
        <v>363.51600000000002</v>
      </c>
      <c r="I140" s="216"/>
      <c r="J140" s="217">
        <f>ROUND(I140*H140,2)</f>
        <v>0</v>
      </c>
      <c r="K140" s="213" t="s">
        <v>176</v>
      </c>
      <c r="L140" s="43"/>
      <c r="M140" s="218" t="s">
        <v>19</v>
      </c>
      <c r="N140" s="219" t="s">
        <v>47</v>
      </c>
      <c r="O140" s="83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177</v>
      </c>
      <c r="AT140" s="222" t="s">
        <v>172</v>
      </c>
      <c r="AU140" s="222" t="s">
        <v>85</v>
      </c>
      <c r="AY140" s="16" t="s">
        <v>170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83</v>
      </c>
      <c r="BK140" s="223">
        <f>ROUND(I140*H140,2)</f>
        <v>0</v>
      </c>
      <c r="BL140" s="16" t="s">
        <v>177</v>
      </c>
      <c r="BM140" s="222" t="s">
        <v>230</v>
      </c>
    </row>
    <row r="141" s="2" customFormat="1">
      <c r="A141" s="37"/>
      <c r="B141" s="38"/>
      <c r="C141" s="39"/>
      <c r="D141" s="224" t="s">
        <v>179</v>
      </c>
      <c r="E141" s="39"/>
      <c r="F141" s="225" t="s">
        <v>227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179</v>
      </c>
      <c r="AU141" s="16" t="s">
        <v>85</v>
      </c>
    </row>
    <row r="142" s="2" customFormat="1">
      <c r="A142" s="37"/>
      <c r="B142" s="38"/>
      <c r="C142" s="39"/>
      <c r="D142" s="229" t="s">
        <v>181</v>
      </c>
      <c r="E142" s="39"/>
      <c r="F142" s="230" t="s">
        <v>231</v>
      </c>
      <c r="G142" s="39"/>
      <c r="H142" s="39"/>
      <c r="I142" s="226"/>
      <c r="J142" s="39"/>
      <c r="K142" s="39"/>
      <c r="L142" s="43"/>
      <c r="M142" s="227"/>
      <c r="N142" s="228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181</v>
      </c>
      <c r="AU142" s="16" t="s">
        <v>85</v>
      </c>
    </row>
    <row r="143" s="2" customFormat="1" ht="16.5" customHeight="1">
      <c r="A143" s="37"/>
      <c r="B143" s="38"/>
      <c r="C143" s="211" t="s">
        <v>232</v>
      </c>
      <c r="D143" s="211" t="s">
        <v>172</v>
      </c>
      <c r="E143" s="212" t="s">
        <v>223</v>
      </c>
      <c r="F143" s="213" t="s">
        <v>224</v>
      </c>
      <c r="G143" s="214" t="s">
        <v>225</v>
      </c>
      <c r="H143" s="215">
        <v>48.299999999999997</v>
      </c>
      <c r="I143" s="216"/>
      <c r="J143" s="217">
        <f>ROUND(I143*H143,2)</f>
        <v>0</v>
      </c>
      <c r="K143" s="213" t="s">
        <v>176</v>
      </c>
      <c r="L143" s="43"/>
      <c r="M143" s="218" t="s">
        <v>19</v>
      </c>
      <c r="N143" s="219" t="s">
        <v>47</v>
      </c>
      <c r="O143" s="83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177</v>
      </c>
      <c r="AT143" s="222" t="s">
        <v>172</v>
      </c>
      <c r="AU143" s="222" t="s">
        <v>85</v>
      </c>
      <c r="AY143" s="16" t="s">
        <v>170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83</v>
      </c>
      <c r="BK143" s="223">
        <f>ROUND(I143*H143,2)</f>
        <v>0</v>
      </c>
      <c r="BL143" s="16" t="s">
        <v>177</v>
      </c>
      <c r="BM143" s="222" t="s">
        <v>233</v>
      </c>
    </row>
    <row r="144" s="2" customFormat="1">
      <c r="A144" s="37"/>
      <c r="B144" s="38"/>
      <c r="C144" s="39"/>
      <c r="D144" s="224" t="s">
        <v>179</v>
      </c>
      <c r="E144" s="39"/>
      <c r="F144" s="225" t="s">
        <v>227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179</v>
      </c>
      <c r="AU144" s="16" t="s">
        <v>85</v>
      </c>
    </row>
    <row r="145" s="2" customFormat="1">
      <c r="A145" s="37"/>
      <c r="B145" s="38"/>
      <c r="C145" s="39"/>
      <c r="D145" s="229" t="s">
        <v>181</v>
      </c>
      <c r="E145" s="39"/>
      <c r="F145" s="230" t="s">
        <v>194</v>
      </c>
      <c r="G145" s="39"/>
      <c r="H145" s="39"/>
      <c r="I145" s="226"/>
      <c r="J145" s="39"/>
      <c r="K145" s="39"/>
      <c r="L145" s="43"/>
      <c r="M145" s="227"/>
      <c r="N145" s="228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181</v>
      </c>
      <c r="AU145" s="16" t="s">
        <v>85</v>
      </c>
    </row>
    <row r="146" s="2" customFormat="1" ht="33" customHeight="1">
      <c r="A146" s="37"/>
      <c r="B146" s="38"/>
      <c r="C146" s="211" t="s">
        <v>8</v>
      </c>
      <c r="D146" s="211" t="s">
        <v>172</v>
      </c>
      <c r="E146" s="212" t="s">
        <v>234</v>
      </c>
      <c r="F146" s="213" t="s">
        <v>235</v>
      </c>
      <c r="G146" s="214" t="s">
        <v>191</v>
      </c>
      <c r="H146" s="215">
        <v>16.5</v>
      </c>
      <c r="I146" s="216"/>
      <c r="J146" s="217">
        <f>ROUND(I146*H146,2)</f>
        <v>0</v>
      </c>
      <c r="K146" s="213" t="s">
        <v>176</v>
      </c>
      <c r="L146" s="43"/>
      <c r="M146" s="218" t="s">
        <v>19</v>
      </c>
      <c r="N146" s="219" t="s">
        <v>47</v>
      </c>
      <c r="O146" s="83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177</v>
      </c>
      <c r="AT146" s="222" t="s">
        <v>172</v>
      </c>
      <c r="AU146" s="222" t="s">
        <v>85</v>
      </c>
      <c r="AY146" s="16" t="s">
        <v>170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83</v>
      </c>
      <c r="BK146" s="223">
        <f>ROUND(I146*H146,2)</f>
        <v>0</v>
      </c>
      <c r="BL146" s="16" t="s">
        <v>177</v>
      </c>
      <c r="BM146" s="222" t="s">
        <v>236</v>
      </c>
    </row>
    <row r="147" s="2" customFormat="1">
      <c r="A147" s="37"/>
      <c r="B147" s="38"/>
      <c r="C147" s="39"/>
      <c r="D147" s="224" t="s">
        <v>179</v>
      </c>
      <c r="E147" s="39"/>
      <c r="F147" s="225" t="s">
        <v>237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179</v>
      </c>
      <c r="AU147" s="16" t="s">
        <v>85</v>
      </c>
    </row>
    <row r="148" s="2" customFormat="1">
      <c r="A148" s="37"/>
      <c r="B148" s="38"/>
      <c r="C148" s="39"/>
      <c r="D148" s="229" t="s">
        <v>181</v>
      </c>
      <c r="E148" s="39"/>
      <c r="F148" s="230" t="s">
        <v>238</v>
      </c>
      <c r="G148" s="39"/>
      <c r="H148" s="39"/>
      <c r="I148" s="226"/>
      <c r="J148" s="39"/>
      <c r="K148" s="39"/>
      <c r="L148" s="43"/>
      <c r="M148" s="227"/>
      <c r="N148" s="228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181</v>
      </c>
      <c r="AU148" s="16" t="s">
        <v>85</v>
      </c>
    </row>
    <row r="149" s="2" customFormat="1" ht="16.5" customHeight="1">
      <c r="A149" s="37"/>
      <c r="B149" s="38"/>
      <c r="C149" s="231" t="s">
        <v>239</v>
      </c>
      <c r="D149" s="231" t="s">
        <v>240</v>
      </c>
      <c r="E149" s="232" t="s">
        <v>241</v>
      </c>
      <c r="F149" s="233" t="s">
        <v>242</v>
      </c>
      <c r="G149" s="234" t="s">
        <v>225</v>
      </c>
      <c r="H149" s="235">
        <v>28.875</v>
      </c>
      <c r="I149" s="236"/>
      <c r="J149" s="237">
        <f>ROUND(I149*H149,2)</f>
        <v>0</v>
      </c>
      <c r="K149" s="233" t="s">
        <v>176</v>
      </c>
      <c r="L149" s="238"/>
      <c r="M149" s="239" t="s">
        <v>19</v>
      </c>
      <c r="N149" s="240" t="s">
        <v>47</v>
      </c>
      <c r="O149" s="83"/>
      <c r="P149" s="220">
        <f>O149*H149</f>
        <v>0</v>
      </c>
      <c r="Q149" s="220">
        <v>1</v>
      </c>
      <c r="R149" s="220">
        <f>Q149*H149</f>
        <v>28.875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211</v>
      </c>
      <c r="AT149" s="222" t="s">
        <v>240</v>
      </c>
      <c r="AU149" s="222" t="s">
        <v>85</v>
      </c>
      <c r="AY149" s="16" t="s">
        <v>170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83</v>
      </c>
      <c r="BK149" s="223">
        <f>ROUND(I149*H149,2)</f>
        <v>0</v>
      </c>
      <c r="BL149" s="16" t="s">
        <v>177</v>
      </c>
      <c r="BM149" s="222" t="s">
        <v>243</v>
      </c>
    </row>
    <row r="150" s="2" customFormat="1">
      <c r="A150" s="37"/>
      <c r="B150" s="38"/>
      <c r="C150" s="39"/>
      <c r="D150" s="229" t="s">
        <v>181</v>
      </c>
      <c r="E150" s="39"/>
      <c r="F150" s="230" t="s">
        <v>244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181</v>
      </c>
      <c r="AU150" s="16" t="s">
        <v>85</v>
      </c>
    </row>
    <row r="151" s="2" customFormat="1" ht="24.15" customHeight="1">
      <c r="A151" s="37"/>
      <c r="B151" s="38"/>
      <c r="C151" s="211" t="s">
        <v>245</v>
      </c>
      <c r="D151" s="211" t="s">
        <v>172</v>
      </c>
      <c r="E151" s="212" t="s">
        <v>246</v>
      </c>
      <c r="F151" s="213" t="s">
        <v>247</v>
      </c>
      <c r="G151" s="214" t="s">
        <v>191</v>
      </c>
      <c r="H151" s="215">
        <v>103.862</v>
      </c>
      <c r="I151" s="216"/>
      <c r="J151" s="217">
        <f>ROUND(I151*H151,2)</f>
        <v>0</v>
      </c>
      <c r="K151" s="213" t="s">
        <v>176</v>
      </c>
      <c r="L151" s="43"/>
      <c r="M151" s="218" t="s">
        <v>19</v>
      </c>
      <c r="N151" s="219" t="s">
        <v>47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177</v>
      </c>
      <c r="AT151" s="222" t="s">
        <v>172</v>
      </c>
      <c r="AU151" s="222" t="s">
        <v>85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83</v>
      </c>
      <c r="BK151" s="223">
        <f>ROUND(I151*H151,2)</f>
        <v>0</v>
      </c>
      <c r="BL151" s="16" t="s">
        <v>177</v>
      </c>
      <c r="BM151" s="222" t="s">
        <v>248</v>
      </c>
    </row>
    <row r="152" s="2" customFormat="1">
      <c r="A152" s="37"/>
      <c r="B152" s="38"/>
      <c r="C152" s="39"/>
      <c r="D152" s="224" t="s">
        <v>179</v>
      </c>
      <c r="E152" s="39"/>
      <c r="F152" s="225" t="s">
        <v>249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85</v>
      </c>
    </row>
    <row r="153" s="2" customFormat="1">
      <c r="A153" s="37"/>
      <c r="B153" s="38"/>
      <c r="C153" s="39"/>
      <c r="D153" s="229" t="s">
        <v>181</v>
      </c>
      <c r="E153" s="39"/>
      <c r="F153" s="230" t="s">
        <v>250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85</v>
      </c>
    </row>
    <row r="154" s="2" customFormat="1" ht="24.15" customHeight="1">
      <c r="A154" s="37"/>
      <c r="B154" s="38"/>
      <c r="C154" s="211" t="s">
        <v>251</v>
      </c>
      <c r="D154" s="211" t="s">
        <v>172</v>
      </c>
      <c r="E154" s="212" t="s">
        <v>246</v>
      </c>
      <c r="F154" s="213" t="s">
        <v>247</v>
      </c>
      <c r="G154" s="214" t="s">
        <v>191</v>
      </c>
      <c r="H154" s="215">
        <v>103.862</v>
      </c>
      <c r="I154" s="216"/>
      <c r="J154" s="217">
        <f>ROUND(I154*H154,2)</f>
        <v>0</v>
      </c>
      <c r="K154" s="213" t="s">
        <v>176</v>
      </c>
      <c r="L154" s="43"/>
      <c r="M154" s="218" t="s">
        <v>19</v>
      </c>
      <c r="N154" s="219" t="s">
        <v>47</v>
      </c>
      <c r="O154" s="83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177</v>
      </c>
      <c r="AT154" s="222" t="s">
        <v>172</v>
      </c>
      <c r="AU154" s="222" t="s">
        <v>85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83</v>
      </c>
      <c r="BK154" s="223">
        <f>ROUND(I154*H154,2)</f>
        <v>0</v>
      </c>
      <c r="BL154" s="16" t="s">
        <v>177</v>
      </c>
      <c r="BM154" s="222" t="s">
        <v>252</v>
      </c>
    </row>
    <row r="155" s="2" customFormat="1">
      <c r="A155" s="37"/>
      <c r="B155" s="38"/>
      <c r="C155" s="39"/>
      <c r="D155" s="224" t="s">
        <v>179</v>
      </c>
      <c r="E155" s="39"/>
      <c r="F155" s="225" t="s">
        <v>249</v>
      </c>
      <c r="G155" s="39"/>
      <c r="H155" s="39"/>
      <c r="I155" s="226"/>
      <c r="J155" s="39"/>
      <c r="K155" s="39"/>
      <c r="L155" s="43"/>
      <c r="M155" s="227"/>
      <c r="N155" s="22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179</v>
      </c>
      <c r="AU155" s="16" t="s">
        <v>85</v>
      </c>
    </row>
    <row r="156" s="2" customFormat="1">
      <c r="A156" s="37"/>
      <c r="B156" s="38"/>
      <c r="C156" s="39"/>
      <c r="D156" s="229" t="s">
        <v>181</v>
      </c>
      <c r="E156" s="39"/>
      <c r="F156" s="230" t="s">
        <v>202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181</v>
      </c>
      <c r="AU156" s="16" t="s">
        <v>85</v>
      </c>
    </row>
    <row r="157" s="2" customFormat="1" ht="16.5" customHeight="1">
      <c r="A157" s="37"/>
      <c r="B157" s="38"/>
      <c r="C157" s="211" t="s">
        <v>253</v>
      </c>
      <c r="D157" s="211" t="s">
        <v>172</v>
      </c>
      <c r="E157" s="212" t="s">
        <v>254</v>
      </c>
      <c r="F157" s="213" t="s">
        <v>255</v>
      </c>
      <c r="G157" s="214" t="s">
        <v>175</v>
      </c>
      <c r="H157" s="215">
        <v>692.41300000000001</v>
      </c>
      <c r="I157" s="216"/>
      <c r="J157" s="217">
        <f>ROUND(I157*H157,2)</f>
        <v>0</v>
      </c>
      <c r="K157" s="213" t="s">
        <v>176</v>
      </c>
      <c r="L157" s="43"/>
      <c r="M157" s="218" t="s">
        <v>19</v>
      </c>
      <c r="N157" s="219" t="s">
        <v>47</v>
      </c>
      <c r="O157" s="83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177</v>
      </c>
      <c r="AT157" s="222" t="s">
        <v>172</v>
      </c>
      <c r="AU157" s="222" t="s">
        <v>85</v>
      </c>
      <c r="AY157" s="16" t="s">
        <v>170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83</v>
      </c>
      <c r="BK157" s="223">
        <f>ROUND(I157*H157,2)</f>
        <v>0</v>
      </c>
      <c r="BL157" s="16" t="s">
        <v>177</v>
      </c>
      <c r="BM157" s="222" t="s">
        <v>256</v>
      </c>
    </row>
    <row r="158" s="2" customFormat="1">
      <c r="A158" s="37"/>
      <c r="B158" s="38"/>
      <c r="C158" s="39"/>
      <c r="D158" s="224" t="s">
        <v>179</v>
      </c>
      <c r="E158" s="39"/>
      <c r="F158" s="225" t="s">
        <v>257</v>
      </c>
      <c r="G158" s="39"/>
      <c r="H158" s="39"/>
      <c r="I158" s="226"/>
      <c r="J158" s="39"/>
      <c r="K158" s="39"/>
      <c r="L158" s="43"/>
      <c r="M158" s="227"/>
      <c r="N158" s="228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179</v>
      </c>
      <c r="AU158" s="16" t="s">
        <v>85</v>
      </c>
    </row>
    <row r="159" s="2" customFormat="1">
      <c r="A159" s="37"/>
      <c r="B159" s="38"/>
      <c r="C159" s="39"/>
      <c r="D159" s="229" t="s">
        <v>181</v>
      </c>
      <c r="E159" s="39"/>
      <c r="F159" s="230" t="s">
        <v>258</v>
      </c>
      <c r="G159" s="39"/>
      <c r="H159" s="39"/>
      <c r="I159" s="226"/>
      <c r="J159" s="39"/>
      <c r="K159" s="39"/>
      <c r="L159" s="43"/>
      <c r="M159" s="227"/>
      <c r="N159" s="228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181</v>
      </c>
      <c r="AU159" s="16" t="s">
        <v>85</v>
      </c>
    </row>
    <row r="160" s="2" customFormat="1" ht="16.5" customHeight="1">
      <c r="A160" s="37"/>
      <c r="B160" s="38"/>
      <c r="C160" s="211" t="s">
        <v>259</v>
      </c>
      <c r="D160" s="211" t="s">
        <v>172</v>
      </c>
      <c r="E160" s="212" t="s">
        <v>260</v>
      </c>
      <c r="F160" s="213" t="s">
        <v>261</v>
      </c>
      <c r="G160" s="214" t="s">
        <v>175</v>
      </c>
      <c r="H160" s="215">
        <v>11.25</v>
      </c>
      <c r="I160" s="216"/>
      <c r="J160" s="217">
        <f>ROUND(I160*H160,2)</f>
        <v>0</v>
      </c>
      <c r="K160" s="213" t="s">
        <v>176</v>
      </c>
      <c r="L160" s="43"/>
      <c r="M160" s="218" t="s">
        <v>19</v>
      </c>
      <c r="N160" s="219" t="s">
        <v>47</v>
      </c>
      <c r="O160" s="83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177</v>
      </c>
      <c r="AT160" s="222" t="s">
        <v>172</v>
      </c>
      <c r="AU160" s="222" t="s">
        <v>85</v>
      </c>
      <c r="AY160" s="16" t="s">
        <v>170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83</v>
      </c>
      <c r="BK160" s="223">
        <f>ROUND(I160*H160,2)</f>
        <v>0</v>
      </c>
      <c r="BL160" s="16" t="s">
        <v>177</v>
      </c>
      <c r="BM160" s="222" t="s">
        <v>262</v>
      </c>
    </row>
    <row r="161" s="2" customFormat="1">
      <c r="A161" s="37"/>
      <c r="B161" s="38"/>
      <c r="C161" s="39"/>
      <c r="D161" s="224" t="s">
        <v>179</v>
      </c>
      <c r="E161" s="39"/>
      <c r="F161" s="225" t="s">
        <v>263</v>
      </c>
      <c r="G161" s="39"/>
      <c r="H161" s="39"/>
      <c r="I161" s="226"/>
      <c r="J161" s="39"/>
      <c r="K161" s="39"/>
      <c r="L161" s="43"/>
      <c r="M161" s="227"/>
      <c r="N161" s="228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179</v>
      </c>
      <c r="AU161" s="16" t="s">
        <v>85</v>
      </c>
    </row>
    <row r="162" s="2" customFormat="1">
      <c r="A162" s="37"/>
      <c r="B162" s="38"/>
      <c r="C162" s="39"/>
      <c r="D162" s="229" t="s">
        <v>181</v>
      </c>
      <c r="E162" s="39"/>
      <c r="F162" s="230" t="s">
        <v>194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181</v>
      </c>
      <c r="AU162" s="16" t="s">
        <v>85</v>
      </c>
    </row>
    <row r="163" s="12" customFormat="1" ht="22.8" customHeight="1">
      <c r="A163" s="12"/>
      <c r="B163" s="195"/>
      <c r="C163" s="196"/>
      <c r="D163" s="197" t="s">
        <v>75</v>
      </c>
      <c r="E163" s="209" t="s">
        <v>85</v>
      </c>
      <c r="F163" s="209" t="s">
        <v>264</v>
      </c>
      <c r="G163" s="196"/>
      <c r="H163" s="196"/>
      <c r="I163" s="199"/>
      <c r="J163" s="210">
        <f>BK163</f>
        <v>0</v>
      </c>
      <c r="K163" s="196"/>
      <c r="L163" s="201"/>
      <c r="M163" s="202"/>
      <c r="N163" s="203"/>
      <c r="O163" s="203"/>
      <c r="P163" s="204">
        <f>SUM(P164:P169)</f>
        <v>0</v>
      </c>
      <c r="Q163" s="203"/>
      <c r="R163" s="204">
        <f>SUM(R164:R169)</f>
        <v>18.052722119999999</v>
      </c>
      <c r="S163" s="203"/>
      <c r="T163" s="205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6" t="s">
        <v>83</v>
      </c>
      <c r="AT163" s="207" t="s">
        <v>75</v>
      </c>
      <c r="AU163" s="207" t="s">
        <v>83</v>
      </c>
      <c r="AY163" s="206" t="s">
        <v>170</v>
      </c>
      <c r="BK163" s="208">
        <f>SUM(BK164:BK169)</f>
        <v>0</v>
      </c>
    </row>
    <row r="164" s="2" customFormat="1" ht="21.75" customHeight="1">
      <c r="A164" s="37"/>
      <c r="B164" s="38"/>
      <c r="C164" s="211" t="s">
        <v>7</v>
      </c>
      <c r="D164" s="211" t="s">
        <v>172</v>
      </c>
      <c r="E164" s="212" t="s">
        <v>265</v>
      </c>
      <c r="F164" s="213" t="s">
        <v>266</v>
      </c>
      <c r="G164" s="214" t="s">
        <v>191</v>
      </c>
      <c r="H164" s="215">
        <v>5.6230000000000002</v>
      </c>
      <c r="I164" s="216"/>
      <c r="J164" s="217">
        <f>ROUND(I164*H164,2)</f>
        <v>0</v>
      </c>
      <c r="K164" s="213" t="s">
        <v>176</v>
      </c>
      <c r="L164" s="43"/>
      <c r="M164" s="218" t="s">
        <v>19</v>
      </c>
      <c r="N164" s="219" t="s">
        <v>47</v>
      </c>
      <c r="O164" s="83"/>
      <c r="P164" s="220">
        <f>O164*H164</f>
        <v>0</v>
      </c>
      <c r="Q164" s="220">
        <v>2.5505399999999998</v>
      </c>
      <c r="R164" s="220">
        <f>Q164*H164</f>
        <v>14.34168642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177</v>
      </c>
      <c r="AT164" s="222" t="s">
        <v>172</v>
      </c>
      <c r="AU164" s="222" t="s">
        <v>85</v>
      </c>
      <c r="AY164" s="16" t="s">
        <v>170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83</v>
      </c>
      <c r="BK164" s="223">
        <f>ROUND(I164*H164,2)</f>
        <v>0</v>
      </c>
      <c r="BL164" s="16" t="s">
        <v>177</v>
      </c>
      <c r="BM164" s="222" t="s">
        <v>267</v>
      </c>
    </row>
    <row r="165" s="2" customFormat="1">
      <c r="A165" s="37"/>
      <c r="B165" s="38"/>
      <c r="C165" s="39"/>
      <c r="D165" s="224" t="s">
        <v>179</v>
      </c>
      <c r="E165" s="39"/>
      <c r="F165" s="225" t="s">
        <v>268</v>
      </c>
      <c r="G165" s="39"/>
      <c r="H165" s="39"/>
      <c r="I165" s="226"/>
      <c r="J165" s="39"/>
      <c r="K165" s="39"/>
      <c r="L165" s="43"/>
      <c r="M165" s="227"/>
      <c r="N165" s="228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179</v>
      </c>
      <c r="AU165" s="16" t="s">
        <v>85</v>
      </c>
    </row>
    <row r="166" s="2" customFormat="1">
      <c r="A166" s="37"/>
      <c r="B166" s="38"/>
      <c r="C166" s="39"/>
      <c r="D166" s="229" t="s">
        <v>181</v>
      </c>
      <c r="E166" s="39"/>
      <c r="F166" s="230" t="s">
        <v>194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181</v>
      </c>
      <c r="AU166" s="16" t="s">
        <v>85</v>
      </c>
    </row>
    <row r="167" s="2" customFormat="1" ht="21.75" customHeight="1">
      <c r="A167" s="37"/>
      <c r="B167" s="38"/>
      <c r="C167" s="211" t="s">
        <v>269</v>
      </c>
      <c r="D167" s="211" t="s">
        <v>172</v>
      </c>
      <c r="E167" s="212" t="s">
        <v>270</v>
      </c>
      <c r="F167" s="213" t="s">
        <v>271</v>
      </c>
      <c r="G167" s="214" t="s">
        <v>191</v>
      </c>
      <c r="H167" s="215">
        <v>1.4550000000000001</v>
      </c>
      <c r="I167" s="216"/>
      <c r="J167" s="217">
        <f>ROUND(I167*H167,2)</f>
        <v>0</v>
      </c>
      <c r="K167" s="213" t="s">
        <v>176</v>
      </c>
      <c r="L167" s="43"/>
      <c r="M167" s="218" t="s">
        <v>19</v>
      </c>
      <c r="N167" s="219" t="s">
        <v>47</v>
      </c>
      <c r="O167" s="83"/>
      <c r="P167" s="220">
        <f>O167*H167</f>
        <v>0</v>
      </c>
      <c r="Q167" s="220">
        <v>2.5505399999999998</v>
      </c>
      <c r="R167" s="220">
        <f>Q167*H167</f>
        <v>3.7110357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177</v>
      </c>
      <c r="AT167" s="222" t="s">
        <v>172</v>
      </c>
      <c r="AU167" s="222" t="s">
        <v>85</v>
      </c>
      <c r="AY167" s="16" t="s">
        <v>170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83</v>
      </c>
      <c r="BK167" s="223">
        <f>ROUND(I167*H167,2)</f>
        <v>0</v>
      </c>
      <c r="BL167" s="16" t="s">
        <v>177</v>
      </c>
      <c r="BM167" s="222" t="s">
        <v>272</v>
      </c>
    </row>
    <row r="168" s="2" customFormat="1">
      <c r="A168" s="37"/>
      <c r="B168" s="38"/>
      <c r="C168" s="39"/>
      <c r="D168" s="224" t="s">
        <v>179</v>
      </c>
      <c r="E168" s="39"/>
      <c r="F168" s="225" t="s">
        <v>273</v>
      </c>
      <c r="G168" s="39"/>
      <c r="H168" s="39"/>
      <c r="I168" s="226"/>
      <c r="J168" s="39"/>
      <c r="K168" s="39"/>
      <c r="L168" s="43"/>
      <c r="M168" s="227"/>
      <c r="N168" s="228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179</v>
      </c>
      <c r="AU168" s="16" t="s">
        <v>85</v>
      </c>
    </row>
    <row r="169" s="2" customFormat="1">
      <c r="A169" s="37"/>
      <c r="B169" s="38"/>
      <c r="C169" s="39"/>
      <c r="D169" s="229" t="s">
        <v>181</v>
      </c>
      <c r="E169" s="39"/>
      <c r="F169" s="230" t="s">
        <v>194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181</v>
      </c>
      <c r="AU169" s="16" t="s">
        <v>85</v>
      </c>
    </row>
    <row r="170" s="12" customFormat="1" ht="22.8" customHeight="1">
      <c r="A170" s="12"/>
      <c r="B170" s="195"/>
      <c r="C170" s="196"/>
      <c r="D170" s="197" t="s">
        <v>75</v>
      </c>
      <c r="E170" s="209" t="s">
        <v>177</v>
      </c>
      <c r="F170" s="209" t="s">
        <v>274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SUM(P171:P176)</f>
        <v>0</v>
      </c>
      <c r="Q170" s="203"/>
      <c r="R170" s="204">
        <f>SUM(R171:R176)</f>
        <v>38.827064290000003</v>
      </c>
      <c r="S170" s="203"/>
      <c r="T170" s="205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83</v>
      </c>
      <c r="AT170" s="207" t="s">
        <v>75</v>
      </c>
      <c r="AU170" s="207" t="s">
        <v>83</v>
      </c>
      <c r="AY170" s="206" t="s">
        <v>170</v>
      </c>
      <c r="BK170" s="208">
        <f>SUM(BK171:BK176)</f>
        <v>0</v>
      </c>
    </row>
    <row r="171" s="2" customFormat="1" ht="16.5" customHeight="1">
      <c r="A171" s="37"/>
      <c r="B171" s="38"/>
      <c r="C171" s="211" t="s">
        <v>275</v>
      </c>
      <c r="D171" s="211" t="s">
        <v>172</v>
      </c>
      <c r="E171" s="212" t="s">
        <v>276</v>
      </c>
      <c r="F171" s="213" t="s">
        <v>277</v>
      </c>
      <c r="G171" s="214" t="s">
        <v>175</v>
      </c>
      <c r="H171" s="215">
        <v>14.513</v>
      </c>
      <c r="I171" s="216"/>
      <c r="J171" s="217">
        <f>ROUND(I171*H171,2)</f>
        <v>0</v>
      </c>
      <c r="K171" s="213" t="s">
        <v>176</v>
      </c>
      <c r="L171" s="43"/>
      <c r="M171" s="218" t="s">
        <v>19</v>
      </c>
      <c r="N171" s="219" t="s">
        <v>47</v>
      </c>
      <c r="O171" s="83"/>
      <c r="P171" s="220">
        <f>O171*H171</f>
        <v>0</v>
      </c>
      <c r="Q171" s="220">
        <v>0.24532999999999999</v>
      </c>
      <c r="R171" s="220">
        <f>Q171*H171</f>
        <v>3.5604742899999997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177</v>
      </c>
      <c r="AT171" s="222" t="s">
        <v>172</v>
      </c>
      <c r="AU171" s="222" t="s">
        <v>85</v>
      </c>
      <c r="AY171" s="16" t="s">
        <v>170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83</v>
      </c>
      <c r="BK171" s="223">
        <f>ROUND(I171*H171,2)</f>
        <v>0</v>
      </c>
      <c r="BL171" s="16" t="s">
        <v>177</v>
      </c>
      <c r="BM171" s="222" t="s">
        <v>278</v>
      </c>
    </row>
    <row r="172" s="2" customFormat="1">
      <c r="A172" s="37"/>
      <c r="B172" s="38"/>
      <c r="C172" s="39"/>
      <c r="D172" s="224" t="s">
        <v>179</v>
      </c>
      <c r="E172" s="39"/>
      <c r="F172" s="225" t="s">
        <v>279</v>
      </c>
      <c r="G172" s="39"/>
      <c r="H172" s="39"/>
      <c r="I172" s="226"/>
      <c r="J172" s="39"/>
      <c r="K172" s="39"/>
      <c r="L172" s="43"/>
      <c r="M172" s="227"/>
      <c r="N172" s="22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179</v>
      </c>
      <c r="AU172" s="16" t="s">
        <v>85</v>
      </c>
    </row>
    <row r="173" s="2" customFormat="1">
      <c r="A173" s="37"/>
      <c r="B173" s="38"/>
      <c r="C173" s="39"/>
      <c r="D173" s="229" t="s">
        <v>181</v>
      </c>
      <c r="E173" s="39"/>
      <c r="F173" s="230" t="s">
        <v>280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181</v>
      </c>
      <c r="AU173" s="16" t="s">
        <v>85</v>
      </c>
    </row>
    <row r="174" s="2" customFormat="1" ht="16.5" customHeight="1">
      <c r="A174" s="37"/>
      <c r="B174" s="38"/>
      <c r="C174" s="211" t="s">
        <v>281</v>
      </c>
      <c r="D174" s="211" t="s">
        <v>172</v>
      </c>
      <c r="E174" s="212" t="s">
        <v>282</v>
      </c>
      <c r="F174" s="213" t="s">
        <v>283</v>
      </c>
      <c r="G174" s="214" t="s">
        <v>191</v>
      </c>
      <c r="H174" s="215">
        <v>14.513</v>
      </c>
      <c r="I174" s="216"/>
      <c r="J174" s="217">
        <f>ROUND(I174*H174,2)</f>
        <v>0</v>
      </c>
      <c r="K174" s="213" t="s">
        <v>176</v>
      </c>
      <c r="L174" s="43"/>
      <c r="M174" s="218" t="s">
        <v>19</v>
      </c>
      <c r="N174" s="219" t="s">
        <v>47</v>
      </c>
      <c r="O174" s="83"/>
      <c r="P174" s="220">
        <f>O174*H174</f>
        <v>0</v>
      </c>
      <c r="Q174" s="220">
        <v>2.4300000000000002</v>
      </c>
      <c r="R174" s="220">
        <f>Q174*H174</f>
        <v>35.266590000000001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177</v>
      </c>
      <c r="AT174" s="222" t="s">
        <v>172</v>
      </c>
      <c r="AU174" s="222" t="s">
        <v>85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83</v>
      </c>
      <c r="BK174" s="223">
        <f>ROUND(I174*H174,2)</f>
        <v>0</v>
      </c>
      <c r="BL174" s="16" t="s">
        <v>177</v>
      </c>
      <c r="BM174" s="222" t="s">
        <v>284</v>
      </c>
    </row>
    <row r="175" s="2" customFormat="1">
      <c r="A175" s="37"/>
      <c r="B175" s="38"/>
      <c r="C175" s="39"/>
      <c r="D175" s="224" t="s">
        <v>179</v>
      </c>
      <c r="E175" s="39"/>
      <c r="F175" s="225" t="s">
        <v>285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179</v>
      </c>
      <c r="AU175" s="16" t="s">
        <v>85</v>
      </c>
    </row>
    <row r="176" s="2" customFormat="1">
      <c r="A176" s="37"/>
      <c r="B176" s="38"/>
      <c r="C176" s="39"/>
      <c r="D176" s="229" t="s">
        <v>181</v>
      </c>
      <c r="E176" s="39"/>
      <c r="F176" s="230" t="s">
        <v>194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181</v>
      </c>
      <c r="AU176" s="16" t="s">
        <v>85</v>
      </c>
    </row>
    <row r="177" s="12" customFormat="1" ht="22.8" customHeight="1">
      <c r="A177" s="12"/>
      <c r="B177" s="195"/>
      <c r="C177" s="196"/>
      <c r="D177" s="197" t="s">
        <v>75</v>
      </c>
      <c r="E177" s="209" t="s">
        <v>200</v>
      </c>
      <c r="F177" s="209" t="s">
        <v>286</v>
      </c>
      <c r="G177" s="196"/>
      <c r="H177" s="196"/>
      <c r="I177" s="199"/>
      <c r="J177" s="210">
        <f>BK177</f>
        <v>0</v>
      </c>
      <c r="K177" s="196"/>
      <c r="L177" s="201"/>
      <c r="M177" s="202"/>
      <c r="N177" s="203"/>
      <c r="O177" s="203"/>
      <c r="P177" s="204">
        <f>SUM(P178:P209)</f>
        <v>0</v>
      </c>
      <c r="Q177" s="203"/>
      <c r="R177" s="204">
        <f>SUM(R178:R209)</f>
        <v>1137.9472383999998</v>
      </c>
      <c r="S177" s="203"/>
      <c r="T177" s="205">
        <f>SUM(T178:T209)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6" t="s">
        <v>83</v>
      </c>
      <c r="AT177" s="207" t="s">
        <v>75</v>
      </c>
      <c r="AU177" s="207" t="s">
        <v>83</v>
      </c>
      <c r="AY177" s="206" t="s">
        <v>170</v>
      </c>
      <c r="BK177" s="208">
        <f>SUM(BK178:BK209)</f>
        <v>0</v>
      </c>
    </row>
    <row r="178" s="2" customFormat="1" ht="16.5" customHeight="1">
      <c r="A178" s="37"/>
      <c r="B178" s="38"/>
      <c r="C178" s="211" t="s">
        <v>287</v>
      </c>
      <c r="D178" s="211" t="s">
        <v>172</v>
      </c>
      <c r="E178" s="212" t="s">
        <v>288</v>
      </c>
      <c r="F178" s="213" t="s">
        <v>289</v>
      </c>
      <c r="G178" s="214" t="s">
        <v>175</v>
      </c>
      <c r="H178" s="215">
        <v>692.41300000000001</v>
      </c>
      <c r="I178" s="216"/>
      <c r="J178" s="217">
        <f>ROUND(I178*H178,2)</f>
        <v>0</v>
      </c>
      <c r="K178" s="213" t="s">
        <v>176</v>
      </c>
      <c r="L178" s="43"/>
      <c r="M178" s="218" t="s">
        <v>19</v>
      </c>
      <c r="N178" s="219" t="s">
        <v>47</v>
      </c>
      <c r="O178" s="83"/>
      <c r="P178" s="220">
        <f>O178*H178</f>
        <v>0</v>
      </c>
      <c r="Q178" s="220">
        <v>0.34499999999999997</v>
      </c>
      <c r="R178" s="220">
        <f>Q178*H178</f>
        <v>238.88248499999997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177</v>
      </c>
      <c r="AT178" s="222" t="s">
        <v>172</v>
      </c>
      <c r="AU178" s="222" t="s">
        <v>85</v>
      </c>
      <c r="AY178" s="16" t="s">
        <v>170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83</v>
      </c>
      <c r="BK178" s="223">
        <f>ROUND(I178*H178,2)</f>
        <v>0</v>
      </c>
      <c r="BL178" s="16" t="s">
        <v>177</v>
      </c>
      <c r="BM178" s="222" t="s">
        <v>290</v>
      </c>
    </row>
    <row r="179" s="2" customFormat="1">
      <c r="A179" s="37"/>
      <c r="B179" s="38"/>
      <c r="C179" s="39"/>
      <c r="D179" s="224" t="s">
        <v>179</v>
      </c>
      <c r="E179" s="39"/>
      <c r="F179" s="225" t="s">
        <v>291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179</v>
      </c>
      <c r="AU179" s="16" t="s">
        <v>85</v>
      </c>
    </row>
    <row r="180" s="2" customFormat="1">
      <c r="A180" s="37"/>
      <c r="B180" s="38"/>
      <c r="C180" s="39"/>
      <c r="D180" s="229" t="s">
        <v>181</v>
      </c>
      <c r="E180" s="39"/>
      <c r="F180" s="230" t="s">
        <v>292</v>
      </c>
      <c r="G180" s="39"/>
      <c r="H180" s="39"/>
      <c r="I180" s="226"/>
      <c r="J180" s="39"/>
      <c r="K180" s="39"/>
      <c r="L180" s="43"/>
      <c r="M180" s="227"/>
      <c r="N180" s="228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181</v>
      </c>
      <c r="AU180" s="16" t="s">
        <v>85</v>
      </c>
    </row>
    <row r="181" s="2" customFormat="1" ht="16.5" customHeight="1">
      <c r="A181" s="37"/>
      <c r="B181" s="38"/>
      <c r="C181" s="211" t="s">
        <v>293</v>
      </c>
      <c r="D181" s="211" t="s">
        <v>172</v>
      </c>
      <c r="E181" s="212" t="s">
        <v>294</v>
      </c>
      <c r="F181" s="213" t="s">
        <v>295</v>
      </c>
      <c r="G181" s="214" t="s">
        <v>175</v>
      </c>
      <c r="H181" s="215">
        <v>692.41300000000001</v>
      </c>
      <c r="I181" s="216"/>
      <c r="J181" s="217">
        <f>ROUND(I181*H181,2)</f>
        <v>0</v>
      </c>
      <c r="K181" s="213" t="s">
        <v>176</v>
      </c>
      <c r="L181" s="43"/>
      <c r="M181" s="218" t="s">
        <v>19</v>
      </c>
      <c r="N181" s="219" t="s">
        <v>47</v>
      </c>
      <c r="O181" s="83"/>
      <c r="P181" s="220">
        <f>O181*H181</f>
        <v>0</v>
      </c>
      <c r="Q181" s="220">
        <v>0.68999999999999995</v>
      </c>
      <c r="R181" s="220">
        <f>Q181*H181</f>
        <v>477.76496999999995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177</v>
      </c>
      <c r="AT181" s="222" t="s">
        <v>172</v>
      </c>
      <c r="AU181" s="222" t="s">
        <v>85</v>
      </c>
      <c r="AY181" s="16" t="s">
        <v>170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83</v>
      </c>
      <c r="BK181" s="223">
        <f>ROUND(I181*H181,2)</f>
        <v>0</v>
      </c>
      <c r="BL181" s="16" t="s">
        <v>177</v>
      </c>
      <c r="BM181" s="222" t="s">
        <v>296</v>
      </c>
    </row>
    <row r="182" s="2" customFormat="1">
      <c r="A182" s="37"/>
      <c r="B182" s="38"/>
      <c r="C182" s="39"/>
      <c r="D182" s="224" t="s">
        <v>179</v>
      </c>
      <c r="E182" s="39"/>
      <c r="F182" s="225" t="s">
        <v>297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179</v>
      </c>
      <c r="AU182" s="16" t="s">
        <v>85</v>
      </c>
    </row>
    <row r="183" s="2" customFormat="1">
      <c r="A183" s="37"/>
      <c r="B183" s="38"/>
      <c r="C183" s="39"/>
      <c r="D183" s="229" t="s">
        <v>181</v>
      </c>
      <c r="E183" s="39"/>
      <c r="F183" s="230" t="s">
        <v>202</v>
      </c>
      <c r="G183" s="39"/>
      <c r="H183" s="39"/>
      <c r="I183" s="226"/>
      <c r="J183" s="39"/>
      <c r="K183" s="39"/>
      <c r="L183" s="43"/>
      <c r="M183" s="227"/>
      <c r="N183" s="228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181</v>
      </c>
      <c r="AU183" s="16" t="s">
        <v>85</v>
      </c>
    </row>
    <row r="184" s="2" customFormat="1" ht="24.15" customHeight="1">
      <c r="A184" s="37"/>
      <c r="B184" s="38"/>
      <c r="C184" s="211" t="s">
        <v>298</v>
      </c>
      <c r="D184" s="211" t="s">
        <v>172</v>
      </c>
      <c r="E184" s="212" t="s">
        <v>299</v>
      </c>
      <c r="F184" s="213" t="s">
        <v>300</v>
      </c>
      <c r="G184" s="214" t="s">
        <v>175</v>
      </c>
      <c r="H184" s="215">
        <v>604.41800000000001</v>
      </c>
      <c r="I184" s="216"/>
      <c r="J184" s="217">
        <f>ROUND(I184*H184,2)</f>
        <v>0</v>
      </c>
      <c r="K184" s="213" t="s">
        <v>176</v>
      </c>
      <c r="L184" s="43"/>
      <c r="M184" s="218" t="s">
        <v>19</v>
      </c>
      <c r="N184" s="219" t="s">
        <v>47</v>
      </c>
      <c r="O184" s="83"/>
      <c r="P184" s="220">
        <f>O184*H184</f>
        <v>0</v>
      </c>
      <c r="Q184" s="220">
        <v>0.37190000000000001</v>
      </c>
      <c r="R184" s="220">
        <f>Q184*H184</f>
        <v>224.78305420000001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177</v>
      </c>
      <c r="AT184" s="222" t="s">
        <v>172</v>
      </c>
      <c r="AU184" s="222" t="s">
        <v>85</v>
      </c>
      <c r="AY184" s="16" t="s">
        <v>170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83</v>
      </c>
      <c r="BK184" s="223">
        <f>ROUND(I184*H184,2)</f>
        <v>0</v>
      </c>
      <c r="BL184" s="16" t="s">
        <v>177</v>
      </c>
      <c r="BM184" s="222" t="s">
        <v>301</v>
      </c>
    </row>
    <row r="185" s="2" customFormat="1">
      <c r="A185" s="37"/>
      <c r="B185" s="38"/>
      <c r="C185" s="39"/>
      <c r="D185" s="224" t="s">
        <v>179</v>
      </c>
      <c r="E185" s="39"/>
      <c r="F185" s="225" t="s">
        <v>302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85</v>
      </c>
    </row>
    <row r="186" s="2" customFormat="1">
      <c r="A186" s="37"/>
      <c r="B186" s="38"/>
      <c r="C186" s="39"/>
      <c r="D186" s="229" t="s">
        <v>181</v>
      </c>
      <c r="E186" s="39"/>
      <c r="F186" s="230" t="s">
        <v>303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181</v>
      </c>
      <c r="AU186" s="16" t="s">
        <v>85</v>
      </c>
    </row>
    <row r="187" s="2" customFormat="1" ht="24.15" customHeight="1">
      <c r="A187" s="37"/>
      <c r="B187" s="38"/>
      <c r="C187" s="211" t="s">
        <v>304</v>
      </c>
      <c r="D187" s="211" t="s">
        <v>172</v>
      </c>
      <c r="E187" s="212" t="s">
        <v>305</v>
      </c>
      <c r="F187" s="213" t="s">
        <v>306</v>
      </c>
      <c r="G187" s="214" t="s">
        <v>175</v>
      </c>
      <c r="H187" s="215">
        <v>542.81399999999996</v>
      </c>
      <c r="I187" s="216"/>
      <c r="J187" s="217">
        <f>ROUND(I187*H187,2)</f>
        <v>0</v>
      </c>
      <c r="K187" s="213" t="s">
        <v>176</v>
      </c>
      <c r="L187" s="43"/>
      <c r="M187" s="218" t="s">
        <v>19</v>
      </c>
      <c r="N187" s="219" t="s">
        <v>47</v>
      </c>
      <c r="O187" s="83"/>
      <c r="P187" s="220">
        <f>O187*H187</f>
        <v>0</v>
      </c>
      <c r="Q187" s="220">
        <v>0.18462999999999999</v>
      </c>
      <c r="R187" s="220">
        <f>Q187*H187</f>
        <v>100.21974881999999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177</v>
      </c>
      <c r="AT187" s="222" t="s">
        <v>172</v>
      </c>
      <c r="AU187" s="222" t="s">
        <v>85</v>
      </c>
      <c r="AY187" s="16" t="s">
        <v>170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83</v>
      </c>
      <c r="BK187" s="223">
        <f>ROUND(I187*H187,2)</f>
        <v>0</v>
      </c>
      <c r="BL187" s="16" t="s">
        <v>177</v>
      </c>
      <c r="BM187" s="222" t="s">
        <v>307</v>
      </c>
    </row>
    <row r="188" s="2" customFormat="1">
      <c r="A188" s="37"/>
      <c r="B188" s="38"/>
      <c r="C188" s="39"/>
      <c r="D188" s="224" t="s">
        <v>179</v>
      </c>
      <c r="E188" s="39"/>
      <c r="F188" s="225" t="s">
        <v>308</v>
      </c>
      <c r="G188" s="39"/>
      <c r="H188" s="39"/>
      <c r="I188" s="226"/>
      <c r="J188" s="39"/>
      <c r="K188" s="39"/>
      <c r="L188" s="43"/>
      <c r="M188" s="227"/>
      <c r="N188" s="228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179</v>
      </c>
      <c r="AU188" s="16" t="s">
        <v>85</v>
      </c>
    </row>
    <row r="189" s="2" customFormat="1">
      <c r="A189" s="37"/>
      <c r="B189" s="38"/>
      <c r="C189" s="39"/>
      <c r="D189" s="229" t="s">
        <v>181</v>
      </c>
      <c r="E189" s="39"/>
      <c r="F189" s="230" t="s">
        <v>309</v>
      </c>
      <c r="G189" s="39"/>
      <c r="H189" s="39"/>
      <c r="I189" s="226"/>
      <c r="J189" s="39"/>
      <c r="K189" s="39"/>
      <c r="L189" s="43"/>
      <c r="M189" s="227"/>
      <c r="N189" s="228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181</v>
      </c>
      <c r="AU189" s="16" t="s">
        <v>85</v>
      </c>
    </row>
    <row r="190" s="2" customFormat="1" ht="21.75" customHeight="1">
      <c r="A190" s="37"/>
      <c r="B190" s="38"/>
      <c r="C190" s="211" t="s">
        <v>310</v>
      </c>
      <c r="D190" s="211" t="s">
        <v>172</v>
      </c>
      <c r="E190" s="212" t="s">
        <v>311</v>
      </c>
      <c r="F190" s="213" t="s">
        <v>312</v>
      </c>
      <c r="G190" s="214" t="s">
        <v>175</v>
      </c>
      <c r="H190" s="215">
        <v>124.95</v>
      </c>
      <c r="I190" s="216"/>
      <c r="J190" s="217">
        <f>ROUND(I190*H190,2)</f>
        <v>0</v>
      </c>
      <c r="K190" s="213" t="s">
        <v>176</v>
      </c>
      <c r="L190" s="43"/>
      <c r="M190" s="218" t="s">
        <v>19</v>
      </c>
      <c r="N190" s="219" t="s">
        <v>47</v>
      </c>
      <c r="O190" s="83"/>
      <c r="P190" s="220">
        <f>O190*H190</f>
        <v>0</v>
      </c>
      <c r="Q190" s="220">
        <v>0.23000000000000001</v>
      </c>
      <c r="R190" s="220">
        <f>Q190*H190</f>
        <v>28.738500000000002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177</v>
      </c>
      <c r="AT190" s="222" t="s">
        <v>172</v>
      </c>
      <c r="AU190" s="222" t="s">
        <v>85</v>
      </c>
      <c r="AY190" s="16" t="s">
        <v>170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83</v>
      </c>
      <c r="BK190" s="223">
        <f>ROUND(I190*H190,2)</f>
        <v>0</v>
      </c>
      <c r="BL190" s="16" t="s">
        <v>177</v>
      </c>
      <c r="BM190" s="222" t="s">
        <v>313</v>
      </c>
    </row>
    <row r="191" s="2" customFormat="1">
      <c r="A191" s="37"/>
      <c r="B191" s="38"/>
      <c r="C191" s="39"/>
      <c r="D191" s="224" t="s">
        <v>179</v>
      </c>
      <c r="E191" s="39"/>
      <c r="F191" s="225" t="s">
        <v>314</v>
      </c>
      <c r="G191" s="39"/>
      <c r="H191" s="39"/>
      <c r="I191" s="226"/>
      <c r="J191" s="39"/>
      <c r="K191" s="39"/>
      <c r="L191" s="43"/>
      <c r="M191" s="227"/>
      <c r="N191" s="228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179</v>
      </c>
      <c r="AU191" s="16" t="s">
        <v>85</v>
      </c>
    </row>
    <row r="192" s="2" customFormat="1">
      <c r="A192" s="37"/>
      <c r="B192" s="38"/>
      <c r="C192" s="39"/>
      <c r="D192" s="229" t="s">
        <v>181</v>
      </c>
      <c r="E192" s="39"/>
      <c r="F192" s="230" t="s">
        <v>315</v>
      </c>
      <c r="G192" s="39"/>
      <c r="H192" s="39"/>
      <c r="I192" s="226"/>
      <c r="J192" s="39"/>
      <c r="K192" s="39"/>
      <c r="L192" s="43"/>
      <c r="M192" s="227"/>
      <c r="N192" s="228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181</v>
      </c>
      <c r="AU192" s="16" t="s">
        <v>85</v>
      </c>
    </row>
    <row r="193" s="2" customFormat="1" ht="16.5" customHeight="1">
      <c r="A193" s="37"/>
      <c r="B193" s="38"/>
      <c r="C193" s="211" t="s">
        <v>316</v>
      </c>
      <c r="D193" s="211" t="s">
        <v>172</v>
      </c>
      <c r="E193" s="212" t="s">
        <v>317</v>
      </c>
      <c r="F193" s="213" t="s">
        <v>318</v>
      </c>
      <c r="G193" s="214" t="s">
        <v>175</v>
      </c>
      <c r="H193" s="215">
        <v>573.36599999999999</v>
      </c>
      <c r="I193" s="216"/>
      <c r="J193" s="217">
        <f>ROUND(I193*H193,2)</f>
        <v>0</v>
      </c>
      <c r="K193" s="213" t="s">
        <v>176</v>
      </c>
      <c r="L193" s="43"/>
      <c r="M193" s="218" t="s">
        <v>19</v>
      </c>
      <c r="N193" s="219" t="s">
        <v>47</v>
      </c>
      <c r="O193" s="83"/>
      <c r="P193" s="220">
        <f>O193*H193</f>
        <v>0</v>
      </c>
      <c r="Q193" s="220">
        <v>0.0056100000000000004</v>
      </c>
      <c r="R193" s="220">
        <f>Q193*H193</f>
        <v>3.2165832600000002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177</v>
      </c>
      <c r="AT193" s="222" t="s">
        <v>172</v>
      </c>
      <c r="AU193" s="222" t="s">
        <v>85</v>
      </c>
      <c r="AY193" s="16" t="s">
        <v>170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83</v>
      </c>
      <c r="BK193" s="223">
        <f>ROUND(I193*H193,2)</f>
        <v>0</v>
      </c>
      <c r="BL193" s="16" t="s">
        <v>177</v>
      </c>
      <c r="BM193" s="222" t="s">
        <v>319</v>
      </c>
    </row>
    <row r="194" s="2" customFormat="1">
      <c r="A194" s="37"/>
      <c r="B194" s="38"/>
      <c r="C194" s="39"/>
      <c r="D194" s="224" t="s">
        <v>179</v>
      </c>
      <c r="E194" s="39"/>
      <c r="F194" s="225" t="s">
        <v>320</v>
      </c>
      <c r="G194" s="39"/>
      <c r="H194" s="39"/>
      <c r="I194" s="226"/>
      <c r="J194" s="39"/>
      <c r="K194" s="39"/>
      <c r="L194" s="43"/>
      <c r="M194" s="227"/>
      <c r="N194" s="228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179</v>
      </c>
      <c r="AU194" s="16" t="s">
        <v>85</v>
      </c>
    </row>
    <row r="195" s="2" customFormat="1">
      <c r="A195" s="37"/>
      <c r="B195" s="38"/>
      <c r="C195" s="39"/>
      <c r="D195" s="229" t="s">
        <v>181</v>
      </c>
      <c r="E195" s="39"/>
      <c r="F195" s="230" t="s">
        <v>321</v>
      </c>
      <c r="G195" s="39"/>
      <c r="H195" s="39"/>
      <c r="I195" s="226"/>
      <c r="J195" s="39"/>
      <c r="K195" s="39"/>
      <c r="L195" s="43"/>
      <c r="M195" s="227"/>
      <c r="N195" s="228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181</v>
      </c>
      <c r="AU195" s="16" t="s">
        <v>85</v>
      </c>
    </row>
    <row r="196" s="2" customFormat="1" ht="16.5" customHeight="1">
      <c r="A196" s="37"/>
      <c r="B196" s="38"/>
      <c r="C196" s="211" t="s">
        <v>322</v>
      </c>
      <c r="D196" s="211" t="s">
        <v>172</v>
      </c>
      <c r="E196" s="212" t="s">
        <v>323</v>
      </c>
      <c r="F196" s="213" t="s">
        <v>324</v>
      </c>
      <c r="G196" s="214" t="s">
        <v>175</v>
      </c>
      <c r="H196" s="215">
        <v>524.82000000000005</v>
      </c>
      <c r="I196" s="216"/>
      <c r="J196" s="217">
        <f>ROUND(I196*H196,2)</f>
        <v>0</v>
      </c>
      <c r="K196" s="213" t="s">
        <v>176</v>
      </c>
      <c r="L196" s="43"/>
      <c r="M196" s="218" t="s">
        <v>19</v>
      </c>
      <c r="N196" s="219" t="s">
        <v>47</v>
      </c>
      <c r="O196" s="83"/>
      <c r="P196" s="220">
        <f>O196*H196</f>
        <v>0</v>
      </c>
      <c r="Q196" s="220">
        <v>0.00031</v>
      </c>
      <c r="R196" s="220">
        <f>Q196*H196</f>
        <v>0.16269420000000001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177</v>
      </c>
      <c r="AT196" s="222" t="s">
        <v>172</v>
      </c>
      <c r="AU196" s="222" t="s">
        <v>85</v>
      </c>
      <c r="AY196" s="16" t="s">
        <v>170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83</v>
      </c>
      <c r="BK196" s="223">
        <f>ROUND(I196*H196,2)</f>
        <v>0</v>
      </c>
      <c r="BL196" s="16" t="s">
        <v>177</v>
      </c>
      <c r="BM196" s="222" t="s">
        <v>325</v>
      </c>
    </row>
    <row r="197" s="2" customFormat="1">
      <c r="A197" s="37"/>
      <c r="B197" s="38"/>
      <c r="C197" s="39"/>
      <c r="D197" s="224" t="s">
        <v>179</v>
      </c>
      <c r="E197" s="39"/>
      <c r="F197" s="225" t="s">
        <v>326</v>
      </c>
      <c r="G197" s="39"/>
      <c r="H197" s="39"/>
      <c r="I197" s="226"/>
      <c r="J197" s="39"/>
      <c r="K197" s="39"/>
      <c r="L197" s="43"/>
      <c r="M197" s="227"/>
      <c r="N197" s="228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179</v>
      </c>
      <c r="AU197" s="16" t="s">
        <v>85</v>
      </c>
    </row>
    <row r="198" s="2" customFormat="1">
      <c r="A198" s="37"/>
      <c r="B198" s="38"/>
      <c r="C198" s="39"/>
      <c r="D198" s="229" t="s">
        <v>181</v>
      </c>
      <c r="E198" s="39"/>
      <c r="F198" s="230" t="s">
        <v>327</v>
      </c>
      <c r="G198" s="39"/>
      <c r="H198" s="39"/>
      <c r="I198" s="226"/>
      <c r="J198" s="39"/>
      <c r="K198" s="39"/>
      <c r="L198" s="43"/>
      <c r="M198" s="227"/>
      <c r="N198" s="228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181</v>
      </c>
      <c r="AU198" s="16" t="s">
        <v>85</v>
      </c>
    </row>
    <row r="199" s="2" customFormat="1" ht="24.15" customHeight="1">
      <c r="A199" s="37"/>
      <c r="B199" s="38"/>
      <c r="C199" s="211" t="s">
        <v>328</v>
      </c>
      <c r="D199" s="211" t="s">
        <v>172</v>
      </c>
      <c r="E199" s="212" t="s">
        <v>329</v>
      </c>
      <c r="F199" s="213" t="s">
        <v>330</v>
      </c>
      <c r="G199" s="214" t="s">
        <v>175</v>
      </c>
      <c r="H199" s="215">
        <v>525.14800000000002</v>
      </c>
      <c r="I199" s="216"/>
      <c r="J199" s="217">
        <f>ROUND(I199*H199,2)</f>
        <v>0</v>
      </c>
      <c r="K199" s="213" t="s">
        <v>176</v>
      </c>
      <c r="L199" s="43"/>
      <c r="M199" s="218" t="s">
        <v>19</v>
      </c>
      <c r="N199" s="219" t="s">
        <v>47</v>
      </c>
      <c r="O199" s="83"/>
      <c r="P199" s="220">
        <f>O199*H199</f>
        <v>0</v>
      </c>
      <c r="Q199" s="220">
        <v>0.10373</v>
      </c>
      <c r="R199" s="220">
        <f>Q199*H199</f>
        <v>54.473602040000003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177</v>
      </c>
      <c r="AT199" s="222" t="s">
        <v>172</v>
      </c>
      <c r="AU199" s="222" t="s">
        <v>85</v>
      </c>
      <c r="AY199" s="16" t="s">
        <v>170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83</v>
      </c>
      <c r="BK199" s="223">
        <f>ROUND(I199*H199,2)</f>
        <v>0</v>
      </c>
      <c r="BL199" s="16" t="s">
        <v>177</v>
      </c>
      <c r="BM199" s="222" t="s">
        <v>331</v>
      </c>
    </row>
    <row r="200" s="2" customFormat="1">
      <c r="A200" s="37"/>
      <c r="B200" s="38"/>
      <c r="C200" s="39"/>
      <c r="D200" s="224" t="s">
        <v>179</v>
      </c>
      <c r="E200" s="39"/>
      <c r="F200" s="225" t="s">
        <v>332</v>
      </c>
      <c r="G200" s="39"/>
      <c r="H200" s="39"/>
      <c r="I200" s="226"/>
      <c r="J200" s="39"/>
      <c r="K200" s="39"/>
      <c r="L200" s="43"/>
      <c r="M200" s="227"/>
      <c r="N200" s="228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179</v>
      </c>
      <c r="AU200" s="16" t="s">
        <v>85</v>
      </c>
    </row>
    <row r="201" s="2" customFormat="1">
      <c r="A201" s="37"/>
      <c r="B201" s="38"/>
      <c r="C201" s="39"/>
      <c r="D201" s="229" t="s">
        <v>181</v>
      </c>
      <c r="E201" s="39"/>
      <c r="F201" s="230" t="s">
        <v>333</v>
      </c>
      <c r="G201" s="39"/>
      <c r="H201" s="39"/>
      <c r="I201" s="226"/>
      <c r="J201" s="39"/>
      <c r="K201" s="39"/>
      <c r="L201" s="43"/>
      <c r="M201" s="227"/>
      <c r="N201" s="228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181</v>
      </c>
      <c r="AU201" s="16" t="s">
        <v>85</v>
      </c>
    </row>
    <row r="202" s="2" customFormat="1" ht="24.15" customHeight="1">
      <c r="A202" s="37"/>
      <c r="B202" s="38"/>
      <c r="C202" s="211" t="s">
        <v>334</v>
      </c>
      <c r="D202" s="211" t="s">
        <v>172</v>
      </c>
      <c r="E202" s="212" t="s">
        <v>335</v>
      </c>
      <c r="F202" s="213" t="s">
        <v>336</v>
      </c>
      <c r="G202" s="214" t="s">
        <v>175</v>
      </c>
      <c r="H202" s="215">
        <v>14.513</v>
      </c>
      <c r="I202" s="216"/>
      <c r="J202" s="217">
        <f>ROUND(I202*H202,2)</f>
        <v>0</v>
      </c>
      <c r="K202" s="213" t="s">
        <v>176</v>
      </c>
      <c r="L202" s="43"/>
      <c r="M202" s="218" t="s">
        <v>19</v>
      </c>
      <c r="N202" s="219" t="s">
        <v>47</v>
      </c>
      <c r="O202" s="83"/>
      <c r="P202" s="220">
        <f>O202*H202</f>
        <v>0</v>
      </c>
      <c r="Q202" s="220">
        <v>0.61404000000000003</v>
      </c>
      <c r="R202" s="220">
        <f>Q202*H202</f>
        <v>8.9115625200000004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177</v>
      </c>
      <c r="AT202" s="222" t="s">
        <v>172</v>
      </c>
      <c r="AU202" s="222" t="s">
        <v>85</v>
      </c>
      <c r="AY202" s="16" t="s">
        <v>170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83</v>
      </c>
      <c r="BK202" s="223">
        <f>ROUND(I202*H202,2)</f>
        <v>0</v>
      </c>
      <c r="BL202" s="16" t="s">
        <v>177</v>
      </c>
      <c r="BM202" s="222" t="s">
        <v>337</v>
      </c>
    </row>
    <row r="203" s="2" customFormat="1">
      <c r="A203" s="37"/>
      <c r="B203" s="38"/>
      <c r="C203" s="39"/>
      <c r="D203" s="224" t="s">
        <v>179</v>
      </c>
      <c r="E203" s="39"/>
      <c r="F203" s="225" t="s">
        <v>338</v>
      </c>
      <c r="G203" s="39"/>
      <c r="H203" s="39"/>
      <c r="I203" s="226"/>
      <c r="J203" s="39"/>
      <c r="K203" s="39"/>
      <c r="L203" s="43"/>
      <c r="M203" s="227"/>
      <c r="N203" s="228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179</v>
      </c>
      <c r="AU203" s="16" t="s">
        <v>85</v>
      </c>
    </row>
    <row r="204" s="2" customFormat="1">
      <c r="A204" s="37"/>
      <c r="B204" s="38"/>
      <c r="C204" s="39"/>
      <c r="D204" s="229" t="s">
        <v>181</v>
      </c>
      <c r="E204" s="39"/>
      <c r="F204" s="230" t="s">
        <v>339</v>
      </c>
      <c r="G204" s="39"/>
      <c r="H204" s="39"/>
      <c r="I204" s="226"/>
      <c r="J204" s="39"/>
      <c r="K204" s="39"/>
      <c r="L204" s="43"/>
      <c r="M204" s="227"/>
      <c r="N204" s="228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181</v>
      </c>
      <c r="AU204" s="16" t="s">
        <v>85</v>
      </c>
    </row>
    <row r="205" s="2" customFormat="1" ht="16.5" customHeight="1">
      <c r="A205" s="37"/>
      <c r="B205" s="38"/>
      <c r="C205" s="211" t="s">
        <v>340</v>
      </c>
      <c r="D205" s="211" t="s">
        <v>172</v>
      </c>
      <c r="E205" s="212" t="s">
        <v>341</v>
      </c>
      <c r="F205" s="213" t="s">
        <v>342</v>
      </c>
      <c r="G205" s="214" t="s">
        <v>343</v>
      </c>
      <c r="H205" s="215">
        <v>4</v>
      </c>
      <c r="I205" s="216"/>
      <c r="J205" s="217">
        <f>ROUND(I205*H205,2)</f>
        <v>0</v>
      </c>
      <c r="K205" s="213" t="s">
        <v>176</v>
      </c>
      <c r="L205" s="43"/>
      <c r="M205" s="218" t="s">
        <v>19</v>
      </c>
      <c r="N205" s="219" t="s">
        <v>47</v>
      </c>
      <c r="O205" s="83"/>
      <c r="P205" s="220">
        <f>O205*H205</f>
        <v>0</v>
      </c>
      <c r="Q205" s="220">
        <v>0.0035999999999999999</v>
      </c>
      <c r="R205" s="220">
        <f>Q205*H205</f>
        <v>0.0144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177</v>
      </c>
      <c r="AT205" s="222" t="s">
        <v>172</v>
      </c>
      <c r="AU205" s="222" t="s">
        <v>85</v>
      </c>
      <c r="AY205" s="16" t="s">
        <v>170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83</v>
      </c>
      <c r="BK205" s="223">
        <f>ROUND(I205*H205,2)</f>
        <v>0</v>
      </c>
      <c r="BL205" s="16" t="s">
        <v>177</v>
      </c>
      <c r="BM205" s="222" t="s">
        <v>344</v>
      </c>
    </row>
    <row r="206" s="2" customFormat="1">
      <c r="A206" s="37"/>
      <c r="B206" s="38"/>
      <c r="C206" s="39"/>
      <c r="D206" s="224" t="s">
        <v>179</v>
      </c>
      <c r="E206" s="39"/>
      <c r="F206" s="225" t="s">
        <v>345</v>
      </c>
      <c r="G206" s="39"/>
      <c r="H206" s="39"/>
      <c r="I206" s="226"/>
      <c r="J206" s="39"/>
      <c r="K206" s="39"/>
      <c r="L206" s="43"/>
      <c r="M206" s="227"/>
      <c r="N206" s="228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179</v>
      </c>
      <c r="AU206" s="16" t="s">
        <v>85</v>
      </c>
    </row>
    <row r="207" s="2" customFormat="1" ht="24.15" customHeight="1">
      <c r="A207" s="37"/>
      <c r="B207" s="38"/>
      <c r="C207" s="211" t="s">
        <v>346</v>
      </c>
      <c r="D207" s="211" t="s">
        <v>172</v>
      </c>
      <c r="E207" s="212" t="s">
        <v>347</v>
      </c>
      <c r="F207" s="213" t="s">
        <v>348</v>
      </c>
      <c r="G207" s="214" t="s">
        <v>175</v>
      </c>
      <c r="H207" s="215">
        <v>14.513</v>
      </c>
      <c r="I207" s="216"/>
      <c r="J207" s="217">
        <f>ROUND(I207*H207,2)</f>
        <v>0</v>
      </c>
      <c r="K207" s="213" t="s">
        <v>176</v>
      </c>
      <c r="L207" s="43"/>
      <c r="M207" s="218" t="s">
        <v>19</v>
      </c>
      <c r="N207" s="219" t="s">
        <v>47</v>
      </c>
      <c r="O207" s="83"/>
      <c r="P207" s="220">
        <f>O207*H207</f>
        <v>0</v>
      </c>
      <c r="Q207" s="220">
        <v>0.053719999999999997</v>
      </c>
      <c r="R207" s="220">
        <f>Q207*H207</f>
        <v>0.77963835999999997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177</v>
      </c>
      <c r="AT207" s="222" t="s">
        <v>172</v>
      </c>
      <c r="AU207" s="222" t="s">
        <v>85</v>
      </c>
      <c r="AY207" s="16" t="s">
        <v>170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83</v>
      </c>
      <c r="BK207" s="223">
        <f>ROUND(I207*H207,2)</f>
        <v>0</v>
      </c>
      <c r="BL207" s="16" t="s">
        <v>177</v>
      </c>
      <c r="BM207" s="222" t="s">
        <v>349</v>
      </c>
    </row>
    <row r="208" s="2" customFormat="1">
      <c r="A208" s="37"/>
      <c r="B208" s="38"/>
      <c r="C208" s="39"/>
      <c r="D208" s="224" t="s">
        <v>179</v>
      </c>
      <c r="E208" s="39"/>
      <c r="F208" s="225" t="s">
        <v>350</v>
      </c>
      <c r="G208" s="39"/>
      <c r="H208" s="39"/>
      <c r="I208" s="226"/>
      <c r="J208" s="39"/>
      <c r="K208" s="39"/>
      <c r="L208" s="43"/>
      <c r="M208" s="227"/>
      <c r="N208" s="228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179</v>
      </c>
      <c r="AU208" s="16" t="s">
        <v>85</v>
      </c>
    </row>
    <row r="209" s="2" customFormat="1">
      <c r="A209" s="37"/>
      <c r="B209" s="38"/>
      <c r="C209" s="39"/>
      <c r="D209" s="229" t="s">
        <v>181</v>
      </c>
      <c r="E209" s="39"/>
      <c r="F209" s="230" t="s">
        <v>194</v>
      </c>
      <c r="G209" s="39"/>
      <c r="H209" s="39"/>
      <c r="I209" s="226"/>
      <c r="J209" s="39"/>
      <c r="K209" s="39"/>
      <c r="L209" s="43"/>
      <c r="M209" s="227"/>
      <c r="N209" s="228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181</v>
      </c>
      <c r="AU209" s="16" t="s">
        <v>85</v>
      </c>
    </row>
    <row r="210" s="12" customFormat="1" ht="22.8" customHeight="1">
      <c r="A210" s="12"/>
      <c r="B210" s="195"/>
      <c r="C210" s="196"/>
      <c r="D210" s="197" t="s">
        <v>75</v>
      </c>
      <c r="E210" s="209" t="s">
        <v>211</v>
      </c>
      <c r="F210" s="209" t="s">
        <v>351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SUM(P211:P213)</f>
        <v>0</v>
      </c>
      <c r="Q210" s="203"/>
      <c r="R210" s="204">
        <f>SUM(R211:R213)</f>
        <v>0</v>
      </c>
      <c r="S210" s="203"/>
      <c r="T210" s="205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6" t="s">
        <v>83</v>
      </c>
      <c r="AT210" s="207" t="s">
        <v>75</v>
      </c>
      <c r="AU210" s="207" t="s">
        <v>83</v>
      </c>
      <c r="AY210" s="206" t="s">
        <v>170</v>
      </c>
      <c r="BK210" s="208">
        <f>SUM(BK211:BK213)</f>
        <v>0</v>
      </c>
    </row>
    <row r="211" s="2" customFormat="1" ht="24.15" customHeight="1">
      <c r="A211" s="37"/>
      <c r="B211" s="38"/>
      <c r="C211" s="211" t="s">
        <v>352</v>
      </c>
      <c r="D211" s="211" t="s">
        <v>172</v>
      </c>
      <c r="E211" s="212" t="s">
        <v>353</v>
      </c>
      <c r="F211" s="213" t="s">
        <v>354</v>
      </c>
      <c r="G211" s="214" t="s">
        <v>355</v>
      </c>
      <c r="H211" s="215">
        <v>2</v>
      </c>
      <c r="I211" s="216"/>
      <c r="J211" s="217">
        <f>ROUND(I211*H211,2)</f>
        <v>0</v>
      </c>
      <c r="K211" s="213" t="s">
        <v>176</v>
      </c>
      <c r="L211" s="43"/>
      <c r="M211" s="218" t="s">
        <v>19</v>
      </c>
      <c r="N211" s="219" t="s">
        <v>47</v>
      </c>
      <c r="O211" s="83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177</v>
      </c>
      <c r="AT211" s="222" t="s">
        <v>172</v>
      </c>
      <c r="AU211" s="222" t="s">
        <v>85</v>
      </c>
      <c r="AY211" s="16" t="s">
        <v>170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83</v>
      </c>
      <c r="BK211" s="223">
        <f>ROUND(I211*H211,2)</f>
        <v>0</v>
      </c>
      <c r="BL211" s="16" t="s">
        <v>177</v>
      </c>
      <c r="BM211" s="222" t="s">
        <v>356</v>
      </c>
    </row>
    <row r="212" s="2" customFormat="1">
      <c r="A212" s="37"/>
      <c r="B212" s="38"/>
      <c r="C212" s="39"/>
      <c r="D212" s="224" t="s">
        <v>179</v>
      </c>
      <c r="E212" s="39"/>
      <c r="F212" s="225" t="s">
        <v>357</v>
      </c>
      <c r="G212" s="39"/>
      <c r="H212" s="39"/>
      <c r="I212" s="226"/>
      <c r="J212" s="39"/>
      <c r="K212" s="39"/>
      <c r="L212" s="43"/>
      <c r="M212" s="227"/>
      <c r="N212" s="228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179</v>
      </c>
      <c r="AU212" s="16" t="s">
        <v>85</v>
      </c>
    </row>
    <row r="213" s="2" customFormat="1">
      <c r="A213" s="37"/>
      <c r="B213" s="38"/>
      <c r="C213" s="39"/>
      <c r="D213" s="229" t="s">
        <v>181</v>
      </c>
      <c r="E213" s="39"/>
      <c r="F213" s="230" t="s">
        <v>194</v>
      </c>
      <c r="G213" s="39"/>
      <c r="H213" s="39"/>
      <c r="I213" s="226"/>
      <c r="J213" s="39"/>
      <c r="K213" s="39"/>
      <c r="L213" s="43"/>
      <c r="M213" s="227"/>
      <c r="N213" s="228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181</v>
      </c>
      <c r="AU213" s="16" t="s">
        <v>85</v>
      </c>
    </row>
    <row r="214" s="12" customFormat="1" ht="22.8" customHeight="1">
      <c r="A214" s="12"/>
      <c r="B214" s="195"/>
      <c r="C214" s="196"/>
      <c r="D214" s="197" t="s">
        <v>75</v>
      </c>
      <c r="E214" s="209" t="s">
        <v>213</v>
      </c>
      <c r="F214" s="209" t="s">
        <v>358</v>
      </c>
      <c r="G214" s="196"/>
      <c r="H214" s="196"/>
      <c r="I214" s="199"/>
      <c r="J214" s="210">
        <f>BK214</f>
        <v>0</v>
      </c>
      <c r="K214" s="196"/>
      <c r="L214" s="201"/>
      <c r="M214" s="202"/>
      <c r="N214" s="203"/>
      <c r="O214" s="203"/>
      <c r="P214" s="204">
        <f>SUM(P215:P227)</f>
        <v>0</v>
      </c>
      <c r="Q214" s="203"/>
      <c r="R214" s="204">
        <f>SUM(R215:R227)</f>
        <v>44.642964999999997</v>
      </c>
      <c r="S214" s="203"/>
      <c r="T214" s="205">
        <f>SUM(T215:T227)</f>
        <v>50.828000000000003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83</v>
      </c>
      <c r="AT214" s="207" t="s">
        <v>75</v>
      </c>
      <c r="AU214" s="207" t="s">
        <v>83</v>
      </c>
      <c r="AY214" s="206" t="s">
        <v>170</v>
      </c>
      <c r="BK214" s="208">
        <f>SUM(BK215:BK227)</f>
        <v>0</v>
      </c>
    </row>
    <row r="215" s="2" customFormat="1" ht="21.75" customHeight="1">
      <c r="A215" s="37"/>
      <c r="B215" s="38"/>
      <c r="C215" s="211" t="s">
        <v>359</v>
      </c>
      <c r="D215" s="211" t="s">
        <v>172</v>
      </c>
      <c r="E215" s="212" t="s">
        <v>360</v>
      </c>
      <c r="F215" s="213" t="s">
        <v>361</v>
      </c>
      <c r="G215" s="214" t="s">
        <v>355</v>
      </c>
      <c r="H215" s="215">
        <v>2</v>
      </c>
      <c r="I215" s="216"/>
      <c r="J215" s="217">
        <f>ROUND(I215*H215,2)</f>
        <v>0</v>
      </c>
      <c r="K215" s="213" t="s">
        <v>176</v>
      </c>
      <c r="L215" s="43"/>
      <c r="M215" s="218" t="s">
        <v>19</v>
      </c>
      <c r="N215" s="219" t="s">
        <v>47</v>
      </c>
      <c r="O215" s="83"/>
      <c r="P215" s="220">
        <f>O215*H215</f>
        <v>0</v>
      </c>
      <c r="Q215" s="220">
        <v>16.75142</v>
      </c>
      <c r="R215" s="220">
        <f>Q215*H215</f>
        <v>33.502839999999999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177</v>
      </c>
      <c r="AT215" s="222" t="s">
        <v>172</v>
      </c>
      <c r="AU215" s="222" t="s">
        <v>85</v>
      </c>
      <c r="AY215" s="16" t="s">
        <v>170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83</v>
      </c>
      <c r="BK215" s="223">
        <f>ROUND(I215*H215,2)</f>
        <v>0</v>
      </c>
      <c r="BL215" s="16" t="s">
        <v>177</v>
      </c>
      <c r="BM215" s="222" t="s">
        <v>362</v>
      </c>
    </row>
    <row r="216" s="2" customFormat="1">
      <c r="A216" s="37"/>
      <c r="B216" s="38"/>
      <c r="C216" s="39"/>
      <c r="D216" s="224" t="s">
        <v>179</v>
      </c>
      <c r="E216" s="39"/>
      <c r="F216" s="225" t="s">
        <v>363</v>
      </c>
      <c r="G216" s="39"/>
      <c r="H216" s="39"/>
      <c r="I216" s="226"/>
      <c r="J216" s="39"/>
      <c r="K216" s="39"/>
      <c r="L216" s="43"/>
      <c r="M216" s="227"/>
      <c r="N216" s="228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179</v>
      </c>
      <c r="AU216" s="16" t="s">
        <v>85</v>
      </c>
    </row>
    <row r="217" s="2" customFormat="1">
      <c r="A217" s="37"/>
      <c r="B217" s="38"/>
      <c r="C217" s="39"/>
      <c r="D217" s="229" t="s">
        <v>181</v>
      </c>
      <c r="E217" s="39"/>
      <c r="F217" s="230" t="s">
        <v>194</v>
      </c>
      <c r="G217" s="39"/>
      <c r="H217" s="39"/>
      <c r="I217" s="226"/>
      <c r="J217" s="39"/>
      <c r="K217" s="39"/>
      <c r="L217" s="43"/>
      <c r="M217" s="227"/>
      <c r="N217" s="228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181</v>
      </c>
      <c r="AU217" s="16" t="s">
        <v>85</v>
      </c>
    </row>
    <row r="218" s="2" customFormat="1" ht="16.5" customHeight="1">
      <c r="A218" s="37"/>
      <c r="B218" s="38"/>
      <c r="C218" s="211" t="s">
        <v>364</v>
      </c>
      <c r="D218" s="211" t="s">
        <v>172</v>
      </c>
      <c r="E218" s="212" t="s">
        <v>365</v>
      </c>
      <c r="F218" s="213" t="s">
        <v>366</v>
      </c>
      <c r="G218" s="214" t="s">
        <v>343</v>
      </c>
      <c r="H218" s="215">
        <v>7.5</v>
      </c>
      <c r="I218" s="216"/>
      <c r="J218" s="217">
        <f>ROUND(I218*H218,2)</f>
        <v>0</v>
      </c>
      <c r="K218" s="213" t="s">
        <v>176</v>
      </c>
      <c r="L218" s="43"/>
      <c r="M218" s="218" t="s">
        <v>19</v>
      </c>
      <c r="N218" s="219" t="s">
        <v>47</v>
      </c>
      <c r="O218" s="83"/>
      <c r="P218" s="220">
        <f>O218*H218</f>
        <v>0</v>
      </c>
      <c r="Q218" s="220">
        <v>0.88534999999999997</v>
      </c>
      <c r="R218" s="220">
        <f>Q218*H218</f>
        <v>6.6401249999999994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177</v>
      </c>
      <c r="AT218" s="222" t="s">
        <v>172</v>
      </c>
      <c r="AU218" s="222" t="s">
        <v>85</v>
      </c>
      <c r="AY218" s="16" t="s">
        <v>170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83</v>
      </c>
      <c r="BK218" s="223">
        <f>ROUND(I218*H218,2)</f>
        <v>0</v>
      </c>
      <c r="BL218" s="16" t="s">
        <v>177</v>
      </c>
      <c r="BM218" s="222" t="s">
        <v>367</v>
      </c>
    </row>
    <row r="219" s="2" customFormat="1">
      <c r="A219" s="37"/>
      <c r="B219" s="38"/>
      <c r="C219" s="39"/>
      <c r="D219" s="224" t="s">
        <v>179</v>
      </c>
      <c r="E219" s="39"/>
      <c r="F219" s="225" t="s">
        <v>368</v>
      </c>
      <c r="G219" s="39"/>
      <c r="H219" s="39"/>
      <c r="I219" s="226"/>
      <c r="J219" s="39"/>
      <c r="K219" s="39"/>
      <c r="L219" s="43"/>
      <c r="M219" s="227"/>
      <c r="N219" s="228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179</v>
      </c>
      <c r="AU219" s="16" t="s">
        <v>85</v>
      </c>
    </row>
    <row r="220" s="2" customFormat="1">
      <c r="A220" s="37"/>
      <c r="B220" s="38"/>
      <c r="C220" s="39"/>
      <c r="D220" s="229" t="s">
        <v>181</v>
      </c>
      <c r="E220" s="39"/>
      <c r="F220" s="230" t="s">
        <v>194</v>
      </c>
      <c r="G220" s="39"/>
      <c r="H220" s="39"/>
      <c r="I220" s="226"/>
      <c r="J220" s="39"/>
      <c r="K220" s="39"/>
      <c r="L220" s="43"/>
      <c r="M220" s="227"/>
      <c r="N220" s="228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181</v>
      </c>
      <c r="AU220" s="16" t="s">
        <v>85</v>
      </c>
    </row>
    <row r="221" s="2" customFormat="1" ht="16.5" customHeight="1">
      <c r="A221" s="37"/>
      <c r="B221" s="38"/>
      <c r="C221" s="231" t="s">
        <v>369</v>
      </c>
      <c r="D221" s="231" t="s">
        <v>240</v>
      </c>
      <c r="E221" s="232" t="s">
        <v>370</v>
      </c>
      <c r="F221" s="233" t="s">
        <v>371</v>
      </c>
      <c r="G221" s="234" t="s">
        <v>343</v>
      </c>
      <c r="H221" s="235">
        <v>7.5</v>
      </c>
      <c r="I221" s="236"/>
      <c r="J221" s="237">
        <f>ROUND(I221*H221,2)</f>
        <v>0</v>
      </c>
      <c r="K221" s="233" t="s">
        <v>176</v>
      </c>
      <c r="L221" s="238"/>
      <c r="M221" s="239" t="s">
        <v>19</v>
      </c>
      <c r="N221" s="240" t="s">
        <v>47</v>
      </c>
      <c r="O221" s="83"/>
      <c r="P221" s="220">
        <f>O221*H221</f>
        <v>0</v>
      </c>
      <c r="Q221" s="220">
        <v>0.59999999999999998</v>
      </c>
      <c r="R221" s="220">
        <f>Q221*H221</f>
        <v>4.5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211</v>
      </c>
      <c r="AT221" s="222" t="s">
        <v>240</v>
      </c>
      <c r="AU221" s="222" t="s">
        <v>85</v>
      </c>
      <c r="AY221" s="16" t="s">
        <v>170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83</v>
      </c>
      <c r="BK221" s="223">
        <f>ROUND(I221*H221,2)</f>
        <v>0</v>
      </c>
      <c r="BL221" s="16" t="s">
        <v>177</v>
      </c>
      <c r="BM221" s="222" t="s">
        <v>372</v>
      </c>
    </row>
    <row r="222" s="2" customFormat="1">
      <c r="A222" s="37"/>
      <c r="B222" s="38"/>
      <c r="C222" s="39"/>
      <c r="D222" s="229" t="s">
        <v>181</v>
      </c>
      <c r="E222" s="39"/>
      <c r="F222" s="230" t="s">
        <v>194</v>
      </c>
      <c r="G222" s="39"/>
      <c r="H222" s="39"/>
      <c r="I222" s="226"/>
      <c r="J222" s="39"/>
      <c r="K222" s="39"/>
      <c r="L222" s="43"/>
      <c r="M222" s="227"/>
      <c r="N222" s="228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181</v>
      </c>
      <c r="AU222" s="16" t="s">
        <v>85</v>
      </c>
    </row>
    <row r="223" s="2" customFormat="1" ht="16.5" customHeight="1">
      <c r="A223" s="37"/>
      <c r="B223" s="38"/>
      <c r="C223" s="211" t="s">
        <v>373</v>
      </c>
      <c r="D223" s="211" t="s">
        <v>172</v>
      </c>
      <c r="E223" s="212" t="s">
        <v>374</v>
      </c>
      <c r="F223" s="213" t="s">
        <v>375</v>
      </c>
      <c r="G223" s="214" t="s">
        <v>343</v>
      </c>
      <c r="H223" s="215">
        <v>4</v>
      </c>
      <c r="I223" s="216"/>
      <c r="J223" s="217">
        <f>ROUND(I223*H223,2)</f>
        <v>0</v>
      </c>
      <c r="K223" s="213" t="s">
        <v>176</v>
      </c>
      <c r="L223" s="43"/>
      <c r="M223" s="218" t="s">
        <v>19</v>
      </c>
      <c r="N223" s="219" t="s">
        <v>47</v>
      </c>
      <c r="O223" s="83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177</v>
      </c>
      <c r="AT223" s="222" t="s">
        <v>172</v>
      </c>
      <c r="AU223" s="222" t="s">
        <v>85</v>
      </c>
      <c r="AY223" s="16" t="s">
        <v>170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83</v>
      </c>
      <c r="BK223" s="223">
        <f>ROUND(I223*H223,2)</f>
        <v>0</v>
      </c>
      <c r="BL223" s="16" t="s">
        <v>177</v>
      </c>
      <c r="BM223" s="222" t="s">
        <v>376</v>
      </c>
    </row>
    <row r="224" s="2" customFormat="1">
      <c r="A224" s="37"/>
      <c r="B224" s="38"/>
      <c r="C224" s="39"/>
      <c r="D224" s="224" t="s">
        <v>179</v>
      </c>
      <c r="E224" s="39"/>
      <c r="F224" s="225" t="s">
        <v>377</v>
      </c>
      <c r="G224" s="39"/>
      <c r="H224" s="39"/>
      <c r="I224" s="226"/>
      <c r="J224" s="39"/>
      <c r="K224" s="39"/>
      <c r="L224" s="43"/>
      <c r="M224" s="227"/>
      <c r="N224" s="228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179</v>
      </c>
      <c r="AU224" s="16" t="s">
        <v>85</v>
      </c>
    </row>
    <row r="225" s="2" customFormat="1" ht="44.25" customHeight="1">
      <c r="A225" s="37"/>
      <c r="B225" s="38"/>
      <c r="C225" s="211" t="s">
        <v>378</v>
      </c>
      <c r="D225" s="211" t="s">
        <v>172</v>
      </c>
      <c r="E225" s="212" t="s">
        <v>379</v>
      </c>
      <c r="F225" s="213" t="s">
        <v>380</v>
      </c>
      <c r="G225" s="214" t="s">
        <v>343</v>
      </c>
      <c r="H225" s="215">
        <v>262</v>
      </c>
      <c r="I225" s="216"/>
      <c r="J225" s="217">
        <f>ROUND(I225*H225,2)</f>
        <v>0</v>
      </c>
      <c r="K225" s="213" t="s">
        <v>176</v>
      </c>
      <c r="L225" s="43"/>
      <c r="M225" s="218" t="s">
        <v>19</v>
      </c>
      <c r="N225" s="219" t="s">
        <v>47</v>
      </c>
      <c r="O225" s="83"/>
      <c r="P225" s="220">
        <f>O225*H225</f>
        <v>0</v>
      </c>
      <c r="Q225" s="220">
        <v>0</v>
      </c>
      <c r="R225" s="220">
        <f>Q225*H225</f>
        <v>0</v>
      </c>
      <c r="S225" s="220">
        <v>0.19400000000000001</v>
      </c>
      <c r="T225" s="221">
        <f>S225*H225</f>
        <v>50.828000000000003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177</v>
      </c>
      <c r="AT225" s="222" t="s">
        <v>172</v>
      </c>
      <c r="AU225" s="222" t="s">
        <v>85</v>
      </c>
      <c r="AY225" s="16" t="s">
        <v>170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83</v>
      </c>
      <c r="BK225" s="223">
        <f>ROUND(I225*H225,2)</f>
        <v>0</v>
      </c>
      <c r="BL225" s="16" t="s">
        <v>177</v>
      </c>
      <c r="BM225" s="222" t="s">
        <v>381</v>
      </c>
    </row>
    <row r="226" s="2" customFormat="1">
      <c r="A226" s="37"/>
      <c r="B226" s="38"/>
      <c r="C226" s="39"/>
      <c r="D226" s="224" t="s">
        <v>179</v>
      </c>
      <c r="E226" s="39"/>
      <c r="F226" s="225" t="s">
        <v>382</v>
      </c>
      <c r="G226" s="39"/>
      <c r="H226" s="39"/>
      <c r="I226" s="226"/>
      <c r="J226" s="39"/>
      <c r="K226" s="39"/>
      <c r="L226" s="43"/>
      <c r="M226" s="227"/>
      <c r="N226" s="228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179</v>
      </c>
      <c r="AU226" s="16" t="s">
        <v>85</v>
      </c>
    </row>
    <row r="227" s="2" customFormat="1">
      <c r="A227" s="37"/>
      <c r="B227" s="38"/>
      <c r="C227" s="39"/>
      <c r="D227" s="229" t="s">
        <v>181</v>
      </c>
      <c r="E227" s="39"/>
      <c r="F227" s="230" t="s">
        <v>383</v>
      </c>
      <c r="G227" s="39"/>
      <c r="H227" s="39"/>
      <c r="I227" s="226"/>
      <c r="J227" s="39"/>
      <c r="K227" s="39"/>
      <c r="L227" s="43"/>
      <c r="M227" s="227"/>
      <c r="N227" s="228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181</v>
      </c>
      <c r="AU227" s="16" t="s">
        <v>85</v>
      </c>
    </row>
    <row r="228" s="12" customFormat="1" ht="22.8" customHeight="1">
      <c r="A228" s="12"/>
      <c r="B228" s="195"/>
      <c r="C228" s="196"/>
      <c r="D228" s="197" t="s">
        <v>75</v>
      </c>
      <c r="E228" s="209" t="s">
        <v>384</v>
      </c>
      <c r="F228" s="209" t="s">
        <v>385</v>
      </c>
      <c r="G228" s="196"/>
      <c r="H228" s="196"/>
      <c r="I228" s="199"/>
      <c r="J228" s="210">
        <f>BK228</f>
        <v>0</v>
      </c>
      <c r="K228" s="196"/>
      <c r="L228" s="201"/>
      <c r="M228" s="202"/>
      <c r="N228" s="203"/>
      <c r="O228" s="203"/>
      <c r="P228" s="204">
        <f>SUM(P229:P237)</f>
        <v>0</v>
      </c>
      <c r="Q228" s="203"/>
      <c r="R228" s="204">
        <f>SUM(R229:R237)</f>
        <v>0</v>
      </c>
      <c r="S228" s="203"/>
      <c r="T228" s="205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6" t="s">
        <v>83</v>
      </c>
      <c r="AT228" s="207" t="s">
        <v>75</v>
      </c>
      <c r="AU228" s="207" t="s">
        <v>83</v>
      </c>
      <c r="AY228" s="206" t="s">
        <v>170</v>
      </c>
      <c r="BK228" s="208">
        <f>SUM(BK229:BK237)</f>
        <v>0</v>
      </c>
    </row>
    <row r="229" s="2" customFormat="1" ht="24.15" customHeight="1">
      <c r="A229" s="37"/>
      <c r="B229" s="38"/>
      <c r="C229" s="211" t="s">
        <v>386</v>
      </c>
      <c r="D229" s="211" t="s">
        <v>172</v>
      </c>
      <c r="E229" s="212" t="s">
        <v>387</v>
      </c>
      <c r="F229" s="213" t="s">
        <v>388</v>
      </c>
      <c r="G229" s="214" t="s">
        <v>225</v>
      </c>
      <c r="H229" s="215">
        <v>113.07299999999999</v>
      </c>
      <c r="I229" s="216"/>
      <c r="J229" s="217">
        <f>ROUND(I229*H229,2)</f>
        <v>0</v>
      </c>
      <c r="K229" s="213" t="s">
        <v>176</v>
      </c>
      <c r="L229" s="43"/>
      <c r="M229" s="218" t="s">
        <v>19</v>
      </c>
      <c r="N229" s="219" t="s">
        <v>47</v>
      </c>
      <c r="O229" s="83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177</v>
      </c>
      <c r="AT229" s="222" t="s">
        <v>172</v>
      </c>
      <c r="AU229" s="222" t="s">
        <v>85</v>
      </c>
      <c r="AY229" s="16" t="s">
        <v>170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83</v>
      </c>
      <c r="BK229" s="223">
        <f>ROUND(I229*H229,2)</f>
        <v>0</v>
      </c>
      <c r="BL229" s="16" t="s">
        <v>177</v>
      </c>
      <c r="BM229" s="222" t="s">
        <v>389</v>
      </c>
    </row>
    <row r="230" s="2" customFormat="1">
      <c r="A230" s="37"/>
      <c r="B230" s="38"/>
      <c r="C230" s="39"/>
      <c r="D230" s="224" t="s">
        <v>179</v>
      </c>
      <c r="E230" s="39"/>
      <c r="F230" s="225" t="s">
        <v>390</v>
      </c>
      <c r="G230" s="39"/>
      <c r="H230" s="39"/>
      <c r="I230" s="226"/>
      <c r="J230" s="39"/>
      <c r="K230" s="39"/>
      <c r="L230" s="43"/>
      <c r="M230" s="227"/>
      <c r="N230" s="228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179</v>
      </c>
      <c r="AU230" s="16" t="s">
        <v>85</v>
      </c>
    </row>
    <row r="231" s="2" customFormat="1" ht="24.15" customHeight="1">
      <c r="A231" s="37"/>
      <c r="B231" s="38"/>
      <c r="C231" s="211" t="s">
        <v>391</v>
      </c>
      <c r="D231" s="211" t="s">
        <v>172</v>
      </c>
      <c r="E231" s="212" t="s">
        <v>392</v>
      </c>
      <c r="F231" s="213" t="s">
        <v>393</v>
      </c>
      <c r="G231" s="214" t="s">
        <v>225</v>
      </c>
      <c r="H231" s="215">
        <v>208.88200000000001</v>
      </c>
      <c r="I231" s="216"/>
      <c r="J231" s="217">
        <f>ROUND(I231*H231,2)</f>
        <v>0</v>
      </c>
      <c r="K231" s="213" t="s">
        <v>176</v>
      </c>
      <c r="L231" s="43"/>
      <c r="M231" s="218" t="s">
        <v>19</v>
      </c>
      <c r="N231" s="219" t="s">
        <v>47</v>
      </c>
      <c r="O231" s="83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177</v>
      </c>
      <c r="AT231" s="222" t="s">
        <v>172</v>
      </c>
      <c r="AU231" s="222" t="s">
        <v>85</v>
      </c>
      <c r="AY231" s="16" t="s">
        <v>170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83</v>
      </c>
      <c r="BK231" s="223">
        <f>ROUND(I231*H231,2)</f>
        <v>0</v>
      </c>
      <c r="BL231" s="16" t="s">
        <v>177</v>
      </c>
      <c r="BM231" s="222" t="s">
        <v>394</v>
      </c>
    </row>
    <row r="232" s="2" customFormat="1">
      <c r="A232" s="37"/>
      <c r="B232" s="38"/>
      <c r="C232" s="39"/>
      <c r="D232" s="224" t="s">
        <v>179</v>
      </c>
      <c r="E232" s="39"/>
      <c r="F232" s="225" t="s">
        <v>395</v>
      </c>
      <c r="G232" s="39"/>
      <c r="H232" s="39"/>
      <c r="I232" s="226"/>
      <c r="J232" s="39"/>
      <c r="K232" s="39"/>
      <c r="L232" s="43"/>
      <c r="M232" s="227"/>
      <c r="N232" s="228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179</v>
      </c>
      <c r="AU232" s="16" t="s">
        <v>85</v>
      </c>
    </row>
    <row r="233" s="2" customFormat="1" ht="24.15" customHeight="1">
      <c r="A233" s="37"/>
      <c r="B233" s="38"/>
      <c r="C233" s="211" t="s">
        <v>396</v>
      </c>
      <c r="D233" s="211" t="s">
        <v>172</v>
      </c>
      <c r="E233" s="212" t="s">
        <v>397</v>
      </c>
      <c r="F233" s="213" t="s">
        <v>398</v>
      </c>
      <c r="G233" s="214" t="s">
        <v>225</v>
      </c>
      <c r="H233" s="215">
        <v>321.89600000000002</v>
      </c>
      <c r="I233" s="216"/>
      <c r="J233" s="217">
        <f>ROUND(I233*H233,2)</f>
        <v>0</v>
      </c>
      <c r="K233" s="213" t="s">
        <v>176</v>
      </c>
      <c r="L233" s="43"/>
      <c r="M233" s="218" t="s">
        <v>19</v>
      </c>
      <c r="N233" s="219" t="s">
        <v>47</v>
      </c>
      <c r="O233" s="83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177</v>
      </c>
      <c r="AT233" s="222" t="s">
        <v>172</v>
      </c>
      <c r="AU233" s="222" t="s">
        <v>85</v>
      </c>
      <c r="AY233" s="16" t="s">
        <v>170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83</v>
      </c>
      <c r="BK233" s="223">
        <f>ROUND(I233*H233,2)</f>
        <v>0</v>
      </c>
      <c r="BL233" s="16" t="s">
        <v>177</v>
      </c>
      <c r="BM233" s="222" t="s">
        <v>399</v>
      </c>
    </row>
    <row r="234" s="2" customFormat="1">
      <c r="A234" s="37"/>
      <c r="B234" s="38"/>
      <c r="C234" s="39"/>
      <c r="D234" s="224" t="s">
        <v>179</v>
      </c>
      <c r="E234" s="39"/>
      <c r="F234" s="225" t="s">
        <v>400</v>
      </c>
      <c r="G234" s="39"/>
      <c r="H234" s="39"/>
      <c r="I234" s="226"/>
      <c r="J234" s="39"/>
      <c r="K234" s="39"/>
      <c r="L234" s="43"/>
      <c r="M234" s="227"/>
      <c r="N234" s="228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179</v>
      </c>
      <c r="AU234" s="16" t="s">
        <v>85</v>
      </c>
    </row>
    <row r="235" s="2" customFormat="1" ht="24.15" customHeight="1">
      <c r="A235" s="37"/>
      <c r="B235" s="38"/>
      <c r="C235" s="211" t="s">
        <v>401</v>
      </c>
      <c r="D235" s="211" t="s">
        <v>172</v>
      </c>
      <c r="E235" s="212" t="s">
        <v>402</v>
      </c>
      <c r="F235" s="213" t="s">
        <v>403</v>
      </c>
      <c r="G235" s="214" t="s">
        <v>225</v>
      </c>
      <c r="H235" s="215">
        <v>1287.5840000000001</v>
      </c>
      <c r="I235" s="216"/>
      <c r="J235" s="217">
        <f>ROUND(I235*H235,2)</f>
        <v>0</v>
      </c>
      <c r="K235" s="213" t="s">
        <v>176</v>
      </c>
      <c r="L235" s="43"/>
      <c r="M235" s="218" t="s">
        <v>19</v>
      </c>
      <c r="N235" s="219" t="s">
        <v>47</v>
      </c>
      <c r="O235" s="83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177</v>
      </c>
      <c r="AT235" s="222" t="s">
        <v>172</v>
      </c>
      <c r="AU235" s="222" t="s">
        <v>85</v>
      </c>
      <c r="AY235" s="16" t="s">
        <v>170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83</v>
      </c>
      <c r="BK235" s="223">
        <f>ROUND(I235*H235,2)</f>
        <v>0</v>
      </c>
      <c r="BL235" s="16" t="s">
        <v>177</v>
      </c>
      <c r="BM235" s="222" t="s">
        <v>404</v>
      </c>
    </row>
    <row r="236" s="2" customFormat="1">
      <c r="A236" s="37"/>
      <c r="B236" s="38"/>
      <c r="C236" s="39"/>
      <c r="D236" s="224" t="s">
        <v>179</v>
      </c>
      <c r="E236" s="39"/>
      <c r="F236" s="225" t="s">
        <v>405</v>
      </c>
      <c r="G236" s="39"/>
      <c r="H236" s="39"/>
      <c r="I236" s="226"/>
      <c r="J236" s="39"/>
      <c r="K236" s="39"/>
      <c r="L236" s="43"/>
      <c r="M236" s="227"/>
      <c r="N236" s="228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179</v>
      </c>
      <c r="AU236" s="16" t="s">
        <v>85</v>
      </c>
    </row>
    <row r="237" s="2" customFormat="1">
      <c r="A237" s="37"/>
      <c r="B237" s="38"/>
      <c r="C237" s="39"/>
      <c r="D237" s="229" t="s">
        <v>181</v>
      </c>
      <c r="E237" s="39"/>
      <c r="F237" s="230" t="s">
        <v>406</v>
      </c>
      <c r="G237" s="39"/>
      <c r="H237" s="39"/>
      <c r="I237" s="226"/>
      <c r="J237" s="39"/>
      <c r="K237" s="39"/>
      <c r="L237" s="43"/>
      <c r="M237" s="227"/>
      <c r="N237" s="228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181</v>
      </c>
      <c r="AU237" s="16" t="s">
        <v>85</v>
      </c>
    </row>
    <row r="238" s="12" customFormat="1" ht="22.8" customHeight="1">
      <c r="A238" s="12"/>
      <c r="B238" s="195"/>
      <c r="C238" s="196"/>
      <c r="D238" s="197" t="s">
        <v>75</v>
      </c>
      <c r="E238" s="209" t="s">
        <v>407</v>
      </c>
      <c r="F238" s="209" t="s">
        <v>408</v>
      </c>
      <c r="G238" s="196"/>
      <c r="H238" s="196"/>
      <c r="I238" s="199"/>
      <c r="J238" s="210">
        <f>BK238</f>
        <v>0</v>
      </c>
      <c r="K238" s="196"/>
      <c r="L238" s="201"/>
      <c r="M238" s="202"/>
      <c r="N238" s="203"/>
      <c r="O238" s="203"/>
      <c r="P238" s="204">
        <f>SUM(P239:P240)</f>
        <v>0</v>
      </c>
      <c r="Q238" s="203"/>
      <c r="R238" s="204">
        <f>SUM(R239:R240)</f>
        <v>0</v>
      </c>
      <c r="S238" s="203"/>
      <c r="T238" s="205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6" t="s">
        <v>83</v>
      </c>
      <c r="AT238" s="207" t="s">
        <v>75</v>
      </c>
      <c r="AU238" s="207" t="s">
        <v>83</v>
      </c>
      <c r="AY238" s="206" t="s">
        <v>170</v>
      </c>
      <c r="BK238" s="208">
        <f>SUM(BK239:BK240)</f>
        <v>0</v>
      </c>
    </row>
    <row r="239" s="2" customFormat="1" ht="24.15" customHeight="1">
      <c r="A239" s="37"/>
      <c r="B239" s="38"/>
      <c r="C239" s="211" t="s">
        <v>409</v>
      </c>
      <c r="D239" s="211" t="s">
        <v>172</v>
      </c>
      <c r="E239" s="212" t="s">
        <v>410</v>
      </c>
      <c r="F239" s="213" t="s">
        <v>411</v>
      </c>
      <c r="G239" s="214" t="s">
        <v>225</v>
      </c>
      <c r="H239" s="215">
        <v>1268.345</v>
      </c>
      <c r="I239" s="216"/>
      <c r="J239" s="217">
        <f>ROUND(I239*H239,2)</f>
        <v>0</v>
      </c>
      <c r="K239" s="213" t="s">
        <v>176</v>
      </c>
      <c r="L239" s="43"/>
      <c r="M239" s="218" t="s">
        <v>19</v>
      </c>
      <c r="N239" s="219" t="s">
        <v>47</v>
      </c>
      <c r="O239" s="83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177</v>
      </c>
      <c r="AT239" s="222" t="s">
        <v>172</v>
      </c>
      <c r="AU239" s="222" t="s">
        <v>85</v>
      </c>
      <c r="AY239" s="16" t="s">
        <v>170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83</v>
      </c>
      <c r="BK239" s="223">
        <f>ROUND(I239*H239,2)</f>
        <v>0</v>
      </c>
      <c r="BL239" s="16" t="s">
        <v>177</v>
      </c>
      <c r="BM239" s="222" t="s">
        <v>412</v>
      </c>
    </row>
    <row r="240" s="2" customFormat="1">
      <c r="A240" s="37"/>
      <c r="B240" s="38"/>
      <c r="C240" s="39"/>
      <c r="D240" s="224" t="s">
        <v>179</v>
      </c>
      <c r="E240" s="39"/>
      <c r="F240" s="225" t="s">
        <v>413</v>
      </c>
      <c r="G240" s="39"/>
      <c r="H240" s="39"/>
      <c r="I240" s="226"/>
      <c r="J240" s="39"/>
      <c r="K240" s="39"/>
      <c r="L240" s="43"/>
      <c r="M240" s="227"/>
      <c r="N240" s="228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179</v>
      </c>
      <c r="AU240" s="16" t="s">
        <v>85</v>
      </c>
    </row>
    <row r="241" s="12" customFormat="1" ht="25.92" customHeight="1">
      <c r="A241" s="12"/>
      <c r="B241" s="195"/>
      <c r="C241" s="196"/>
      <c r="D241" s="197" t="s">
        <v>75</v>
      </c>
      <c r="E241" s="198" t="s">
        <v>414</v>
      </c>
      <c r="F241" s="198" t="s">
        <v>415</v>
      </c>
      <c r="G241" s="196"/>
      <c r="H241" s="196"/>
      <c r="I241" s="199"/>
      <c r="J241" s="200">
        <f>BK241</f>
        <v>0</v>
      </c>
      <c r="K241" s="196"/>
      <c r="L241" s="201"/>
      <c r="M241" s="202"/>
      <c r="N241" s="203"/>
      <c r="O241" s="203"/>
      <c r="P241" s="204">
        <f>P242+P254+P259+P262+P265+P269</f>
        <v>0</v>
      </c>
      <c r="Q241" s="203"/>
      <c r="R241" s="204">
        <f>R242+R254+R259+R262+R265+R269</f>
        <v>0</v>
      </c>
      <c r="S241" s="203"/>
      <c r="T241" s="205">
        <f>T242+T254+T259+T262+T265+T269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6" t="s">
        <v>200</v>
      </c>
      <c r="AT241" s="207" t="s">
        <v>75</v>
      </c>
      <c r="AU241" s="207" t="s">
        <v>76</v>
      </c>
      <c r="AY241" s="206" t="s">
        <v>170</v>
      </c>
      <c r="BK241" s="208">
        <f>BK242+BK254+BK259+BK262+BK265+BK269</f>
        <v>0</v>
      </c>
    </row>
    <row r="242" s="12" customFormat="1" ht="22.8" customHeight="1">
      <c r="A242" s="12"/>
      <c r="B242" s="195"/>
      <c r="C242" s="196"/>
      <c r="D242" s="197" t="s">
        <v>75</v>
      </c>
      <c r="E242" s="209" t="s">
        <v>416</v>
      </c>
      <c r="F242" s="209" t="s">
        <v>417</v>
      </c>
      <c r="G242" s="196"/>
      <c r="H242" s="196"/>
      <c r="I242" s="199"/>
      <c r="J242" s="210">
        <f>BK242</f>
        <v>0</v>
      </c>
      <c r="K242" s="196"/>
      <c r="L242" s="201"/>
      <c r="M242" s="202"/>
      <c r="N242" s="203"/>
      <c r="O242" s="203"/>
      <c r="P242" s="204">
        <f>SUM(P243:P253)</f>
        <v>0</v>
      </c>
      <c r="Q242" s="203"/>
      <c r="R242" s="204">
        <f>SUM(R243:R253)</f>
        <v>0</v>
      </c>
      <c r="S242" s="203"/>
      <c r="T242" s="205">
        <f>SUM(T243:T253)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6" t="s">
        <v>200</v>
      </c>
      <c r="AT242" s="207" t="s">
        <v>75</v>
      </c>
      <c r="AU242" s="207" t="s">
        <v>83</v>
      </c>
      <c r="AY242" s="206" t="s">
        <v>170</v>
      </c>
      <c r="BK242" s="208">
        <f>SUM(BK243:BK253)</f>
        <v>0</v>
      </c>
    </row>
    <row r="243" s="2" customFormat="1" ht="16.5" customHeight="1">
      <c r="A243" s="37"/>
      <c r="B243" s="38"/>
      <c r="C243" s="211" t="s">
        <v>418</v>
      </c>
      <c r="D243" s="211" t="s">
        <v>172</v>
      </c>
      <c r="E243" s="212" t="s">
        <v>419</v>
      </c>
      <c r="F243" s="213" t="s">
        <v>420</v>
      </c>
      <c r="G243" s="214" t="s">
        <v>421</v>
      </c>
      <c r="H243" s="215">
        <v>1</v>
      </c>
      <c r="I243" s="216"/>
      <c r="J243" s="217">
        <f>ROUND(I243*H243,2)</f>
        <v>0</v>
      </c>
      <c r="K243" s="213" t="s">
        <v>176</v>
      </c>
      <c r="L243" s="43"/>
      <c r="M243" s="218" t="s">
        <v>19</v>
      </c>
      <c r="N243" s="219" t="s">
        <v>47</v>
      </c>
      <c r="O243" s="83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422</v>
      </c>
      <c r="AT243" s="222" t="s">
        <v>172</v>
      </c>
      <c r="AU243" s="222" t="s">
        <v>85</v>
      </c>
      <c r="AY243" s="16" t="s">
        <v>170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83</v>
      </c>
      <c r="BK243" s="223">
        <f>ROUND(I243*H243,2)</f>
        <v>0</v>
      </c>
      <c r="BL243" s="16" t="s">
        <v>422</v>
      </c>
      <c r="BM243" s="222" t="s">
        <v>423</v>
      </c>
    </row>
    <row r="244" s="2" customFormat="1">
      <c r="A244" s="37"/>
      <c r="B244" s="38"/>
      <c r="C244" s="39"/>
      <c r="D244" s="224" t="s">
        <v>179</v>
      </c>
      <c r="E244" s="39"/>
      <c r="F244" s="225" t="s">
        <v>424</v>
      </c>
      <c r="G244" s="39"/>
      <c r="H244" s="39"/>
      <c r="I244" s="226"/>
      <c r="J244" s="39"/>
      <c r="K244" s="39"/>
      <c r="L244" s="43"/>
      <c r="M244" s="227"/>
      <c r="N244" s="228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179</v>
      </c>
      <c r="AU244" s="16" t="s">
        <v>85</v>
      </c>
    </row>
    <row r="245" s="2" customFormat="1" ht="16.5" customHeight="1">
      <c r="A245" s="37"/>
      <c r="B245" s="38"/>
      <c r="C245" s="211" t="s">
        <v>425</v>
      </c>
      <c r="D245" s="211" t="s">
        <v>172</v>
      </c>
      <c r="E245" s="212" t="s">
        <v>426</v>
      </c>
      <c r="F245" s="213" t="s">
        <v>427</v>
      </c>
      <c r="G245" s="214" t="s">
        <v>421</v>
      </c>
      <c r="H245" s="215">
        <v>1</v>
      </c>
      <c r="I245" s="216"/>
      <c r="J245" s="217">
        <f>ROUND(I245*H245,2)</f>
        <v>0</v>
      </c>
      <c r="K245" s="213" t="s">
        <v>176</v>
      </c>
      <c r="L245" s="43"/>
      <c r="M245" s="218" t="s">
        <v>19</v>
      </c>
      <c r="N245" s="219" t="s">
        <v>47</v>
      </c>
      <c r="O245" s="83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422</v>
      </c>
      <c r="AT245" s="222" t="s">
        <v>172</v>
      </c>
      <c r="AU245" s="222" t="s">
        <v>85</v>
      </c>
      <c r="AY245" s="16" t="s">
        <v>170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83</v>
      </c>
      <c r="BK245" s="223">
        <f>ROUND(I245*H245,2)</f>
        <v>0</v>
      </c>
      <c r="BL245" s="16" t="s">
        <v>422</v>
      </c>
      <c r="BM245" s="222" t="s">
        <v>428</v>
      </c>
    </row>
    <row r="246" s="2" customFormat="1">
      <c r="A246" s="37"/>
      <c r="B246" s="38"/>
      <c r="C246" s="39"/>
      <c r="D246" s="224" t="s">
        <v>179</v>
      </c>
      <c r="E246" s="39"/>
      <c r="F246" s="225" t="s">
        <v>429</v>
      </c>
      <c r="G246" s="39"/>
      <c r="H246" s="39"/>
      <c r="I246" s="226"/>
      <c r="J246" s="39"/>
      <c r="K246" s="39"/>
      <c r="L246" s="43"/>
      <c r="M246" s="227"/>
      <c r="N246" s="228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179</v>
      </c>
      <c r="AU246" s="16" t="s">
        <v>85</v>
      </c>
    </row>
    <row r="247" s="2" customFormat="1">
      <c r="A247" s="37"/>
      <c r="B247" s="38"/>
      <c r="C247" s="39"/>
      <c r="D247" s="229" t="s">
        <v>181</v>
      </c>
      <c r="E247" s="39"/>
      <c r="F247" s="230" t="s">
        <v>430</v>
      </c>
      <c r="G247" s="39"/>
      <c r="H247" s="39"/>
      <c r="I247" s="226"/>
      <c r="J247" s="39"/>
      <c r="K247" s="39"/>
      <c r="L247" s="43"/>
      <c r="M247" s="227"/>
      <c r="N247" s="228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181</v>
      </c>
      <c r="AU247" s="16" t="s">
        <v>85</v>
      </c>
    </row>
    <row r="248" s="2" customFormat="1" ht="16.5" customHeight="1">
      <c r="A248" s="37"/>
      <c r="B248" s="38"/>
      <c r="C248" s="211" t="s">
        <v>431</v>
      </c>
      <c r="D248" s="211" t="s">
        <v>172</v>
      </c>
      <c r="E248" s="212" t="s">
        <v>432</v>
      </c>
      <c r="F248" s="213" t="s">
        <v>433</v>
      </c>
      <c r="G248" s="214" t="s">
        <v>421</v>
      </c>
      <c r="H248" s="215">
        <v>1</v>
      </c>
      <c r="I248" s="216"/>
      <c r="J248" s="217">
        <f>ROUND(I248*H248,2)</f>
        <v>0</v>
      </c>
      <c r="K248" s="213" t="s">
        <v>176</v>
      </c>
      <c r="L248" s="43"/>
      <c r="M248" s="218" t="s">
        <v>19</v>
      </c>
      <c r="N248" s="219" t="s">
        <v>47</v>
      </c>
      <c r="O248" s="83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422</v>
      </c>
      <c r="AT248" s="222" t="s">
        <v>172</v>
      </c>
      <c r="AU248" s="222" t="s">
        <v>85</v>
      </c>
      <c r="AY248" s="16" t="s">
        <v>170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83</v>
      </c>
      <c r="BK248" s="223">
        <f>ROUND(I248*H248,2)</f>
        <v>0</v>
      </c>
      <c r="BL248" s="16" t="s">
        <v>422</v>
      </c>
      <c r="BM248" s="222" t="s">
        <v>434</v>
      </c>
    </row>
    <row r="249" s="2" customFormat="1">
      <c r="A249" s="37"/>
      <c r="B249" s="38"/>
      <c r="C249" s="39"/>
      <c r="D249" s="224" t="s">
        <v>179</v>
      </c>
      <c r="E249" s="39"/>
      <c r="F249" s="225" t="s">
        <v>435</v>
      </c>
      <c r="G249" s="39"/>
      <c r="H249" s="39"/>
      <c r="I249" s="226"/>
      <c r="J249" s="39"/>
      <c r="K249" s="39"/>
      <c r="L249" s="43"/>
      <c r="M249" s="227"/>
      <c r="N249" s="228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179</v>
      </c>
      <c r="AU249" s="16" t="s">
        <v>85</v>
      </c>
    </row>
    <row r="250" s="2" customFormat="1" ht="16.5" customHeight="1">
      <c r="A250" s="37"/>
      <c r="B250" s="38"/>
      <c r="C250" s="211" t="s">
        <v>436</v>
      </c>
      <c r="D250" s="211" t="s">
        <v>172</v>
      </c>
      <c r="E250" s="212" t="s">
        <v>437</v>
      </c>
      <c r="F250" s="213" t="s">
        <v>438</v>
      </c>
      <c r="G250" s="214" t="s">
        <v>421</v>
      </c>
      <c r="H250" s="215">
        <v>1</v>
      </c>
      <c r="I250" s="216"/>
      <c r="J250" s="217">
        <f>ROUND(I250*H250,2)</f>
        <v>0</v>
      </c>
      <c r="K250" s="213" t="s">
        <v>176</v>
      </c>
      <c r="L250" s="43"/>
      <c r="M250" s="218" t="s">
        <v>19</v>
      </c>
      <c r="N250" s="219" t="s">
        <v>47</v>
      </c>
      <c r="O250" s="83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2" t="s">
        <v>422</v>
      </c>
      <c r="AT250" s="222" t="s">
        <v>172</v>
      </c>
      <c r="AU250" s="222" t="s">
        <v>85</v>
      </c>
      <c r="AY250" s="16" t="s">
        <v>170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6" t="s">
        <v>83</v>
      </c>
      <c r="BK250" s="223">
        <f>ROUND(I250*H250,2)</f>
        <v>0</v>
      </c>
      <c r="BL250" s="16" t="s">
        <v>422</v>
      </c>
      <c r="BM250" s="222" t="s">
        <v>439</v>
      </c>
    </row>
    <row r="251" s="2" customFormat="1">
      <c r="A251" s="37"/>
      <c r="B251" s="38"/>
      <c r="C251" s="39"/>
      <c r="D251" s="224" t="s">
        <v>179</v>
      </c>
      <c r="E251" s="39"/>
      <c r="F251" s="225" t="s">
        <v>440</v>
      </c>
      <c r="G251" s="39"/>
      <c r="H251" s="39"/>
      <c r="I251" s="226"/>
      <c r="J251" s="39"/>
      <c r="K251" s="39"/>
      <c r="L251" s="43"/>
      <c r="M251" s="227"/>
      <c r="N251" s="228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179</v>
      </c>
      <c r="AU251" s="16" t="s">
        <v>85</v>
      </c>
    </row>
    <row r="252" s="2" customFormat="1" ht="16.5" customHeight="1">
      <c r="A252" s="37"/>
      <c r="B252" s="38"/>
      <c r="C252" s="211" t="s">
        <v>441</v>
      </c>
      <c r="D252" s="211" t="s">
        <v>172</v>
      </c>
      <c r="E252" s="212" t="s">
        <v>442</v>
      </c>
      <c r="F252" s="213" t="s">
        <v>443</v>
      </c>
      <c r="G252" s="214" t="s">
        <v>421</v>
      </c>
      <c r="H252" s="215">
        <v>1</v>
      </c>
      <c r="I252" s="216"/>
      <c r="J252" s="217">
        <f>ROUND(I252*H252,2)</f>
        <v>0</v>
      </c>
      <c r="K252" s="213" t="s">
        <v>176</v>
      </c>
      <c r="L252" s="43"/>
      <c r="M252" s="218" t="s">
        <v>19</v>
      </c>
      <c r="N252" s="219" t="s">
        <v>47</v>
      </c>
      <c r="O252" s="83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422</v>
      </c>
      <c r="AT252" s="222" t="s">
        <v>172</v>
      </c>
      <c r="AU252" s="222" t="s">
        <v>85</v>
      </c>
      <c r="AY252" s="16" t="s">
        <v>170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83</v>
      </c>
      <c r="BK252" s="223">
        <f>ROUND(I252*H252,2)</f>
        <v>0</v>
      </c>
      <c r="BL252" s="16" t="s">
        <v>422</v>
      </c>
      <c r="BM252" s="222" t="s">
        <v>444</v>
      </c>
    </row>
    <row r="253" s="2" customFormat="1">
      <c r="A253" s="37"/>
      <c r="B253" s="38"/>
      <c r="C253" s="39"/>
      <c r="D253" s="224" t="s">
        <v>179</v>
      </c>
      <c r="E253" s="39"/>
      <c r="F253" s="225" t="s">
        <v>445</v>
      </c>
      <c r="G253" s="39"/>
      <c r="H253" s="39"/>
      <c r="I253" s="226"/>
      <c r="J253" s="39"/>
      <c r="K253" s="39"/>
      <c r="L253" s="43"/>
      <c r="M253" s="227"/>
      <c r="N253" s="228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179</v>
      </c>
      <c r="AU253" s="16" t="s">
        <v>85</v>
      </c>
    </row>
    <row r="254" s="12" customFormat="1" ht="22.8" customHeight="1">
      <c r="A254" s="12"/>
      <c r="B254" s="195"/>
      <c r="C254" s="196"/>
      <c r="D254" s="197" t="s">
        <v>75</v>
      </c>
      <c r="E254" s="209" t="s">
        <v>446</v>
      </c>
      <c r="F254" s="209" t="s">
        <v>447</v>
      </c>
      <c r="G254" s="196"/>
      <c r="H254" s="196"/>
      <c r="I254" s="199"/>
      <c r="J254" s="210">
        <f>BK254</f>
        <v>0</v>
      </c>
      <c r="K254" s="196"/>
      <c r="L254" s="201"/>
      <c r="M254" s="202"/>
      <c r="N254" s="203"/>
      <c r="O254" s="203"/>
      <c r="P254" s="204">
        <f>SUM(P255:P258)</f>
        <v>0</v>
      </c>
      <c r="Q254" s="203"/>
      <c r="R254" s="204">
        <f>SUM(R255:R258)</f>
        <v>0</v>
      </c>
      <c r="S254" s="203"/>
      <c r="T254" s="205">
        <f>SUM(T255:T258)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6" t="s">
        <v>200</v>
      </c>
      <c r="AT254" s="207" t="s">
        <v>75</v>
      </c>
      <c r="AU254" s="207" t="s">
        <v>83</v>
      </c>
      <c r="AY254" s="206" t="s">
        <v>170</v>
      </c>
      <c r="BK254" s="208">
        <f>SUM(BK255:BK258)</f>
        <v>0</v>
      </c>
    </row>
    <row r="255" s="2" customFormat="1" ht="16.5" customHeight="1">
      <c r="A255" s="37"/>
      <c r="B255" s="38"/>
      <c r="C255" s="211" t="s">
        <v>448</v>
      </c>
      <c r="D255" s="211" t="s">
        <v>172</v>
      </c>
      <c r="E255" s="212" t="s">
        <v>449</v>
      </c>
      <c r="F255" s="213" t="s">
        <v>450</v>
      </c>
      <c r="G255" s="214" t="s">
        <v>421</v>
      </c>
      <c r="H255" s="215">
        <v>1</v>
      </c>
      <c r="I255" s="216"/>
      <c r="J255" s="217">
        <f>ROUND(I255*H255,2)</f>
        <v>0</v>
      </c>
      <c r="K255" s="213" t="s">
        <v>176</v>
      </c>
      <c r="L255" s="43"/>
      <c r="M255" s="218" t="s">
        <v>19</v>
      </c>
      <c r="N255" s="219" t="s">
        <v>47</v>
      </c>
      <c r="O255" s="83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2" t="s">
        <v>422</v>
      </c>
      <c r="AT255" s="222" t="s">
        <v>172</v>
      </c>
      <c r="AU255" s="222" t="s">
        <v>85</v>
      </c>
      <c r="AY255" s="16" t="s">
        <v>170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6" t="s">
        <v>83</v>
      </c>
      <c r="BK255" s="223">
        <f>ROUND(I255*H255,2)</f>
        <v>0</v>
      </c>
      <c r="BL255" s="16" t="s">
        <v>422</v>
      </c>
      <c r="BM255" s="222" t="s">
        <v>451</v>
      </c>
    </row>
    <row r="256" s="2" customFormat="1">
      <c r="A256" s="37"/>
      <c r="B256" s="38"/>
      <c r="C256" s="39"/>
      <c r="D256" s="224" t="s">
        <v>179</v>
      </c>
      <c r="E256" s="39"/>
      <c r="F256" s="225" t="s">
        <v>452</v>
      </c>
      <c r="G256" s="39"/>
      <c r="H256" s="39"/>
      <c r="I256" s="226"/>
      <c r="J256" s="39"/>
      <c r="K256" s="39"/>
      <c r="L256" s="43"/>
      <c r="M256" s="227"/>
      <c r="N256" s="228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179</v>
      </c>
      <c r="AU256" s="16" t="s">
        <v>85</v>
      </c>
    </row>
    <row r="257" s="2" customFormat="1" ht="16.5" customHeight="1">
      <c r="A257" s="37"/>
      <c r="B257" s="38"/>
      <c r="C257" s="211" t="s">
        <v>453</v>
      </c>
      <c r="D257" s="211" t="s">
        <v>172</v>
      </c>
      <c r="E257" s="212" t="s">
        <v>454</v>
      </c>
      <c r="F257" s="213" t="s">
        <v>455</v>
      </c>
      <c r="G257" s="214" t="s">
        <v>456</v>
      </c>
      <c r="H257" s="215">
        <v>1</v>
      </c>
      <c r="I257" s="216"/>
      <c r="J257" s="217">
        <f>ROUND(I257*H257,2)</f>
        <v>0</v>
      </c>
      <c r="K257" s="213" t="s">
        <v>176</v>
      </c>
      <c r="L257" s="43"/>
      <c r="M257" s="218" t="s">
        <v>19</v>
      </c>
      <c r="N257" s="219" t="s">
        <v>47</v>
      </c>
      <c r="O257" s="83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2" t="s">
        <v>422</v>
      </c>
      <c r="AT257" s="222" t="s">
        <v>172</v>
      </c>
      <c r="AU257" s="222" t="s">
        <v>85</v>
      </c>
      <c r="AY257" s="16" t="s">
        <v>170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6" t="s">
        <v>83</v>
      </c>
      <c r="BK257" s="223">
        <f>ROUND(I257*H257,2)</f>
        <v>0</v>
      </c>
      <c r="BL257" s="16" t="s">
        <v>422</v>
      </c>
      <c r="BM257" s="222" t="s">
        <v>457</v>
      </c>
    </row>
    <row r="258" s="2" customFormat="1">
      <c r="A258" s="37"/>
      <c r="B258" s="38"/>
      <c r="C258" s="39"/>
      <c r="D258" s="224" t="s">
        <v>179</v>
      </c>
      <c r="E258" s="39"/>
      <c r="F258" s="225" t="s">
        <v>458</v>
      </c>
      <c r="G258" s="39"/>
      <c r="H258" s="39"/>
      <c r="I258" s="226"/>
      <c r="J258" s="39"/>
      <c r="K258" s="39"/>
      <c r="L258" s="43"/>
      <c r="M258" s="227"/>
      <c r="N258" s="228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179</v>
      </c>
      <c r="AU258" s="16" t="s">
        <v>85</v>
      </c>
    </row>
    <row r="259" s="12" customFormat="1" ht="22.8" customHeight="1">
      <c r="A259" s="12"/>
      <c r="B259" s="195"/>
      <c r="C259" s="196"/>
      <c r="D259" s="197" t="s">
        <v>75</v>
      </c>
      <c r="E259" s="209" t="s">
        <v>459</v>
      </c>
      <c r="F259" s="209" t="s">
        <v>460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SUM(P260:P261)</f>
        <v>0</v>
      </c>
      <c r="Q259" s="203"/>
      <c r="R259" s="204">
        <f>SUM(R260:R261)</f>
        <v>0</v>
      </c>
      <c r="S259" s="203"/>
      <c r="T259" s="205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6" t="s">
        <v>200</v>
      </c>
      <c r="AT259" s="207" t="s">
        <v>75</v>
      </c>
      <c r="AU259" s="207" t="s">
        <v>83</v>
      </c>
      <c r="AY259" s="206" t="s">
        <v>170</v>
      </c>
      <c r="BK259" s="208">
        <f>SUM(BK260:BK261)</f>
        <v>0</v>
      </c>
    </row>
    <row r="260" s="2" customFormat="1" ht="16.5" customHeight="1">
      <c r="A260" s="37"/>
      <c r="B260" s="38"/>
      <c r="C260" s="211" t="s">
        <v>461</v>
      </c>
      <c r="D260" s="211" t="s">
        <v>172</v>
      </c>
      <c r="E260" s="212" t="s">
        <v>462</v>
      </c>
      <c r="F260" s="213" t="s">
        <v>463</v>
      </c>
      <c r="G260" s="214" t="s">
        <v>421</v>
      </c>
      <c r="H260" s="215">
        <v>2</v>
      </c>
      <c r="I260" s="216"/>
      <c r="J260" s="217">
        <f>ROUND(I260*H260,2)</f>
        <v>0</v>
      </c>
      <c r="K260" s="213" t="s">
        <v>176</v>
      </c>
      <c r="L260" s="43"/>
      <c r="M260" s="218" t="s">
        <v>19</v>
      </c>
      <c r="N260" s="219" t="s">
        <v>47</v>
      </c>
      <c r="O260" s="83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422</v>
      </c>
      <c r="AT260" s="222" t="s">
        <v>172</v>
      </c>
      <c r="AU260" s="222" t="s">
        <v>85</v>
      </c>
      <c r="AY260" s="16" t="s">
        <v>170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83</v>
      </c>
      <c r="BK260" s="223">
        <f>ROUND(I260*H260,2)</f>
        <v>0</v>
      </c>
      <c r="BL260" s="16" t="s">
        <v>422</v>
      </c>
      <c r="BM260" s="222" t="s">
        <v>464</v>
      </c>
    </row>
    <row r="261" s="2" customFormat="1">
      <c r="A261" s="37"/>
      <c r="B261" s="38"/>
      <c r="C261" s="39"/>
      <c r="D261" s="224" t="s">
        <v>179</v>
      </c>
      <c r="E261" s="39"/>
      <c r="F261" s="225" t="s">
        <v>465</v>
      </c>
      <c r="G261" s="39"/>
      <c r="H261" s="39"/>
      <c r="I261" s="226"/>
      <c r="J261" s="39"/>
      <c r="K261" s="39"/>
      <c r="L261" s="43"/>
      <c r="M261" s="227"/>
      <c r="N261" s="228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179</v>
      </c>
      <c r="AU261" s="16" t="s">
        <v>85</v>
      </c>
    </row>
    <row r="262" s="12" customFormat="1" ht="22.8" customHeight="1">
      <c r="A262" s="12"/>
      <c r="B262" s="195"/>
      <c r="C262" s="196"/>
      <c r="D262" s="197" t="s">
        <v>75</v>
      </c>
      <c r="E262" s="209" t="s">
        <v>466</v>
      </c>
      <c r="F262" s="209" t="s">
        <v>467</v>
      </c>
      <c r="G262" s="196"/>
      <c r="H262" s="196"/>
      <c r="I262" s="199"/>
      <c r="J262" s="210">
        <f>BK262</f>
        <v>0</v>
      </c>
      <c r="K262" s="196"/>
      <c r="L262" s="201"/>
      <c r="M262" s="202"/>
      <c r="N262" s="203"/>
      <c r="O262" s="203"/>
      <c r="P262" s="204">
        <f>SUM(P263:P264)</f>
        <v>0</v>
      </c>
      <c r="Q262" s="203"/>
      <c r="R262" s="204">
        <f>SUM(R263:R264)</f>
        <v>0</v>
      </c>
      <c r="S262" s="203"/>
      <c r="T262" s="205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6" t="s">
        <v>200</v>
      </c>
      <c r="AT262" s="207" t="s">
        <v>75</v>
      </c>
      <c r="AU262" s="207" t="s">
        <v>83</v>
      </c>
      <c r="AY262" s="206" t="s">
        <v>170</v>
      </c>
      <c r="BK262" s="208">
        <f>SUM(BK263:BK264)</f>
        <v>0</v>
      </c>
    </row>
    <row r="263" s="2" customFormat="1" ht="16.5" customHeight="1">
      <c r="A263" s="37"/>
      <c r="B263" s="38"/>
      <c r="C263" s="211" t="s">
        <v>468</v>
      </c>
      <c r="D263" s="211" t="s">
        <v>172</v>
      </c>
      <c r="E263" s="212" t="s">
        <v>469</v>
      </c>
      <c r="F263" s="213" t="s">
        <v>470</v>
      </c>
      <c r="G263" s="214" t="s">
        <v>421</v>
      </c>
      <c r="H263" s="215">
        <v>1</v>
      </c>
      <c r="I263" s="216"/>
      <c r="J263" s="217">
        <f>ROUND(I263*H263,2)</f>
        <v>0</v>
      </c>
      <c r="K263" s="213" t="s">
        <v>176</v>
      </c>
      <c r="L263" s="43"/>
      <c r="M263" s="218" t="s">
        <v>19</v>
      </c>
      <c r="N263" s="219" t="s">
        <v>47</v>
      </c>
      <c r="O263" s="83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422</v>
      </c>
      <c r="AT263" s="222" t="s">
        <v>172</v>
      </c>
      <c r="AU263" s="222" t="s">
        <v>85</v>
      </c>
      <c r="AY263" s="16" t="s">
        <v>170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83</v>
      </c>
      <c r="BK263" s="223">
        <f>ROUND(I263*H263,2)</f>
        <v>0</v>
      </c>
      <c r="BL263" s="16" t="s">
        <v>422</v>
      </c>
      <c r="BM263" s="222" t="s">
        <v>471</v>
      </c>
    </row>
    <row r="264" s="2" customFormat="1">
      <c r="A264" s="37"/>
      <c r="B264" s="38"/>
      <c r="C264" s="39"/>
      <c r="D264" s="224" t="s">
        <v>179</v>
      </c>
      <c r="E264" s="39"/>
      <c r="F264" s="225" t="s">
        <v>472</v>
      </c>
      <c r="G264" s="39"/>
      <c r="H264" s="39"/>
      <c r="I264" s="226"/>
      <c r="J264" s="39"/>
      <c r="K264" s="39"/>
      <c r="L264" s="43"/>
      <c r="M264" s="227"/>
      <c r="N264" s="228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179</v>
      </c>
      <c r="AU264" s="16" t="s">
        <v>85</v>
      </c>
    </row>
    <row r="265" s="12" customFormat="1" ht="22.8" customHeight="1">
      <c r="A265" s="12"/>
      <c r="B265" s="195"/>
      <c r="C265" s="196"/>
      <c r="D265" s="197" t="s">
        <v>75</v>
      </c>
      <c r="E265" s="209" t="s">
        <v>473</v>
      </c>
      <c r="F265" s="209" t="s">
        <v>474</v>
      </c>
      <c r="G265" s="196"/>
      <c r="H265" s="196"/>
      <c r="I265" s="199"/>
      <c r="J265" s="210">
        <f>BK265</f>
        <v>0</v>
      </c>
      <c r="K265" s="196"/>
      <c r="L265" s="201"/>
      <c r="M265" s="202"/>
      <c r="N265" s="203"/>
      <c r="O265" s="203"/>
      <c r="P265" s="204">
        <f>SUM(P266:P268)</f>
        <v>0</v>
      </c>
      <c r="Q265" s="203"/>
      <c r="R265" s="204">
        <f>SUM(R266:R268)</f>
        <v>0</v>
      </c>
      <c r="S265" s="203"/>
      <c r="T265" s="205">
        <f>SUM(T266:T268)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6" t="s">
        <v>200</v>
      </c>
      <c r="AT265" s="207" t="s">
        <v>75</v>
      </c>
      <c r="AU265" s="207" t="s">
        <v>83</v>
      </c>
      <c r="AY265" s="206" t="s">
        <v>170</v>
      </c>
      <c r="BK265" s="208">
        <f>SUM(BK266:BK268)</f>
        <v>0</v>
      </c>
    </row>
    <row r="266" s="2" customFormat="1" ht="16.5" customHeight="1">
      <c r="A266" s="37"/>
      <c r="B266" s="38"/>
      <c r="C266" s="211" t="s">
        <v>475</v>
      </c>
      <c r="D266" s="211" t="s">
        <v>172</v>
      </c>
      <c r="E266" s="212" t="s">
        <v>476</v>
      </c>
      <c r="F266" s="213" t="s">
        <v>477</v>
      </c>
      <c r="G266" s="214" t="s">
        <v>478</v>
      </c>
      <c r="H266" s="215">
        <v>1</v>
      </c>
      <c r="I266" s="216"/>
      <c r="J266" s="217">
        <f>ROUND(I266*H266,2)</f>
        <v>0</v>
      </c>
      <c r="K266" s="213" t="s">
        <v>176</v>
      </c>
      <c r="L266" s="43"/>
      <c r="M266" s="218" t="s">
        <v>19</v>
      </c>
      <c r="N266" s="219" t="s">
        <v>47</v>
      </c>
      <c r="O266" s="83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2" t="s">
        <v>422</v>
      </c>
      <c r="AT266" s="222" t="s">
        <v>172</v>
      </c>
      <c r="AU266" s="222" t="s">
        <v>85</v>
      </c>
      <c r="AY266" s="16" t="s">
        <v>170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6" t="s">
        <v>83</v>
      </c>
      <c r="BK266" s="223">
        <f>ROUND(I266*H266,2)</f>
        <v>0</v>
      </c>
      <c r="BL266" s="16" t="s">
        <v>422</v>
      </c>
      <c r="BM266" s="222" t="s">
        <v>479</v>
      </c>
    </row>
    <row r="267" s="2" customFormat="1">
      <c r="A267" s="37"/>
      <c r="B267" s="38"/>
      <c r="C267" s="39"/>
      <c r="D267" s="224" t="s">
        <v>179</v>
      </c>
      <c r="E267" s="39"/>
      <c r="F267" s="225" t="s">
        <v>480</v>
      </c>
      <c r="G267" s="39"/>
      <c r="H267" s="39"/>
      <c r="I267" s="226"/>
      <c r="J267" s="39"/>
      <c r="K267" s="39"/>
      <c r="L267" s="43"/>
      <c r="M267" s="227"/>
      <c r="N267" s="228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179</v>
      </c>
      <c r="AU267" s="16" t="s">
        <v>85</v>
      </c>
    </row>
    <row r="268" s="2" customFormat="1">
      <c r="A268" s="37"/>
      <c r="B268" s="38"/>
      <c r="C268" s="39"/>
      <c r="D268" s="229" t="s">
        <v>181</v>
      </c>
      <c r="E268" s="39"/>
      <c r="F268" s="230" t="s">
        <v>481</v>
      </c>
      <c r="G268" s="39"/>
      <c r="H268" s="39"/>
      <c r="I268" s="226"/>
      <c r="J268" s="39"/>
      <c r="K268" s="39"/>
      <c r="L268" s="43"/>
      <c r="M268" s="227"/>
      <c r="N268" s="228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181</v>
      </c>
      <c r="AU268" s="16" t="s">
        <v>85</v>
      </c>
    </row>
    <row r="269" s="12" customFormat="1" ht="22.8" customHeight="1">
      <c r="A269" s="12"/>
      <c r="B269" s="195"/>
      <c r="C269" s="196"/>
      <c r="D269" s="197" t="s">
        <v>75</v>
      </c>
      <c r="E269" s="209" t="s">
        <v>482</v>
      </c>
      <c r="F269" s="209" t="s">
        <v>483</v>
      </c>
      <c r="G269" s="196"/>
      <c r="H269" s="196"/>
      <c r="I269" s="199"/>
      <c r="J269" s="210">
        <f>BK269</f>
        <v>0</v>
      </c>
      <c r="K269" s="196"/>
      <c r="L269" s="201"/>
      <c r="M269" s="202"/>
      <c r="N269" s="203"/>
      <c r="O269" s="203"/>
      <c r="P269" s="204">
        <f>SUM(P270:P271)</f>
        <v>0</v>
      </c>
      <c r="Q269" s="203"/>
      <c r="R269" s="204">
        <f>SUM(R270:R271)</f>
        <v>0</v>
      </c>
      <c r="S269" s="203"/>
      <c r="T269" s="205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6" t="s">
        <v>200</v>
      </c>
      <c r="AT269" s="207" t="s">
        <v>75</v>
      </c>
      <c r="AU269" s="207" t="s">
        <v>83</v>
      </c>
      <c r="AY269" s="206" t="s">
        <v>170</v>
      </c>
      <c r="BK269" s="208">
        <f>SUM(BK270:BK271)</f>
        <v>0</v>
      </c>
    </row>
    <row r="270" s="2" customFormat="1" ht="16.5" customHeight="1">
      <c r="A270" s="37"/>
      <c r="B270" s="38"/>
      <c r="C270" s="211" t="s">
        <v>484</v>
      </c>
      <c r="D270" s="211" t="s">
        <v>172</v>
      </c>
      <c r="E270" s="212" t="s">
        <v>485</v>
      </c>
      <c r="F270" s="213" t="s">
        <v>486</v>
      </c>
      <c r="G270" s="214" t="s">
        <v>421</v>
      </c>
      <c r="H270" s="215">
        <v>1</v>
      </c>
      <c r="I270" s="216"/>
      <c r="J270" s="217">
        <f>ROUND(I270*H270,2)</f>
        <v>0</v>
      </c>
      <c r="K270" s="213" t="s">
        <v>176</v>
      </c>
      <c r="L270" s="43"/>
      <c r="M270" s="218" t="s">
        <v>19</v>
      </c>
      <c r="N270" s="219" t="s">
        <v>47</v>
      </c>
      <c r="O270" s="83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2" t="s">
        <v>422</v>
      </c>
      <c r="AT270" s="222" t="s">
        <v>172</v>
      </c>
      <c r="AU270" s="222" t="s">
        <v>85</v>
      </c>
      <c r="AY270" s="16" t="s">
        <v>170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6" t="s">
        <v>83</v>
      </c>
      <c r="BK270" s="223">
        <f>ROUND(I270*H270,2)</f>
        <v>0</v>
      </c>
      <c r="BL270" s="16" t="s">
        <v>422</v>
      </c>
      <c r="BM270" s="222" t="s">
        <v>487</v>
      </c>
    </row>
    <row r="271" s="2" customFormat="1">
      <c r="A271" s="37"/>
      <c r="B271" s="38"/>
      <c r="C271" s="39"/>
      <c r="D271" s="224" t="s">
        <v>179</v>
      </c>
      <c r="E271" s="39"/>
      <c r="F271" s="225" t="s">
        <v>488</v>
      </c>
      <c r="G271" s="39"/>
      <c r="H271" s="39"/>
      <c r="I271" s="226"/>
      <c r="J271" s="39"/>
      <c r="K271" s="39"/>
      <c r="L271" s="43"/>
      <c r="M271" s="241"/>
      <c r="N271" s="242"/>
      <c r="O271" s="243"/>
      <c r="P271" s="243"/>
      <c r="Q271" s="243"/>
      <c r="R271" s="243"/>
      <c r="S271" s="243"/>
      <c r="T271" s="24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179</v>
      </c>
      <c r="AU271" s="16" t="s">
        <v>85</v>
      </c>
    </row>
    <row r="272" s="2" customFormat="1" ht="6.96" customHeight="1">
      <c r="A272" s="37"/>
      <c r="B272" s="58"/>
      <c r="C272" s="59"/>
      <c r="D272" s="59"/>
      <c r="E272" s="59"/>
      <c r="F272" s="59"/>
      <c r="G272" s="59"/>
      <c r="H272" s="59"/>
      <c r="I272" s="59"/>
      <c r="J272" s="59"/>
      <c r="K272" s="59"/>
      <c r="L272" s="43"/>
      <c r="M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</row>
  </sheetData>
  <sheetProtection sheet="1" autoFilter="0" formatColumns="0" formatRows="0" objects="1" scenarios="1" spinCount="100000" saltValue="deRaUhUs7RMs1yRAycFzr/IyJBvhP1PY233Wql/ko8fxfhbEyfWmBLCTc8k7HuWEgUf2cru62RgC0QyWYeYOfA==" hashValue="VdjrCnneQTUGijOZwKGeDtCyFDq14GCFq9bKa7wMcZG3w0EHuQzoquK6xIJbANvupDRQrt7DX/4ddCVuX16Fog==" algorithmName="SHA-512" password="CC35"/>
  <autoFilter ref="C100:K2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5" r:id="rId1" display="https://podminky.urs.cz/item/CS_URS_2023_01/113107222"/>
    <hyperlink ref="F108" r:id="rId2" display="https://podminky.urs.cz/item/CS_URS_2023_01/113107242"/>
    <hyperlink ref="F111" r:id="rId3" display="https://podminky.urs.cz/item/CS_URS_2023_01/122251101"/>
    <hyperlink ref="F114" r:id="rId4" display="https://podminky.urs.cz/item/CS_URS_2023_01/122251104"/>
    <hyperlink ref="F117" r:id="rId5" display="https://podminky.urs.cz/item/CS_URS_2023_01/122251104"/>
    <hyperlink ref="F120" r:id="rId6" display="https://podminky.urs.cz/item/CS_URS_2023_01/162651112"/>
    <hyperlink ref="F123" r:id="rId7" display="https://podminky.urs.cz/item/CS_URS_2023_01/162651112"/>
    <hyperlink ref="F126" r:id="rId8" display="https://podminky.urs.cz/item/CS_URS_2023_01/162651112"/>
    <hyperlink ref="F129" r:id="rId9" display="https://podminky.urs.cz/item/CS_URS_2023_01/171201201"/>
    <hyperlink ref="F132" r:id="rId10" display="https://podminky.urs.cz/item/CS_URS_2023_01/171201201"/>
    <hyperlink ref="F135" r:id="rId11" display="https://podminky.urs.cz/item/CS_URS_2023_01/171201201"/>
    <hyperlink ref="F138" r:id="rId12" display="https://podminky.urs.cz/item/CS_URS_2023_01/171201211"/>
    <hyperlink ref="F141" r:id="rId13" display="https://podminky.urs.cz/item/CS_URS_2023_01/171201211"/>
    <hyperlink ref="F144" r:id="rId14" display="https://podminky.urs.cz/item/CS_URS_2023_01/171201211"/>
    <hyperlink ref="F147" r:id="rId15" display="https://podminky.urs.cz/item/CS_URS_2023_01/175151101"/>
    <hyperlink ref="F152" r:id="rId16" display="https://podminky.urs.cz/item/CS_URS_2023_01/181101141"/>
    <hyperlink ref="F155" r:id="rId17" display="https://podminky.urs.cz/item/CS_URS_2023_01/181101141"/>
    <hyperlink ref="F158" r:id="rId18" display="https://podminky.urs.cz/item/CS_URS_2023_01/181102302"/>
    <hyperlink ref="F161" r:id="rId19" display="https://podminky.urs.cz/item/CS_URS_2023_01/181951102"/>
    <hyperlink ref="F165" r:id="rId20" display="https://podminky.urs.cz/item/CS_URS_2023_01/274311127"/>
    <hyperlink ref="F168" r:id="rId21" display="https://podminky.urs.cz/item/CS_URS_2023_01/274311128"/>
    <hyperlink ref="F172" r:id="rId22" display="https://podminky.urs.cz/item/CS_URS_2023_01/451313511"/>
    <hyperlink ref="F175" r:id="rId23" display="https://podminky.urs.cz/item/CS_URS_2023_01/462511111"/>
    <hyperlink ref="F179" r:id="rId24" display="https://podminky.urs.cz/item/CS_URS_2023_01/564851111"/>
    <hyperlink ref="F182" r:id="rId25" display="https://podminky.urs.cz/item/CS_URS_2023_01/564871116"/>
    <hyperlink ref="F185" r:id="rId26" display="https://podminky.urs.cz/item/CS_URS_2023_01/564952111"/>
    <hyperlink ref="F188" r:id="rId27" display="https://podminky.urs.cz/item/CS_URS_2023_01/565155121"/>
    <hyperlink ref="F191" r:id="rId28" display="https://podminky.urs.cz/item/CS_URS_2023_01/569831111"/>
    <hyperlink ref="F194" r:id="rId29" display="https://podminky.urs.cz/item/CS_URS_2023_01/573111111"/>
    <hyperlink ref="F197" r:id="rId30" display="https://podminky.urs.cz/item/CS_URS_2023_01/573211107"/>
    <hyperlink ref="F200" r:id="rId31" display="https://podminky.urs.cz/item/CS_URS_2023_01/577134121"/>
    <hyperlink ref="F203" r:id="rId32" display="https://podminky.urs.cz/item/CS_URS_2023_01/594511111"/>
    <hyperlink ref="F206" r:id="rId33" display="https://podminky.urs.cz/item/CS_URS_2023_01/599141111"/>
    <hyperlink ref="F208" r:id="rId34" display="https://podminky.urs.cz/item/CS_URS_2023_01/599632111"/>
    <hyperlink ref="F212" r:id="rId35" display="https://podminky.urs.cz/item/CS_URS_2023_01/820441113"/>
    <hyperlink ref="F216" r:id="rId36" display="https://podminky.urs.cz/item/CS_URS_2023_01/919441221"/>
    <hyperlink ref="F219" r:id="rId37" display="https://podminky.urs.cz/item/CS_URS_2023_01/919521140"/>
    <hyperlink ref="F224" r:id="rId38" display="https://podminky.urs.cz/item/CS_URS_2023_01/919735113"/>
    <hyperlink ref="F226" r:id="rId39" display="https://podminky.urs.cz/item/CS_URS_2023_01/938902112"/>
    <hyperlink ref="F230" r:id="rId40" display="https://podminky.urs.cz/item/CS_URS_2023_01/997013645"/>
    <hyperlink ref="F232" r:id="rId41" display="https://podminky.urs.cz/item/CS_URS_2023_01/997013655"/>
    <hyperlink ref="F234" r:id="rId42" display="https://podminky.urs.cz/item/CS_URS_2023_01/997221551"/>
    <hyperlink ref="F236" r:id="rId43" display="https://podminky.urs.cz/item/CS_URS_2023_01/997221559"/>
    <hyperlink ref="F240" r:id="rId44" display="https://podminky.urs.cz/item/CS_URS_2023_01/998225111"/>
    <hyperlink ref="F244" r:id="rId45" display="https://podminky.urs.cz/item/CS_URS_2023_01/011314000"/>
    <hyperlink ref="F246" r:id="rId46" display="https://podminky.urs.cz/item/CS_URS_2023_01/012103000"/>
    <hyperlink ref="F249" r:id="rId47" display="https://podminky.urs.cz/item/CS_URS_2023_01/012203000"/>
    <hyperlink ref="F251" r:id="rId48" display="https://podminky.urs.cz/item/CS_URS_2023_01/012303000"/>
    <hyperlink ref="F253" r:id="rId49" display="https://podminky.urs.cz/item/CS_URS_2023_01/013254000"/>
    <hyperlink ref="F256" r:id="rId50" display="https://podminky.urs.cz/item/CS_URS_2023_01/032002000"/>
    <hyperlink ref="F258" r:id="rId51" display="https://podminky.urs.cz/item/CS_URS_2023_01/034503000"/>
    <hyperlink ref="F261" r:id="rId52" display="https://podminky.urs.cz/item/CS_URS_2023_01/042903000"/>
    <hyperlink ref="F264" r:id="rId53" display="https://podminky.urs.cz/item/CS_URS_2023_01/062002000"/>
    <hyperlink ref="F267" r:id="rId54" display="https://podminky.urs.cz/item/CS_URS_2023_01/070001000"/>
    <hyperlink ref="F271" r:id="rId55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1" customFormat="1" ht="12" customHeight="1">
      <c r="B8" s="19"/>
      <c r="D8" s="141" t="s">
        <v>131</v>
      </c>
      <c r="L8" s="19"/>
    </row>
    <row r="9" s="2" customFormat="1" ht="16.5" customHeight="1">
      <c r="A9" s="37"/>
      <c r="B9" s="43"/>
      <c r="C9" s="37"/>
      <c r="D9" s="37"/>
      <c r="E9" s="142" t="s">
        <v>132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133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489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18. 4. 2020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27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41" t="s">
        <v>29</v>
      </c>
      <c r="J17" s="132" t="s">
        <v>30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29</v>
      </c>
      <c r="J23" s="132" t="s">
        <v>36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38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29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40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42</v>
      </c>
      <c r="E32" s="37"/>
      <c r="F32" s="37"/>
      <c r="G32" s="37"/>
      <c r="H32" s="37"/>
      <c r="I32" s="37"/>
      <c r="J32" s="152">
        <f>ROUND(J101,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44</v>
      </c>
      <c r="G34" s="37"/>
      <c r="H34" s="37"/>
      <c r="I34" s="153" t="s">
        <v>43</v>
      </c>
      <c r="J34" s="153" t="s">
        <v>45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46</v>
      </c>
      <c r="E35" s="141" t="s">
        <v>47</v>
      </c>
      <c r="F35" s="155">
        <f>ROUND((SUM(BE101:BE323)),  2)</f>
        <v>0</v>
      </c>
      <c r="G35" s="37"/>
      <c r="H35" s="37"/>
      <c r="I35" s="156">
        <v>0.20999999999999999</v>
      </c>
      <c r="J35" s="155">
        <f>ROUND(((SUM(BE101:BE323))*I35),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48</v>
      </c>
      <c r="F36" s="155">
        <f>ROUND((SUM(BF101:BF323)),  2)</f>
        <v>0</v>
      </c>
      <c r="G36" s="37"/>
      <c r="H36" s="37"/>
      <c r="I36" s="156">
        <v>0.14999999999999999</v>
      </c>
      <c r="J36" s="155">
        <f>ROUND(((SUM(BF101:BF323))*I36),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49</v>
      </c>
      <c r="F37" s="155">
        <f>ROUND((SUM(BG101:BG323)),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50</v>
      </c>
      <c r="F38" s="155">
        <f>ROUND((SUM(BH101:BH323)),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51</v>
      </c>
      <c r="F39" s="155">
        <f>ROUND((SUM(BI101:BI323)),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52</v>
      </c>
      <c r="E41" s="159"/>
      <c r="F41" s="159"/>
      <c r="G41" s="160" t="s">
        <v>53</v>
      </c>
      <c r="H41" s="161" t="s">
        <v>54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135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Polní cesty stavby D6 v k.ú. Řevničov(CU2023/1)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131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132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133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2023030512 - HPC 1 - jižní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Řevníčov</v>
      </c>
      <c r="G56" s="39"/>
      <c r="H56" s="39"/>
      <c r="I56" s="31" t="s">
        <v>23</v>
      </c>
      <c r="J56" s="71" t="str">
        <f>IF(J14="","",J14)</f>
        <v>18. 4. 2020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Státní pozemkový úřad</v>
      </c>
      <c r="G58" s="39"/>
      <c r="H58" s="39"/>
      <c r="I58" s="31" t="s">
        <v>33</v>
      </c>
      <c r="J58" s="35" t="str">
        <f>E23</f>
        <v>S-pro servis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136</v>
      </c>
      <c r="D61" s="170"/>
      <c r="E61" s="170"/>
      <c r="F61" s="170"/>
      <c r="G61" s="170"/>
      <c r="H61" s="170"/>
      <c r="I61" s="170"/>
      <c r="J61" s="171" t="s">
        <v>137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74</v>
      </c>
      <c r="D63" s="39"/>
      <c r="E63" s="39"/>
      <c r="F63" s="39"/>
      <c r="G63" s="39"/>
      <c r="H63" s="39"/>
      <c r="I63" s="39"/>
      <c r="J63" s="101">
        <f>J101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138</v>
      </c>
    </row>
    <row r="64" s="9" customFormat="1" ht="24.96" customHeight="1">
      <c r="A64" s="9"/>
      <c r="B64" s="173"/>
      <c r="C64" s="174"/>
      <c r="D64" s="175" t="s">
        <v>139</v>
      </c>
      <c r="E64" s="176"/>
      <c r="F64" s="176"/>
      <c r="G64" s="176"/>
      <c r="H64" s="176"/>
      <c r="I64" s="176"/>
      <c r="J64" s="177">
        <f>J102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140</v>
      </c>
      <c r="E65" s="181"/>
      <c r="F65" s="181"/>
      <c r="G65" s="181"/>
      <c r="H65" s="181"/>
      <c r="I65" s="181"/>
      <c r="J65" s="182">
        <f>J103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141</v>
      </c>
      <c r="E66" s="181"/>
      <c r="F66" s="181"/>
      <c r="G66" s="181"/>
      <c r="H66" s="181"/>
      <c r="I66" s="181"/>
      <c r="J66" s="182">
        <f>J181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142</v>
      </c>
      <c r="E67" s="181"/>
      <c r="F67" s="181"/>
      <c r="G67" s="181"/>
      <c r="H67" s="181"/>
      <c r="I67" s="181"/>
      <c r="J67" s="182">
        <f>J188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143</v>
      </c>
      <c r="E68" s="181"/>
      <c r="F68" s="181"/>
      <c r="G68" s="181"/>
      <c r="H68" s="181"/>
      <c r="I68" s="181"/>
      <c r="J68" s="182">
        <f>J195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144</v>
      </c>
      <c r="E69" s="181"/>
      <c r="F69" s="181"/>
      <c r="G69" s="181"/>
      <c r="H69" s="181"/>
      <c r="I69" s="181"/>
      <c r="J69" s="182">
        <f>J255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145</v>
      </c>
      <c r="E70" s="181"/>
      <c r="F70" s="181"/>
      <c r="G70" s="181"/>
      <c r="H70" s="181"/>
      <c r="I70" s="181"/>
      <c r="J70" s="182">
        <f>J259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146</v>
      </c>
      <c r="E71" s="181"/>
      <c r="F71" s="181"/>
      <c r="G71" s="181"/>
      <c r="H71" s="181"/>
      <c r="I71" s="181"/>
      <c r="J71" s="182">
        <f>J278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147</v>
      </c>
      <c r="E72" s="181"/>
      <c r="F72" s="181"/>
      <c r="G72" s="181"/>
      <c r="H72" s="181"/>
      <c r="I72" s="181"/>
      <c r="J72" s="182">
        <f>J288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3"/>
      <c r="C73" s="174"/>
      <c r="D73" s="175" t="s">
        <v>148</v>
      </c>
      <c r="E73" s="176"/>
      <c r="F73" s="176"/>
      <c r="G73" s="176"/>
      <c r="H73" s="176"/>
      <c r="I73" s="176"/>
      <c r="J73" s="177">
        <f>J291</f>
        <v>0</v>
      </c>
      <c r="K73" s="174"/>
      <c r="L73" s="178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9"/>
      <c r="C74" s="124"/>
      <c r="D74" s="180" t="s">
        <v>150</v>
      </c>
      <c r="E74" s="181"/>
      <c r="F74" s="181"/>
      <c r="G74" s="181"/>
      <c r="H74" s="181"/>
      <c r="I74" s="181"/>
      <c r="J74" s="182">
        <f>J305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79"/>
      <c r="C75" s="124"/>
      <c r="D75" s="180" t="s">
        <v>490</v>
      </c>
      <c r="E75" s="181"/>
      <c r="F75" s="181"/>
      <c r="G75" s="181"/>
      <c r="H75" s="181"/>
      <c r="I75" s="181"/>
      <c r="J75" s="182">
        <f>J310</f>
        <v>0</v>
      </c>
      <c r="K75" s="124"/>
      <c r="L75" s="18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9"/>
      <c r="C76" s="124"/>
      <c r="D76" s="180" t="s">
        <v>151</v>
      </c>
      <c r="E76" s="181"/>
      <c r="F76" s="181"/>
      <c r="G76" s="181"/>
      <c r="H76" s="181"/>
      <c r="I76" s="181"/>
      <c r="J76" s="182">
        <f>J311</f>
        <v>0</v>
      </c>
      <c r="K76" s="124"/>
      <c r="L76" s="18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9"/>
      <c r="C77" s="124"/>
      <c r="D77" s="180" t="s">
        <v>152</v>
      </c>
      <c r="E77" s="181"/>
      <c r="F77" s="181"/>
      <c r="G77" s="181"/>
      <c r="H77" s="181"/>
      <c r="I77" s="181"/>
      <c r="J77" s="182">
        <f>J314</f>
        <v>0</v>
      </c>
      <c r="K77" s="124"/>
      <c r="L77" s="18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9"/>
      <c r="C78" s="124"/>
      <c r="D78" s="180" t="s">
        <v>153</v>
      </c>
      <c r="E78" s="181"/>
      <c r="F78" s="181"/>
      <c r="G78" s="181"/>
      <c r="H78" s="181"/>
      <c r="I78" s="181"/>
      <c r="J78" s="182">
        <f>J317</f>
        <v>0</v>
      </c>
      <c r="K78" s="124"/>
      <c r="L78" s="18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9"/>
      <c r="C79" s="124"/>
      <c r="D79" s="180" t="s">
        <v>154</v>
      </c>
      <c r="E79" s="181"/>
      <c r="F79" s="181"/>
      <c r="G79" s="181"/>
      <c r="H79" s="181"/>
      <c r="I79" s="181"/>
      <c r="J79" s="182">
        <f>J321</f>
        <v>0</v>
      </c>
      <c r="K79" s="124"/>
      <c r="L79" s="18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5" s="2" customFormat="1" ht="6.96" customHeight="1">
      <c r="A85" s="37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4.96" customHeight="1">
      <c r="A86" s="37"/>
      <c r="B86" s="38"/>
      <c r="C86" s="22" t="s">
        <v>155</v>
      </c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16</v>
      </c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168" t="str">
        <f>E7</f>
        <v>Polní cesty stavby D6 v k.ú. Řevničov(CU2023/1)</v>
      </c>
      <c r="F89" s="31"/>
      <c r="G89" s="31"/>
      <c r="H89" s="31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" customFormat="1" ht="12" customHeight="1">
      <c r="B90" s="20"/>
      <c r="C90" s="31" t="s">
        <v>131</v>
      </c>
      <c r="D90" s="21"/>
      <c r="E90" s="21"/>
      <c r="F90" s="21"/>
      <c r="G90" s="21"/>
      <c r="H90" s="21"/>
      <c r="I90" s="21"/>
      <c r="J90" s="21"/>
      <c r="K90" s="21"/>
      <c r="L90" s="19"/>
    </row>
    <row r="91" s="2" customFormat="1" ht="16.5" customHeight="1">
      <c r="A91" s="37"/>
      <c r="B91" s="38"/>
      <c r="C91" s="39"/>
      <c r="D91" s="39"/>
      <c r="E91" s="168" t="s">
        <v>132</v>
      </c>
      <c r="F91" s="39"/>
      <c r="G91" s="39"/>
      <c r="H91" s="39"/>
      <c r="I91" s="39"/>
      <c r="J91" s="39"/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2" customHeight="1">
      <c r="A92" s="37"/>
      <c r="B92" s="38"/>
      <c r="C92" s="31" t="s">
        <v>133</v>
      </c>
      <c r="D92" s="39"/>
      <c r="E92" s="39"/>
      <c r="F92" s="39"/>
      <c r="G92" s="39"/>
      <c r="H92" s="39"/>
      <c r="I92" s="39"/>
      <c r="J92" s="39"/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6.5" customHeight="1">
      <c r="A93" s="37"/>
      <c r="B93" s="38"/>
      <c r="C93" s="39"/>
      <c r="D93" s="39"/>
      <c r="E93" s="68" t="str">
        <f>E11</f>
        <v>2023030512 - HPC 1 - jižní část</v>
      </c>
      <c r="F93" s="39"/>
      <c r="G93" s="39"/>
      <c r="H93" s="39"/>
      <c r="I93" s="39"/>
      <c r="J93" s="39"/>
      <c r="K93" s="39"/>
      <c r="L93" s="14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14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2" customHeight="1">
      <c r="A95" s="37"/>
      <c r="B95" s="38"/>
      <c r="C95" s="31" t="s">
        <v>21</v>
      </c>
      <c r="D95" s="39"/>
      <c r="E95" s="39"/>
      <c r="F95" s="26" t="str">
        <f>F14</f>
        <v>Řevníčov</v>
      </c>
      <c r="G95" s="39"/>
      <c r="H95" s="39"/>
      <c r="I95" s="31" t="s">
        <v>23</v>
      </c>
      <c r="J95" s="71" t="str">
        <f>IF(J14="","",J14)</f>
        <v>18. 4. 2020</v>
      </c>
      <c r="K95" s="39"/>
      <c r="L95" s="14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6.96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4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5.15" customHeight="1">
      <c r="A97" s="37"/>
      <c r="B97" s="38"/>
      <c r="C97" s="31" t="s">
        <v>25</v>
      </c>
      <c r="D97" s="39"/>
      <c r="E97" s="39"/>
      <c r="F97" s="26" t="str">
        <f>E17</f>
        <v>Státní pozemkový úřad</v>
      </c>
      <c r="G97" s="39"/>
      <c r="H97" s="39"/>
      <c r="I97" s="31" t="s">
        <v>33</v>
      </c>
      <c r="J97" s="35" t="str">
        <f>E23</f>
        <v>S-pro servis s.r.o.</v>
      </c>
      <c r="K97" s="39"/>
      <c r="L97" s="14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15.15" customHeight="1">
      <c r="A98" s="37"/>
      <c r="B98" s="38"/>
      <c r="C98" s="31" t="s">
        <v>31</v>
      </c>
      <c r="D98" s="39"/>
      <c r="E98" s="39"/>
      <c r="F98" s="26" t="str">
        <f>IF(E20="","",E20)</f>
        <v>Vyplň údaj</v>
      </c>
      <c r="G98" s="39"/>
      <c r="H98" s="39"/>
      <c r="I98" s="31" t="s">
        <v>38</v>
      </c>
      <c r="J98" s="35" t="str">
        <f>E26</f>
        <v xml:space="preserve"> </v>
      </c>
      <c r="K98" s="39"/>
      <c r="L98" s="14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14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11" customFormat="1" ht="29.28" customHeight="1">
      <c r="A100" s="184"/>
      <c r="B100" s="185"/>
      <c r="C100" s="186" t="s">
        <v>156</v>
      </c>
      <c r="D100" s="187" t="s">
        <v>61</v>
      </c>
      <c r="E100" s="187" t="s">
        <v>57</v>
      </c>
      <c r="F100" s="187" t="s">
        <v>58</v>
      </c>
      <c r="G100" s="187" t="s">
        <v>157</v>
      </c>
      <c r="H100" s="187" t="s">
        <v>158</v>
      </c>
      <c r="I100" s="187" t="s">
        <v>159</v>
      </c>
      <c r="J100" s="187" t="s">
        <v>137</v>
      </c>
      <c r="K100" s="188" t="s">
        <v>160</v>
      </c>
      <c r="L100" s="189"/>
      <c r="M100" s="91" t="s">
        <v>19</v>
      </c>
      <c r="N100" s="92" t="s">
        <v>46</v>
      </c>
      <c r="O100" s="92" t="s">
        <v>161</v>
      </c>
      <c r="P100" s="92" t="s">
        <v>162</v>
      </c>
      <c r="Q100" s="92" t="s">
        <v>163</v>
      </c>
      <c r="R100" s="92" t="s">
        <v>164</v>
      </c>
      <c r="S100" s="92" t="s">
        <v>165</v>
      </c>
      <c r="T100" s="93" t="s">
        <v>166</v>
      </c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</row>
    <row r="101" s="2" customFormat="1" ht="22.8" customHeight="1">
      <c r="A101" s="37"/>
      <c r="B101" s="38"/>
      <c r="C101" s="98" t="s">
        <v>167</v>
      </c>
      <c r="D101" s="39"/>
      <c r="E101" s="39"/>
      <c r="F101" s="39"/>
      <c r="G101" s="39"/>
      <c r="H101" s="39"/>
      <c r="I101" s="39"/>
      <c r="J101" s="190">
        <f>BK101</f>
        <v>0</v>
      </c>
      <c r="K101" s="39"/>
      <c r="L101" s="43"/>
      <c r="M101" s="94"/>
      <c r="N101" s="191"/>
      <c r="O101" s="95"/>
      <c r="P101" s="192">
        <f>P102+P291</f>
        <v>0</v>
      </c>
      <c r="Q101" s="95"/>
      <c r="R101" s="192">
        <f>R102+R291</f>
        <v>6060.8056192499998</v>
      </c>
      <c r="S101" s="95"/>
      <c r="T101" s="193">
        <f>T102+T291</f>
        <v>2196.2883299999999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75</v>
      </c>
      <c r="AU101" s="16" t="s">
        <v>138</v>
      </c>
      <c r="BK101" s="194">
        <f>BK102+BK291</f>
        <v>0</v>
      </c>
    </row>
    <row r="102" s="12" customFormat="1" ht="25.92" customHeight="1">
      <c r="A102" s="12"/>
      <c r="B102" s="195"/>
      <c r="C102" s="196"/>
      <c r="D102" s="197" t="s">
        <v>75</v>
      </c>
      <c r="E102" s="198" t="s">
        <v>168</v>
      </c>
      <c r="F102" s="198" t="s">
        <v>169</v>
      </c>
      <c r="G102" s="196"/>
      <c r="H102" s="196"/>
      <c r="I102" s="199"/>
      <c r="J102" s="200">
        <f>BK102</f>
        <v>0</v>
      </c>
      <c r="K102" s="196"/>
      <c r="L102" s="201"/>
      <c r="M102" s="202"/>
      <c r="N102" s="203"/>
      <c r="O102" s="203"/>
      <c r="P102" s="204">
        <f>P103+P181+P188+P195+P255+P259+P278+P288</f>
        <v>0</v>
      </c>
      <c r="Q102" s="203"/>
      <c r="R102" s="204">
        <f>R103+R181+R188+R195+R255+R259+R278+R288</f>
        <v>6060.8056192499998</v>
      </c>
      <c r="S102" s="203"/>
      <c r="T102" s="205">
        <f>T103+T181+T188+T195+T255+T259+T278+T288</f>
        <v>2196.2883299999999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6" t="s">
        <v>83</v>
      </c>
      <c r="AT102" s="207" t="s">
        <v>75</v>
      </c>
      <c r="AU102" s="207" t="s">
        <v>76</v>
      </c>
      <c r="AY102" s="206" t="s">
        <v>170</v>
      </c>
      <c r="BK102" s="208">
        <f>BK103+BK181+BK188+BK195+BK255+BK259+BK278+BK288</f>
        <v>0</v>
      </c>
    </row>
    <row r="103" s="12" customFormat="1" ht="22.8" customHeight="1">
      <c r="A103" s="12"/>
      <c r="B103" s="195"/>
      <c r="C103" s="196"/>
      <c r="D103" s="197" t="s">
        <v>75</v>
      </c>
      <c r="E103" s="209" t="s">
        <v>83</v>
      </c>
      <c r="F103" s="209" t="s">
        <v>171</v>
      </c>
      <c r="G103" s="196"/>
      <c r="H103" s="196"/>
      <c r="I103" s="199"/>
      <c r="J103" s="210">
        <f>BK103</f>
        <v>0</v>
      </c>
      <c r="K103" s="196"/>
      <c r="L103" s="201"/>
      <c r="M103" s="202"/>
      <c r="N103" s="203"/>
      <c r="O103" s="203"/>
      <c r="P103" s="204">
        <f>SUM(P104:P180)</f>
        <v>0</v>
      </c>
      <c r="Q103" s="203"/>
      <c r="R103" s="204">
        <f>SUM(R104:R180)</f>
        <v>387.42500000000001</v>
      </c>
      <c r="S103" s="203"/>
      <c r="T103" s="205">
        <f>SUM(T104:T180)</f>
        <v>1870.4873299999999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6" t="s">
        <v>83</v>
      </c>
      <c r="AT103" s="207" t="s">
        <v>75</v>
      </c>
      <c r="AU103" s="207" t="s">
        <v>83</v>
      </c>
      <c r="AY103" s="206" t="s">
        <v>170</v>
      </c>
      <c r="BK103" s="208">
        <f>SUM(BK104:BK180)</f>
        <v>0</v>
      </c>
    </row>
    <row r="104" s="2" customFormat="1" ht="24.15" customHeight="1">
      <c r="A104" s="37"/>
      <c r="B104" s="38"/>
      <c r="C104" s="211" t="s">
        <v>83</v>
      </c>
      <c r="D104" s="211" t="s">
        <v>172</v>
      </c>
      <c r="E104" s="212" t="s">
        <v>491</v>
      </c>
      <c r="F104" s="213" t="s">
        <v>492</v>
      </c>
      <c r="G104" s="214" t="s">
        <v>175</v>
      </c>
      <c r="H104" s="215">
        <v>280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47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85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83</v>
      </c>
      <c r="BK104" s="223">
        <f>ROUND(I104*H104,2)</f>
        <v>0</v>
      </c>
      <c r="BL104" s="16" t="s">
        <v>177</v>
      </c>
      <c r="BM104" s="222" t="s">
        <v>493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494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85</v>
      </c>
    </row>
    <row r="106" s="2" customFormat="1">
      <c r="A106" s="37"/>
      <c r="B106" s="38"/>
      <c r="C106" s="39"/>
      <c r="D106" s="229" t="s">
        <v>181</v>
      </c>
      <c r="E106" s="39"/>
      <c r="F106" s="230" t="s">
        <v>495</v>
      </c>
      <c r="G106" s="39"/>
      <c r="H106" s="39"/>
      <c r="I106" s="226"/>
      <c r="J106" s="39"/>
      <c r="K106" s="39"/>
      <c r="L106" s="43"/>
      <c r="M106" s="227"/>
      <c r="N106" s="228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181</v>
      </c>
      <c r="AU106" s="16" t="s">
        <v>85</v>
      </c>
    </row>
    <row r="107" s="2" customFormat="1" ht="21.75" customHeight="1">
      <c r="A107" s="37"/>
      <c r="B107" s="38"/>
      <c r="C107" s="211" t="s">
        <v>85</v>
      </c>
      <c r="D107" s="211" t="s">
        <v>172</v>
      </c>
      <c r="E107" s="212" t="s">
        <v>496</v>
      </c>
      <c r="F107" s="213" t="s">
        <v>497</v>
      </c>
      <c r="G107" s="214" t="s">
        <v>355</v>
      </c>
      <c r="H107" s="215">
        <v>2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47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85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83</v>
      </c>
      <c r="BK107" s="223">
        <f>ROUND(I107*H107,2)</f>
        <v>0</v>
      </c>
      <c r="BL107" s="16" t="s">
        <v>177</v>
      </c>
      <c r="BM107" s="222" t="s">
        <v>498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499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85</v>
      </c>
    </row>
    <row r="109" s="2" customFormat="1">
      <c r="A109" s="37"/>
      <c r="B109" s="38"/>
      <c r="C109" s="39"/>
      <c r="D109" s="229" t="s">
        <v>181</v>
      </c>
      <c r="E109" s="39"/>
      <c r="F109" s="230" t="s">
        <v>500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181</v>
      </c>
      <c r="AU109" s="16" t="s">
        <v>85</v>
      </c>
    </row>
    <row r="110" s="2" customFormat="1" ht="21.75" customHeight="1">
      <c r="A110" s="37"/>
      <c r="B110" s="38"/>
      <c r="C110" s="211" t="s">
        <v>188</v>
      </c>
      <c r="D110" s="211" t="s">
        <v>172</v>
      </c>
      <c r="E110" s="212" t="s">
        <v>501</v>
      </c>
      <c r="F110" s="213" t="s">
        <v>502</v>
      </c>
      <c r="G110" s="214" t="s">
        <v>355</v>
      </c>
      <c r="H110" s="215">
        <v>2</v>
      </c>
      <c r="I110" s="216"/>
      <c r="J110" s="217">
        <f>ROUND(I110*H110,2)</f>
        <v>0</v>
      </c>
      <c r="K110" s="213" t="s">
        <v>176</v>
      </c>
      <c r="L110" s="43"/>
      <c r="M110" s="218" t="s">
        <v>19</v>
      </c>
      <c r="N110" s="219" t="s">
        <v>47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177</v>
      </c>
      <c r="AT110" s="222" t="s">
        <v>172</v>
      </c>
      <c r="AU110" s="222" t="s">
        <v>85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83</v>
      </c>
      <c r="BK110" s="223">
        <f>ROUND(I110*H110,2)</f>
        <v>0</v>
      </c>
      <c r="BL110" s="16" t="s">
        <v>177</v>
      </c>
      <c r="BM110" s="222" t="s">
        <v>503</v>
      </c>
    </row>
    <row r="111" s="2" customFormat="1">
      <c r="A111" s="37"/>
      <c r="B111" s="38"/>
      <c r="C111" s="39"/>
      <c r="D111" s="224" t="s">
        <v>179</v>
      </c>
      <c r="E111" s="39"/>
      <c r="F111" s="225" t="s">
        <v>504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179</v>
      </c>
      <c r="AU111" s="16" t="s">
        <v>85</v>
      </c>
    </row>
    <row r="112" s="2" customFormat="1">
      <c r="A112" s="37"/>
      <c r="B112" s="38"/>
      <c r="C112" s="39"/>
      <c r="D112" s="229" t="s">
        <v>181</v>
      </c>
      <c r="E112" s="39"/>
      <c r="F112" s="230" t="s">
        <v>505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181</v>
      </c>
      <c r="AU112" s="16" t="s">
        <v>85</v>
      </c>
    </row>
    <row r="113" s="2" customFormat="1" ht="37.8" customHeight="1">
      <c r="A113" s="37"/>
      <c r="B113" s="38"/>
      <c r="C113" s="211" t="s">
        <v>177</v>
      </c>
      <c r="D113" s="211" t="s">
        <v>172</v>
      </c>
      <c r="E113" s="212" t="s">
        <v>173</v>
      </c>
      <c r="F113" s="213" t="s">
        <v>174</v>
      </c>
      <c r="G113" s="214" t="s">
        <v>175</v>
      </c>
      <c r="H113" s="215">
        <v>3759.4169999999999</v>
      </c>
      <c r="I113" s="216"/>
      <c r="J113" s="217">
        <f>ROUND(I113*H113,2)</f>
        <v>0</v>
      </c>
      <c r="K113" s="213" t="s">
        <v>176</v>
      </c>
      <c r="L113" s="43"/>
      <c r="M113" s="218" t="s">
        <v>19</v>
      </c>
      <c r="N113" s="219" t="s">
        <v>47</v>
      </c>
      <c r="O113" s="83"/>
      <c r="P113" s="220">
        <f>O113*H113</f>
        <v>0</v>
      </c>
      <c r="Q113" s="220">
        <v>0</v>
      </c>
      <c r="R113" s="220">
        <f>Q113*H113</f>
        <v>0</v>
      </c>
      <c r="S113" s="220">
        <v>0.28999999999999998</v>
      </c>
      <c r="T113" s="221">
        <f>S113*H113</f>
        <v>1090.2309299999999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2" t="s">
        <v>177</v>
      </c>
      <c r="AT113" s="222" t="s">
        <v>172</v>
      </c>
      <c r="AU113" s="222" t="s">
        <v>85</v>
      </c>
      <c r="AY113" s="16" t="s">
        <v>170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83</v>
      </c>
      <c r="BK113" s="223">
        <f>ROUND(I113*H113,2)</f>
        <v>0</v>
      </c>
      <c r="BL113" s="16" t="s">
        <v>177</v>
      </c>
      <c r="BM113" s="222" t="s">
        <v>506</v>
      </c>
    </row>
    <row r="114" s="2" customFormat="1">
      <c r="A114" s="37"/>
      <c r="B114" s="38"/>
      <c r="C114" s="39"/>
      <c r="D114" s="224" t="s">
        <v>179</v>
      </c>
      <c r="E114" s="39"/>
      <c r="F114" s="225" t="s">
        <v>180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179</v>
      </c>
      <c r="AU114" s="16" t="s">
        <v>85</v>
      </c>
    </row>
    <row r="115" s="2" customFormat="1">
      <c r="A115" s="37"/>
      <c r="B115" s="38"/>
      <c r="C115" s="39"/>
      <c r="D115" s="229" t="s">
        <v>181</v>
      </c>
      <c r="E115" s="39"/>
      <c r="F115" s="230" t="s">
        <v>182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181</v>
      </c>
      <c r="AU115" s="16" t="s">
        <v>85</v>
      </c>
    </row>
    <row r="116" s="2" customFormat="1" ht="33" customHeight="1">
      <c r="A116" s="37"/>
      <c r="B116" s="38"/>
      <c r="C116" s="211" t="s">
        <v>200</v>
      </c>
      <c r="D116" s="211" t="s">
        <v>172</v>
      </c>
      <c r="E116" s="212" t="s">
        <v>183</v>
      </c>
      <c r="F116" s="213" t="s">
        <v>184</v>
      </c>
      <c r="G116" s="214" t="s">
        <v>175</v>
      </c>
      <c r="H116" s="215">
        <v>3546.6199999999999</v>
      </c>
      <c r="I116" s="216"/>
      <c r="J116" s="217">
        <f>ROUND(I116*H116,2)</f>
        <v>0</v>
      </c>
      <c r="K116" s="213" t="s">
        <v>176</v>
      </c>
      <c r="L116" s="43"/>
      <c r="M116" s="218" t="s">
        <v>19</v>
      </c>
      <c r="N116" s="219" t="s">
        <v>47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0.22</v>
      </c>
      <c r="T116" s="221">
        <f>S116*H116</f>
        <v>780.25639999999999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177</v>
      </c>
      <c r="AT116" s="222" t="s">
        <v>172</v>
      </c>
      <c r="AU116" s="222" t="s">
        <v>85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83</v>
      </c>
      <c r="BK116" s="223">
        <f>ROUND(I116*H116,2)</f>
        <v>0</v>
      </c>
      <c r="BL116" s="16" t="s">
        <v>177</v>
      </c>
      <c r="BM116" s="222" t="s">
        <v>507</v>
      </c>
    </row>
    <row r="117" s="2" customFormat="1">
      <c r="A117" s="37"/>
      <c r="B117" s="38"/>
      <c r="C117" s="39"/>
      <c r="D117" s="224" t="s">
        <v>179</v>
      </c>
      <c r="E117" s="39"/>
      <c r="F117" s="225" t="s">
        <v>186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179</v>
      </c>
      <c r="AU117" s="16" t="s">
        <v>85</v>
      </c>
    </row>
    <row r="118" s="2" customFormat="1">
      <c r="A118" s="37"/>
      <c r="B118" s="38"/>
      <c r="C118" s="39"/>
      <c r="D118" s="229" t="s">
        <v>181</v>
      </c>
      <c r="E118" s="39"/>
      <c r="F118" s="230" t="s">
        <v>187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181</v>
      </c>
      <c r="AU118" s="16" t="s">
        <v>85</v>
      </c>
    </row>
    <row r="119" s="2" customFormat="1" ht="37.8" customHeight="1">
      <c r="A119" s="37"/>
      <c r="B119" s="38"/>
      <c r="C119" s="211" t="s">
        <v>203</v>
      </c>
      <c r="D119" s="211" t="s">
        <v>172</v>
      </c>
      <c r="E119" s="212" t="s">
        <v>508</v>
      </c>
      <c r="F119" s="213" t="s">
        <v>509</v>
      </c>
      <c r="G119" s="214" t="s">
        <v>175</v>
      </c>
      <c r="H119" s="215">
        <v>5018.9290000000001</v>
      </c>
      <c r="I119" s="216"/>
      <c r="J119" s="217">
        <f>ROUND(I119*H119,2)</f>
        <v>0</v>
      </c>
      <c r="K119" s="213" t="s">
        <v>176</v>
      </c>
      <c r="L119" s="43"/>
      <c r="M119" s="218" t="s">
        <v>19</v>
      </c>
      <c r="N119" s="219" t="s">
        <v>47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177</v>
      </c>
      <c r="AT119" s="222" t="s">
        <v>172</v>
      </c>
      <c r="AU119" s="222" t="s">
        <v>85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83</v>
      </c>
      <c r="BK119" s="223">
        <f>ROUND(I119*H119,2)</f>
        <v>0</v>
      </c>
      <c r="BL119" s="16" t="s">
        <v>177</v>
      </c>
      <c r="BM119" s="222" t="s">
        <v>510</v>
      </c>
    </row>
    <row r="120" s="2" customFormat="1">
      <c r="A120" s="37"/>
      <c r="B120" s="38"/>
      <c r="C120" s="39"/>
      <c r="D120" s="224" t="s">
        <v>179</v>
      </c>
      <c r="E120" s="39"/>
      <c r="F120" s="225" t="s">
        <v>511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85</v>
      </c>
    </row>
    <row r="121" s="2" customFormat="1" ht="16.5" customHeight="1">
      <c r="A121" s="37"/>
      <c r="B121" s="38"/>
      <c r="C121" s="231" t="s">
        <v>209</v>
      </c>
      <c r="D121" s="231" t="s">
        <v>240</v>
      </c>
      <c r="E121" s="232" t="s">
        <v>512</v>
      </c>
      <c r="F121" s="233" t="s">
        <v>513</v>
      </c>
      <c r="G121" s="234" t="s">
        <v>225</v>
      </c>
      <c r="H121" s="235">
        <v>146.80000000000001</v>
      </c>
      <c r="I121" s="236"/>
      <c r="J121" s="237">
        <f>ROUND(I121*H121,2)</f>
        <v>0</v>
      </c>
      <c r="K121" s="233" t="s">
        <v>176</v>
      </c>
      <c r="L121" s="238"/>
      <c r="M121" s="239" t="s">
        <v>19</v>
      </c>
      <c r="N121" s="240" t="s">
        <v>47</v>
      </c>
      <c r="O121" s="83"/>
      <c r="P121" s="220">
        <f>O121*H121</f>
        <v>0</v>
      </c>
      <c r="Q121" s="220">
        <v>1</v>
      </c>
      <c r="R121" s="220">
        <f>Q121*H121</f>
        <v>146.80000000000001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211</v>
      </c>
      <c r="AT121" s="222" t="s">
        <v>240</v>
      </c>
      <c r="AU121" s="222" t="s">
        <v>85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83</v>
      </c>
      <c r="BK121" s="223">
        <f>ROUND(I121*H121,2)</f>
        <v>0</v>
      </c>
      <c r="BL121" s="16" t="s">
        <v>177</v>
      </c>
      <c r="BM121" s="222" t="s">
        <v>514</v>
      </c>
    </row>
    <row r="122" s="2" customFormat="1">
      <c r="A122" s="37"/>
      <c r="B122" s="38"/>
      <c r="C122" s="39"/>
      <c r="D122" s="229" t="s">
        <v>181</v>
      </c>
      <c r="E122" s="39"/>
      <c r="F122" s="230" t="s">
        <v>515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181</v>
      </c>
      <c r="AU122" s="16" t="s">
        <v>85</v>
      </c>
    </row>
    <row r="123" s="2" customFormat="1" ht="16.5" customHeight="1">
      <c r="A123" s="37"/>
      <c r="B123" s="38"/>
      <c r="C123" s="211" t="s">
        <v>211</v>
      </c>
      <c r="D123" s="211" t="s">
        <v>172</v>
      </c>
      <c r="E123" s="212" t="s">
        <v>189</v>
      </c>
      <c r="F123" s="213" t="s">
        <v>190</v>
      </c>
      <c r="G123" s="214" t="s">
        <v>191</v>
      </c>
      <c r="H123" s="215">
        <v>230</v>
      </c>
      <c r="I123" s="216"/>
      <c r="J123" s="217">
        <f>ROUND(I123*H123,2)</f>
        <v>0</v>
      </c>
      <c r="K123" s="213" t="s">
        <v>176</v>
      </c>
      <c r="L123" s="43"/>
      <c r="M123" s="218" t="s">
        <v>19</v>
      </c>
      <c r="N123" s="219" t="s">
        <v>47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177</v>
      </c>
      <c r="AT123" s="222" t="s">
        <v>172</v>
      </c>
      <c r="AU123" s="222" t="s">
        <v>85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83</v>
      </c>
      <c r="BK123" s="223">
        <f>ROUND(I123*H123,2)</f>
        <v>0</v>
      </c>
      <c r="BL123" s="16" t="s">
        <v>177</v>
      </c>
      <c r="BM123" s="222" t="s">
        <v>516</v>
      </c>
    </row>
    <row r="124" s="2" customFormat="1">
      <c r="A124" s="37"/>
      <c r="B124" s="38"/>
      <c r="C124" s="39"/>
      <c r="D124" s="224" t="s">
        <v>179</v>
      </c>
      <c r="E124" s="39"/>
      <c r="F124" s="225" t="s">
        <v>193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85</v>
      </c>
    </row>
    <row r="125" s="2" customFormat="1">
      <c r="A125" s="37"/>
      <c r="B125" s="38"/>
      <c r="C125" s="39"/>
      <c r="D125" s="229" t="s">
        <v>181</v>
      </c>
      <c r="E125" s="39"/>
      <c r="F125" s="230" t="s">
        <v>238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181</v>
      </c>
      <c r="AU125" s="16" t="s">
        <v>85</v>
      </c>
    </row>
    <row r="126" s="2" customFormat="1" ht="21.75" customHeight="1">
      <c r="A126" s="37"/>
      <c r="B126" s="38"/>
      <c r="C126" s="211" t="s">
        <v>213</v>
      </c>
      <c r="D126" s="211" t="s">
        <v>172</v>
      </c>
      <c r="E126" s="212" t="s">
        <v>195</v>
      </c>
      <c r="F126" s="213" t="s">
        <v>196</v>
      </c>
      <c r="G126" s="214" t="s">
        <v>191</v>
      </c>
      <c r="H126" s="215">
        <v>2023.858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47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85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83</v>
      </c>
      <c r="BK126" s="223">
        <f>ROUND(I126*H126,2)</f>
        <v>0</v>
      </c>
      <c r="BL126" s="16" t="s">
        <v>177</v>
      </c>
      <c r="BM126" s="222" t="s">
        <v>517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198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85</v>
      </c>
    </row>
    <row r="128" s="2" customFormat="1">
      <c r="A128" s="37"/>
      <c r="B128" s="38"/>
      <c r="C128" s="39"/>
      <c r="D128" s="229" t="s">
        <v>181</v>
      </c>
      <c r="E128" s="39"/>
      <c r="F128" s="230" t="s">
        <v>258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181</v>
      </c>
      <c r="AU128" s="16" t="s">
        <v>85</v>
      </c>
    </row>
    <row r="129" s="2" customFormat="1" ht="21.75" customHeight="1">
      <c r="A129" s="37"/>
      <c r="B129" s="38"/>
      <c r="C129" s="211" t="s">
        <v>218</v>
      </c>
      <c r="D129" s="211" t="s">
        <v>172</v>
      </c>
      <c r="E129" s="212" t="s">
        <v>195</v>
      </c>
      <c r="F129" s="213" t="s">
        <v>196</v>
      </c>
      <c r="G129" s="214" t="s">
        <v>191</v>
      </c>
      <c r="H129" s="215">
        <v>140.368</v>
      </c>
      <c r="I129" s="216"/>
      <c r="J129" s="217">
        <f>ROUND(I129*H129,2)</f>
        <v>0</v>
      </c>
      <c r="K129" s="213" t="s">
        <v>176</v>
      </c>
      <c r="L129" s="43"/>
      <c r="M129" s="218" t="s">
        <v>19</v>
      </c>
      <c r="N129" s="219" t="s">
        <v>47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177</v>
      </c>
      <c r="AT129" s="222" t="s">
        <v>172</v>
      </c>
      <c r="AU129" s="222" t="s">
        <v>85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83</v>
      </c>
      <c r="BK129" s="223">
        <f>ROUND(I129*H129,2)</f>
        <v>0</v>
      </c>
      <c r="BL129" s="16" t="s">
        <v>177</v>
      </c>
      <c r="BM129" s="222" t="s">
        <v>518</v>
      </c>
    </row>
    <row r="130" s="2" customFormat="1">
      <c r="A130" s="37"/>
      <c r="B130" s="38"/>
      <c r="C130" s="39"/>
      <c r="D130" s="224" t="s">
        <v>179</v>
      </c>
      <c r="E130" s="39"/>
      <c r="F130" s="225" t="s">
        <v>198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179</v>
      </c>
      <c r="AU130" s="16" t="s">
        <v>85</v>
      </c>
    </row>
    <row r="131" s="2" customFormat="1">
      <c r="A131" s="37"/>
      <c r="B131" s="38"/>
      <c r="C131" s="39"/>
      <c r="D131" s="229" t="s">
        <v>181</v>
      </c>
      <c r="E131" s="39"/>
      <c r="F131" s="230" t="s">
        <v>519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181</v>
      </c>
      <c r="AU131" s="16" t="s">
        <v>85</v>
      </c>
    </row>
    <row r="132" s="2" customFormat="1" ht="24.15" customHeight="1">
      <c r="A132" s="37"/>
      <c r="B132" s="38"/>
      <c r="C132" s="211" t="s">
        <v>220</v>
      </c>
      <c r="D132" s="211" t="s">
        <v>172</v>
      </c>
      <c r="E132" s="212" t="s">
        <v>520</v>
      </c>
      <c r="F132" s="213" t="s">
        <v>521</v>
      </c>
      <c r="G132" s="214" t="s">
        <v>355</v>
      </c>
      <c r="H132" s="215">
        <v>2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47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177</v>
      </c>
      <c r="AT132" s="222" t="s">
        <v>172</v>
      </c>
      <c r="AU132" s="222" t="s">
        <v>85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83</v>
      </c>
      <c r="BK132" s="223">
        <f>ROUND(I132*H132,2)</f>
        <v>0</v>
      </c>
      <c r="BL132" s="16" t="s">
        <v>177</v>
      </c>
      <c r="BM132" s="222" t="s">
        <v>522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523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85</v>
      </c>
    </row>
    <row r="134" s="2" customFormat="1">
      <c r="A134" s="37"/>
      <c r="B134" s="38"/>
      <c r="C134" s="39"/>
      <c r="D134" s="229" t="s">
        <v>181</v>
      </c>
      <c r="E134" s="39"/>
      <c r="F134" s="230" t="s">
        <v>500</v>
      </c>
      <c r="G134" s="39"/>
      <c r="H134" s="39"/>
      <c r="I134" s="226"/>
      <c r="J134" s="39"/>
      <c r="K134" s="39"/>
      <c r="L134" s="43"/>
      <c r="M134" s="227"/>
      <c r="N134" s="228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181</v>
      </c>
      <c r="AU134" s="16" t="s">
        <v>85</v>
      </c>
    </row>
    <row r="135" s="2" customFormat="1" ht="37.8" customHeight="1">
      <c r="A135" s="37"/>
      <c r="B135" s="38"/>
      <c r="C135" s="211" t="s">
        <v>222</v>
      </c>
      <c r="D135" s="211" t="s">
        <v>172</v>
      </c>
      <c r="E135" s="212" t="s">
        <v>204</v>
      </c>
      <c r="F135" s="213" t="s">
        <v>205</v>
      </c>
      <c r="G135" s="214" t="s">
        <v>191</v>
      </c>
      <c r="H135" s="215">
        <v>2023.858</v>
      </c>
      <c r="I135" s="216"/>
      <c r="J135" s="217">
        <f>ROUND(I135*H135,2)</f>
        <v>0</v>
      </c>
      <c r="K135" s="213" t="s">
        <v>176</v>
      </c>
      <c r="L135" s="43"/>
      <c r="M135" s="218" t="s">
        <v>19</v>
      </c>
      <c r="N135" s="219" t="s">
        <v>47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177</v>
      </c>
      <c r="AT135" s="222" t="s">
        <v>172</v>
      </c>
      <c r="AU135" s="222" t="s">
        <v>85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83</v>
      </c>
      <c r="BK135" s="223">
        <f>ROUND(I135*H135,2)</f>
        <v>0</v>
      </c>
      <c r="BL135" s="16" t="s">
        <v>177</v>
      </c>
      <c r="BM135" s="222" t="s">
        <v>524</v>
      </c>
    </row>
    <row r="136" s="2" customFormat="1">
      <c r="A136" s="37"/>
      <c r="B136" s="38"/>
      <c r="C136" s="39"/>
      <c r="D136" s="224" t="s">
        <v>179</v>
      </c>
      <c r="E136" s="39"/>
      <c r="F136" s="225" t="s">
        <v>207</v>
      </c>
      <c r="G136" s="39"/>
      <c r="H136" s="39"/>
      <c r="I136" s="226"/>
      <c r="J136" s="39"/>
      <c r="K136" s="39"/>
      <c r="L136" s="43"/>
      <c r="M136" s="227"/>
      <c r="N136" s="228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179</v>
      </c>
      <c r="AU136" s="16" t="s">
        <v>85</v>
      </c>
    </row>
    <row r="137" s="2" customFormat="1" ht="37.8" customHeight="1">
      <c r="A137" s="37"/>
      <c r="B137" s="38"/>
      <c r="C137" s="211" t="s">
        <v>229</v>
      </c>
      <c r="D137" s="211" t="s">
        <v>172</v>
      </c>
      <c r="E137" s="212" t="s">
        <v>204</v>
      </c>
      <c r="F137" s="213" t="s">
        <v>205</v>
      </c>
      <c r="G137" s="214" t="s">
        <v>191</v>
      </c>
      <c r="H137" s="215">
        <v>140.368</v>
      </c>
      <c r="I137" s="216"/>
      <c r="J137" s="217">
        <f>ROUND(I137*H137,2)</f>
        <v>0</v>
      </c>
      <c r="K137" s="213" t="s">
        <v>176</v>
      </c>
      <c r="L137" s="43"/>
      <c r="M137" s="218" t="s">
        <v>19</v>
      </c>
      <c r="N137" s="219" t="s">
        <v>47</v>
      </c>
      <c r="O137" s="83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177</v>
      </c>
      <c r="AT137" s="222" t="s">
        <v>172</v>
      </c>
      <c r="AU137" s="222" t="s">
        <v>85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83</v>
      </c>
      <c r="BK137" s="223">
        <f>ROUND(I137*H137,2)</f>
        <v>0</v>
      </c>
      <c r="BL137" s="16" t="s">
        <v>177</v>
      </c>
      <c r="BM137" s="222" t="s">
        <v>525</v>
      </c>
    </row>
    <row r="138" s="2" customFormat="1">
      <c r="A138" s="37"/>
      <c r="B138" s="38"/>
      <c r="C138" s="39"/>
      <c r="D138" s="224" t="s">
        <v>179</v>
      </c>
      <c r="E138" s="39"/>
      <c r="F138" s="225" t="s">
        <v>207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179</v>
      </c>
      <c r="AU138" s="16" t="s">
        <v>85</v>
      </c>
    </row>
    <row r="139" s="2" customFormat="1">
      <c r="A139" s="37"/>
      <c r="B139" s="38"/>
      <c r="C139" s="39"/>
      <c r="D139" s="229" t="s">
        <v>181</v>
      </c>
      <c r="E139" s="39"/>
      <c r="F139" s="230" t="s">
        <v>526</v>
      </c>
      <c r="G139" s="39"/>
      <c r="H139" s="39"/>
      <c r="I139" s="226"/>
      <c r="J139" s="39"/>
      <c r="K139" s="39"/>
      <c r="L139" s="43"/>
      <c r="M139" s="227"/>
      <c r="N139" s="22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181</v>
      </c>
      <c r="AU139" s="16" t="s">
        <v>85</v>
      </c>
    </row>
    <row r="140" s="2" customFormat="1" ht="37.8" customHeight="1">
      <c r="A140" s="37"/>
      <c r="B140" s="38"/>
      <c r="C140" s="211" t="s">
        <v>232</v>
      </c>
      <c r="D140" s="211" t="s">
        <v>172</v>
      </c>
      <c r="E140" s="212" t="s">
        <v>204</v>
      </c>
      <c r="F140" s="213" t="s">
        <v>205</v>
      </c>
      <c r="G140" s="214" t="s">
        <v>191</v>
      </c>
      <c r="H140" s="215">
        <v>230</v>
      </c>
      <c r="I140" s="216"/>
      <c r="J140" s="217">
        <f>ROUND(I140*H140,2)</f>
        <v>0</v>
      </c>
      <c r="K140" s="213" t="s">
        <v>176</v>
      </c>
      <c r="L140" s="43"/>
      <c r="M140" s="218" t="s">
        <v>19</v>
      </c>
      <c r="N140" s="219" t="s">
        <v>47</v>
      </c>
      <c r="O140" s="83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177</v>
      </c>
      <c r="AT140" s="222" t="s">
        <v>172</v>
      </c>
      <c r="AU140" s="222" t="s">
        <v>85</v>
      </c>
      <c r="AY140" s="16" t="s">
        <v>170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83</v>
      </c>
      <c r="BK140" s="223">
        <f>ROUND(I140*H140,2)</f>
        <v>0</v>
      </c>
      <c r="BL140" s="16" t="s">
        <v>177</v>
      </c>
      <c r="BM140" s="222" t="s">
        <v>527</v>
      </c>
    </row>
    <row r="141" s="2" customFormat="1">
      <c r="A141" s="37"/>
      <c r="B141" s="38"/>
      <c r="C141" s="39"/>
      <c r="D141" s="224" t="s">
        <v>179</v>
      </c>
      <c r="E141" s="39"/>
      <c r="F141" s="225" t="s">
        <v>207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179</v>
      </c>
      <c r="AU141" s="16" t="s">
        <v>85</v>
      </c>
    </row>
    <row r="142" s="2" customFormat="1">
      <c r="A142" s="37"/>
      <c r="B142" s="38"/>
      <c r="C142" s="39"/>
      <c r="D142" s="229" t="s">
        <v>181</v>
      </c>
      <c r="E142" s="39"/>
      <c r="F142" s="230" t="s">
        <v>238</v>
      </c>
      <c r="G142" s="39"/>
      <c r="H142" s="39"/>
      <c r="I142" s="226"/>
      <c r="J142" s="39"/>
      <c r="K142" s="39"/>
      <c r="L142" s="43"/>
      <c r="M142" s="227"/>
      <c r="N142" s="228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181</v>
      </c>
      <c r="AU142" s="16" t="s">
        <v>85</v>
      </c>
    </row>
    <row r="143" s="2" customFormat="1" ht="16.5" customHeight="1">
      <c r="A143" s="37"/>
      <c r="B143" s="38"/>
      <c r="C143" s="211" t="s">
        <v>8</v>
      </c>
      <c r="D143" s="211" t="s">
        <v>172</v>
      </c>
      <c r="E143" s="212" t="s">
        <v>214</v>
      </c>
      <c r="F143" s="213" t="s">
        <v>215</v>
      </c>
      <c r="G143" s="214" t="s">
        <v>191</v>
      </c>
      <c r="H143" s="215">
        <v>2023.858</v>
      </c>
      <c r="I143" s="216"/>
      <c r="J143" s="217">
        <f>ROUND(I143*H143,2)</f>
        <v>0</v>
      </c>
      <c r="K143" s="213" t="s">
        <v>176</v>
      </c>
      <c r="L143" s="43"/>
      <c r="M143" s="218" t="s">
        <v>19</v>
      </c>
      <c r="N143" s="219" t="s">
        <v>47</v>
      </c>
      <c r="O143" s="83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177</v>
      </c>
      <c r="AT143" s="222" t="s">
        <v>172</v>
      </c>
      <c r="AU143" s="222" t="s">
        <v>85</v>
      </c>
      <c r="AY143" s="16" t="s">
        <v>170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83</v>
      </c>
      <c r="BK143" s="223">
        <f>ROUND(I143*H143,2)</f>
        <v>0</v>
      </c>
      <c r="BL143" s="16" t="s">
        <v>177</v>
      </c>
      <c r="BM143" s="222" t="s">
        <v>528</v>
      </c>
    </row>
    <row r="144" s="2" customFormat="1">
      <c r="A144" s="37"/>
      <c r="B144" s="38"/>
      <c r="C144" s="39"/>
      <c r="D144" s="224" t="s">
        <v>179</v>
      </c>
      <c r="E144" s="39"/>
      <c r="F144" s="225" t="s">
        <v>217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179</v>
      </c>
      <c r="AU144" s="16" t="s">
        <v>85</v>
      </c>
    </row>
    <row r="145" s="2" customFormat="1">
      <c r="A145" s="37"/>
      <c r="B145" s="38"/>
      <c r="C145" s="39"/>
      <c r="D145" s="229" t="s">
        <v>181</v>
      </c>
      <c r="E145" s="39"/>
      <c r="F145" s="230" t="s">
        <v>529</v>
      </c>
      <c r="G145" s="39"/>
      <c r="H145" s="39"/>
      <c r="I145" s="226"/>
      <c r="J145" s="39"/>
      <c r="K145" s="39"/>
      <c r="L145" s="43"/>
      <c r="M145" s="227"/>
      <c r="N145" s="228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181</v>
      </c>
      <c r="AU145" s="16" t="s">
        <v>85</v>
      </c>
    </row>
    <row r="146" s="2" customFormat="1" ht="16.5" customHeight="1">
      <c r="A146" s="37"/>
      <c r="B146" s="38"/>
      <c r="C146" s="211" t="s">
        <v>239</v>
      </c>
      <c r="D146" s="211" t="s">
        <v>172</v>
      </c>
      <c r="E146" s="212" t="s">
        <v>214</v>
      </c>
      <c r="F146" s="213" t="s">
        <v>215</v>
      </c>
      <c r="G146" s="214" t="s">
        <v>191</v>
      </c>
      <c r="H146" s="215">
        <v>140.368</v>
      </c>
      <c r="I146" s="216"/>
      <c r="J146" s="217">
        <f>ROUND(I146*H146,2)</f>
        <v>0</v>
      </c>
      <c r="K146" s="213" t="s">
        <v>176</v>
      </c>
      <c r="L146" s="43"/>
      <c r="M146" s="218" t="s">
        <v>19</v>
      </c>
      <c r="N146" s="219" t="s">
        <v>47</v>
      </c>
      <c r="O146" s="83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177</v>
      </c>
      <c r="AT146" s="222" t="s">
        <v>172</v>
      </c>
      <c r="AU146" s="222" t="s">
        <v>85</v>
      </c>
      <c r="AY146" s="16" t="s">
        <v>170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83</v>
      </c>
      <c r="BK146" s="223">
        <f>ROUND(I146*H146,2)</f>
        <v>0</v>
      </c>
      <c r="BL146" s="16" t="s">
        <v>177</v>
      </c>
      <c r="BM146" s="222" t="s">
        <v>530</v>
      </c>
    </row>
    <row r="147" s="2" customFormat="1">
      <c r="A147" s="37"/>
      <c r="B147" s="38"/>
      <c r="C147" s="39"/>
      <c r="D147" s="224" t="s">
        <v>179</v>
      </c>
      <c r="E147" s="39"/>
      <c r="F147" s="225" t="s">
        <v>217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179</v>
      </c>
      <c r="AU147" s="16" t="s">
        <v>85</v>
      </c>
    </row>
    <row r="148" s="2" customFormat="1">
      <c r="A148" s="37"/>
      <c r="B148" s="38"/>
      <c r="C148" s="39"/>
      <c r="D148" s="229" t="s">
        <v>181</v>
      </c>
      <c r="E148" s="39"/>
      <c r="F148" s="230" t="s">
        <v>526</v>
      </c>
      <c r="G148" s="39"/>
      <c r="H148" s="39"/>
      <c r="I148" s="226"/>
      <c r="J148" s="39"/>
      <c r="K148" s="39"/>
      <c r="L148" s="43"/>
      <c r="M148" s="227"/>
      <c r="N148" s="228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181</v>
      </c>
      <c r="AU148" s="16" t="s">
        <v>85</v>
      </c>
    </row>
    <row r="149" s="2" customFormat="1" ht="16.5" customHeight="1">
      <c r="A149" s="37"/>
      <c r="B149" s="38"/>
      <c r="C149" s="211" t="s">
        <v>245</v>
      </c>
      <c r="D149" s="211" t="s">
        <v>172</v>
      </c>
      <c r="E149" s="212" t="s">
        <v>214</v>
      </c>
      <c r="F149" s="213" t="s">
        <v>215</v>
      </c>
      <c r="G149" s="214" t="s">
        <v>191</v>
      </c>
      <c r="H149" s="215">
        <v>230</v>
      </c>
      <c r="I149" s="216"/>
      <c r="J149" s="217">
        <f>ROUND(I149*H149,2)</f>
        <v>0</v>
      </c>
      <c r="K149" s="213" t="s">
        <v>176</v>
      </c>
      <c r="L149" s="43"/>
      <c r="M149" s="218" t="s">
        <v>19</v>
      </c>
      <c r="N149" s="219" t="s">
        <v>47</v>
      </c>
      <c r="O149" s="83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177</v>
      </c>
      <c r="AT149" s="222" t="s">
        <v>172</v>
      </c>
      <c r="AU149" s="222" t="s">
        <v>85</v>
      </c>
      <c r="AY149" s="16" t="s">
        <v>170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83</v>
      </c>
      <c r="BK149" s="223">
        <f>ROUND(I149*H149,2)</f>
        <v>0</v>
      </c>
      <c r="BL149" s="16" t="s">
        <v>177</v>
      </c>
      <c r="BM149" s="222" t="s">
        <v>531</v>
      </c>
    </row>
    <row r="150" s="2" customFormat="1">
      <c r="A150" s="37"/>
      <c r="B150" s="38"/>
      <c r="C150" s="39"/>
      <c r="D150" s="224" t="s">
        <v>179</v>
      </c>
      <c r="E150" s="39"/>
      <c r="F150" s="225" t="s">
        <v>217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179</v>
      </c>
      <c r="AU150" s="16" t="s">
        <v>85</v>
      </c>
    </row>
    <row r="151" s="2" customFormat="1">
      <c r="A151" s="37"/>
      <c r="B151" s="38"/>
      <c r="C151" s="39"/>
      <c r="D151" s="229" t="s">
        <v>181</v>
      </c>
      <c r="E151" s="39"/>
      <c r="F151" s="230" t="s">
        <v>238</v>
      </c>
      <c r="G151" s="39"/>
      <c r="H151" s="39"/>
      <c r="I151" s="226"/>
      <c r="J151" s="39"/>
      <c r="K151" s="39"/>
      <c r="L151" s="43"/>
      <c r="M151" s="227"/>
      <c r="N151" s="228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181</v>
      </c>
      <c r="AU151" s="16" t="s">
        <v>85</v>
      </c>
    </row>
    <row r="152" s="2" customFormat="1" ht="24.15" customHeight="1">
      <c r="A152" s="37"/>
      <c r="B152" s="38"/>
      <c r="C152" s="211" t="s">
        <v>251</v>
      </c>
      <c r="D152" s="211" t="s">
        <v>172</v>
      </c>
      <c r="E152" s="212" t="s">
        <v>532</v>
      </c>
      <c r="F152" s="213" t="s">
        <v>533</v>
      </c>
      <c r="G152" s="214" t="s">
        <v>225</v>
      </c>
      <c r="H152" s="215">
        <v>3541.752</v>
      </c>
      <c r="I152" s="216"/>
      <c r="J152" s="217">
        <f>ROUND(I152*H152,2)</f>
        <v>0</v>
      </c>
      <c r="K152" s="213" t="s">
        <v>176</v>
      </c>
      <c r="L152" s="43"/>
      <c r="M152" s="218" t="s">
        <v>19</v>
      </c>
      <c r="N152" s="219" t="s">
        <v>47</v>
      </c>
      <c r="O152" s="83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177</v>
      </c>
      <c r="AT152" s="222" t="s">
        <v>172</v>
      </c>
      <c r="AU152" s="222" t="s">
        <v>85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83</v>
      </c>
      <c r="BK152" s="223">
        <f>ROUND(I152*H152,2)</f>
        <v>0</v>
      </c>
      <c r="BL152" s="16" t="s">
        <v>177</v>
      </c>
      <c r="BM152" s="222" t="s">
        <v>534</v>
      </c>
    </row>
    <row r="153" s="2" customFormat="1">
      <c r="A153" s="37"/>
      <c r="B153" s="38"/>
      <c r="C153" s="39"/>
      <c r="D153" s="224" t="s">
        <v>179</v>
      </c>
      <c r="E153" s="39"/>
      <c r="F153" s="225" t="s">
        <v>535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179</v>
      </c>
      <c r="AU153" s="16" t="s">
        <v>85</v>
      </c>
    </row>
    <row r="154" s="2" customFormat="1">
      <c r="A154" s="37"/>
      <c r="B154" s="38"/>
      <c r="C154" s="39"/>
      <c r="D154" s="229" t="s">
        <v>181</v>
      </c>
      <c r="E154" s="39"/>
      <c r="F154" s="230" t="s">
        <v>536</v>
      </c>
      <c r="G154" s="39"/>
      <c r="H154" s="39"/>
      <c r="I154" s="226"/>
      <c r="J154" s="39"/>
      <c r="K154" s="39"/>
      <c r="L154" s="43"/>
      <c r="M154" s="227"/>
      <c r="N154" s="228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181</v>
      </c>
      <c r="AU154" s="16" t="s">
        <v>85</v>
      </c>
    </row>
    <row r="155" s="2" customFormat="1" ht="24.15" customHeight="1">
      <c r="A155" s="37"/>
      <c r="B155" s="38"/>
      <c r="C155" s="211" t="s">
        <v>253</v>
      </c>
      <c r="D155" s="211" t="s">
        <v>172</v>
      </c>
      <c r="E155" s="212" t="s">
        <v>532</v>
      </c>
      <c r="F155" s="213" t="s">
        <v>533</v>
      </c>
      <c r="G155" s="214" t="s">
        <v>225</v>
      </c>
      <c r="H155" s="215">
        <v>245.64400000000001</v>
      </c>
      <c r="I155" s="216"/>
      <c r="J155" s="217">
        <f>ROUND(I155*H155,2)</f>
        <v>0</v>
      </c>
      <c r="K155" s="213" t="s">
        <v>176</v>
      </c>
      <c r="L155" s="43"/>
      <c r="M155" s="218" t="s">
        <v>19</v>
      </c>
      <c r="N155" s="219" t="s">
        <v>47</v>
      </c>
      <c r="O155" s="83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177</v>
      </c>
      <c r="AT155" s="222" t="s">
        <v>172</v>
      </c>
      <c r="AU155" s="222" t="s">
        <v>85</v>
      </c>
      <c r="AY155" s="16" t="s">
        <v>170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83</v>
      </c>
      <c r="BK155" s="223">
        <f>ROUND(I155*H155,2)</f>
        <v>0</v>
      </c>
      <c r="BL155" s="16" t="s">
        <v>177</v>
      </c>
      <c r="BM155" s="222" t="s">
        <v>537</v>
      </c>
    </row>
    <row r="156" s="2" customFormat="1">
      <c r="A156" s="37"/>
      <c r="B156" s="38"/>
      <c r="C156" s="39"/>
      <c r="D156" s="224" t="s">
        <v>179</v>
      </c>
      <c r="E156" s="39"/>
      <c r="F156" s="225" t="s">
        <v>535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85</v>
      </c>
    </row>
    <row r="157" s="2" customFormat="1">
      <c r="A157" s="37"/>
      <c r="B157" s="38"/>
      <c r="C157" s="39"/>
      <c r="D157" s="229" t="s">
        <v>181</v>
      </c>
      <c r="E157" s="39"/>
      <c r="F157" s="230" t="s">
        <v>538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181</v>
      </c>
      <c r="AU157" s="16" t="s">
        <v>85</v>
      </c>
    </row>
    <row r="158" s="2" customFormat="1" ht="24.15" customHeight="1">
      <c r="A158" s="37"/>
      <c r="B158" s="38"/>
      <c r="C158" s="211" t="s">
        <v>259</v>
      </c>
      <c r="D158" s="211" t="s">
        <v>172</v>
      </c>
      <c r="E158" s="212" t="s">
        <v>532</v>
      </c>
      <c r="F158" s="213" t="s">
        <v>533</v>
      </c>
      <c r="G158" s="214" t="s">
        <v>225</v>
      </c>
      <c r="H158" s="215">
        <v>402.5</v>
      </c>
      <c r="I158" s="216"/>
      <c r="J158" s="217">
        <f>ROUND(I158*H158,2)</f>
        <v>0</v>
      </c>
      <c r="K158" s="213" t="s">
        <v>176</v>
      </c>
      <c r="L158" s="43"/>
      <c r="M158" s="218" t="s">
        <v>19</v>
      </c>
      <c r="N158" s="219" t="s">
        <v>47</v>
      </c>
      <c r="O158" s="83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177</v>
      </c>
      <c r="AT158" s="222" t="s">
        <v>172</v>
      </c>
      <c r="AU158" s="222" t="s">
        <v>85</v>
      </c>
      <c r="AY158" s="16" t="s">
        <v>170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83</v>
      </c>
      <c r="BK158" s="223">
        <f>ROUND(I158*H158,2)</f>
        <v>0</v>
      </c>
      <c r="BL158" s="16" t="s">
        <v>177</v>
      </c>
      <c r="BM158" s="222" t="s">
        <v>539</v>
      </c>
    </row>
    <row r="159" s="2" customFormat="1">
      <c r="A159" s="37"/>
      <c r="B159" s="38"/>
      <c r="C159" s="39"/>
      <c r="D159" s="224" t="s">
        <v>179</v>
      </c>
      <c r="E159" s="39"/>
      <c r="F159" s="225" t="s">
        <v>535</v>
      </c>
      <c r="G159" s="39"/>
      <c r="H159" s="39"/>
      <c r="I159" s="226"/>
      <c r="J159" s="39"/>
      <c r="K159" s="39"/>
      <c r="L159" s="43"/>
      <c r="M159" s="227"/>
      <c r="N159" s="228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179</v>
      </c>
      <c r="AU159" s="16" t="s">
        <v>85</v>
      </c>
    </row>
    <row r="160" s="2" customFormat="1">
      <c r="A160" s="37"/>
      <c r="B160" s="38"/>
      <c r="C160" s="39"/>
      <c r="D160" s="229" t="s">
        <v>181</v>
      </c>
      <c r="E160" s="39"/>
      <c r="F160" s="230" t="s">
        <v>238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181</v>
      </c>
      <c r="AU160" s="16" t="s">
        <v>85</v>
      </c>
    </row>
    <row r="161" s="2" customFormat="1" ht="33" customHeight="1">
      <c r="A161" s="37"/>
      <c r="B161" s="38"/>
      <c r="C161" s="211" t="s">
        <v>7</v>
      </c>
      <c r="D161" s="211" t="s">
        <v>172</v>
      </c>
      <c r="E161" s="212" t="s">
        <v>234</v>
      </c>
      <c r="F161" s="213" t="s">
        <v>235</v>
      </c>
      <c r="G161" s="214" t="s">
        <v>191</v>
      </c>
      <c r="H161" s="215">
        <v>137.5</v>
      </c>
      <c r="I161" s="216"/>
      <c r="J161" s="217">
        <f>ROUND(I161*H161,2)</f>
        <v>0</v>
      </c>
      <c r="K161" s="213" t="s">
        <v>176</v>
      </c>
      <c r="L161" s="43"/>
      <c r="M161" s="218" t="s">
        <v>19</v>
      </c>
      <c r="N161" s="219" t="s">
        <v>47</v>
      </c>
      <c r="O161" s="83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177</v>
      </c>
      <c r="AT161" s="222" t="s">
        <v>172</v>
      </c>
      <c r="AU161" s="222" t="s">
        <v>85</v>
      </c>
      <c r="AY161" s="16" t="s">
        <v>170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83</v>
      </c>
      <c r="BK161" s="223">
        <f>ROUND(I161*H161,2)</f>
        <v>0</v>
      </c>
      <c r="BL161" s="16" t="s">
        <v>177</v>
      </c>
      <c r="BM161" s="222" t="s">
        <v>540</v>
      </c>
    </row>
    <row r="162" s="2" customFormat="1">
      <c r="A162" s="37"/>
      <c r="B162" s="38"/>
      <c r="C162" s="39"/>
      <c r="D162" s="224" t="s">
        <v>179</v>
      </c>
      <c r="E162" s="39"/>
      <c r="F162" s="225" t="s">
        <v>237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85</v>
      </c>
    </row>
    <row r="163" s="2" customFormat="1">
      <c r="A163" s="37"/>
      <c r="B163" s="38"/>
      <c r="C163" s="39"/>
      <c r="D163" s="229" t="s">
        <v>181</v>
      </c>
      <c r="E163" s="39"/>
      <c r="F163" s="230" t="s">
        <v>238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181</v>
      </c>
      <c r="AU163" s="16" t="s">
        <v>85</v>
      </c>
    </row>
    <row r="164" s="2" customFormat="1" ht="16.5" customHeight="1">
      <c r="A164" s="37"/>
      <c r="B164" s="38"/>
      <c r="C164" s="231" t="s">
        <v>269</v>
      </c>
      <c r="D164" s="231" t="s">
        <v>240</v>
      </c>
      <c r="E164" s="232" t="s">
        <v>241</v>
      </c>
      <c r="F164" s="233" t="s">
        <v>242</v>
      </c>
      <c r="G164" s="234" t="s">
        <v>225</v>
      </c>
      <c r="H164" s="235">
        <v>240.625</v>
      </c>
      <c r="I164" s="236"/>
      <c r="J164" s="237">
        <f>ROUND(I164*H164,2)</f>
        <v>0</v>
      </c>
      <c r="K164" s="233" t="s">
        <v>176</v>
      </c>
      <c r="L164" s="238"/>
      <c r="M164" s="239" t="s">
        <v>19</v>
      </c>
      <c r="N164" s="240" t="s">
        <v>47</v>
      </c>
      <c r="O164" s="83"/>
      <c r="P164" s="220">
        <f>O164*H164</f>
        <v>0</v>
      </c>
      <c r="Q164" s="220">
        <v>1</v>
      </c>
      <c r="R164" s="220">
        <f>Q164*H164</f>
        <v>240.625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211</v>
      </c>
      <c r="AT164" s="222" t="s">
        <v>240</v>
      </c>
      <c r="AU164" s="222" t="s">
        <v>85</v>
      </c>
      <c r="AY164" s="16" t="s">
        <v>170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83</v>
      </c>
      <c r="BK164" s="223">
        <f>ROUND(I164*H164,2)</f>
        <v>0</v>
      </c>
      <c r="BL164" s="16" t="s">
        <v>177</v>
      </c>
      <c r="BM164" s="222" t="s">
        <v>541</v>
      </c>
    </row>
    <row r="165" s="2" customFormat="1">
      <c r="A165" s="37"/>
      <c r="B165" s="38"/>
      <c r="C165" s="39"/>
      <c r="D165" s="229" t="s">
        <v>181</v>
      </c>
      <c r="E165" s="39"/>
      <c r="F165" s="230" t="s">
        <v>244</v>
      </c>
      <c r="G165" s="39"/>
      <c r="H165" s="39"/>
      <c r="I165" s="226"/>
      <c r="J165" s="39"/>
      <c r="K165" s="39"/>
      <c r="L165" s="43"/>
      <c r="M165" s="227"/>
      <c r="N165" s="228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181</v>
      </c>
      <c r="AU165" s="16" t="s">
        <v>85</v>
      </c>
    </row>
    <row r="166" s="2" customFormat="1" ht="24.15" customHeight="1">
      <c r="A166" s="37"/>
      <c r="B166" s="38"/>
      <c r="C166" s="211" t="s">
        <v>275</v>
      </c>
      <c r="D166" s="211" t="s">
        <v>172</v>
      </c>
      <c r="E166" s="212" t="s">
        <v>246</v>
      </c>
      <c r="F166" s="213" t="s">
        <v>247</v>
      </c>
      <c r="G166" s="214" t="s">
        <v>191</v>
      </c>
      <c r="H166" s="215">
        <v>752.83900000000006</v>
      </c>
      <c r="I166" s="216"/>
      <c r="J166" s="217">
        <f>ROUND(I166*H166,2)</f>
        <v>0</v>
      </c>
      <c r="K166" s="213" t="s">
        <v>176</v>
      </c>
      <c r="L166" s="43"/>
      <c r="M166" s="218" t="s">
        <v>19</v>
      </c>
      <c r="N166" s="219" t="s">
        <v>47</v>
      </c>
      <c r="O166" s="83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177</v>
      </c>
      <c r="AT166" s="222" t="s">
        <v>172</v>
      </c>
      <c r="AU166" s="222" t="s">
        <v>85</v>
      </c>
      <c r="AY166" s="16" t="s">
        <v>170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83</v>
      </c>
      <c r="BK166" s="223">
        <f>ROUND(I166*H166,2)</f>
        <v>0</v>
      </c>
      <c r="BL166" s="16" t="s">
        <v>177</v>
      </c>
      <c r="BM166" s="222" t="s">
        <v>542</v>
      </c>
    </row>
    <row r="167" s="2" customFormat="1">
      <c r="A167" s="37"/>
      <c r="B167" s="38"/>
      <c r="C167" s="39"/>
      <c r="D167" s="224" t="s">
        <v>179</v>
      </c>
      <c r="E167" s="39"/>
      <c r="F167" s="225" t="s">
        <v>249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179</v>
      </c>
      <c r="AU167" s="16" t="s">
        <v>85</v>
      </c>
    </row>
    <row r="168" s="2" customFormat="1">
      <c r="A168" s="37"/>
      <c r="B168" s="38"/>
      <c r="C168" s="39"/>
      <c r="D168" s="229" t="s">
        <v>181</v>
      </c>
      <c r="E168" s="39"/>
      <c r="F168" s="230" t="s">
        <v>543</v>
      </c>
      <c r="G168" s="39"/>
      <c r="H168" s="39"/>
      <c r="I168" s="226"/>
      <c r="J168" s="39"/>
      <c r="K168" s="39"/>
      <c r="L168" s="43"/>
      <c r="M168" s="227"/>
      <c r="N168" s="228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181</v>
      </c>
      <c r="AU168" s="16" t="s">
        <v>85</v>
      </c>
    </row>
    <row r="169" s="2" customFormat="1" ht="24.15" customHeight="1">
      <c r="A169" s="37"/>
      <c r="B169" s="38"/>
      <c r="C169" s="211" t="s">
        <v>281</v>
      </c>
      <c r="D169" s="211" t="s">
        <v>172</v>
      </c>
      <c r="E169" s="212" t="s">
        <v>246</v>
      </c>
      <c r="F169" s="213" t="s">
        <v>247</v>
      </c>
      <c r="G169" s="214" t="s">
        <v>191</v>
      </c>
      <c r="H169" s="215">
        <v>49.631</v>
      </c>
      <c r="I169" s="216"/>
      <c r="J169" s="217">
        <f>ROUND(I169*H169,2)</f>
        <v>0</v>
      </c>
      <c r="K169" s="213" t="s">
        <v>176</v>
      </c>
      <c r="L169" s="43"/>
      <c r="M169" s="218" t="s">
        <v>19</v>
      </c>
      <c r="N169" s="219" t="s">
        <v>47</v>
      </c>
      <c r="O169" s="83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177</v>
      </c>
      <c r="AT169" s="222" t="s">
        <v>172</v>
      </c>
      <c r="AU169" s="222" t="s">
        <v>85</v>
      </c>
      <c r="AY169" s="16" t="s">
        <v>170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83</v>
      </c>
      <c r="BK169" s="223">
        <f>ROUND(I169*H169,2)</f>
        <v>0</v>
      </c>
      <c r="BL169" s="16" t="s">
        <v>177</v>
      </c>
      <c r="BM169" s="222" t="s">
        <v>544</v>
      </c>
    </row>
    <row r="170" s="2" customFormat="1">
      <c r="A170" s="37"/>
      <c r="B170" s="38"/>
      <c r="C170" s="39"/>
      <c r="D170" s="224" t="s">
        <v>179</v>
      </c>
      <c r="E170" s="39"/>
      <c r="F170" s="225" t="s">
        <v>249</v>
      </c>
      <c r="G170" s="39"/>
      <c r="H170" s="39"/>
      <c r="I170" s="226"/>
      <c r="J170" s="39"/>
      <c r="K170" s="39"/>
      <c r="L170" s="43"/>
      <c r="M170" s="227"/>
      <c r="N170" s="228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179</v>
      </c>
      <c r="AU170" s="16" t="s">
        <v>85</v>
      </c>
    </row>
    <row r="171" s="2" customFormat="1">
      <c r="A171" s="37"/>
      <c r="B171" s="38"/>
      <c r="C171" s="39"/>
      <c r="D171" s="229" t="s">
        <v>181</v>
      </c>
      <c r="E171" s="39"/>
      <c r="F171" s="230" t="s">
        <v>545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181</v>
      </c>
      <c r="AU171" s="16" t="s">
        <v>85</v>
      </c>
    </row>
    <row r="172" s="2" customFormat="1" ht="21.75" customHeight="1">
      <c r="A172" s="37"/>
      <c r="B172" s="38"/>
      <c r="C172" s="211" t="s">
        <v>287</v>
      </c>
      <c r="D172" s="211" t="s">
        <v>172</v>
      </c>
      <c r="E172" s="212" t="s">
        <v>546</v>
      </c>
      <c r="F172" s="213" t="s">
        <v>547</v>
      </c>
      <c r="G172" s="214" t="s">
        <v>175</v>
      </c>
      <c r="H172" s="215">
        <v>5018.9290000000001</v>
      </c>
      <c r="I172" s="216"/>
      <c r="J172" s="217">
        <f>ROUND(I172*H172,2)</f>
        <v>0</v>
      </c>
      <c r="K172" s="213" t="s">
        <v>176</v>
      </c>
      <c r="L172" s="43"/>
      <c r="M172" s="218" t="s">
        <v>19</v>
      </c>
      <c r="N172" s="219" t="s">
        <v>47</v>
      </c>
      <c r="O172" s="83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177</v>
      </c>
      <c r="AT172" s="222" t="s">
        <v>172</v>
      </c>
      <c r="AU172" s="222" t="s">
        <v>85</v>
      </c>
      <c r="AY172" s="16" t="s">
        <v>170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83</v>
      </c>
      <c r="BK172" s="223">
        <f>ROUND(I172*H172,2)</f>
        <v>0</v>
      </c>
      <c r="BL172" s="16" t="s">
        <v>177</v>
      </c>
      <c r="BM172" s="222" t="s">
        <v>548</v>
      </c>
    </row>
    <row r="173" s="2" customFormat="1">
      <c r="A173" s="37"/>
      <c r="B173" s="38"/>
      <c r="C173" s="39"/>
      <c r="D173" s="224" t="s">
        <v>179</v>
      </c>
      <c r="E173" s="39"/>
      <c r="F173" s="225" t="s">
        <v>549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179</v>
      </c>
      <c r="AU173" s="16" t="s">
        <v>85</v>
      </c>
    </row>
    <row r="174" s="2" customFormat="1">
      <c r="A174" s="37"/>
      <c r="B174" s="38"/>
      <c r="C174" s="39"/>
      <c r="D174" s="229" t="s">
        <v>181</v>
      </c>
      <c r="E174" s="39"/>
      <c r="F174" s="230" t="s">
        <v>550</v>
      </c>
      <c r="G174" s="39"/>
      <c r="H174" s="39"/>
      <c r="I174" s="226"/>
      <c r="J174" s="39"/>
      <c r="K174" s="39"/>
      <c r="L174" s="43"/>
      <c r="M174" s="227"/>
      <c r="N174" s="228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181</v>
      </c>
      <c r="AU174" s="16" t="s">
        <v>85</v>
      </c>
    </row>
    <row r="175" s="2" customFormat="1" ht="21.75" customHeight="1">
      <c r="A175" s="37"/>
      <c r="B175" s="38"/>
      <c r="C175" s="211" t="s">
        <v>293</v>
      </c>
      <c r="D175" s="211" t="s">
        <v>172</v>
      </c>
      <c r="E175" s="212" t="s">
        <v>546</v>
      </c>
      <c r="F175" s="213" t="s">
        <v>547</v>
      </c>
      <c r="G175" s="214" t="s">
        <v>175</v>
      </c>
      <c r="H175" s="215">
        <v>330.875</v>
      </c>
      <c r="I175" s="216"/>
      <c r="J175" s="217">
        <f>ROUND(I175*H175,2)</f>
        <v>0</v>
      </c>
      <c r="K175" s="213" t="s">
        <v>176</v>
      </c>
      <c r="L175" s="43"/>
      <c r="M175" s="218" t="s">
        <v>19</v>
      </c>
      <c r="N175" s="219" t="s">
        <v>47</v>
      </c>
      <c r="O175" s="83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177</v>
      </c>
      <c r="AT175" s="222" t="s">
        <v>172</v>
      </c>
      <c r="AU175" s="222" t="s">
        <v>85</v>
      </c>
      <c r="AY175" s="16" t="s">
        <v>170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83</v>
      </c>
      <c r="BK175" s="223">
        <f>ROUND(I175*H175,2)</f>
        <v>0</v>
      </c>
      <c r="BL175" s="16" t="s">
        <v>177</v>
      </c>
      <c r="BM175" s="222" t="s">
        <v>551</v>
      </c>
    </row>
    <row r="176" s="2" customFormat="1">
      <c r="A176" s="37"/>
      <c r="B176" s="38"/>
      <c r="C176" s="39"/>
      <c r="D176" s="224" t="s">
        <v>179</v>
      </c>
      <c r="E176" s="39"/>
      <c r="F176" s="225" t="s">
        <v>549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85</v>
      </c>
    </row>
    <row r="177" s="2" customFormat="1">
      <c r="A177" s="37"/>
      <c r="B177" s="38"/>
      <c r="C177" s="39"/>
      <c r="D177" s="229" t="s">
        <v>181</v>
      </c>
      <c r="E177" s="39"/>
      <c r="F177" s="230" t="s">
        <v>552</v>
      </c>
      <c r="G177" s="39"/>
      <c r="H177" s="39"/>
      <c r="I177" s="226"/>
      <c r="J177" s="39"/>
      <c r="K177" s="39"/>
      <c r="L177" s="43"/>
      <c r="M177" s="227"/>
      <c r="N177" s="228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181</v>
      </c>
      <c r="AU177" s="16" t="s">
        <v>85</v>
      </c>
    </row>
    <row r="178" s="2" customFormat="1" ht="21.75" customHeight="1">
      <c r="A178" s="37"/>
      <c r="B178" s="38"/>
      <c r="C178" s="211" t="s">
        <v>298</v>
      </c>
      <c r="D178" s="211" t="s">
        <v>172</v>
      </c>
      <c r="E178" s="212" t="s">
        <v>546</v>
      </c>
      <c r="F178" s="213" t="s">
        <v>547</v>
      </c>
      <c r="G178" s="214" t="s">
        <v>175</v>
      </c>
      <c r="H178" s="215">
        <v>93.75</v>
      </c>
      <c r="I178" s="216"/>
      <c r="J178" s="217">
        <f>ROUND(I178*H178,2)</f>
        <v>0</v>
      </c>
      <c r="K178" s="213" t="s">
        <v>176</v>
      </c>
      <c r="L178" s="43"/>
      <c r="M178" s="218" t="s">
        <v>19</v>
      </c>
      <c r="N178" s="219" t="s">
        <v>47</v>
      </c>
      <c r="O178" s="83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177</v>
      </c>
      <c r="AT178" s="222" t="s">
        <v>172</v>
      </c>
      <c r="AU178" s="222" t="s">
        <v>85</v>
      </c>
      <c r="AY178" s="16" t="s">
        <v>170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83</v>
      </c>
      <c r="BK178" s="223">
        <f>ROUND(I178*H178,2)</f>
        <v>0</v>
      </c>
      <c r="BL178" s="16" t="s">
        <v>177</v>
      </c>
      <c r="BM178" s="222" t="s">
        <v>553</v>
      </c>
    </row>
    <row r="179" s="2" customFormat="1">
      <c r="A179" s="37"/>
      <c r="B179" s="38"/>
      <c r="C179" s="39"/>
      <c r="D179" s="224" t="s">
        <v>179</v>
      </c>
      <c r="E179" s="39"/>
      <c r="F179" s="225" t="s">
        <v>549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179</v>
      </c>
      <c r="AU179" s="16" t="s">
        <v>85</v>
      </c>
    </row>
    <row r="180" s="2" customFormat="1">
      <c r="A180" s="37"/>
      <c r="B180" s="38"/>
      <c r="C180" s="39"/>
      <c r="D180" s="229" t="s">
        <v>181</v>
      </c>
      <c r="E180" s="39"/>
      <c r="F180" s="230" t="s">
        <v>238</v>
      </c>
      <c r="G180" s="39"/>
      <c r="H180" s="39"/>
      <c r="I180" s="226"/>
      <c r="J180" s="39"/>
      <c r="K180" s="39"/>
      <c r="L180" s="43"/>
      <c r="M180" s="227"/>
      <c r="N180" s="228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181</v>
      </c>
      <c r="AU180" s="16" t="s">
        <v>85</v>
      </c>
    </row>
    <row r="181" s="12" customFormat="1" ht="22.8" customHeight="1">
      <c r="A181" s="12"/>
      <c r="B181" s="195"/>
      <c r="C181" s="196"/>
      <c r="D181" s="197" t="s">
        <v>75</v>
      </c>
      <c r="E181" s="209" t="s">
        <v>85</v>
      </c>
      <c r="F181" s="209" t="s">
        <v>264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SUM(P182:P187)</f>
        <v>0</v>
      </c>
      <c r="Q181" s="203"/>
      <c r="R181" s="204">
        <f>SUM(R182:R187)</f>
        <v>149.84932608</v>
      </c>
      <c r="S181" s="203"/>
      <c r="T181" s="205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83</v>
      </c>
      <c r="AT181" s="207" t="s">
        <v>75</v>
      </c>
      <c r="AU181" s="207" t="s">
        <v>83</v>
      </c>
      <c r="AY181" s="206" t="s">
        <v>170</v>
      </c>
      <c r="BK181" s="208">
        <f>SUM(BK182:BK187)</f>
        <v>0</v>
      </c>
    </row>
    <row r="182" s="2" customFormat="1" ht="21.75" customHeight="1">
      <c r="A182" s="37"/>
      <c r="B182" s="38"/>
      <c r="C182" s="211" t="s">
        <v>304</v>
      </c>
      <c r="D182" s="211" t="s">
        <v>172</v>
      </c>
      <c r="E182" s="212" t="s">
        <v>265</v>
      </c>
      <c r="F182" s="213" t="s">
        <v>266</v>
      </c>
      <c r="G182" s="214" t="s">
        <v>191</v>
      </c>
      <c r="H182" s="215">
        <v>47.112000000000002</v>
      </c>
      <c r="I182" s="216"/>
      <c r="J182" s="217">
        <f>ROUND(I182*H182,2)</f>
        <v>0</v>
      </c>
      <c r="K182" s="213" t="s">
        <v>176</v>
      </c>
      <c r="L182" s="43"/>
      <c r="M182" s="218" t="s">
        <v>19</v>
      </c>
      <c r="N182" s="219" t="s">
        <v>47</v>
      </c>
      <c r="O182" s="83"/>
      <c r="P182" s="220">
        <f>O182*H182</f>
        <v>0</v>
      </c>
      <c r="Q182" s="220">
        <v>2.5505399999999998</v>
      </c>
      <c r="R182" s="220">
        <f>Q182*H182</f>
        <v>120.16104048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177</v>
      </c>
      <c r="AT182" s="222" t="s">
        <v>172</v>
      </c>
      <c r="AU182" s="222" t="s">
        <v>85</v>
      </c>
      <c r="AY182" s="16" t="s">
        <v>170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83</v>
      </c>
      <c r="BK182" s="223">
        <f>ROUND(I182*H182,2)</f>
        <v>0</v>
      </c>
      <c r="BL182" s="16" t="s">
        <v>177</v>
      </c>
      <c r="BM182" s="222" t="s">
        <v>554</v>
      </c>
    </row>
    <row r="183" s="2" customFormat="1">
      <c r="A183" s="37"/>
      <c r="B183" s="38"/>
      <c r="C183" s="39"/>
      <c r="D183" s="224" t="s">
        <v>179</v>
      </c>
      <c r="E183" s="39"/>
      <c r="F183" s="225" t="s">
        <v>268</v>
      </c>
      <c r="G183" s="39"/>
      <c r="H183" s="39"/>
      <c r="I183" s="226"/>
      <c r="J183" s="39"/>
      <c r="K183" s="39"/>
      <c r="L183" s="43"/>
      <c r="M183" s="227"/>
      <c r="N183" s="228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179</v>
      </c>
      <c r="AU183" s="16" t="s">
        <v>85</v>
      </c>
    </row>
    <row r="184" s="2" customFormat="1">
      <c r="A184" s="37"/>
      <c r="B184" s="38"/>
      <c r="C184" s="39"/>
      <c r="D184" s="229" t="s">
        <v>181</v>
      </c>
      <c r="E184" s="39"/>
      <c r="F184" s="230" t="s">
        <v>238</v>
      </c>
      <c r="G184" s="39"/>
      <c r="H184" s="39"/>
      <c r="I184" s="226"/>
      <c r="J184" s="39"/>
      <c r="K184" s="39"/>
      <c r="L184" s="43"/>
      <c r="M184" s="227"/>
      <c r="N184" s="228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181</v>
      </c>
      <c r="AU184" s="16" t="s">
        <v>85</v>
      </c>
    </row>
    <row r="185" s="2" customFormat="1" ht="21.75" customHeight="1">
      <c r="A185" s="37"/>
      <c r="B185" s="38"/>
      <c r="C185" s="211" t="s">
        <v>310</v>
      </c>
      <c r="D185" s="211" t="s">
        <v>172</v>
      </c>
      <c r="E185" s="212" t="s">
        <v>270</v>
      </c>
      <c r="F185" s="213" t="s">
        <v>271</v>
      </c>
      <c r="G185" s="214" t="s">
        <v>191</v>
      </c>
      <c r="H185" s="215">
        <v>11.640000000000001</v>
      </c>
      <c r="I185" s="216"/>
      <c r="J185" s="217">
        <f>ROUND(I185*H185,2)</f>
        <v>0</v>
      </c>
      <c r="K185" s="213" t="s">
        <v>176</v>
      </c>
      <c r="L185" s="43"/>
      <c r="M185" s="218" t="s">
        <v>19</v>
      </c>
      <c r="N185" s="219" t="s">
        <v>47</v>
      </c>
      <c r="O185" s="83"/>
      <c r="P185" s="220">
        <f>O185*H185</f>
        <v>0</v>
      </c>
      <c r="Q185" s="220">
        <v>2.5505399999999998</v>
      </c>
      <c r="R185" s="220">
        <f>Q185*H185</f>
        <v>29.6882856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177</v>
      </c>
      <c r="AT185" s="222" t="s">
        <v>172</v>
      </c>
      <c r="AU185" s="222" t="s">
        <v>85</v>
      </c>
      <c r="AY185" s="16" t="s">
        <v>170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83</v>
      </c>
      <c r="BK185" s="223">
        <f>ROUND(I185*H185,2)</f>
        <v>0</v>
      </c>
      <c r="BL185" s="16" t="s">
        <v>177</v>
      </c>
      <c r="BM185" s="222" t="s">
        <v>555</v>
      </c>
    </row>
    <row r="186" s="2" customFormat="1">
      <c r="A186" s="37"/>
      <c r="B186" s="38"/>
      <c r="C186" s="39"/>
      <c r="D186" s="224" t="s">
        <v>179</v>
      </c>
      <c r="E186" s="39"/>
      <c r="F186" s="225" t="s">
        <v>273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179</v>
      </c>
      <c r="AU186" s="16" t="s">
        <v>85</v>
      </c>
    </row>
    <row r="187" s="2" customFormat="1">
      <c r="A187" s="37"/>
      <c r="B187" s="38"/>
      <c r="C187" s="39"/>
      <c r="D187" s="229" t="s">
        <v>181</v>
      </c>
      <c r="E187" s="39"/>
      <c r="F187" s="230" t="s">
        <v>238</v>
      </c>
      <c r="G187" s="39"/>
      <c r="H187" s="39"/>
      <c r="I187" s="226"/>
      <c r="J187" s="39"/>
      <c r="K187" s="39"/>
      <c r="L187" s="43"/>
      <c r="M187" s="227"/>
      <c r="N187" s="228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181</v>
      </c>
      <c r="AU187" s="16" t="s">
        <v>85</v>
      </c>
    </row>
    <row r="188" s="12" customFormat="1" ht="22.8" customHeight="1">
      <c r="A188" s="12"/>
      <c r="B188" s="195"/>
      <c r="C188" s="196"/>
      <c r="D188" s="197" t="s">
        <v>75</v>
      </c>
      <c r="E188" s="209" t="s">
        <v>177</v>
      </c>
      <c r="F188" s="209" t="s">
        <v>274</v>
      </c>
      <c r="G188" s="196"/>
      <c r="H188" s="196"/>
      <c r="I188" s="199"/>
      <c r="J188" s="210">
        <f>BK188</f>
        <v>0</v>
      </c>
      <c r="K188" s="196"/>
      <c r="L188" s="201"/>
      <c r="M188" s="202"/>
      <c r="N188" s="203"/>
      <c r="O188" s="203"/>
      <c r="P188" s="204">
        <f>SUM(P189:P194)</f>
        <v>0</v>
      </c>
      <c r="Q188" s="203"/>
      <c r="R188" s="204">
        <f>SUM(R189:R194)</f>
        <v>60.345954320000004</v>
      </c>
      <c r="S188" s="203"/>
      <c r="T188" s="205">
        <f>SUM(T189:T194)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6" t="s">
        <v>83</v>
      </c>
      <c r="AT188" s="207" t="s">
        <v>75</v>
      </c>
      <c r="AU188" s="207" t="s">
        <v>83</v>
      </c>
      <c r="AY188" s="206" t="s">
        <v>170</v>
      </c>
      <c r="BK188" s="208">
        <f>SUM(BK189:BK194)</f>
        <v>0</v>
      </c>
    </row>
    <row r="189" s="2" customFormat="1" ht="16.5" customHeight="1">
      <c r="A189" s="37"/>
      <c r="B189" s="38"/>
      <c r="C189" s="211" t="s">
        <v>316</v>
      </c>
      <c r="D189" s="211" t="s">
        <v>172</v>
      </c>
      <c r="E189" s="212" t="s">
        <v>276</v>
      </c>
      <c r="F189" s="213" t="s">
        <v>277</v>
      </c>
      <c r="G189" s="214" t="s">
        <v>175</v>
      </c>
      <c r="H189" s="215">
        <v>116.104</v>
      </c>
      <c r="I189" s="216"/>
      <c r="J189" s="217">
        <f>ROUND(I189*H189,2)</f>
        <v>0</v>
      </c>
      <c r="K189" s="213" t="s">
        <v>176</v>
      </c>
      <c r="L189" s="43"/>
      <c r="M189" s="218" t="s">
        <v>19</v>
      </c>
      <c r="N189" s="219" t="s">
        <v>47</v>
      </c>
      <c r="O189" s="83"/>
      <c r="P189" s="220">
        <f>O189*H189</f>
        <v>0</v>
      </c>
      <c r="Q189" s="220">
        <v>0.24532999999999999</v>
      </c>
      <c r="R189" s="220">
        <f>Q189*H189</f>
        <v>28.483794319999998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177</v>
      </c>
      <c r="AT189" s="222" t="s">
        <v>172</v>
      </c>
      <c r="AU189" s="222" t="s">
        <v>85</v>
      </c>
      <c r="AY189" s="16" t="s">
        <v>170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83</v>
      </c>
      <c r="BK189" s="223">
        <f>ROUND(I189*H189,2)</f>
        <v>0</v>
      </c>
      <c r="BL189" s="16" t="s">
        <v>177</v>
      </c>
      <c r="BM189" s="222" t="s">
        <v>556</v>
      </c>
    </row>
    <row r="190" s="2" customFormat="1">
      <c r="A190" s="37"/>
      <c r="B190" s="38"/>
      <c r="C190" s="39"/>
      <c r="D190" s="224" t="s">
        <v>179</v>
      </c>
      <c r="E190" s="39"/>
      <c r="F190" s="225" t="s">
        <v>279</v>
      </c>
      <c r="G190" s="39"/>
      <c r="H190" s="39"/>
      <c r="I190" s="226"/>
      <c r="J190" s="39"/>
      <c r="K190" s="39"/>
      <c r="L190" s="43"/>
      <c r="M190" s="227"/>
      <c r="N190" s="228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179</v>
      </c>
      <c r="AU190" s="16" t="s">
        <v>85</v>
      </c>
    </row>
    <row r="191" s="2" customFormat="1">
      <c r="A191" s="37"/>
      <c r="B191" s="38"/>
      <c r="C191" s="39"/>
      <c r="D191" s="229" t="s">
        <v>181</v>
      </c>
      <c r="E191" s="39"/>
      <c r="F191" s="230" t="s">
        <v>557</v>
      </c>
      <c r="G191" s="39"/>
      <c r="H191" s="39"/>
      <c r="I191" s="226"/>
      <c r="J191" s="39"/>
      <c r="K191" s="39"/>
      <c r="L191" s="43"/>
      <c r="M191" s="227"/>
      <c r="N191" s="228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181</v>
      </c>
      <c r="AU191" s="16" t="s">
        <v>85</v>
      </c>
    </row>
    <row r="192" s="2" customFormat="1" ht="16.5" customHeight="1">
      <c r="A192" s="37"/>
      <c r="B192" s="38"/>
      <c r="C192" s="211" t="s">
        <v>322</v>
      </c>
      <c r="D192" s="211" t="s">
        <v>172</v>
      </c>
      <c r="E192" s="212" t="s">
        <v>282</v>
      </c>
      <c r="F192" s="213" t="s">
        <v>283</v>
      </c>
      <c r="G192" s="214" t="s">
        <v>191</v>
      </c>
      <c r="H192" s="215">
        <v>13.112</v>
      </c>
      <c r="I192" s="216"/>
      <c r="J192" s="217">
        <f>ROUND(I192*H192,2)</f>
        <v>0</v>
      </c>
      <c r="K192" s="213" t="s">
        <v>176</v>
      </c>
      <c r="L192" s="43"/>
      <c r="M192" s="218" t="s">
        <v>19</v>
      </c>
      <c r="N192" s="219" t="s">
        <v>47</v>
      </c>
      <c r="O192" s="83"/>
      <c r="P192" s="220">
        <f>O192*H192</f>
        <v>0</v>
      </c>
      <c r="Q192" s="220">
        <v>2.4300000000000002</v>
      </c>
      <c r="R192" s="220">
        <f>Q192*H192</f>
        <v>31.862160000000003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177</v>
      </c>
      <c r="AT192" s="222" t="s">
        <v>172</v>
      </c>
      <c r="AU192" s="222" t="s">
        <v>85</v>
      </c>
      <c r="AY192" s="16" t="s">
        <v>170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83</v>
      </c>
      <c r="BK192" s="223">
        <f>ROUND(I192*H192,2)</f>
        <v>0</v>
      </c>
      <c r="BL192" s="16" t="s">
        <v>177</v>
      </c>
      <c r="BM192" s="222" t="s">
        <v>558</v>
      </c>
    </row>
    <row r="193" s="2" customFormat="1">
      <c r="A193" s="37"/>
      <c r="B193" s="38"/>
      <c r="C193" s="39"/>
      <c r="D193" s="224" t="s">
        <v>179</v>
      </c>
      <c r="E193" s="39"/>
      <c r="F193" s="225" t="s">
        <v>285</v>
      </c>
      <c r="G193" s="39"/>
      <c r="H193" s="39"/>
      <c r="I193" s="226"/>
      <c r="J193" s="39"/>
      <c r="K193" s="39"/>
      <c r="L193" s="43"/>
      <c r="M193" s="227"/>
      <c r="N193" s="228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179</v>
      </c>
      <c r="AU193" s="16" t="s">
        <v>85</v>
      </c>
    </row>
    <row r="194" s="2" customFormat="1">
      <c r="A194" s="37"/>
      <c r="B194" s="38"/>
      <c r="C194" s="39"/>
      <c r="D194" s="229" t="s">
        <v>181</v>
      </c>
      <c r="E194" s="39"/>
      <c r="F194" s="230" t="s">
        <v>238</v>
      </c>
      <c r="G194" s="39"/>
      <c r="H194" s="39"/>
      <c r="I194" s="226"/>
      <c r="J194" s="39"/>
      <c r="K194" s="39"/>
      <c r="L194" s="43"/>
      <c r="M194" s="227"/>
      <c r="N194" s="228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181</v>
      </c>
      <c r="AU194" s="16" t="s">
        <v>85</v>
      </c>
    </row>
    <row r="195" s="12" customFormat="1" ht="22.8" customHeight="1">
      <c r="A195" s="12"/>
      <c r="B195" s="195"/>
      <c r="C195" s="196"/>
      <c r="D195" s="197" t="s">
        <v>75</v>
      </c>
      <c r="E195" s="209" t="s">
        <v>200</v>
      </c>
      <c r="F195" s="209" t="s">
        <v>286</v>
      </c>
      <c r="G195" s="196"/>
      <c r="H195" s="196"/>
      <c r="I195" s="199"/>
      <c r="J195" s="210">
        <f>BK195</f>
        <v>0</v>
      </c>
      <c r="K195" s="196"/>
      <c r="L195" s="201"/>
      <c r="M195" s="202"/>
      <c r="N195" s="203"/>
      <c r="O195" s="203"/>
      <c r="P195" s="204">
        <f>SUM(P196:P254)</f>
        <v>0</v>
      </c>
      <c r="Q195" s="203"/>
      <c r="R195" s="204">
        <f>SUM(R196:R254)</f>
        <v>5100.4646438499994</v>
      </c>
      <c r="S195" s="203"/>
      <c r="T195" s="205">
        <f>SUM(T196:T254)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6" t="s">
        <v>83</v>
      </c>
      <c r="AT195" s="207" t="s">
        <v>75</v>
      </c>
      <c r="AU195" s="207" t="s">
        <v>83</v>
      </c>
      <c r="AY195" s="206" t="s">
        <v>170</v>
      </c>
      <c r="BK195" s="208">
        <f>SUM(BK196:BK254)</f>
        <v>0</v>
      </c>
    </row>
    <row r="196" s="2" customFormat="1" ht="21.75" customHeight="1">
      <c r="A196" s="37"/>
      <c r="B196" s="38"/>
      <c r="C196" s="211" t="s">
        <v>328</v>
      </c>
      <c r="D196" s="211" t="s">
        <v>172</v>
      </c>
      <c r="E196" s="212" t="s">
        <v>559</v>
      </c>
      <c r="F196" s="213" t="s">
        <v>560</v>
      </c>
      <c r="G196" s="214" t="s">
        <v>175</v>
      </c>
      <c r="H196" s="215">
        <v>311.94</v>
      </c>
      <c r="I196" s="216"/>
      <c r="J196" s="217">
        <f>ROUND(I196*H196,2)</f>
        <v>0</v>
      </c>
      <c r="K196" s="213" t="s">
        <v>176</v>
      </c>
      <c r="L196" s="43"/>
      <c r="M196" s="218" t="s">
        <v>19</v>
      </c>
      <c r="N196" s="219" t="s">
        <v>47</v>
      </c>
      <c r="O196" s="83"/>
      <c r="P196" s="220">
        <f>O196*H196</f>
        <v>0</v>
      </c>
      <c r="Q196" s="220">
        <v>0.23000000000000001</v>
      </c>
      <c r="R196" s="220">
        <f>Q196*H196</f>
        <v>71.746200000000002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177</v>
      </c>
      <c r="AT196" s="222" t="s">
        <v>172</v>
      </c>
      <c r="AU196" s="222" t="s">
        <v>85</v>
      </c>
      <c r="AY196" s="16" t="s">
        <v>170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83</v>
      </c>
      <c r="BK196" s="223">
        <f>ROUND(I196*H196,2)</f>
        <v>0</v>
      </c>
      <c r="BL196" s="16" t="s">
        <v>177</v>
      </c>
      <c r="BM196" s="222" t="s">
        <v>561</v>
      </c>
    </row>
    <row r="197" s="2" customFormat="1">
      <c r="A197" s="37"/>
      <c r="B197" s="38"/>
      <c r="C197" s="39"/>
      <c r="D197" s="224" t="s">
        <v>179</v>
      </c>
      <c r="E197" s="39"/>
      <c r="F197" s="225" t="s">
        <v>562</v>
      </c>
      <c r="G197" s="39"/>
      <c r="H197" s="39"/>
      <c r="I197" s="226"/>
      <c r="J197" s="39"/>
      <c r="K197" s="39"/>
      <c r="L197" s="43"/>
      <c r="M197" s="227"/>
      <c r="N197" s="228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179</v>
      </c>
      <c r="AU197" s="16" t="s">
        <v>85</v>
      </c>
    </row>
    <row r="198" s="2" customFormat="1" ht="21.75" customHeight="1">
      <c r="A198" s="37"/>
      <c r="B198" s="38"/>
      <c r="C198" s="211" t="s">
        <v>334</v>
      </c>
      <c r="D198" s="211" t="s">
        <v>172</v>
      </c>
      <c r="E198" s="212" t="s">
        <v>563</v>
      </c>
      <c r="F198" s="213" t="s">
        <v>564</v>
      </c>
      <c r="G198" s="214" t="s">
        <v>175</v>
      </c>
      <c r="H198" s="215">
        <v>130.874</v>
      </c>
      <c r="I198" s="216"/>
      <c r="J198" s="217">
        <f>ROUND(I198*H198,2)</f>
        <v>0</v>
      </c>
      <c r="K198" s="213" t="s">
        <v>176</v>
      </c>
      <c r="L198" s="43"/>
      <c r="M198" s="218" t="s">
        <v>19</v>
      </c>
      <c r="N198" s="219" t="s">
        <v>47</v>
      </c>
      <c r="O198" s="83"/>
      <c r="P198" s="220">
        <f>O198*H198</f>
        <v>0</v>
      </c>
      <c r="Q198" s="220">
        <v>0.48574000000000001</v>
      </c>
      <c r="R198" s="220">
        <f>Q198*H198</f>
        <v>63.570736759999996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177</v>
      </c>
      <c r="AT198" s="222" t="s">
        <v>172</v>
      </c>
      <c r="AU198" s="222" t="s">
        <v>85</v>
      </c>
      <c r="AY198" s="16" t="s">
        <v>170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83</v>
      </c>
      <c r="BK198" s="223">
        <f>ROUND(I198*H198,2)</f>
        <v>0</v>
      </c>
      <c r="BL198" s="16" t="s">
        <v>177</v>
      </c>
      <c r="BM198" s="222" t="s">
        <v>565</v>
      </c>
    </row>
    <row r="199" s="2" customFormat="1">
      <c r="A199" s="37"/>
      <c r="B199" s="38"/>
      <c r="C199" s="39"/>
      <c r="D199" s="224" t="s">
        <v>179</v>
      </c>
      <c r="E199" s="39"/>
      <c r="F199" s="225" t="s">
        <v>566</v>
      </c>
      <c r="G199" s="39"/>
      <c r="H199" s="39"/>
      <c r="I199" s="226"/>
      <c r="J199" s="39"/>
      <c r="K199" s="39"/>
      <c r="L199" s="43"/>
      <c r="M199" s="227"/>
      <c r="N199" s="228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179</v>
      </c>
      <c r="AU199" s="16" t="s">
        <v>85</v>
      </c>
    </row>
    <row r="200" s="2" customFormat="1">
      <c r="A200" s="37"/>
      <c r="B200" s="38"/>
      <c r="C200" s="39"/>
      <c r="D200" s="229" t="s">
        <v>181</v>
      </c>
      <c r="E200" s="39"/>
      <c r="F200" s="230" t="s">
        <v>567</v>
      </c>
      <c r="G200" s="39"/>
      <c r="H200" s="39"/>
      <c r="I200" s="226"/>
      <c r="J200" s="39"/>
      <c r="K200" s="39"/>
      <c r="L200" s="43"/>
      <c r="M200" s="227"/>
      <c r="N200" s="228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181</v>
      </c>
      <c r="AU200" s="16" t="s">
        <v>85</v>
      </c>
    </row>
    <row r="201" s="2" customFormat="1" ht="16.5" customHeight="1">
      <c r="A201" s="37"/>
      <c r="B201" s="38"/>
      <c r="C201" s="211" t="s">
        <v>340</v>
      </c>
      <c r="D201" s="211" t="s">
        <v>172</v>
      </c>
      <c r="E201" s="212" t="s">
        <v>288</v>
      </c>
      <c r="F201" s="213" t="s">
        <v>289</v>
      </c>
      <c r="G201" s="214" t="s">
        <v>175</v>
      </c>
      <c r="H201" s="215">
        <v>5018.9290000000001</v>
      </c>
      <c r="I201" s="216"/>
      <c r="J201" s="217">
        <f>ROUND(I201*H201,2)</f>
        <v>0</v>
      </c>
      <c r="K201" s="213" t="s">
        <v>176</v>
      </c>
      <c r="L201" s="43"/>
      <c r="M201" s="218" t="s">
        <v>19</v>
      </c>
      <c r="N201" s="219" t="s">
        <v>47</v>
      </c>
      <c r="O201" s="83"/>
      <c r="P201" s="220">
        <f>O201*H201</f>
        <v>0</v>
      </c>
      <c r="Q201" s="220">
        <v>0.34499999999999997</v>
      </c>
      <c r="R201" s="220">
        <f>Q201*H201</f>
        <v>1731.530505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177</v>
      </c>
      <c r="AT201" s="222" t="s">
        <v>172</v>
      </c>
      <c r="AU201" s="222" t="s">
        <v>85</v>
      </c>
      <c r="AY201" s="16" t="s">
        <v>170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83</v>
      </c>
      <c r="BK201" s="223">
        <f>ROUND(I201*H201,2)</f>
        <v>0</v>
      </c>
      <c r="BL201" s="16" t="s">
        <v>177</v>
      </c>
      <c r="BM201" s="222" t="s">
        <v>568</v>
      </c>
    </row>
    <row r="202" s="2" customFormat="1">
      <c r="A202" s="37"/>
      <c r="B202" s="38"/>
      <c r="C202" s="39"/>
      <c r="D202" s="224" t="s">
        <v>179</v>
      </c>
      <c r="E202" s="39"/>
      <c r="F202" s="225" t="s">
        <v>291</v>
      </c>
      <c r="G202" s="39"/>
      <c r="H202" s="39"/>
      <c r="I202" s="226"/>
      <c r="J202" s="39"/>
      <c r="K202" s="39"/>
      <c r="L202" s="43"/>
      <c r="M202" s="227"/>
      <c r="N202" s="228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179</v>
      </c>
      <c r="AU202" s="16" t="s">
        <v>85</v>
      </c>
    </row>
    <row r="203" s="2" customFormat="1">
      <c r="A203" s="37"/>
      <c r="B203" s="38"/>
      <c r="C203" s="39"/>
      <c r="D203" s="229" t="s">
        <v>181</v>
      </c>
      <c r="E203" s="39"/>
      <c r="F203" s="230" t="s">
        <v>569</v>
      </c>
      <c r="G203" s="39"/>
      <c r="H203" s="39"/>
      <c r="I203" s="226"/>
      <c r="J203" s="39"/>
      <c r="K203" s="39"/>
      <c r="L203" s="43"/>
      <c r="M203" s="227"/>
      <c r="N203" s="228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181</v>
      </c>
      <c r="AU203" s="16" t="s">
        <v>85</v>
      </c>
    </row>
    <row r="204" s="2" customFormat="1" ht="16.5" customHeight="1">
      <c r="A204" s="37"/>
      <c r="B204" s="38"/>
      <c r="C204" s="211" t="s">
        <v>346</v>
      </c>
      <c r="D204" s="211" t="s">
        <v>172</v>
      </c>
      <c r="E204" s="212" t="s">
        <v>288</v>
      </c>
      <c r="F204" s="213" t="s">
        <v>289</v>
      </c>
      <c r="G204" s="214" t="s">
        <v>175</v>
      </c>
      <c r="H204" s="215">
        <v>133.411</v>
      </c>
      <c r="I204" s="216"/>
      <c r="J204" s="217">
        <f>ROUND(I204*H204,2)</f>
        <v>0</v>
      </c>
      <c r="K204" s="213" t="s">
        <v>176</v>
      </c>
      <c r="L204" s="43"/>
      <c r="M204" s="218" t="s">
        <v>19</v>
      </c>
      <c r="N204" s="219" t="s">
        <v>47</v>
      </c>
      <c r="O204" s="83"/>
      <c r="P204" s="220">
        <f>O204*H204</f>
        <v>0</v>
      </c>
      <c r="Q204" s="220">
        <v>0.34499999999999997</v>
      </c>
      <c r="R204" s="220">
        <f>Q204*H204</f>
        <v>46.026795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177</v>
      </c>
      <c r="AT204" s="222" t="s">
        <v>172</v>
      </c>
      <c r="AU204" s="222" t="s">
        <v>85</v>
      </c>
      <c r="AY204" s="16" t="s">
        <v>170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83</v>
      </c>
      <c r="BK204" s="223">
        <f>ROUND(I204*H204,2)</f>
        <v>0</v>
      </c>
      <c r="BL204" s="16" t="s">
        <v>177</v>
      </c>
      <c r="BM204" s="222" t="s">
        <v>570</v>
      </c>
    </row>
    <row r="205" s="2" customFormat="1">
      <c r="A205" s="37"/>
      <c r="B205" s="38"/>
      <c r="C205" s="39"/>
      <c r="D205" s="224" t="s">
        <v>179</v>
      </c>
      <c r="E205" s="39"/>
      <c r="F205" s="225" t="s">
        <v>291</v>
      </c>
      <c r="G205" s="39"/>
      <c r="H205" s="39"/>
      <c r="I205" s="226"/>
      <c r="J205" s="39"/>
      <c r="K205" s="39"/>
      <c r="L205" s="43"/>
      <c r="M205" s="227"/>
      <c r="N205" s="228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179</v>
      </c>
      <c r="AU205" s="16" t="s">
        <v>85</v>
      </c>
    </row>
    <row r="206" s="2" customFormat="1">
      <c r="A206" s="37"/>
      <c r="B206" s="38"/>
      <c r="C206" s="39"/>
      <c r="D206" s="229" t="s">
        <v>181</v>
      </c>
      <c r="E206" s="39"/>
      <c r="F206" s="230" t="s">
        <v>571</v>
      </c>
      <c r="G206" s="39"/>
      <c r="H206" s="39"/>
      <c r="I206" s="226"/>
      <c r="J206" s="39"/>
      <c r="K206" s="39"/>
      <c r="L206" s="43"/>
      <c r="M206" s="227"/>
      <c r="N206" s="228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181</v>
      </c>
      <c r="AU206" s="16" t="s">
        <v>85</v>
      </c>
    </row>
    <row r="207" s="2" customFormat="1" ht="16.5" customHeight="1">
      <c r="A207" s="37"/>
      <c r="B207" s="38"/>
      <c r="C207" s="211" t="s">
        <v>352</v>
      </c>
      <c r="D207" s="211" t="s">
        <v>172</v>
      </c>
      <c r="E207" s="212" t="s">
        <v>572</v>
      </c>
      <c r="F207" s="213" t="s">
        <v>573</v>
      </c>
      <c r="G207" s="214" t="s">
        <v>175</v>
      </c>
      <c r="H207" s="215">
        <v>197.464</v>
      </c>
      <c r="I207" s="216"/>
      <c r="J207" s="217">
        <f>ROUND(I207*H207,2)</f>
        <v>0</v>
      </c>
      <c r="K207" s="213" t="s">
        <v>176</v>
      </c>
      <c r="L207" s="43"/>
      <c r="M207" s="218" t="s">
        <v>19</v>
      </c>
      <c r="N207" s="219" t="s">
        <v>47</v>
      </c>
      <c r="O207" s="83"/>
      <c r="P207" s="220">
        <f>O207*H207</f>
        <v>0</v>
      </c>
      <c r="Q207" s="220">
        <v>0.46000000000000002</v>
      </c>
      <c r="R207" s="220">
        <f>Q207*H207</f>
        <v>90.83344000000001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177</v>
      </c>
      <c r="AT207" s="222" t="s">
        <v>172</v>
      </c>
      <c r="AU207" s="222" t="s">
        <v>85</v>
      </c>
      <c r="AY207" s="16" t="s">
        <v>170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83</v>
      </c>
      <c r="BK207" s="223">
        <f>ROUND(I207*H207,2)</f>
        <v>0</v>
      </c>
      <c r="BL207" s="16" t="s">
        <v>177</v>
      </c>
      <c r="BM207" s="222" t="s">
        <v>574</v>
      </c>
    </row>
    <row r="208" s="2" customFormat="1">
      <c r="A208" s="37"/>
      <c r="B208" s="38"/>
      <c r="C208" s="39"/>
      <c r="D208" s="224" t="s">
        <v>179</v>
      </c>
      <c r="E208" s="39"/>
      <c r="F208" s="225" t="s">
        <v>575</v>
      </c>
      <c r="G208" s="39"/>
      <c r="H208" s="39"/>
      <c r="I208" s="226"/>
      <c r="J208" s="39"/>
      <c r="K208" s="39"/>
      <c r="L208" s="43"/>
      <c r="M208" s="227"/>
      <c r="N208" s="228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179</v>
      </c>
      <c r="AU208" s="16" t="s">
        <v>85</v>
      </c>
    </row>
    <row r="209" s="2" customFormat="1">
      <c r="A209" s="37"/>
      <c r="B209" s="38"/>
      <c r="C209" s="39"/>
      <c r="D209" s="229" t="s">
        <v>181</v>
      </c>
      <c r="E209" s="39"/>
      <c r="F209" s="230" t="s">
        <v>576</v>
      </c>
      <c r="G209" s="39"/>
      <c r="H209" s="39"/>
      <c r="I209" s="226"/>
      <c r="J209" s="39"/>
      <c r="K209" s="39"/>
      <c r="L209" s="43"/>
      <c r="M209" s="227"/>
      <c r="N209" s="228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181</v>
      </c>
      <c r="AU209" s="16" t="s">
        <v>85</v>
      </c>
    </row>
    <row r="210" s="2" customFormat="1" ht="24.15" customHeight="1">
      <c r="A210" s="37"/>
      <c r="B210" s="38"/>
      <c r="C210" s="211" t="s">
        <v>359</v>
      </c>
      <c r="D210" s="211" t="s">
        <v>172</v>
      </c>
      <c r="E210" s="212" t="s">
        <v>299</v>
      </c>
      <c r="F210" s="213" t="s">
        <v>300</v>
      </c>
      <c r="G210" s="214" t="s">
        <v>175</v>
      </c>
      <c r="H210" s="215">
        <v>4381.1009999999997</v>
      </c>
      <c r="I210" s="216"/>
      <c r="J210" s="217">
        <f>ROUND(I210*H210,2)</f>
        <v>0</v>
      </c>
      <c r="K210" s="213" t="s">
        <v>176</v>
      </c>
      <c r="L210" s="43"/>
      <c r="M210" s="218" t="s">
        <v>19</v>
      </c>
      <c r="N210" s="219" t="s">
        <v>47</v>
      </c>
      <c r="O210" s="83"/>
      <c r="P210" s="220">
        <f>O210*H210</f>
        <v>0</v>
      </c>
      <c r="Q210" s="220">
        <v>0.37190000000000001</v>
      </c>
      <c r="R210" s="220">
        <f>Q210*H210</f>
        <v>1629.3314619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177</v>
      </c>
      <c r="AT210" s="222" t="s">
        <v>172</v>
      </c>
      <c r="AU210" s="222" t="s">
        <v>85</v>
      </c>
      <c r="AY210" s="16" t="s">
        <v>170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83</v>
      </c>
      <c r="BK210" s="223">
        <f>ROUND(I210*H210,2)</f>
        <v>0</v>
      </c>
      <c r="BL210" s="16" t="s">
        <v>177</v>
      </c>
      <c r="BM210" s="222" t="s">
        <v>577</v>
      </c>
    </row>
    <row r="211" s="2" customFormat="1">
      <c r="A211" s="37"/>
      <c r="B211" s="38"/>
      <c r="C211" s="39"/>
      <c r="D211" s="224" t="s">
        <v>179</v>
      </c>
      <c r="E211" s="39"/>
      <c r="F211" s="225" t="s">
        <v>302</v>
      </c>
      <c r="G211" s="39"/>
      <c r="H211" s="39"/>
      <c r="I211" s="226"/>
      <c r="J211" s="39"/>
      <c r="K211" s="39"/>
      <c r="L211" s="43"/>
      <c r="M211" s="227"/>
      <c r="N211" s="228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179</v>
      </c>
      <c r="AU211" s="16" t="s">
        <v>85</v>
      </c>
    </row>
    <row r="212" s="2" customFormat="1">
      <c r="A212" s="37"/>
      <c r="B212" s="38"/>
      <c r="C212" s="39"/>
      <c r="D212" s="229" t="s">
        <v>181</v>
      </c>
      <c r="E212" s="39"/>
      <c r="F212" s="230" t="s">
        <v>578</v>
      </c>
      <c r="G212" s="39"/>
      <c r="H212" s="39"/>
      <c r="I212" s="226"/>
      <c r="J212" s="39"/>
      <c r="K212" s="39"/>
      <c r="L212" s="43"/>
      <c r="M212" s="227"/>
      <c r="N212" s="228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181</v>
      </c>
      <c r="AU212" s="16" t="s">
        <v>85</v>
      </c>
    </row>
    <row r="213" s="2" customFormat="1" ht="24.15" customHeight="1">
      <c r="A213" s="37"/>
      <c r="B213" s="38"/>
      <c r="C213" s="211" t="s">
        <v>364</v>
      </c>
      <c r="D213" s="211" t="s">
        <v>172</v>
      </c>
      <c r="E213" s="212" t="s">
        <v>299</v>
      </c>
      <c r="F213" s="213" t="s">
        <v>300</v>
      </c>
      <c r="G213" s="214" t="s">
        <v>175</v>
      </c>
      <c r="H213" s="215">
        <v>116.45699999999999</v>
      </c>
      <c r="I213" s="216"/>
      <c r="J213" s="217">
        <f>ROUND(I213*H213,2)</f>
        <v>0</v>
      </c>
      <c r="K213" s="213" t="s">
        <v>176</v>
      </c>
      <c r="L213" s="43"/>
      <c r="M213" s="218" t="s">
        <v>19</v>
      </c>
      <c r="N213" s="219" t="s">
        <v>47</v>
      </c>
      <c r="O213" s="83"/>
      <c r="P213" s="220">
        <f>O213*H213</f>
        <v>0</v>
      </c>
      <c r="Q213" s="220">
        <v>0.37190000000000001</v>
      </c>
      <c r="R213" s="220">
        <f>Q213*H213</f>
        <v>43.310358299999997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177</v>
      </c>
      <c r="AT213" s="222" t="s">
        <v>172</v>
      </c>
      <c r="AU213" s="222" t="s">
        <v>85</v>
      </c>
      <c r="AY213" s="16" t="s">
        <v>170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83</v>
      </c>
      <c r="BK213" s="223">
        <f>ROUND(I213*H213,2)</f>
        <v>0</v>
      </c>
      <c r="BL213" s="16" t="s">
        <v>177</v>
      </c>
      <c r="BM213" s="222" t="s">
        <v>579</v>
      </c>
    </row>
    <row r="214" s="2" customFormat="1">
      <c r="A214" s="37"/>
      <c r="B214" s="38"/>
      <c r="C214" s="39"/>
      <c r="D214" s="224" t="s">
        <v>179</v>
      </c>
      <c r="E214" s="39"/>
      <c r="F214" s="225" t="s">
        <v>302</v>
      </c>
      <c r="G214" s="39"/>
      <c r="H214" s="39"/>
      <c r="I214" s="226"/>
      <c r="J214" s="39"/>
      <c r="K214" s="39"/>
      <c r="L214" s="43"/>
      <c r="M214" s="227"/>
      <c r="N214" s="228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179</v>
      </c>
      <c r="AU214" s="16" t="s">
        <v>85</v>
      </c>
    </row>
    <row r="215" s="2" customFormat="1">
      <c r="A215" s="37"/>
      <c r="B215" s="38"/>
      <c r="C215" s="39"/>
      <c r="D215" s="229" t="s">
        <v>181</v>
      </c>
      <c r="E215" s="39"/>
      <c r="F215" s="230" t="s">
        <v>580</v>
      </c>
      <c r="G215" s="39"/>
      <c r="H215" s="39"/>
      <c r="I215" s="226"/>
      <c r="J215" s="39"/>
      <c r="K215" s="39"/>
      <c r="L215" s="43"/>
      <c r="M215" s="227"/>
      <c r="N215" s="228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181</v>
      </c>
      <c r="AU215" s="16" t="s">
        <v>85</v>
      </c>
    </row>
    <row r="216" s="2" customFormat="1" ht="24.15" customHeight="1">
      <c r="A216" s="37"/>
      <c r="B216" s="38"/>
      <c r="C216" s="211" t="s">
        <v>369</v>
      </c>
      <c r="D216" s="211" t="s">
        <v>172</v>
      </c>
      <c r="E216" s="212" t="s">
        <v>305</v>
      </c>
      <c r="F216" s="213" t="s">
        <v>306</v>
      </c>
      <c r="G216" s="214" t="s">
        <v>175</v>
      </c>
      <c r="H216" s="215">
        <v>3934.5680000000002</v>
      </c>
      <c r="I216" s="216"/>
      <c r="J216" s="217">
        <f>ROUND(I216*H216,2)</f>
        <v>0</v>
      </c>
      <c r="K216" s="213" t="s">
        <v>176</v>
      </c>
      <c r="L216" s="43"/>
      <c r="M216" s="218" t="s">
        <v>19</v>
      </c>
      <c r="N216" s="219" t="s">
        <v>47</v>
      </c>
      <c r="O216" s="83"/>
      <c r="P216" s="220">
        <f>O216*H216</f>
        <v>0</v>
      </c>
      <c r="Q216" s="220">
        <v>0.18462999999999999</v>
      </c>
      <c r="R216" s="220">
        <f>Q216*H216</f>
        <v>726.43928984000001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177</v>
      </c>
      <c r="AT216" s="222" t="s">
        <v>172</v>
      </c>
      <c r="AU216" s="222" t="s">
        <v>85</v>
      </c>
      <c r="AY216" s="16" t="s">
        <v>170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83</v>
      </c>
      <c r="BK216" s="223">
        <f>ROUND(I216*H216,2)</f>
        <v>0</v>
      </c>
      <c r="BL216" s="16" t="s">
        <v>177</v>
      </c>
      <c r="BM216" s="222" t="s">
        <v>581</v>
      </c>
    </row>
    <row r="217" s="2" customFormat="1">
      <c r="A217" s="37"/>
      <c r="B217" s="38"/>
      <c r="C217" s="39"/>
      <c r="D217" s="224" t="s">
        <v>179</v>
      </c>
      <c r="E217" s="39"/>
      <c r="F217" s="225" t="s">
        <v>308</v>
      </c>
      <c r="G217" s="39"/>
      <c r="H217" s="39"/>
      <c r="I217" s="226"/>
      <c r="J217" s="39"/>
      <c r="K217" s="39"/>
      <c r="L217" s="43"/>
      <c r="M217" s="227"/>
      <c r="N217" s="228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179</v>
      </c>
      <c r="AU217" s="16" t="s">
        <v>85</v>
      </c>
    </row>
    <row r="218" s="2" customFormat="1">
      <c r="A218" s="37"/>
      <c r="B218" s="38"/>
      <c r="C218" s="39"/>
      <c r="D218" s="229" t="s">
        <v>181</v>
      </c>
      <c r="E218" s="39"/>
      <c r="F218" s="230" t="s">
        <v>582</v>
      </c>
      <c r="G218" s="39"/>
      <c r="H218" s="39"/>
      <c r="I218" s="226"/>
      <c r="J218" s="39"/>
      <c r="K218" s="39"/>
      <c r="L218" s="43"/>
      <c r="M218" s="227"/>
      <c r="N218" s="228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181</v>
      </c>
      <c r="AU218" s="16" t="s">
        <v>85</v>
      </c>
    </row>
    <row r="219" s="2" customFormat="1" ht="24.15" customHeight="1">
      <c r="A219" s="37"/>
      <c r="B219" s="38"/>
      <c r="C219" s="211" t="s">
        <v>373</v>
      </c>
      <c r="D219" s="211" t="s">
        <v>172</v>
      </c>
      <c r="E219" s="212" t="s">
        <v>305</v>
      </c>
      <c r="F219" s="213" t="s">
        <v>306</v>
      </c>
      <c r="G219" s="214" t="s">
        <v>175</v>
      </c>
      <c r="H219" s="215">
        <v>104.587</v>
      </c>
      <c r="I219" s="216"/>
      <c r="J219" s="217">
        <f>ROUND(I219*H219,2)</f>
        <v>0</v>
      </c>
      <c r="K219" s="213" t="s">
        <v>176</v>
      </c>
      <c r="L219" s="43"/>
      <c r="M219" s="218" t="s">
        <v>19</v>
      </c>
      <c r="N219" s="219" t="s">
        <v>47</v>
      </c>
      <c r="O219" s="83"/>
      <c r="P219" s="220">
        <f>O219*H219</f>
        <v>0</v>
      </c>
      <c r="Q219" s="220">
        <v>0.18462999999999999</v>
      </c>
      <c r="R219" s="220">
        <f>Q219*H219</f>
        <v>19.309897809999999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177</v>
      </c>
      <c r="AT219" s="222" t="s">
        <v>172</v>
      </c>
      <c r="AU219" s="222" t="s">
        <v>85</v>
      </c>
      <c r="AY219" s="16" t="s">
        <v>170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83</v>
      </c>
      <c r="BK219" s="223">
        <f>ROUND(I219*H219,2)</f>
        <v>0</v>
      </c>
      <c r="BL219" s="16" t="s">
        <v>177</v>
      </c>
      <c r="BM219" s="222" t="s">
        <v>583</v>
      </c>
    </row>
    <row r="220" s="2" customFormat="1">
      <c r="A220" s="37"/>
      <c r="B220" s="38"/>
      <c r="C220" s="39"/>
      <c r="D220" s="224" t="s">
        <v>179</v>
      </c>
      <c r="E220" s="39"/>
      <c r="F220" s="225" t="s">
        <v>308</v>
      </c>
      <c r="G220" s="39"/>
      <c r="H220" s="39"/>
      <c r="I220" s="226"/>
      <c r="J220" s="39"/>
      <c r="K220" s="39"/>
      <c r="L220" s="43"/>
      <c r="M220" s="227"/>
      <c r="N220" s="228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179</v>
      </c>
      <c r="AU220" s="16" t="s">
        <v>85</v>
      </c>
    </row>
    <row r="221" s="2" customFormat="1">
      <c r="A221" s="37"/>
      <c r="B221" s="38"/>
      <c r="C221" s="39"/>
      <c r="D221" s="229" t="s">
        <v>181</v>
      </c>
      <c r="E221" s="39"/>
      <c r="F221" s="230" t="s">
        <v>584</v>
      </c>
      <c r="G221" s="39"/>
      <c r="H221" s="39"/>
      <c r="I221" s="226"/>
      <c r="J221" s="39"/>
      <c r="K221" s="39"/>
      <c r="L221" s="43"/>
      <c r="M221" s="227"/>
      <c r="N221" s="228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181</v>
      </c>
      <c r="AU221" s="16" t="s">
        <v>85</v>
      </c>
    </row>
    <row r="222" s="2" customFormat="1" ht="21.75" customHeight="1">
      <c r="A222" s="37"/>
      <c r="B222" s="38"/>
      <c r="C222" s="211" t="s">
        <v>378</v>
      </c>
      <c r="D222" s="211" t="s">
        <v>172</v>
      </c>
      <c r="E222" s="212" t="s">
        <v>311</v>
      </c>
      <c r="F222" s="213" t="s">
        <v>312</v>
      </c>
      <c r="G222" s="214" t="s">
        <v>175</v>
      </c>
      <c r="H222" s="215">
        <v>955.87699999999995</v>
      </c>
      <c r="I222" s="216"/>
      <c r="J222" s="217">
        <f>ROUND(I222*H222,2)</f>
        <v>0</v>
      </c>
      <c r="K222" s="213" t="s">
        <v>176</v>
      </c>
      <c r="L222" s="43"/>
      <c r="M222" s="218" t="s">
        <v>19</v>
      </c>
      <c r="N222" s="219" t="s">
        <v>47</v>
      </c>
      <c r="O222" s="83"/>
      <c r="P222" s="220">
        <f>O222*H222</f>
        <v>0</v>
      </c>
      <c r="Q222" s="220">
        <v>0.23000000000000001</v>
      </c>
      <c r="R222" s="220">
        <f>Q222*H222</f>
        <v>219.85171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177</v>
      </c>
      <c r="AT222" s="222" t="s">
        <v>172</v>
      </c>
      <c r="AU222" s="222" t="s">
        <v>85</v>
      </c>
      <c r="AY222" s="16" t="s">
        <v>170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83</v>
      </c>
      <c r="BK222" s="223">
        <f>ROUND(I222*H222,2)</f>
        <v>0</v>
      </c>
      <c r="BL222" s="16" t="s">
        <v>177</v>
      </c>
      <c r="BM222" s="222" t="s">
        <v>585</v>
      </c>
    </row>
    <row r="223" s="2" customFormat="1">
      <c r="A223" s="37"/>
      <c r="B223" s="38"/>
      <c r="C223" s="39"/>
      <c r="D223" s="224" t="s">
        <v>179</v>
      </c>
      <c r="E223" s="39"/>
      <c r="F223" s="225" t="s">
        <v>314</v>
      </c>
      <c r="G223" s="39"/>
      <c r="H223" s="39"/>
      <c r="I223" s="226"/>
      <c r="J223" s="39"/>
      <c r="K223" s="39"/>
      <c r="L223" s="43"/>
      <c r="M223" s="227"/>
      <c r="N223" s="228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179</v>
      </c>
      <c r="AU223" s="16" t="s">
        <v>85</v>
      </c>
    </row>
    <row r="224" s="2" customFormat="1">
      <c r="A224" s="37"/>
      <c r="B224" s="38"/>
      <c r="C224" s="39"/>
      <c r="D224" s="229" t="s">
        <v>181</v>
      </c>
      <c r="E224" s="39"/>
      <c r="F224" s="230" t="s">
        <v>550</v>
      </c>
      <c r="G224" s="39"/>
      <c r="H224" s="39"/>
      <c r="I224" s="226"/>
      <c r="J224" s="39"/>
      <c r="K224" s="39"/>
      <c r="L224" s="43"/>
      <c r="M224" s="227"/>
      <c r="N224" s="228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181</v>
      </c>
      <c r="AU224" s="16" t="s">
        <v>85</v>
      </c>
    </row>
    <row r="225" s="2" customFormat="1" ht="24.15" customHeight="1">
      <c r="A225" s="37"/>
      <c r="B225" s="38"/>
      <c r="C225" s="211" t="s">
        <v>386</v>
      </c>
      <c r="D225" s="211" t="s">
        <v>172</v>
      </c>
      <c r="E225" s="212" t="s">
        <v>586</v>
      </c>
      <c r="F225" s="213" t="s">
        <v>587</v>
      </c>
      <c r="G225" s="214" t="s">
        <v>175</v>
      </c>
      <c r="H225" s="215">
        <v>130.874</v>
      </c>
      <c r="I225" s="216"/>
      <c r="J225" s="217">
        <f>ROUND(I225*H225,2)</f>
        <v>0</v>
      </c>
      <c r="K225" s="213" t="s">
        <v>176</v>
      </c>
      <c r="L225" s="43"/>
      <c r="M225" s="218" t="s">
        <v>19</v>
      </c>
      <c r="N225" s="219" t="s">
        <v>47</v>
      </c>
      <c r="O225" s="83"/>
      <c r="P225" s="220">
        <f>O225*H225</f>
        <v>0</v>
      </c>
      <c r="Q225" s="220">
        <v>0.01585</v>
      </c>
      <c r="R225" s="220">
        <f>Q225*H225</f>
        <v>2.0743529000000001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177</v>
      </c>
      <c r="AT225" s="222" t="s">
        <v>172</v>
      </c>
      <c r="AU225" s="222" t="s">
        <v>85</v>
      </c>
      <c r="AY225" s="16" t="s">
        <v>170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83</v>
      </c>
      <c r="BK225" s="223">
        <f>ROUND(I225*H225,2)</f>
        <v>0</v>
      </c>
      <c r="BL225" s="16" t="s">
        <v>177</v>
      </c>
      <c r="BM225" s="222" t="s">
        <v>588</v>
      </c>
    </row>
    <row r="226" s="2" customFormat="1">
      <c r="A226" s="37"/>
      <c r="B226" s="38"/>
      <c r="C226" s="39"/>
      <c r="D226" s="224" t="s">
        <v>179</v>
      </c>
      <c r="E226" s="39"/>
      <c r="F226" s="225" t="s">
        <v>589</v>
      </c>
      <c r="G226" s="39"/>
      <c r="H226" s="39"/>
      <c r="I226" s="226"/>
      <c r="J226" s="39"/>
      <c r="K226" s="39"/>
      <c r="L226" s="43"/>
      <c r="M226" s="227"/>
      <c r="N226" s="228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179</v>
      </c>
      <c r="AU226" s="16" t="s">
        <v>85</v>
      </c>
    </row>
    <row r="227" s="2" customFormat="1">
      <c r="A227" s="37"/>
      <c r="B227" s="38"/>
      <c r="C227" s="39"/>
      <c r="D227" s="229" t="s">
        <v>181</v>
      </c>
      <c r="E227" s="39"/>
      <c r="F227" s="230" t="s">
        <v>590</v>
      </c>
      <c r="G227" s="39"/>
      <c r="H227" s="39"/>
      <c r="I227" s="226"/>
      <c r="J227" s="39"/>
      <c r="K227" s="39"/>
      <c r="L227" s="43"/>
      <c r="M227" s="227"/>
      <c r="N227" s="228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181</v>
      </c>
      <c r="AU227" s="16" t="s">
        <v>85</v>
      </c>
    </row>
    <row r="228" s="2" customFormat="1" ht="24.15" customHeight="1">
      <c r="A228" s="37"/>
      <c r="B228" s="38"/>
      <c r="C228" s="211" t="s">
        <v>391</v>
      </c>
      <c r="D228" s="211" t="s">
        <v>172</v>
      </c>
      <c r="E228" s="212" t="s">
        <v>591</v>
      </c>
      <c r="F228" s="213" t="s">
        <v>592</v>
      </c>
      <c r="G228" s="214" t="s">
        <v>175</v>
      </c>
      <c r="H228" s="215">
        <v>130.874</v>
      </c>
      <c r="I228" s="216"/>
      <c r="J228" s="217">
        <f>ROUND(I228*H228,2)</f>
        <v>0</v>
      </c>
      <c r="K228" s="213" t="s">
        <v>176</v>
      </c>
      <c r="L228" s="43"/>
      <c r="M228" s="218" t="s">
        <v>19</v>
      </c>
      <c r="N228" s="219" t="s">
        <v>47</v>
      </c>
      <c r="O228" s="83"/>
      <c r="P228" s="220">
        <f>O228*H228</f>
        <v>0</v>
      </c>
      <c r="Q228" s="220">
        <v>0.031699999999999999</v>
      </c>
      <c r="R228" s="220">
        <f>Q228*H228</f>
        <v>4.1487058000000001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177</v>
      </c>
      <c r="AT228" s="222" t="s">
        <v>172</v>
      </c>
      <c r="AU228" s="222" t="s">
        <v>85</v>
      </c>
      <c r="AY228" s="16" t="s">
        <v>170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83</v>
      </c>
      <c r="BK228" s="223">
        <f>ROUND(I228*H228,2)</f>
        <v>0</v>
      </c>
      <c r="BL228" s="16" t="s">
        <v>177</v>
      </c>
      <c r="BM228" s="222" t="s">
        <v>593</v>
      </c>
    </row>
    <row r="229" s="2" customFormat="1">
      <c r="A229" s="37"/>
      <c r="B229" s="38"/>
      <c r="C229" s="39"/>
      <c r="D229" s="224" t="s">
        <v>179</v>
      </c>
      <c r="E229" s="39"/>
      <c r="F229" s="225" t="s">
        <v>594</v>
      </c>
      <c r="G229" s="39"/>
      <c r="H229" s="39"/>
      <c r="I229" s="226"/>
      <c r="J229" s="39"/>
      <c r="K229" s="39"/>
      <c r="L229" s="43"/>
      <c r="M229" s="227"/>
      <c r="N229" s="228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179</v>
      </c>
      <c r="AU229" s="16" t="s">
        <v>85</v>
      </c>
    </row>
    <row r="230" s="2" customFormat="1">
      <c r="A230" s="37"/>
      <c r="B230" s="38"/>
      <c r="C230" s="39"/>
      <c r="D230" s="229" t="s">
        <v>181</v>
      </c>
      <c r="E230" s="39"/>
      <c r="F230" s="230" t="s">
        <v>590</v>
      </c>
      <c r="G230" s="39"/>
      <c r="H230" s="39"/>
      <c r="I230" s="226"/>
      <c r="J230" s="39"/>
      <c r="K230" s="39"/>
      <c r="L230" s="43"/>
      <c r="M230" s="227"/>
      <c r="N230" s="228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181</v>
      </c>
      <c r="AU230" s="16" t="s">
        <v>85</v>
      </c>
    </row>
    <row r="231" s="2" customFormat="1" ht="16.5" customHeight="1">
      <c r="A231" s="37"/>
      <c r="B231" s="38"/>
      <c r="C231" s="211" t="s">
        <v>396</v>
      </c>
      <c r="D231" s="211" t="s">
        <v>172</v>
      </c>
      <c r="E231" s="212" t="s">
        <v>317</v>
      </c>
      <c r="F231" s="213" t="s">
        <v>318</v>
      </c>
      <c r="G231" s="214" t="s">
        <v>175</v>
      </c>
      <c r="H231" s="215">
        <v>4156.0230000000001</v>
      </c>
      <c r="I231" s="216"/>
      <c r="J231" s="217">
        <f>ROUND(I231*H231,2)</f>
        <v>0</v>
      </c>
      <c r="K231" s="213" t="s">
        <v>176</v>
      </c>
      <c r="L231" s="43"/>
      <c r="M231" s="218" t="s">
        <v>19</v>
      </c>
      <c r="N231" s="219" t="s">
        <v>47</v>
      </c>
      <c r="O231" s="83"/>
      <c r="P231" s="220">
        <f>O231*H231</f>
        <v>0</v>
      </c>
      <c r="Q231" s="220">
        <v>0.0056100000000000004</v>
      </c>
      <c r="R231" s="220">
        <f>Q231*H231</f>
        <v>23.315289030000002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177</v>
      </c>
      <c r="AT231" s="222" t="s">
        <v>172</v>
      </c>
      <c r="AU231" s="222" t="s">
        <v>85</v>
      </c>
      <c r="AY231" s="16" t="s">
        <v>170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83</v>
      </c>
      <c r="BK231" s="223">
        <f>ROUND(I231*H231,2)</f>
        <v>0</v>
      </c>
      <c r="BL231" s="16" t="s">
        <v>177</v>
      </c>
      <c r="BM231" s="222" t="s">
        <v>595</v>
      </c>
    </row>
    <row r="232" s="2" customFormat="1">
      <c r="A232" s="37"/>
      <c r="B232" s="38"/>
      <c r="C232" s="39"/>
      <c r="D232" s="224" t="s">
        <v>179</v>
      </c>
      <c r="E232" s="39"/>
      <c r="F232" s="225" t="s">
        <v>320</v>
      </c>
      <c r="G232" s="39"/>
      <c r="H232" s="39"/>
      <c r="I232" s="226"/>
      <c r="J232" s="39"/>
      <c r="K232" s="39"/>
      <c r="L232" s="43"/>
      <c r="M232" s="227"/>
      <c r="N232" s="228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179</v>
      </c>
      <c r="AU232" s="16" t="s">
        <v>85</v>
      </c>
    </row>
    <row r="233" s="2" customFormat="1">
      <c r="A233" s="37"/>
      <c r="B233" s="38"/>
      <c r="C233" s="39"/>
      <c r="D233" s="229" t="s">
        <v>181</v>
      </c>
      <c r="E233" s="39"/>
      <c r="F233" s="230" t="s">
        <v>596</v>
      </c>
      <c r="G233" s="39"/>
      <c r="H233" s="39"/>
      <c r="I233" s="226"/>
      <c r="J233" s="39"/>
      <c r="K233" s="39"/>
      <c r="L233" s="43"/>
      <c r="M233" s="227"/>
      <c r="N233" s="228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181</v>
      </c>
      <c r="AU233" s="16" t="s">
        <v>85</v>
      </c>
    </row>
    <row r="234" s="2" customFormat="1" ht="16.5" customHeight="1">
      <c r="A234" s="37"/>
      <c r="B234" s="38"/>
      <c r="C234" s="211" t="s">
        <v>401</v>
      </c>
      <c r="D234" s="211" t="s">
        <v>172</v>
      </c>
      <c r="E234" s="212" t="s">
        <v>317</v>
      </c>
      <c r="F234" s="213" t="s">
        <v>318</v>
      </c>
      <c r="G234" s="214" t="s">
        <v>175</v>
      </c>
      <c r="H234" s="215">
        <v>110.474</v>
      </c>
      <c r="I234" s="216"/>
      <c r="J234" s="217">
        <f>ROUND(I234*H234,2)</f>
        <v>0</v>
      </c>
      <c r="K234" s="213" t="s">
        <v>176</v>
      </c>
      <c r="L234" s="43"/>
      <c r="M234" s="218" t="s">
        <v>19</v>
      </c>
      <c r="N234" s="219" t="s">
        <v>47</v>
      </c>
      <c r="O234" s="83"/>
      <c r="P234" s="220">
        <f>O234*H234</f>
        <v>0</v>
      </c>
      <c r="Q234" s="220">
        <v>0.0056100000000000004</v>
      </c>
      <c r="R234" s="220">
        <f>Q234*H234</f>
        <v>0.6197591400000001</v>
      </c>
      <c r="S234" s="220">
        <v>0</v>
      </c>
      <c r="T234" s="22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2" t="s">
        <v>177</v>
      </c>
      <c r="AT234" s="222" t="s">
        <v>172</v>
      </c>
      <c r="AU234" s="222" t="s">
        <v>85</v>
      </c>
      <c r="AY234" s="16" t="s">
        <v>170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6" t="s">
        <v>83</v>
      </c>
      <c r="BK234" s="223">
        <f>ROUND(I234*H234,2)</f>
        <v>0</v>
      </c>
      <c r="BL234" s="16" t="s">
        <v>177</v>
      </c>
      <c r="BM234" s="222" t="s">
        <v>597</v>
      </c>
    </row>
    <row r="235" s="2" customFormat="1">
      <c r="A235" s="37"/>
      <c r="B235" s="38"/>
      <c r="C235" s="39"/>
      <c r="D235" s="224" t="s">
        <v>179</v>
      </c>
      <c r="E235" s="39"/>
      <c r="F235" s="225" t="s">
        <v>320</v>
      </c>
      <c r="G235" s="39"/>
      <c r="H235" s="39"/>
      <c r="I235" s="226"/>
      <c r="J235" s="39"/>
      <c r="K235" s="39"/>
      <c r="L235" s="43"/>
      <c r="M235" s="227"/>
      <c r="N235" s="228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179</v>
      </c>
      <c r="AU235" s="16" t="s">
        <v>85</v>
      </c>
    </row>
    <row r="236" s="2" customFormat="1">
      <c r="A236" s="37"/>
      <c r="B236" s="38"/>
      <c r="C236" s="39"/>
      <c r="D236" s="229" t="s">
        <v>181</v>
      </c>
      <c r="E236" s="39"/>
      <c r="F236" s="230" t="s">
        <v>598</v>
      </c>
      <c r="G236" s="39"/>
      <c r="H236" s="39"/>
      <c r="I236" s="226"/>
      <c r="J236" s="39"/>
      <c r="K236" s="39"/>
      <c r="L236" s="43"/>
      <c r="M236" s="227"/>
      <c r="N236" s="228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181</v>
      </c>
      <c r="AU236" s="16" t="s">
        <v>85</v>
      </c>
    </row>
    <row r="237" s="2" customFormat="1" ht="16.5" customHeight="1">
      <c r="A237" s="37"/>
      <c r="B237" s="38"/>
      <c r="C237" s="211" t="s">
        <v>409</v>
      </c>
      <c r="D237" s="211" t="s">
        <v>172</v>
      </c>
      <c r="E237" s="212" t="s">
        <v>323</v>
      </c>
      <c r="F237" s="213" t="s">
        <v>324</v>
      </c>
      <c r="G237" s="214" t="s">
        <v>175</v>
      </c>
      <c r="H237" s="215">
        <v>3804.1399999999999</v>
      </c>
      <c r="I237" s="216"/>
      <c r="J237" s="217">
        <f>ROUND(I237*H237,2)</f>
        <v>0</v>
      </c>
      <c r="K237" s="213" t="s">
        <v>176</v>
      </c>
      <c r="L237" s="43"/>
      <c r="M237" s="218" t="s">
        <v>19</v>
      </c>
      <c r="N237" s="219" t="s">
        <v>47</v>
      </c>
      <c r="O237" s="83"/>
      <c r="P237" s="220">
        <f>O237*H237</f>
        <v>0</v>
      </c>
      <c r="Q237" s="220">
        <v>0.00031</v>
      </c>
      <c r="R237" s="220">
        <f>Q237*H237</f>
        <v>1.1792833999999999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177</v>
      </c>
      <c r="AT237" s="222" t="s">
        <v>172</v>
      </c>
      <c r="AU237" s="222" t="s">
        <v>85</v>
      </c>
      <c r="AY237" s="16" t="s">
        <v>170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83</v>
      </c>
      <c r="BK237" s="223">
        <f>ROUND(I237*H237,2)</f>
        <v>0</v>
      </c>
      <c r="BL237" s="16" t="s">
        <v>177</v>
      </c>
      <c r="BM237" s="222" t="s">
        <v>599</v>
      </c>
    </row>
    <row r="238" s="2" customFormat="1">
      <c r="A238" s="37"/>
      <c r="B238" s="38"/>
      <c r="C238" s="39"/>
      <c r="D238" s="224" t="s">
        <v>179</v>
      </c>
      <c r="E238" s="39"/>
      <c r="F238" s="225" t="s">
        <v>326</v>
      </c>
      <c r="G238" s="39"/>
      <c r="H238" s="39"/>
      <c r="I238" s="226"/>
      <c r="J238" s="39"/>
      <c r="K238" s="39"/>
      <c r="L238" s="43"/>
      <c r="M238" s="227"/>
      <c r="N238" s="228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179</v>
      </c>
      <c r="AU238" s="16" t="s">
        <v>85</v>
      </c>
    </row>
    <row r="239" s="2" customFormat="1">
      <c r="A239" s="37"/>
      <c r="B239" s="38"/>
      <c r="C239" s="39"/>
      <c r="D239" s="229" t="s">
        <v>181</v>
      </c>
      <c r="E239" s="39"/>
      <c r="F239" s="230" t="s">
        <v>327</v>
      </c>
      <c r="G239" s="39"/>
      <c r="H239" s="39"/>
      <c r="I239" s="226"/>
      <c r="J239" s="39"/>
      <c r="K239" s="39"/>
      <c r="L239" s="43"/>
      <c r="M239" s="227"/>
      <c r="N239" s="228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181</v>
      </c>
      <c r="AU239" s="16" t="s">
        <v>85</v>
      </c>
    </row>
    <row r="240" s="2" customFormat="1" ht="16.5" customHeight="1">
      <c r="A240" s="37"/>
      <c r="B240" s="38"/>
      <c r="C240" s="211" t="s">
        <v>418</v>
      </c>
      <c r="D240" s="211" t="s">
        <v>172</v>
      </c>
      <c r="E240" s="212" t="s">
        <v>323</v>
      </c>
      <c r="F240" s="213" t="s">
        <v>324</v>
      </c>
      <c r="G240" s="214" t="s">
        <v>175</v>
      </c>
      <c r="H240" s="215">
        <v>101.12000000000001</v>
      </c>
      <c r="I240" s="216"/>
      <c r="J240" s="217">
        <f>ROUND(I240*H240,2)</f>
        <v>0</v>
      </c>
      <c r="K240" s="213" t="s">
        <v>176</v>
      </c>
      <c r="L240" s="43"/>
      <c r="M240" s="218" t="s">
        <v>19</v>
      </c>
      <c r="N240" s="219" t="s">
        <v>47</v>
      </c>
      <c r="O240" s="83"/>
      <c r="P240" s="220">
        <f>O240*H240</f>
        <v>0</v>
      </c>
      <c r="Q240" s="220">
        <v>0.00031</v>
      </c>
      <c r="R240" s="220">
        <f>Q240*H240</f>
        <v>0.031347199999999999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177</v>
      </c>
      <c r="AT240" s="222" t="s">
        <v>172</v>
      </c>
      <c r="AU240" s="222" t="s">
        <v>85</v>
      </c>
      <c r="AY240" s="16" t="s">
        <v>170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83</v>
      </c>
      <c r="BK240" s="223">
        <f>ROUND(I240*H240,2)</f>
        <v>0</v>
      </c>
      <c r="BL240" s="16" t="s">
        <v>177</v>
      </c>
      <c r="BM240" s="222" t="s">
        <v>600</v>
      </c>
    </row>
    <row r="241" s="2" customFormat="1">
      <c r="A241" s="37"/>
      <c r="B241" s="38"/>
      <c r="C241" s="39"/>
      <c r="D241" s="224" t="s">
        <v>179</v>
      </c>
      <c r="E241" s="39"/>
      <c r="F241" s="225" t="s">
        <v>326</v>
      </c>
      <c r="G241" s="39"/>
      <c r="H241" s="39"/>
      <c r="I241" s="226"/>
      <c r="J241" s="39"/>
      <c r="K241" s="39"/>
      <c r="L241" s="43"/>
      <c r="M241" s="227"/>
      <c r="N241" s="228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179</v>
      </c>
      <c r="AU241" s="16" t="s">
        <v>85</v>
      </c>
    </row>
    <row r="242" s="2" customFormat="1">
      <c r="A242" s="37"/>
      <c r="B242" s="38"/>
      <c r="C242" s="39"/>
      <c r="D242" s="229" t="s">
        <v>181</v>
      </c>
      <c r="E242" s="39"/>
      <c r="F242" s="230" t="s">
        <v>601</v>
      </c>
      <c r="G242" s="39"/>
      <c r="H242" s="39"/>
      <c r="I242" s="226"/>
      <c r="J242" s="39"/>
      <c r="K242" s="39"/>
      <c r="L242" s="43"/>
      <c r="M242" s="227"/>
      <c r="N242" s="228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181</v>
      </c>
      <c r="AU242" s="16" t="s">
        <v>85</v>
      </c>
    </row>
    <row r="243" s="2" customFormat="1" ht="24.15" customHeight="1">
      <c r="A243" s="37"/>
      <c r="B243" s="38"/>
      <c r="C243" s="211" t="s">
        <v>425</v>
      </c>
      <c r="D243" s="211" t="s">
        <v>172</v>
      </c>
      <c r="E243" s="212" t="s">
        <v>329</v>
      </c>
      <c r="F243" s="213" t="s">
        <v>330</v>
      </c>
      <c r="G243" s="214" t="s">
        <v>175</v>
      </c>
      <c r="H243" s="215">
        <v>3806.518</v>
      </c>
      <c r="I243" s="216"/>
      <c r="J243" s="217">
        <f>ROUND(I243*H243,2)</f>
        <v>0</v>
      </c>
      <c r="K243" s="213" t="s">
        <v>176</v>
      </c>
      <c r="L243" s="43"/>
      <c r="M243" s="218" t="s">
        <v>19</v>
      </c>
      <c r="N243" s="219" t="s">
        <v>47</v>
      </c>
      <c r="O243" s="83"/>
      <c r="P243" s="220">
        <f>O243*H243</f>
        <v>0</v>
      </c>
      <c r="Q243" s="220">
        <v>0.10373</v>
      </c>
      <c r="R243" s="220">
        <f>Q243*H243</f>
        <v>394.85011214000002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177</v>
      </c>
      <c r="AT243" s="222" t="s">
        <v>172</v>
      </c>
      <c r="AU243" s="222" t="s">
        <v>85</v>
      </c>
      <c r="AY243" s="16" t="s">
        <v>170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83</v>
      </c>
      <c r="BK243" s="223">
        <f>ROUND(I243*H243,2)</f>
        <v>0</v>
      </c>
      <c r="BL243" s="16" t="s">
        <v>177</v>
      </c>
      <c r="BM243" s="222" t="s">
        <v>602</v>
      </c>
    </row>
    <row r="244" s="2" customFormat="1">
      <c r="A244" s="37"/>
      <c r="B244" s="38"/>
      <c r="C244" s="39"/>
      <c r="D244" s="224" t="s">
        <v>179</v>
      </c>
      <c r="E244" s="39"/>
      <c r="F244" s="225" t="s">
        <v>332</v>
      </c>
      <c r="G244" s="39"/>
      <c r="H244" s="39"/>
      <c r="I244" s="226"/>
      <c r="J244" s="39"/>
      <c r="K244" s="39"/>
      <c r="L244" s="43"/>
      <c r="M244" s="227"/>
      <c r="N244" s="228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179</v>
      </c>
      <c r="AU244" s="16" t="s">
        <v>85</v>
      </c>
    </row>
    <row r="245" s="2" customFormat="1">
      <c r="A245" s="37"/>
      <c r="B245" s="38"/>
      <c r="C245" s="39"/>
      <c r="D245" s="229" t="s">
        <v>181</v>
      </c>
      <c r="E245" s="39"/>
      <c r="F245" s="230" t="s">
        <v>603</v>
      </c>
      <c r="G245" s="39"/>
      <c r="H245" s="39"/>
      <c r="I245" s="226"/>
      <c r="J245" s="39"/>
      <c r="K245" s="39"/>
      <c r="L245" s="43"/>
      <c r="M245" s="227"/>
      <c r="N245" s="228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181</v>
      </c>
      <c r="AU245" s="16" t="s">
        <v>85</v>
      </c>
    </row>
    <row r="246" s="2" customFormat="1" ht="24.15" customHeight="1">
      <c r="A246" s="37"/>
      <c r="B246" s="38"/>
      <c r="C246" s="211" t="s">
        <v>431</v>
      </c>
      <c r="D246" s="211" t="s">
        <v>172</v>
      </c>
      <c r="E246" s="212" t="s">
        <v>329</v>
      </c>
      <c r="F246" s="213" t="s">
        <v>330</v>
      </c>
      <c r="G246" s="214" t="s">
        <v>175</v>
      </c>
      <c r="H246" s="215">
        <v>101.18300000000001</v>
      </c>
      <c r="I246" s="216"/>
      <c r="J246" s="217">
        <f>ROUND(I246*H246,2)</f>
        <v>0</v>
      </c>
      <c r="K246" s="213" t="s">
        <v>176</v>
      </c>
      <c r="L246" s="43"/>
      <c r="M246" s="218" t="s">
        <v>19</v>
      </c>
      <c r="N246" s="219" t="s">
        <v>47</v>
      </c>
      <c r="O246" s="83"/>
      <c r="P246" s="220">
        <f>O246*H246</f>
        <v>0</v>
      </c>
      <c r="Q246" s="220">
        <v>0.10373</v>
      </c>
      <c r="R246" s="220">
        <f>Q246*H246</f>
        <v>10.49571259</v>
      </c>
      <c r="S246" s="220">
        <v>0</v>
      </c>
      <c r="T246" s="22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2" t="s">
        <v>177</v>
      </c>
      <c r="AT246" s="222" t="s">
        <v>172</v>
      </c>
      <c r="AU246" s="222" t="s">
        <v>85</v>
      </c>
      <c r="AY246" s="16" t="s">
        <v>170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83</v>
      </c>
      <c r="BK246" s="223">
        <f>ROUND(I246*H246,2)</f>
        <v>0</v>
      </c>
      <c r="BL246" s="16" t="s">
        <v>177</v>
      </c>
      <c r="BM246" s="222" t="s">
        <v>604</v>
      </c>
    </row>
    <row r="247" s="2" customFormat="1">
      <c r="A247" s="37"/>
      <c r="B247" s="38"/>
      <c r="C247" s="39"/>
      <c r="D247" s="224" t="s">
        <v>179</v>
      </c>
      <c r="E247" s="39"/>
      <c r="F247" s="225" t="s">
        <v>332</v>
      </c>
      <c r="G247" s="39"/>
      <c r="H247" s="39"/>
      <c r="I247" s="226"/>
      <c r="J247" s="39"/>
      <c r="K247" s="39"/>
      <c r="L247" s="43"/>
      <c r="M247" s="227"/>
      <c r="N247" s="228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179</v>
      </c>
      <c r="AU247" s="16" t="s">
        <v>85</v>
      </c>
    </row>
    <row r="248" s="2" customFormat="1">
      <c r="A248" s="37"/>
      <c r="B248" s="38"/>
      <c r="C248" s="39"/>
      <c r="D248" s="229" t="s">
        <v>181</v>
      </c>
      <c r="E248" s="39"/>
      <c r="F248" s="230" t="s">
        <v>605</v>
      </c>
      <c r="G248" s="39"/>
      <c r="H248" s="39"/>
      <c r="I248" s="226"/>
      <c r="J248" s="39"/>
      <c r="K248" s="39"/>
      <c r="L248" s="43"/>
      <c r="M248" s="227"/>
      <c r="N248" s="228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181</v>
      </c>
      <c r="AU248" s="16" t="s">
        <v>85</v>
      </c>
    </row>
    <row r="249" s="2" customFormat="1" ht="24.15" customHeight="1">
      <c r="A249" s="37"/>
      <c r="B249" s="38"/>
      <c r="C249" s="211" t="s">
        <v>436</v>
      </c>
      <c r="D249" s="211" t="s">
        <v>172</v>
      </c>
      <c r="E249" s="212" t="s">
        <v>606</v>
      </c>
      <c r="F249" s="213" t="s">
        <v>607</v>
      </c>
      <c r="G249" s="214" t="s">
        <v>175</v>
      </c>
      <c r="H249" s="215">
        <v>116.104</v>
      </c>
      <c r="I249" s="216"/>
      <c r="J249" s="217">
        <f>ROUND(I249*H249,2)</f>
        <v>0</v>
      </c>
      <c r="K249" s="213" t="s">
        <v>176</v>
      </c>
      <c r="L249" s="43"/>
      <c r="M249" s="218" t="s">
        <v>19</v>
      </c>
      <c r="N249" s="219" t="s">
        <v>47</v>
      </c>
      <c r="O249" s="83"/>
      <c r="P249" s="220">
        <f>O249*H249</f>
        <v>0</v>
      </c>
      <c r="Q249" s="220">
        <v>0.13403999999999999</v>
      </c>
      <c r="R249" s="220">
        <f>Q249*H249</f>
        <v>15.56258016</v>
      </c>
      <c r="S249" s="220">
        <v>0</v>
      </c>
      <c r="T249" s="22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2" t="s">
        <v>177</v>
      </c>
      <c r="AT249" s="222" t="s">
        <v>172</v>
      </c>
      <c r="AU249" s="222" t="s">
        <v>85</v>
      </c>
      <c r="AY249" s="16" t="s">
        <v>170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6" t="s">
        <v>83</v>
      </c>
      <c r="BK249" s="223">
        <f>ROUND(I249*H249,2)</f>
        <v>0</v>
      </c>
      <c r="BL249" s="16" t="s">
        <v>177</v>
      </c>
      <c r="BM249" s="222" t="s">
        <v>608</v>
      </c>
    </row>
    <row r="250" s="2" customFormat="1">
      <c r="A250" s="37"/>
      <c r="B250" s="38"/>
      <c r="C250" s="39"/>
      <c r="D250" s="224" t="s">
        <v>179</v>
      </c>
      <c r="E250" s="39"/>
      <c r="F250" s="225" t="s">
        <v>609</v>
      </c>
      <c r="G250" s="39"/>
      <c r="H250" s="39"/>
      <c r="I250" s="226"/>
      <c r="J250" s="39"/>
      <c r="K250" s="39"/>
      <c r="L250" s="43"/>
      <c r="M250" s="227"/>
      <c r="N250" s="228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179</v>
      </c>
      <c r="AU250" s="16" t="s">
        <v>85</v>
      </c>
    </row>
    <row r="251" s="2" customFormat="1">
      <c r="A251" s="37"/>
      <c r="B251" s="38"/>
      <c r="C251" s="39"/>
      <c r="D251" s="229" t="s">
        <v>181</v>
      </c>
      <c r="E251" s="39"/>
      <c r="F251" s="230" t="s">
        <v>610</v>
      </c>
      <c r="G251" s="39"/>
      <c r="H251" s="39"/>
      <c r="I251" s="226"/>
      <c r="J251" s="39"/>
      <c r="K251" s="39"/>
      <c r="L251" s="43"/>
      <c r="M251" s="227"/>
      <c r="N251" s="228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181</v>
      </c>
      <c r="AU251" s="16" t="s">
        <v>85</v>
      </c>
    </row>
    <row r="252" s="2" customFormat="1" ht="24.15" customHeight="1">
      <c r="A252" s="37"/>
      <c r="B252" s="38"/>
      <c r="C252" s="211" t="s">
        <v>441</v>
      </c>
      <c r="D252" s="211" t="s">
        <v>172</v>
      </c>
      <c r="E252" s="212" t="s">
        <v>347</v>
      </c>
      <c r="F252" s="213" t="s">
        <v>348</v>
      </c>
      <c r="G252" s="214" t="s">
        <v>175</v>
      </c>
      <c r="H252" s="215">
        <v>116.104</v>
      </c>
      <c r="I252" s="216"/>
      <c r="J252" s="217">
        <f>ROUND(I252*H252,2)</f>
        <v>0</v>
      </c>
      <c r="K252" s="213" t="s">
        <v>176</v>
      </c>
      <c r="L252" s="43"/>
      <c r="M252" s="218" t="s">
        <v>19</v>
      </c>
      <c r="N252" s="219" t="s">
        <v>47</v>
      </c>
      <c r="O252" s="83"/>
      <c r="P252" s="220">
        <f>O252*H252</f>
        <v>0</v>
      </c>
      <c r="Q252" s="220">
        <v>0.053719999999999997</v>
      </c>
      <c r="R252" s="220">
        <f>Q252*H252</f>
        <v>6.2371068799999998</v>
      </c>
      <c r="S252" s="220">
        <v>0</v>
      </c>
      <c r="T252" s="22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2" t="s">
        <v>177</v>
      </c>
      <c r="AT252" s="222" t="s">
        <v>172</v>
      </c>
      <c r="AU252" s="222" t="s">
        <v>85</v>
      </c>
      <c r="AY252" s="16" t="s">
        <v>170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6" t="s">
        <v>83</v>
      </c>
      <c r="BK252" s="223">
        <f>ROUND(I252*H252,2)</f>
        <v>0</v>
      </c>
      <c r="BL252" s="16" t="s">
        <v>177</v>
      </c>
      <c r="BM252" s="222" t="s">
        <v>611</v>
      </c>
    </row>
    <row r="253" s="2" customFormat="1">
      <c r="A253" s="37"/>
      <c r="B253" s="38"/>
      <c r="C253" s="39"/>
      <c r="D253" s="224" t="s">
        <v>179</v>
      </c>
      <c r="E253" s="39"/>
      <c r="F253" s="225" t="s">
        <v>350</v>
      </c>
      <c r="G253" s="39"/>
      <c r="H253" s="39"/>
      <c r="I253" s="226"/>
      <c r="J253" s="39"/>
      <c r="K253" s="39"/>
      <c r="L253" s="43"/>
      <c r="M253" s="227"/>
      <c r="N253" s="228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179</v>
      </c>
      <c r="AU253" s="16" t="s">
        <v>85</v>
      </c>
    </row>
    <row r="254" s="2" customFormat="1">
      <c r="A254" s="37"/>
      <c r="B254" s="38"/>
      <c r="C254" s="39"/>
      <c r="D254" s="229" t="s">
        <v>181</v>
      </c>
      <c r="E254" s="39"/>
      <c r="F254" s="230" t="s">
        <v>612</v>
      </c>
      <c r="G254" s="39"/>
      <c r="H254" s="39"/>
      <c r="I254" s="226"/>
      <c r="J254" s="39"/>
      <c r="K254" s="39"/>
      <c r="L254" s="43"/>
      <c r="M254" s="227"/>
      <c r="N254" s="228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181</v>
      </c>
      <c r="AU254" s="16" t="s">
        <v>85</v>
      </c>
    </row>
    <row r="255" s="12" customFormat="1" ht="22.8" customHeight="1">
      <c r="A255" s="12"/>
      <c r="B255" s="195"/>
      <c r="C255" s="196"/>
      <c r="D255" s="197" t="s">
        <v>75</v>
      </c>
      <c r="E255" s="209" t="s">
        <v>211</v>
      </c>
      <c r="F255" s="209" t="s">
        <v>351</v>
      </c>
      <c r="G255" s="196"/>
      <c r="H255" s="196"/>
      <c r="I255" s="199"/>
      <c r="J255" s="210">
        <f>BK255</f>
        <v>0</v>
      </c>
      <c r="K255" s="196"/>
      <c r="L255" s="201"/>
      <c r="M255" s="202"/>
      <c r="N255" s="203"/>
      <c r="O255" s="203"/>
      <c r="P255" s="204">
        <f>SUM(P256:P258)</f>
        <v>0</v>
      </c>
      <c r="Q255" s="203"/>
      <c r="R255" s="204">
        <f>SUM(R256:R258)</f>
        <v>0</v>
      </c>
      <c r="S255" s="203"/>
      <c r="T255" s="205">
        <f>SUM(T256:T258)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6" t="s">
        <v>83</v>
      </c>
      <c r="AT255" s="207" t="s">
        <v>75</v>
      </c>
      <c r="AU255" s="207" t="s">
        <v>83</v>
      </c>
      <c r="AY255" s="206" t="s">
        <v>170</v>
      </c>
      <c r="BK255" s="208">
        <f>SUM(BK256:BK258)</f>
        <v>0</v>
      </c>
    </row>
    <row r="256" s="2" customFormat="1" ht="24.15" customHeight="1">
      <c r="A256" s="37"/>
      <c r="B256" s="38"/>
      <c r="C256" s="211" t="s">
        <v>448</v>
      </c>
      <c r="D256" s="211" t="s">
        <v>172</v>
      </c>
      <c r="E256" s="212" t="s">
        <v>353</v>
      </c>
      <c r="F256" s="213" t="s">
        <v>354</v>
      </c>
      <c r="G256" s="214" t="s">
        <v>355</v>
      </c>
      <c r="H256" s="215">
        <v>16</v>
      </c>
      <c r="I256" s="216"/>
      <c r="J256" s="217">
        <f>ROUND(I256*H256,2)</f>
        <v>0</v>
      </c>
      <c r="K256" s="213" t="s">
        <v>176</v>
      </c>
      <c r="L256" s="43"/>
      <c r="M256" s="218" t="s">
        <v>19</v>
      </c>
      <c r="N256" s="219" t="s">
        <v>47</v>
      </c>
      <c r="O256" s="83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2" t="s">
        <v>177</v>
      </c>
      <c r="AT256" s="222" t="s">
        <v>172</v>
      </c>
      <c r="AU256" s="222" t="s">
        <v>85</v>
      </c>
      <c r="AY256" s="16" t="s">
        <v>170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83</v>
      </c>
      <c r="BK256" s="223">
        <f>ROUND(I256*H256,2)</f>
        <v>0</v>
      </c>
      <c r="BL256" s="16" t="s">
        <v>177</v>
      </c>
      <c r="BM256" s="222" t="s">
        <v>613</v>
      </c>
    </row>
    <row r="257" s="2" customFormat="1">
      <c r="A257" s="37"/>
      <c r="B257" s="38"/>
      <c r="C257" s="39"/>
      <c r="D257" s="224" t="s">
        <v>179</v>
      </c>
      <c r="E257" s="39"/>
      <c r="F257" s="225" t="s">
        <v>357</v>
      </c>
      <c r="G257" s="39"/>
      <c r="H257" s="39"/>
      <c r="I257" s="226"/>
      <c r="J257" s="39"/>
      <c r="K257" s="39"/>
      <c r="L257" s="43"/>
      <c r="M257" s="227"/>
      <c r="N257" s="228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179</v>
      </c>
      <c r="AU257" s="16" t="s">
        <v>85</v>
      </c>
    </row>
    <row r="258" s="2" customFormat="1">
      <c r="A258" s="37"/>
      <c r="B258" s="38"/>
      <c r="C258" s="39"/>
      <c r="D258" s="229" t="s">
        <v>181</v>
      </c>
      <c r="E258" s="39"/>
      <c r="F258" s="230" t="s">
        <v>238</v>
      </c>
      <c r="G258" s="39"/>
      <c r="H258" s="39"/>
      <c r="I258" s="226"/>
      <c r="J258" s="39"/>
      <c r="K258" s="39"/>
      <c r="L258" s="43"/>
      <c r="M258" s="227"/>
      <c r="N258" s="228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181</v>
      </c>
      <c r="AU258" s="16" t="s">
        <v>85</v>
      </c>
    </row>
    <row r="259" s="12" customFormat="1" ht="22.8" customHeight="1">
      <c r="A259" s="12"/>
      <c r="B259" s="195"/>
      <c r="C259" s="196"/>
      <c r="D259" s="197" t="s">
        <v>75</v>
      </c>
      <c r="E259" s="209" t="s">
        <v>213</v>
      </c>
      <c r="F259" s="209" t="s">
        <v>358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SUM(P260:P277)</f>
        <v>0</v>
      </c>
      <c r="Q259" s="203"/>
      <c r="R259" s="204">
        <f>SUM(R260:R277)</f>
        <v>362.72069499999998</v>
      </c>
      <c r="S259" s="203"/>
      <c r="T259" s="205">
        <f>SUM(T260:T277)</f>
        <v>325.80099999999999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6" t="s">
        <v>83</v>
      </c>
      <c r="AT259" s="207" t="s">
        <v>75</v>
      </c>
      <c r="AU259" s="207" t="s">
        <v>83</v>
      </c>
      <c r="AY259" s="206" t="s">
        <v>170</v>
      </c>
      <c r="BK259" s="208">
        <f>SUM(BK260:BK277)</f>
        <v>0</v>
      </c>
    </row>
    <row r="260" s="2" customFormat="1" ht="24.15" customHeight="1">
      <c r="A260" s="37"/>
      <c r="B260" s="38"/>
      <c r="C260" s="211" t="s">
        <v>453</v>
      </c>
      <c r="D260" s="211" t="s">
        <v>172</v>
      </c>
      <c r="E260" s="212" t="s">
        <v>614</v>
      </c>
      <c r="F260" s="213" t="s">
        <v>615</v>
      </c>
      <c r="G260" s="214" t="s">
        <v>343</v>
      </c>
      <c r="H260" s="215">
        <v>16</v>
      </c>
      <c r="I260" s="216"/>
      <c r="J260" s="217">
        <f>ROUND(I260*H260,2)</f>
        <v>0</v>
      </c>
      <c r="K260" s="213" t="s">
        <v>176</v>
      </c>
      <c r="L260" s="43"/>
      <c r="M260" s="218" t="s">
        <v>19</v>
      </c>
      <c r="N260" s="219" t="s">
        <v>47</v>
      </c>
      <c r="O260" s="83"/>
      <c r="P260" s="220">
        <f>O260*H260</f>
        <v>0</v>
      </c>
      <c r="Q260" s="220">
        <v>0.029999999999999999</v>
      </c>
      <c r="R260" s="220">
        <f>Q260*H260</f>
        <v>0.47999999999999998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177</v>
      </c>
      <c r="AT260" s="222" t="s">
        <v>172</v>
      </c>
      <c r="AU260" s="222" t="s">
        <v>85</v>
      </c>
      <c r="AY260" s="16" t="s">
        <v>170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83</v>
      </c>
      <c r="BK260" s="223">
        <f>ROUND(I260*H260,2)</f>
        <v>0</v>
      </c>
      <c r="BL260" s="16" t="s">
        <v>177</v>
      </c>
      <c r="BM260" s="222" t="s">
        <v>616</v>
      </c>
    </row>
    <row r="261" s="2" customFormat="1">
      <c r="A261" s="37"/>
      <c r="B261" s="38"/>
      <c r="C261" s="39"/>
      <c r="D261" s="224" t="s">
        <v>179</v>
      </c>
      <c r="E261" s="39"/>
      <c r="F261" s="225" t="s">
        <v>617</v>
      </c>
      <c r="G261" s="39"/>
      <c r="H261" s="39"/>
      <c r="I261" s="226"/>
      <c r="J261" s="39"/>
      <c r="K261" s="39"/>
      <c r="L261" s="43"/>
      <c r="M261" s="227"/>
      <c r="N261" s="228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179</v>
      </c>
      <c r="AU261" s="16" t="s">
        <v>85</v>
      </c>
    </row>
    <row r="262" s="2" customFormat="1" ht="16.5" customHeight="1">
      <c r="A262" s="37"/>
      <c r="B262" s="38"/>
      <c r="C262" s="211" t="s">
        <v>461</v>
      </c>
      <c r="D262" s="211" t="s">
        <v>172</v>
      </c>
      <c r="E262" s="212" t="s">
        <v>618</v>
      </c>
      <c r="F262" s="213" t="s">
        <v>619</v>
      </c>
      <c r="G262" s="214" t="s">
        <v>343</v>
      </c>
      <c r="H262" s="215">
        <v>16</v>
      </c>
      <c r="I262" s="216"/>
      <c r="J262" s="217">
        <f>ROUND(I262*H262,2)</f>
        <v>0</v>
      </c>
      <c r="K262" s="213" t="s">
        <v>176</v>
      </c>
      <c r="L262" s="43"/>
      <c r="M262" s="218" t="s">
        <v>19</v>
      </c>
      <c r="N262" s="219" t="s">
        <v>47</v>
      </c>
      <c r="O262" s="83"/>
      <c r="P262" s="220">
        <f>O262*H262</f>
        <v>0</v>
      </c>
      <c r="Q262" s="220">
        <v>0.039600000000000003</v>
      </c>
      <c r="R262" s="220">
        <f>Q262*H262</f>
        <v>0.63360000000000005</v>
      </c>
      <c r="S262" s="220">
        <v>0</v>
      </c>
      <c r="T262" s="22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2" t="s">
        <v>177</v>
      </c>
      <c r="AT262" s="222" t="s">
        <v>172</v>
      </c>
      <c r="AU262" s="222" t="s">
        <v>85</v>
      </c>
      <c r="AY262" s="16" t="s">
        <v>170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6" t="s">
        <v>83</v>
      </c>
      <c r="BK262" s="223">
        <f>ROUND(I262*H262,2)</f>
        <v>0</v>
      </c>
      <c r="BL262" s="16" t="s">
        <v>177</v>
      </c>
      <c r="BM262" s="222" t="s">
        <v>620</v>
      </c>
    </row>
    <row r="263" s="2" customFormat="1">
      <c r="A263" s="37"/>
      <c r="B263" s="38"/>
      <c r="C263" s="39"/>
      <c r="D263" s="224" t="s">
        <v>179</v>
      </c>
      <c r="E263" s="39"/>
      <c r="F263" s="225" t="s">
        <v>621</v>
      </c>
      <c r="G263" s="39"/>
      <c r="H263" s="39"/>
      <c r="I263" s="226"/>
      <c r="J263" s="39"/>
      <c r="K263" s="39"/>
      <c r="L263" s="43"/>
      <c r="M263" s="227"/>
      <c r="N263" s="228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179</v>
      </c>
      <c r="AU263" s="16" t="s">
        <v>85</v>
      </c>
    </row>
    <row r="264" s="2" customFormat="1" ht="21.75" customHeight="1">
      <c r="A264" s="37"/>
      <c r="B264" s="38"/>
      <c r="C264" s="211" t="s">
        <v>468</v>
      </c>
      <c r="D264" s="211" t="s">
        <v>172</v>
      </c>
      <c r="E264" s="212" t="s">
        <v>360</v>
      </c>
      <c r="F264" s="213" t="s">
        <v>361</v>
      </c>
      <c r="G264" s="214" t="s">
        <v>355</v>
      </c>
      <c r="H264" s="215">
        <v>16</v>
      </c>
      <c r="I264" s="216"/>
      <c r="J264" s="217">
        <f>ROUND(I264*H264,2)</f>
        <v>0</v>
      </c>
      <c r="K264" s="213" t="s">
        <v>176</v>
      </c>
      <c r="L264" s="43"/>
      <c r="M264" s="218" t="s">
        <v>19</v>
      </c>
      <c r="N264" s="219" t="s">
        <v>47</v>
      </c>
      <c r="O264" s="83"/>
      <c r="P264" s="220">
        <f>O264*H264</f>
        <v>0</v>
      </c>
      <c r="Q264" s="220">
        <v>16.75142</v>
      </c>
      <c r="R264" s="220">
        <f>Q264*H264</f>
        <v>268.02271999999999</v>
      </c>
      <c r="S264" s="220">
        <v>0</v>
      </c>
      <c r="T264" s="22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2" t="s">
        <v>177</v>
      </c>
      <c r="AT264" s="222" t="s">
        <v>172</v>
      </c>
      <c r="AU264" s="222" t="s">
        <v>85</v>
      </c>
      <c r="AY264" s="16" t="s">
        <v>170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6" t="s">
        <v>83</v>
      </c>
      <c r="BK264" s="223">
        <f>ROUND(I264*H264,2)</f>
        <v>0</v>
      </c>
      <c r="BL264" s="16" t="s">
        <v>177</v>
      </c>
      <c r="BM264" s="222" t="s">
        <v>622</v>
      </c>
    </row>
    <row r="265" s="2" customFormat="1">
      <c r="A265" s="37"/>
      <c r="B265" s="38"/>
      <c r="C265" s="39"/>
      <c r="D265" s="224" t="s">
        <v>179</v>
      </c>
      <c r="E265" s="39"/>
      <c r="F265" s="225" t="s">
        <v>363</v>
      </c>
      <c r="G265" s="39"/>
      <c r="H265" s="39"/>
      <c r="I265" s="226"/>
      <c r="J265" s="39"/>
      <c r="K265" s="39"/>
      <c r="L265" s="43"/>
      <c r="M265" s="227"/>
      <c r="N265" s="228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179</v>
      </c>
      <c r="AU265" s="16" t="s">
        <v>85</v>
      </c>
    </row>
    <row r="266" s="2" customFormat="1" ht="16.5" customHeight="1">
      <c r="A266" s="37"/>
      <c r="B266" s="38"/>
      <c r="C266" s="211" t="s">
        <v>475</v>
      </c>
      <c r="D266" s="211" t="s">
        <v>172</v>
      </c>
      <c r="E266" s="212" t="s">
        <v>365</v>
      </c>
      <c r="F266" s="213" t="s">
        <v>366</v>
      </c>
      <c r="G266" s="214" t="s">
        <v>343</v>
      </c>
      <c r="H266" s="215">
        <v>62.5</v>
      </c>
      <c r="I266" s="216"/>
      <c r="J266" s="217">
        <f>ROUND(I266*H266,2)</f>
        <v>0</v>
      </c>
      <c r="K266" s="213" t="s">
        <v>176</v>
      </c>
      <c r="L266" s="43"/>
      <c r="M266" s="218" t="s">
        <v>19</v>
      </c>
      <c r="N266" s="219" t="s">
        <v>47</v>
      </c>
      <c r="O266" s="83"/>
      <c r="P266" s="220">
        <f>O266*H266</f>
        <v>0</v>
      </c>
      <c r="Q266" s="220">
        <v>0.88534999999999997</v>
      </c>
      <c r="R266" s="220">
        <f>Q266*H266</f>
        <v>55.334375000000001</v>
      </c>
      <c r="S266" s="220">
        <v>0</v>
      </c>
      <c r="T266" s="22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2" t="s">
        <v>177</v>
      </c>
      <c r="AT266" s="222" t="s">
        <v>172</v>
      </c>
      <c r="AU266" s="222" t="s">
        <v>85</v>
      </c>
      <c r="AY266" s="16" t="s">
        <v>170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6" t="s">
        <v>83</v>
      </c>
      <c r="BK266" s="223">
        <f>ROUND(I266*H266,2)</f>
        <v>0</v>
      </c>
      <c r="BL266" s="16" t="s">
        <v>177</v>
      </c>
      <c r="BM266" s="222" t="s">
        <v>623</v>
      </c>
    </row>
    <row r="267" s="2" customFormat="1">
      <c r="A267" s="37"/>
      <c r="B267" s="38"/>
      <c r="C267" s="39"/>
      <c r="D267" s="224" t="s">
        <v>179</v>
      </c>
      <c r="E267" s="39"/>
      <c r="F267" s="225" t="s">
        <v>368</v>
      </c>
      <c r="G267" s="39"/>
      <c r="H267" s="39"/>
      <c r="I267" s="226"/>
      <c r="J267" s="39"/>
      <c r="K267" s="39"/>
      <c r="L267" s="43"/>
      <c r="M267" s="227"/>
      <c r="N267" s="228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179</v>
      </c>
      <c r="AU267" s="16" t="s">
        <v>85</v>
      </c>
    </row>
    <row r="268" s="2" customFormat="1" ht="16.5" customHeight="1">
      <c r="A268" s="37"/>
      <c r="B268" s="38"/>
      <c r="C268" s="231" t="s">
        <v>484</v>
      </c>
      <c r="D268" s="231" t="s">
        <v>240</v>
      </c>
      <c r="E268" s="232" t="s">
        <v>370</v>
      </c>
      <c r="F268" s="233" t="s">
        <v>371</v>
      </c>
      <c r="G268" s="234" t="s">
        <v>343</v>
      </c>
      <c r="H268" s="235">
        <v>63.75</v>
      </c>
      <c r="I268" s="236"/>
      <c r="J268" s="237">
        <f>ROUND(I268*H268,2)</f>
        <v>0</v>
      </c>
      <c r="K268" s="233" t="s">
        <v>176</v>
      </c>
      <c r="L268" s="238"/>
      <c r="M268" s="239" t="s">
        <v>19</v>
      </c>
      <c r="N268" s="240" t="s">
        <v>47</v>
      </c>
      <c r="O268" s="83"/>
      <c r="P268" s="220">
        <f>O268*H268</f>
        <v>0</v>
      </c>
      <c r="Q268" s="220">
        <v>0.59999999999999998</v>
      </c>
      <c r="R268" s="220">
        <f>Q268*H268</f>
        <v>38.25</v>
      </c>
      <c r="S268" s="220">
        <v>0</v>
      </c>
      <c r="T268" s="22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2" t="s">
        <v>211</v>
      </c>
      <c r="AT268" s="222" t="s">
        <v>240</v>
      </c>
      <c r="AU268" s="222" t="s">
        <v>85</v>
      </c>
      <c r="AY268" s="16" t="s">
        <v>170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6" t="s">
        <v>83</v>
      </c>
      <c r="BK268" s="223">
        <f>ROUND(I268*H268,2)</f>
        <v>0</v>
      </c>
      <c r="BL268" s="16" t="s">
        <v>177</v>
      </c>
      <c r="BM268" s="222" t="s">
        <v>624</v>
      </c>
    </row>
    <row r="269" s="13" customFormat="1">
      <c r="A269" s="13"/>
      <c r="B269" s="245"/>
      <c r="C269" s="246"/>
      <c r="D269" s="229" t="s">
        <v>625</v>
      </c>
      <c r="E269" s="247" t="s">
        <v>19</v>
      </c>
      <c r="F269" s="248" t="s">
        <v>626</v>
      </c>
      <c r="G269" s="246"/>
      <c r="H269" s="249">
        <v>63.75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5" t="s">
        <v>625</v>
      </c>
      <c r="AU269" s="255" t="s">
        <v>85</v>
      </c>
      <c r="AV269" s="13" t="s">
        <v>85</v>
      </c>
      <c r="AW269" s="13" t="s">
        <v>37</v>
      </c>
      <c r="AX269" s="13" t="s">
        <v>83</v>
      </c>
      <c r="AY269" s="255" t="s">
        <v>170</v>
      </c>
    </row>
    <row r="270" s="2" customFormat="1" ht="44.25" customHeight="1">
      <c r="A270" s="37"/>
      <c r="B270" s="38"/>
      <c r="C270" s="211" t="s">
        <v>627</v>
      </c>
      <c r="D270" s="211" t="s">
        <v>172</v>
      </c>
      <c r="E270" s="212" t="s">
        <v>379</v>
      </c>
      <c r="F270" s="213" t="s">
        <v>380</v>
      </c>
      <c r="G270" s="214" t="s">
        <v>343</v>
      </c>
      <c r="H270" s="215">
        <v>1631</v>
      </c>
      <c r="I270" s="216"/>
      <c r="J270" s="217">
        <f>ROUND(I270*H270,2)</f>
        <v>0</v>
      </c>
      <c r="K270" s="213" t="s">
        <v>176</v>
      </c>
      <c r="L270" s="43"/>
      <c r="M270" s="218" t="s">
        <v>19</v>
      </c>
      <c r="N270" s="219" t="s">
        <v>47</v>
      </c>
      <c r="O270" s="83"/>
      <c r="P270" s="220">
        <f>O270*H270</f>
        <v>0</v>
      </c>
      <c r="Q270" s="220">
        <v>0</v>
      </c>
      <c r="R270" s="220">
        <f>Q270*H270</f>
        <v>0</v>
      </c>
      <c r="S270" s="220">
        <v>0.19400000000000001</v>
      </c>
      <c r="T270" s="221">
        <f>S270*H270</f>
        <v>316.41399999999999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2" t="s">
        <v>177</v>
      </c>
      <c r="AT270" s="222" t="s">
        <v>172</v>
      </c>
      <c r="AU270" s="222" t="s">
        <v>85</v>
      </c>
      <c r="AY270" s="16" t="s">
        <v>170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6" t="s">
        <v>83</v>
      </c>
      <c r="BK270" s="223">
        <f>ROUND(I270*H270,2)</f>
        <v>0</v>
      </c>
      <c r="BL270" s="16" t="s">
        <v>177</v>
      </c>
      <c r="BM270" s="222" t="s">
        <v>628</v>
      </c>
    </row>
    <row r="271" s="2" customFormat="1">
      <c r="A271" s="37"/>
      <c r="B271" s="38"/>
      <c r="C271" s="39"/>
      <c r="D271" s="224" t="s">
        <v>179</v>
      </c>
      <c r="E271" s="39"/>
      <c r="F271" s="225" t="s">
        <v>382</v>
      </c>
      <c r="G271" s="39"/>
      <c r="H271" s="39"/>
      <c r="I271" s="226"/>
      <c r="J271" s="39"/>
      <c r="K271" s="39"/>
      <c r="L271" s="43"/>
      <c r="M271" s="227"/>
      <c r="N271" s="228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179</v>
      </c>
      <c r="AU271" s="16" t="s">
        <v>85</v>
      </c>
    </row>
    <row r="272" s="2" customFormat="1">
      <c r="A272" s="37"/>
      <c r="B272" s="38"/>
      <c r="C272" s="39"/>
      <c r="D272" s="229" t="s">
        <v>181</v>
      </c>
      <c r="E272" s="39"/>
      <c r="F272" s="230" t="s">
        <v>629</v>
      </c>
      <c r="G272" s="39"/>
      <c r="H272" s="39"/>
      <c r="I272" s="226"/>
      <c r="J272" s="39"/>
      <c r="K272" s="39"/>
      <c r="L272" s="43"/>
      <c r="M272" s="227"/>
      <c r="N272" s="228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181</v>
      </c>
      <c r="AU272" s="16" t="s">
        <v>85</v>
      </c>
    </row>
    <row r="273" s="2" customFormat="1" ht="44.25" customHeight="1">
      <c r="A273" s="37"/>
      <c r="B273" s="38"/>
      <c r="C273" s="211" t="s">
        <v>630</v>
      </c>
      <c r="D273" s="211" t="s">
        <v>172</v>
      </c>
      <c r="E273" s="212" t="s">
        <v>631</v>
      </c>
      <c r="F273" s="213" t="s">
        <v>632</v>
      </c>
      <c r="G273" s="214" t="s">
        <v>343</v>
      </c>
      <c r="H273" s="215">
        <v>23</v>
      </c>
      <c r="I273" s="216"/>
      <c r="J273" s="217">
        <f>ROUND(I273*H273,2)</f>
        <v>0</v>
      </c>
      <c r="K273" s="213" t="s">
        <v>176</v>
      </c>
      <c r="L273" s="43"/>
      <c r="M273" s="218" t="s">
        <v>19</v>
      </c>
      <c r="N273" s="219" t="s">
        <v>47</v>
      </c>
      <c r="O273" s="83"/>
      <c r="P273" s="220">
        <f>O273*H273</f>
        <v>0</v>
      </c>
      <c r="Q273" s="220">
        <v>0</v>
      </c>
      <c r="R273" s="220">
        <f>Q273*H273</f>
        <v>0</v>
      </c>
      <c r="S273" s="220">
        <v>0.32400000000000001</v>
      </c>
      <c r="T273" s="221">
        <f>S273*H273</f>
        <v>7.452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2" t="s">
        <v>177</v>
      </c>
      <c r="AT273" s="222" t="s">
        <v>172</v>
      </c>
      <c r="AU273" s="222" t="s">
        <v>85</v>
      </c>
      <c r="AY273" s="16" t="s">
        <v>170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6" t="s">
        <v>83</v>
      </c>
      <c r="BK273" s="223">
        <f>ROUND(I273*H273,2)</f>
        <v>0</v>
      </c>
      <c r="BL273" s="16" t="s">
        <v>177</v>
      </c>
      <c r="BM273" s="222" t="s">
        <v>633</v>
      </c>
    </row>
    <row r="274" s="2" customFormat="1">
      <c r="A274" s="37"/>
      <c r="B274" s="38"/>
      <c r="C274" s="39"/>
      <c r="D274" s="224" t="s">
        <v>179</v>
      </c>
      <c r="E274" s="39"/>
      <c r="F274" s="225" t="s">
        <v>634</v>
      </c>
      <c r="G274" s="39"/>
      <c r="H274" s="39"/>
      <c r="I274" s="226"/>
      <c r="J274" s="39"/>
      <c r="K274" s="39"/>
      <c r="L274" s="43"/>
      <c r="M274" s="227"/>
      <c r="N274" s="228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179</v>
      </c>
      <c r="AU274" s="16" t="s">
        <v>85</v>
      </c>
    </row>
    <row r="275" s="2" customFormat="1">
      <c r="A275" s="37"/>
      <c r="B275" s="38"/>
      <c r="C275" s="39"/>
      <c r="D275" s="229" t="s">
        <v>181</v>
      </c>
      <c r="E275" s="39"/>
      <c r="F275" s="230" t="s">
        <v>635</v>
      </c>
      <c r="G275" s="39"/>
      <c r="H275" s="39"/>
      <c r="I275" s="226"/>
      <c r="J275" s="39"/>
      <c r="K275" s="39"/>
      <c r="L275" s="43"/>
      <c r="M275" s="227"/>
      <c r="N275" s="228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181</v>
      </c>
      <c r="AU275" s="16" t="s">
        <v>85</v>
      </c>
    </row>
    <row r="276" s="2" customFormat="1" ht="37.8" customHeight="1">
      <c r="A276" s="37"/>
      <c r="B276" s="38"/>
      <c r="C276" s="211" t="s">
        <v>636</v>
      </c>
      <c r="D276" s="211" t="s">
        <v>172</v>
      </c>
      <c r="E276" s="212" t="s">
        <v>637</v>
      </c>
      <c r="F276" s="213" t="s">
        <v>638</v>
      </c>
      <c r="G276" s="214" t="s">
        <v>343</v>
      </c>
      <c r="H276" s="215">
        <v>7.5</v>
      </c>
      <c r="I276" s="216"/>
      <c r="J276" s="217">
        <f>ROUND(I276*H276,2)</f>
        <v>0</v>
      </c>
      <c r="K276" s="213" t="s">
        <v>176</v>
      </c>
      <c r="L276" s="43"/>
      <c r="M276" s="218" t="s">
        <v>19</v>
      </c>
      <c r="N276" s="219" t="s">
        <v>47</v>
      </c>
      <c r="O276" s="83"/>
      <c r="P276" s="220">
        <f>O276*H276</f>
        <v>0</v>
      </c>
      <c r="Q276" s="220">
        <v>0</v>
      </c>
      <c r="R276" s="220">
        <f>Q276*H276</f>
        <v>0</v>
      </c>
      <c r="S276" s="220">
        <v>0.25800000000000001</v>
      </c>
      <c r="T276" s="221">
        <f>S276*H276</f>
        <v>1.9350000000000001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2" t="s">
        <v>177</v>
      </c>
      <c r="AT276" s="222" t="s">
        <v>172</v>
      </c>
      <c r="AU276" s="222" t="s">
        <v>85</v>
      </c>
      <c r="AY276" s="16" t="s">
        <v>170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6" t="s">
        <v>83</v>
      </c>
      <c r="BK276" s="223">
        <f>ROUND(I276*H276,2)</f>
        <v>0</v>
      </c>
      <c r="BL276" s="16" t="s">
        <v>177</v>
      </c>
      <c r="BM276" s="222" t="s">
        <v>639</v>
      </c>
    </row>
    <row r="277" s="2" customFormat="1">
      <c r="A277" s="37"/>
      <c r="B277" s="38"/>
      <c r="C277" s="39"/>
      <c r="D277" s="224" t="s">
        <v>179</v>
      </c>
      <c r="E277" s="39"/>
      <c r="F277" s="225" t="s">
        <v>640</v>
      </c>
      <c r="G277" s="39"/>
      <c r="H277" s="39"/>
      <c r="I277" s="226"/>
      <c r="J277" s="39"/>
      <c r="K277" s="39"/>
      <c r="L277" s="43"/>
      <c r="M277" s="227"/>
      <c r="N277" s="228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179</v>
      </c>
      <c r="AU277" s="16" t="s">
        <v>85</v>
      </c>
    </row>
    <row r="278" s="12" customFormat="1" ht="22.8" customHeight="1">
      <c r="A278" s="12"/>
      <c r="B278" s="195"/>
      <c r="C278" s="196"/>
      <c r="D278" s="197" t="s">
        <v>75</v>
      </c>
      <c r="E278" s="209" t="s">
        <v>384</v>
      </c>
      <c r="F278" s="209" t="s">
        <v>385</v>
      </c>
      <c r="G278" s="196"/>
      <c r="H278" s="196"/>
      <c r="I278" s="199"/>
      <c r="J278" s="210">
        <f>BK278</f>
        <v>0</v>
      </c>
      <c r="K278" s="196"/>
      <c r="L278" s="201"/>
      <c r="M278" s="202"/>
      <c r="N278" s="203"/>
      <c r="O278" s="203"/>
      <c r="P278" s="204">
        <f>SUM(P279:P287)</f>
        <v>0</v>
      </c>
      <c r="Q278" s="203"/>
      <c r="R278" s="204">
        <f>SUM(R279:R287)</f>
        <v>0</v>
      </c>
      <c r="S278" s="203"/>
      <c r="T278" s="205">
        <f>SUM(T279:T287)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6" t="s">
        <v>83</v>
      </c>
      <c r="AT278" s="207" t="s">
        <v>75</v>
      </c>
      <c r="AU278" s="207" t="s">
        <v>83</v>
      </c>
      <c r="AY278" s="206" t="s">
        <v>170</v>
      </c>
      <c r="BK278" s="208">
        <f>SUM(BK279:BK287)</f>
        <v>0</v>
      </c>
    </row>
    <row r="279" s="2" customFormat="1" ht="24.15" customHeight="1">
      <c r="A279" s="37"/>
      <c r="B279" s="38"/>
      <c r="C279" s="211" t="s">
        <v>641</v>
      </c>
      <c r="D279" s="211" t="s">
        <v>172</v>
      </c>
      <c r="E279" s="212" t="s">
        <v>387</v>
      </c>
      <c r="F279" s="213" t="s">
        <v>388</v>
      </c>
      <c r="G279" s="214" t="s">
        <v>225</v>
      </c>
      <c r="H279" s="215">
        <v>780.25599999999997</v>
      </c>
      <c r="I279" s="216"/>
      <c r="J279" s="217">
        <f>ROUND(I279*H279,2)</f>
        <v>0</v>
      </c>
      <c r="K279" s="213" t="s">
        <v>176</v>
      </c>
      <c r="L279" s="43"/>
      <c r="M279" s="218" t="s">
        <v>19</v>
      </c>
      <c r="N279" s="219" t="s">
        <v>47</v>
      </c>
      <c r="O279" s="83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2" t="s">
        <v>177</v>
      </c>
      <c r="AT279" s="222" t="s">
        <v>172</v>
      </c>
      <c r="AU279" s="222" t="s">
        <v>85</v>
      </c>
      <c r="AY279" s="16" t="s">
        <v>170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6" t="s">
        <v>83</v>
      </c>
      <c r="BK279" s="223">
        <f>ROUND(I279*H279,2)</f>
        <v>0</v>
      </c>
      <c r="BL279" s="16" t="s">
        <v>177</v>
      </c>
      <c r="BM279" s="222" t="s">
        <v>642</v>
      </c>
    </row>
    <row r="280" s="2" customFormat="1">
      <c r="A280" s="37"/>
      <c r="B280" s="38"/>
      <c r="C280" s="39"/>
      <c r="D280" s="224" t="s">
        <v>179</v>
      </c>
      <c r="E280" s="39"/>
      <c r="F280" s="225" t="s">
        <v>390</v>
      </c>
      <c r="G280" s="39"/>
      <c r="H280" s="39"/>
      <c r="I280" s="226"/>
      <c r="J280" s="39"/>
      <c r="K280" s="39"/>
      <c r="L280" s="43"/>
      <c r="M280" s="227"/>
      <c r="N280" s="228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179</v>
      </c>
      <c r="AU280" s="16" t="s">
        <v>85</v>
      </c>
    </row>
    <row r="281" s="2" customFormat="1" ht="24.15" customHeight="1">
      <c r="A281" s="37"/>
      <c r="B281" s="38"/>
      <c r="C281" s="211" t="s">
        <v>643</v>
      </c>
      <c r="D281" s="211" t="s">
        <v>172</v>
      </c>
      <c r="E281" s="212" t="s">
        <v>392</v>
      </c>
      <c r="F281" s="213" t="s">
        <v>393</v>
      </c>
      <c r="G281" s="214" t="s">
        <v>225</v>
      </c>
      <c r="H281" s="215">
        <v>1090.231</v>
      </c>
      <c r="I281" s="216"/>
      <c r="J281" s="217">
        <f>ROUND(I281*H281,2)</f>
        <v>0</v>
      </c>
      <c r="K281" s="213" t="s">
        <v>176</v>
      </c>
      <c r="L281" s="43"/>
      <c r="M281" s="218" t="s">
        <v>19</v>
      </c>
      <c r="N281" s="219" t="s">
        <v>47</v>
      </c>
      <c r="O281" s="83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177</v>
      </c>
      <c r="AT281" s="222" t="s">
        <v>172</v>
      </c>
      <c r="AU281" s="222" t="s">
        <v>85</v>
      </c>
      <c r="AY281" s="16" t="s">
        <v>170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83</v>
      </c>
      <c r="BK281" s="223">
        <f>ROUND(I281*H281,2)</f>
        <v>0</v>
      </c>
      <c r="BL281" s="16" t="s">
        <v>177</v>
      </c>
      <c r="BM281" s="222" t="s">
        <v>644</v>
      </c>
    </row>
    <row r="282" s="2" customFormat="1">
      <c r="A282" s="37"/>
      <c r="B282" s="38"/>
      <c r="C282" s="39"/>
      <c r="D282" s="224" t="s">
        <v>179</v>
      </c>
      <c r="E282" s="39"/>
      <c r="F282" s="225" t="s">
        <v>395</v>
      </c>
      <c r="G282" s="39"/>
      <c r="H282" s="39"/>
      <c r="I282" s="226"/>
      <c r="J282" s="39"/>
      <c r="K282" s="39"/>
      <c r="L282" s="43"/>
      <c r="M282" s="227"/>
      <c r="N282" s="228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179</v>
      </c>
      <c r="AU282" s="16" t="s">
        <v>85</v>
      </c>
    </row>
    <row r="283" s="2" customFormat="1" ht="24.15" customHeight="1">
      <c r="A283" s="37"/>
      <c r="B283" s="38"/>
      <c r="C283" s="211" t="s">
        <v>645</v>
      </c>
      <c r="D283" s="211" t="s">
        <v>172</v>
      </c>
      <c r="E283" s="212" t="s">
        <v>397</v>
      </c>
      <c r="F283" s="213" t="s">
        <v>398</v>
      </c>
      <c r="G283" s="214" t="s">
        <v>225</v>
      </c>
      <c r="H283" s="215">
        <v>1870.4870000000001</v>
      </c>
      <c r="I283" s="216"/>
      <c r="J283" s="217">
        <f>ROUND(I283*H283,2)</f>
        <v>0</v>
      </c>
      <c r="K283" s="213" t="s">
        <v>176</v>
      </c>
      <c r="L283" s="43"/>
      <c r="M283" s="218" t="s">
        <v>19</v>
      </c>
      <c r="N283" s="219" t="s">
        <v>47</v>
      </c>
      <c r="O283" s="83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2" t="s">
        <v>177</v>
      </c>
      <c r="AT283" s="222" t="s">
        <v>172</v>
      </c>
      <c r="AU283" s="222" t="s">
        <v>85</v>
      </c>
      <c r="AY283" s="16" t="s">
        <v>170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6" t="s">
        <v>83</v>
      </c>
      <c r="BK283" s="223">
        <f>ROUND(I283*H283,2)</f>
        <v>0</v>
      </c>
      <c r="BL283" s="16" t="s">
        <v>177</v>
      </c>
      <c r="BM283" s="222" t="s">
        <v>646</v>
      </c>
    </row>
    <row r="284" s="2" customFormat="1">
      <c r="A284" s="37"/>
      <c r="B284" s="38"/>
      <c r="C284" s="39"/>
      <c r="D284" s="224" t="s">
        <v>179</v>
      </c>
      <c r="E284" s="39"/>
      <c r="F284" s="225" t="s">
        <v>400</v>
      </c>
      <c r="G284" s="39"/>
      <c r="H284" s="39"/>
      <c r="I284" s="226"/>
      <c r="J284" s="39"/>
      <c r="K284" s="39"/>
      <c r="L284" s="43"/>
      <c r="M284" s="227"/>
      <c r="N284" s="228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179</v>
      </c>
      <c r="AU284" s="16" t="s">
        <v>85</v>
      </c>
    </row>
    <row r="285" s="2" customFormat="1" ht="24.15" customHeight="1">
      <c r="A285" s="37"/>
      <c r="B285" s="38"/>
      <c r="C285" s="211" t="s">
        <v>647</v>
      </c>
      <c r="D285" s="211" t="s">
        <v>172</v>
      </c>
      <c r="E285" s="212" t="s">
        <v>402</v>
      </c>
      <c r="F285" s="213" t="s">
        <v>403</v>
      </c>
      <c r="G285" s="214" t="s">
        <v>225</v>
      </c>
      <c r="H285" s="215">
        <v>7481.9480000000003</v>
      </c>
      <c r="I285" s="216"/>
      <c r="J285" s="217">
        <f>ROUND(I285*H285,2)</f>
        <v>0</v>
      </c>
      <c r="K285" s="213" t="s">
        <v>176</v>
      </c>
      <c r="L285" s="43"/>
      <c r="M285" s="218" t="s">
        <v>19</v>
      </c>
      <c r="N285" s="219" t="s">
        <v>47</v>
      </c>
      <c r="O285" s="83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2" t="s">
        <v>177</v>
      </c>
      <c r="AT285" s="222" t="s">
        <v>172</v>
      </c>
      <c r="AU285" s="222" t="s">
        <v>85</v>
      </c>
      <c r="AY285" s="16" t="s">
        <v>170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6" t="s">
        <v>83</v>
      </c>
      <c r="BK285" s="223">
        <f>ROUND(I285*H285,2)</f>
        <v>0</v>
      </c>
      <c r="BL285" s="16" t="s">
        <v>177</v>
      </c>
      <c r="BM285" s="222" t="s">
        <v>648</v>
      </c>
    </row>
    <row r="286" s="2" customFormat="1">
      <c r="A286" s="37"/>
      <c r="B286" s="38"/>
      <c r="C286" s="39"/>
      <c r="D286" s="224" t="s">
        <v>179</v>
      </c>
      <c r="E286" s="39"/>
      <c r="F286" s="225" t="s">
        <v>405</v>
      </c>
      <c r="G286" s="39"/>
      <c r="H286" s="39"/>
      <c r="I286" s="226"/>
      <c r="J286" s="39"/>
      <c r="K286" s="39"/>
      <c r="L286" s="43"/>
      <c r="M286" s="227"/>
      <c r="N286" s="228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179</v>
      </c>
      <c r="AU286" s="16" t="s">
        <v>85</v>
      </c>
    </row>
    <row r="287" s="2" customFormat="1">
      <c r="A287" s="37"/>
      <c r="B287" s="38"/>
      <c r="C287" s="39"/>
      <c r="D287" s="229" t="s">
        <v>181</v>
      </c>
      <c r="E287" s="39"/>
      <c r="F287" s="230" t="s">
        <v>649</v>
      </c>
      <c r="G287" s="39"/>
      <c r="H287" s="39"/>
      <c r="I287" s="226"/>
      <c r="J287" s="39"/>
      <c r="K287" s="39"/>
      <c r="L287" s="43"/>
      <c r="M287" s="227"/>
      <c r="N287" s="228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181</v>
      </c>
      <c r="AU287" s="16" t="s">
        <v>85</v>
      </c>
    </row>
    <row r="288" s="12" customFormat="1" ht="22.8" customHeight="1">
      <c r="A288" s="12"/>
      <c r="B288" s="195"/>
      <c r="C288" s="196"/>
      <c r="D288" s="197" t="s">
        <v>75</v>
      </c>
      <c r="E288" s="209" t="s">
        <v>407</v>
      </c>
      <c r="F288" s="209" t="s">
        <v>408</v>
      </c>
      <c r="G288" s="196"/>
      <c r="H288" s="196"/>
      <c r="I288" s="199"/>
      <c r="J288" s="210">
        <f>BK288</f>
        <v>0</v>
      </c>
      <c r="K288" s="196"/>
      <c r="L288" s="201"/>
      <c r="M288" s="202"/>
      <c r="N288" s="203"/>
      <c r="O288" s="203"/>
      <c r="P288" s="204">
        <f>SUM(P289:P290)</f>
        <v>0</v>
      </c>
      <c r="Q288" s="203"/>
      <c r="R288" s="204">
        <f>SUM(R289:R290)</f>
        <v>0</v>
      </c>
      <c r="S288" s="203"/>
      <c r="T288" s="205">
        <f>SUM(T289:T290)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6" t="s">
        <v>83</v>
      </c>
      <c r="AT288" s="207" t="s">
        <v>75</v>
      </c>
      <c r="AU288" s="207" t="s">
        <v>83</v>
      </c>
      <c r="AY288" s="206" t="s">
        <v>170</v>
      </c>
      <c r="BK288" s="208">
        <f>SUM(BK289:BK290)</f>
        <v>0</v>
      </c>
    </row>
    <row r="289" s="2" customFormat="1" ht="24.15" customHeight="1">
      <c r="A289" s="37"/>
      <c r="B289" s="38"/>
      <c r="C289" s="211" t="s">
        <v>650</v>
      </c>
      <c r="D289" s="211" t="s">
        <v>172</v>
      </c>
      <c r="E289" s="212" t="s">
        <v>410</v>
      </c>
      <c r="F289" s="213" t="s">
        <v>411</v>
      </c>
      <c r="G289" s="214" t="s">
        <v>225</v>
      </c>
      <c r="H289" s="215">
        <v>6060.8059999999996</v>
      </c>
      <c r="I289" s="216"/>
      <c r="J289" s="217">
        <f>ROUND(I289*H289,2)</f>
        <v>0</v>
      </c>
      <c r="K289" s="213" t="s">
        <v>176</v>
      </c>
      <c r="L289" s="43"/>
      <c r="M289" s="218" t="s">
        <v>19</v>
      </c>
      <c r="N289" s="219" t="s">
        <v>47</v>
      </c>
      <c r="O289" s="83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2" t="s">
        <v>177</v>
      </c>
      <c r="AT289" s="222" t="s">
        <v>172</v>
      </c>
      <c r="AU289" s="222" t="s">
        <v>85</v>
      </c>
      <c r="AY289" s="16" t="s">
        <v>170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6" t="s">
        <v>83</v>
      </c>
      <c r="BK289" s="223">
        <f>ROUND(I289*H289,2)</f>
        <v>0</v>
      </c>
      <c r="BL289" s="16" t="s">
        <v>177</v>
      </c>
      <c r="BM289" s="222" t="s">
        <v>651</v>
      </c>
    </row>
    <row r="290" s="2" customFormat="1">
      <c r="A290" s="37"/>
      <c r="B290" s="38"/>
      <c r="C290" s="39"/>
      <c r="D290" s="224" t="s">
        <v>179</v>
      </c>
      <c r="E290" s="39"/>
      <c r="F290" s="225" t="s">
        <v>413</v>
      </c>
      <c r="G290" s="39"/>
      <c r="H290" s="39"/>
      <c r="I290" s="226"/>
      <c r="J290" s="39"/>
      <c r="K290" s="39"/>
      <c r="L290" s="43"/>
      <c r="M290" s="227"/>
      <c r="N290" s="228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179</v>
      </c>
      <c r="AU290" s="16" t="s">
        <v>85</v>
      </c>
    </row>
    <row r="291" s="12" customFormat="1" ht="25.92" customHeight="1">
      <c r="A291" s="12"/>
      <c r="B291" s="195"/>
      <c r="C291" s="196"/>
      <c r="D291" s="197" t="s">
        <v>75</v>
      </c>
      <c r="E291" s="198" t="s">
        <v>414</v>
      </c>
      <c r="F291" s="198" t="s">
        <v>415</v>
      </c>
      <c r="G291" s="196"/>
      <c r="H291" s="196"/>
      <c r="I291" s="199"/>
      <c r="J291" s="200">
        <f>BK291</f>
        <v>0</v>
      </c>
      <c r="K291" s="196"/>
      <c r="L291" s="201"/>
      <c r="M291" s="202"/>
      <c r="N291" s="203"/>
      <c r="O291" s="203"/>
      <c r="P291" s="204">
        <f>P292+SUM(P293:P305)+P311+P314+P317+P321</f>
        <v>0</v>
      </c>
      <c r="Q291" s="203"/>
      <c r="R291" s="204">
        <f>R292+SUM(R293:R305)+R311+R314+R317+R321</f>
        <v>0</v>
      </c>
      <c r="S291" s="203"/>
      <c r="T291" s="205">
        <f>T292+SUM(T293:T305)+T311+T314+T317+T321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6" t="s">
        <v>200</v>
      </c>
      <c r="AT291" s="207" t="s">
        <v>75</v>
      </c>
      <c r="AU291" s="207" t="s">
        <v>76</v>
      </c>
      <c r="AY291" s="206" t="s">
        <v>170</v>
      </c>
      <c r="BK291" s="208">
        <f>BK292+SUM(BK293:BK305)+BK311+BK314+BK317+BK321</f>
        <v>0</v>
      </c>
    </row>
    <row r="292" s="2" customFormat="1" ht="16.5" customHeight="1">
      <c r="A292" s="37"/>
      <c r="B292" s="38"/>
      <c r="C292" s="211" t="s">
        <v>652</v>
      </c>
      <c r="D292" s="211" t="s">
        <v>172</v>
      </c>
      <c r="E292" s="212" t="s">
        <v>419</v>
      </c>
      <c r="F292" s="213" t="s">
        <v>420</v>
      </c>
      <c r="G292" s="214" t="s">
        <v>421</v>
      </c>
      <c r="H292" s="215">
        <v>1</v>
      </c>
      <c r="I292" s="216"/>
      <c r="J292" s="217">
        <f>ROUND(I292*H292,2)</f>
        <v>0</v>
      </c>
      <c r="K292" s="213" t="s">
        <v>176</v>
      </c>
      <c r="L292" s="43"/>
      <c r="M292" s="218" t="s">
        <v>19</v>
      </c>
      <c r="N292" s="219" t="s">
        <v>47</v>
      </c>
      <c r="O292" s="83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2" t="s">
        <v>422</v>
      </c>
      <c r="AT292" s="222" t="s">
        <v>172</v>
      </c>
      <c r="AU292" s="222" t="s">
        <v>83</v>
      </c>
      <c r="AY292" s="16" t="s">
        <v>170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6" t="s">
        <v>83</v>
      </c>
      <c r="BK292" s="223">
        <f>ROUND(I292*H292,2)</f>
        <v>0</v>
      </c>
      <c r="BL292" s="16" t="s">
        <v>422</v>
      </c>
      <c r="BM292" s="222" t="s">
        <v>653</v>
      </c>
    </row>
    <row r="293" s="2" customFormat="1">
      <c r="A293" s="37"/>
      <c r="B293" s="38"/>
      <c r="C293" s="39"/>
      <c r="D293" s="224" t="s">
        <v>179</v>
      </c>
      <c r="E293" s="39"/>
      <c r="F293" s="225" t="s">
        <v>424</v>
      </c>
      <c r="G293" s="39"/>
      <c r="H293" s="39"/>
      <c r="I293" s="226"/>
      <c r="J293" s="39"/>
      <c r="K293" s="39"/>
      <c r="L293" s="43"/>
      <c r="M293" s="227"/>
      <c r="N293" s="228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179</v>
      </c>
      <c r="AU293" s="16" t="s">
        <v>83</v>
      </c>
    </row>
    <row r="294" s="2" customFormat="1" ht="16.5" customHeight="1">
      <c r="A294" s="37"/>
      <c r="B294" s="38"/>
      <c r="C294" s="211" t="s">
        <v>654</v>
      </c>
      <c r="D294" s="211" t="s">
        <v>172</v>
      </c>
      <c r="E294" s="212" t="s">
        <v>655</v>
      </c>
      <c r="F294" s="213" t="s">
        <v>656</v>
      </c>
      <c r="G294" s="214" t="s">
        <v>355</v>
      </c>
      <c r="H294" s="215">
        <v>2</v>
      </c>
      <c r="I294" s="216"/>
      <c r="J294" s="217">
        <f>ROUND(I294*H294,2)</f>
        <v>0</v>
      </c>
      <c r="K294" s="213" t="s">
        <v>176</v>
      </c>
      <c r="L294" s="43"/>
      <c r="M294" s="218" t="s">
        <v>19</v>
      </c>
      <c r="N294" s="219" t="s">
        <v>47</v>
      </c>
      <c r="O294" s="83"/>
      <c r="P294" s="220">
        <f>O294*H294</f>
        <v>0</v>
      </c>
      <c r="Q294" s="220">
        <v>0</v>
      </c>
      <c r="R294" s="220">
        <f>Q294*H294</f>
        <v>0</v>
      </c>
      <c r="S294" s="220">
        <v>0</v>
      </c>
      <c r="T294" s="22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2" t="s">
        <v>422</v>
      </c>
      <c r="AT294" s="222" t="s">
        <v>172</v>
      </c>
      <c r="AU294" s="222" t="s">
        <v>83</v>
      </c>
      <c r="AY294" s="16" t="s">
        <v>170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6" t="s">
        <v>83</v>
      </c>
      <c r="BK294" s="223">
        <f>ROUND(I294*H294,2)</f>
        <v>0</v>
      </c>
      <c r="BL294" s="16" t="s">
        <v>422</v>
      </c>
      <c r="BM294" s="222" t="s">
        <v>657</v>
      </c>
    </row>
    <row r="295" s="2" customFormat="1">
      <c r="A295" s="37"/>
      <c r="B295" s="38"/>
      <c r="C295" s="39"/>
      <c r="D295" s="224" t="s">
        <v>179</v>
      </c>
      <c r="E295" s="39"/>
      <c r="F295" s="225" t="s">
        <v>658</v>
      </c>
      <c r="G295" s="39"/>
      <c r="H295" s="39"/>
      <c r="I295" s="226"/>
      <c r="J295" s="39"/>
      <c r="K295" s="39"/>
      <c r="L295" s="43"/>
      <c r="M295" s="227"/>
      <c r="N295" s="228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179</v>
      </c>
      <c r="AU295" s="16" t="s">
        <v>83</v>
      </c>
    </row>
    <row r="296" s="2" customFormat="1" ht="16.5" customHeight="1">
      <c r="A296" s="37"/>
      <c r="B296" s="38"/>
      <c r="C296" s="211" t="s">
        <v>659</v>
      </c>
      <c r="D296" s="211" t="s">
        <v>172</v>
      </c>
      <c r="E296" s="212" t="s">
        <v>426</v>
      </c>
      <c r="F296" s="213" t="s">
        <v>427</v>
      </c>
      <c r="G296" s="214" t="s">
        <v>421</v>
      </c>
      <c r="H296" s="215">
        <v>1</v>
      </c>
      <c r="I296" s="216"/>
      <c r="J296" s="217">
        <f>ROUND(I296*H296,2)</f>
        <v>0</v>
      </c>
      <c r="K296" s="213" t="s">
        <v>176</v>
      </c>
      <c r="L296" s="43"/>
      <c r="M296" s="218" t="s">
        <v>19</v>
      </c>
      <c r="N296" s="219" t="s">
        <v>47</v>
      </c>
      <c r="O296" s="83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2" t="s">
        <v>422</v>
      </c>
      <c r="AT296" s="222" t="s">
        <v>172</v>
      </c>
      <c r="AU296" s="222" t="s">
        <v>83</v>
      </c>
      <c r="AY296" s="16" t="s">
        <v>170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6" t="s">
        <v>83</v>
      </c>
      <c r="BK296" s="223">
        <f>ROUND(I296*H296,2)</f>
        <v>0</v>
      </c>
      <c r="BL296" s="16" t="s">
        <v>422</v>
      </c>
      <c r="BM296" s="222" t="s">
        <v>660</v>
      </c>
    </row>
    <row r="297" s="2" customFormat="1">
      <c r="A297" s="37"/>
      <c r="B297" s="38"/>
      <c r="C297" s="39"/>
      <c r="D297" s="224" t="s">
        <v>179</v>
      </c>
      <c r="E297" s="39"/>
      <c r="F297" s="225" t="s">
        <v>429</v>
      </c>
      <c r="G297" s="39"/>
      <c r="H297" s="39"/>
      <c r="I297" s="226"/>
      <c r="J297" s="39"/>
      <c r="K297" s="39"/>
      <c r="L297" s="43"/>
      <c r="M297" s="227"/>
      <c r="N297" s="228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179</v>
      </c>
      <c r="AU297" s="16" t="s">
        <v>83</v>
      </c>
    </row>
    <row r="298" s="2" customFormat="1">
      <c r="A298" s="37"/>
      <c r="B298" s="38"/>
      <c r="C298" s="39"/>
      <c r="D298" s="229" t="s">
        <v>181</v>
      </c>
      <c r="E298" s="39"/>
      <c r="F298" s="230" t="s">
        <v>430</v>
      </c>
      <c r="G298" s="39"/>
      <c r="H298" s="39"/>
      <c r="I298" s="226"/>
      <c r="J298" s="39"/>
      <c r="K298" s="39"/>
      <c r="L298" s="43"/>
      <c r="M298" s="227"/>
      <c r="N298" s="228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181</v>
      </c>
      <c r="AU298" s="16" t="s">
        <v>83</v>
      </c>
    </row>
    <row r="299" s="2" customFormat="1" ht="16.5" customHeight="1">
      <c r="A299" s="37"/>
      <c r="B299" s="38"/>
      <c r="C299" s="211" t="s">
        <v>661</v>
      </c>
      <c r="D299" s="211" t="s">
        <v>172</v>
      </c>
      <c r="E299" s="212" t="s">
        <v>432</v>
      </c>
      <c r="F299" s="213" t="s">
        <v>433</v>
      </c>
      <c r="G299" s="214" t="s">
        <v>421</v>
      </c>
      <c r="H299" s="215">
        <v>1</v>
      </c>
      <c r="I299" s="216"/>
      <c r="J299" s="217">
        <f>ROUND(I299*H299,2)</f>
        <v>0</v>
      </c>
      <c r="K299" s="213" t="s">
        <v>176</v>
      </c>
      <c r="L299" s="43"/>
      <c r="M299" s="218" t="s">
        <v>19</v>
      </c>
      <c r="N299" s="219" t="s">
        <v>47</v>
      </c>
      <c r="O299" s="83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2" t="s">
        <v>422</v>
      </c>
      <c r="AT299" s="222" t="s">
        <v>172</v>
      </c>
      <c r="AU299" s="222" t="s">
        <v>83</v>
      </c>
      <c r="AY299" s="16" t="s">
        <v>170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6" t="s">
        <v>83</v>
      </c>
      <c r="BK299" s="223">
        <f>ROUND(I299*H299,2)</f>
        <v>0</v>
      </c>
      <c r="BL299" s="16" t="s">
        <v>422</v>
      </c>
      <c r="BM299" s="222" t="s">
        <v>662</v>
      </c>
    </row>
    <row r="300" s="2" customFormat="1">
      <c r="A300" s="37"/>
      <c r="B300" s="38"/>
      <c r="C300" s="39"/>
      <c r="D300" s="224" t="s">
        <v>179</v>
      </c>
      <c r="E300" s="39"/>
      <c r="F300" s="225" t="s">
        <v>435</v>
      </c>
      <c r="G300" s="39"/>
      <c r="H300" s="39"/>
      <c r="I300" s="226"/>
      <c r="J300" s="39"/>
      <c r="K300" s="39"/>
      <c r="L300" s="43"/>
      <c r="M300" s="227"/>
      <c r="N300" s="228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179</v>
      </c>
      <c r="AU300" s="16" t="s">
        <v>83</v>
      </c>
    </row>
    <row r="301" s="2" customFormat="1" ht="16.5" customHeight="1">
      <c r="A301" s="37"/>
      <c r="B301" s="38"/>
      <c r="C301" s="211" t="s">
        <v>663</v>
      </c>
      <c r="D301" s="211" t="s">
        <v>172</v>
      </c>
      <c r="E301" s="212" t="s">
        <v>437</v>
      </c>
      <c r="F301" s="213" t="s">
        <v>438</v>
      </c>
      <c r="G301" s="214" t="s">
        <v>421</v>
      </c>
      <c r="H301" s="215">
        <v>1</v>
      </c>
      <c r="I301" s="216"/>
      <c r="J301" s="217">
        <f>ROUND(I301*H301,2)</f>
        <v>0</v>
      </c>
      <c r="K301" s="213" t="s">
        <v>176</v>
      </c>
      <c r="L301" s="43"/>
      <c r="M301" s="218" t="s">
        <v>19</v>
      </c>
      <c r="N301" s="219" t="s">
        <v>47</v>
      </c>
      <c r="O301" s="83"/>
      <c r="P301" s="220">
        <f>O301*H301</f>
        <v>0</v>
      </c>
      <c r="Q301" s="220">
        <v>0</v>
      </c>
      <c r="R301" s="220">
        <f>Q301*H301</f>
        <v>0</v>
      </c>
      <c r="S301" s="220">
        <v>0</v>
      </c>
      <c r="T301" s="22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2" t="s">
        <v>422</v>
      </c>
      <c r="AT301" s="222" t="s">
        <v>172</v>
      </c>
      <c r="AU301" s="222" t="s">
        <v>83</v>
      </c>
      <c r="AY301" s="16" t="s">
        <v>170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6" t="s">
        <v>83</v>
      </c>
      <c r="BK301" s="223">
        <f>ROUND(I301*H301,2)</f>
        <v>0</v>
      </c>
      <c r="BL301" s="16" t="s">
        <v>422</v>
      </c>
      <c r="BM301" s="222" t="s">
        <v>664</v>
      </c>
    </row>
    <row r="302" s="2" customFormat="1">
      <c r="A302" s="37"/>
      <c r="B302" s="38"/>
      <c r="C302" s="39"/>
      <c r="D302" s="224" t="s">
        <v>179</v>
      </c>
      <c r="E302" s="39"/>
      <c r="F302" s="225" t="s">
        <v>440</v>
      </c>
      <c r="G302" s="39"/>
      <c r="H302" s="39"/>
      <c r="I302" s="226"/>
      <c r="J302" s="39"/>
      <c r="K302" s="39"/>
      <c r="L302" s="43"/>
      <c r="M302" s="227"/>
      <c r="N302" s="228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179</v>
      </c>
      <c r="AU302" s="16" t="s">
        <v>83</v>
      </c>
    </row>
    <row r="303" s="2" customFormat="1" ht="16.5" customHeight="1">
      <c r="A303" s="37"/>
      <c r="B303" s="38"/>
      <c r="C303" s="211" t="s">
        <v>665</v>
      </c>
      <c r="D303" s="211" t="s">
        <v>172</v>
      </c>
      <c r="E303" s="212" t="s">
        <v>442</v>
      </c>
      <c r="F303" s="213" t="s">
        <v>443</v>
      </c>
      <c r="G303" s="214" t="s">
        <v>421</v>
      </c>
      <c r="H303" s="215">
        <v>1</v>
      </c>
      <c r="I303" s="216"/>
      <c r="J303" s="217">
        <f>ROUND(I303*H303,2)</f>
        <v>0</v>
      </c>
      <c r="K303" s="213" t="s">
        <v>176</v>
      </c>
      <c r="L303" s="43"/>
      <c r="M303" s="218" t="s">
        <v>19</v>
      </c>
      <c r="N303" s="219" t="s">
        <v>47</v>
      </c>
      <c r="O303" s="83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2" t="s">
        <v>422</v>
      </c>
      <c r="AT303" s="222" t="s">
        <v>172</v>
      </c>
      <c r="AU303" s="222" t="s">
        <v>83</v>
      </c>
      <c r="AY303" s="16" t="s">
        <v>170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6" t="s">
        <v>83</v>
      </c>
      <c r="BK303" s="223">
        <f>ROUND(I303*H303,2)</f>
        <v>0</v>
      </c>
      <c r="BL303" s="16" t="s">
        <v>422</v>
      </c>
      <c r="BM303" s="222" t="s">
        <v>666</v>
      </c>
    </row>
    <row r="304" s="2" customFormat="1">
      <c r="A304" s="37"/>
      <c r="B304" s="38"/>
      <c r="C304" s="39"/>
      <c r="D304" s="224" t="s">
        <v>179</v>
      </c>
      <c r="E304" s="39"/>
      <c r="F304" s="225" t="s">
        <v>445</v>
      </c>
      <c r="G304" s="39"/>
      <c r="H304" s="39"/>
      <c r="I304" s="226"/>
      <c r="J304" s="39"/>
      <c r="K304" s="39"/>
      <c r="L304" s="43"/>
      <c r="M304" s="227"/>
      <c r="N304" s="228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179</v>
      </c>
      <c r="AU304" s="16" t="s">
        <v>83</v>
      </c>
    </row>
    <row r="305" s="12" customFormat="1" ht="22.8" customHeight="1">
      <c r="A305" s="12"/>
      <c r="B305" s="195"/>
      <c r="C305" s="196"/>
      <c r="D305" s="197" t="s">
        <v>75</v>
      </c>
      <c r="E305" s="209" t="s">
        <v>446</v>
      </c>
      <c r="F305" s="209" t="s">
        <v>447</v>
      </c>
      <c r="G305" s="196"/>
      <c r="H305" s="196"/>
      <c r="I305" s="199"/>
      <c r="J305" s="210">
        <f>BK305</f>
        <v>0</v>
      </c>
      <c r="K305" s="196"/>
      <c r="L305" s="201"/>
      <c r="M305" s="202"/>
      <c r="N305" s="203"/>
      <c r="O305" s="203"/>
      <c r="P305" s="204">
        <f>SUM(P306:P310)</f>
        <v>0</v>
      </c>
      <c r="Q305" s="203"/>
      <c r="R305" s="204">
        <f>SUM(R306:R310)</f>
        <v>0</v>
      </c>
      <c r="S305" s="203"/>
      <c r="T305" s="205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6" t="s">
        <v>200</v>
      </c>
      <c r="AT305" s="207" t="s">
        <v>75</v>
      </c>
      <c r="AU305" s="207" t="s">
        <v>83</v>
      </c>
      <c r="AY305" s="206" t="s">
        <v>170</v>
      </c>
      <c r="BK305" s="208">
        <f>SUM(BK306:BK310)</f>
        <v>0</v>
      </c>
    </row>
    <row r="306" s="2" customFormat="1" ht="16.5" customHeight="1">
      <c r="A306" s="37"/>
      <c r="B306" s="38"/>
      <c r="C306" s="211" t="s">
        <v>667</v>
      </c>
      <c r="D306" s="211" t="s">
        <v>172</v>
      </c>
      <c r="E306" s="212" t="s">
        <v>449</v>
      </c>
      <c r="F306" s="213" t="s">
        <v>450</v>
      </c>
      <c r="G306" s="214" t="s">
        <v>421</v>
      </c>
      <c r="H306" s="215">
        <v>1</v>
      </c>
      <c r="I306" s="216"/>
      <c r="J306" s="217">
        <f>ROUND(I306*H306,2)</f>
        <v>0</v>
      </c>
      <c r="K306" s="213" t="s">
        <v>176</v>
      </c>
      <c r="L306" s="43"/>
      <c r="M306" s="218" t="s">
        <v>19</v>
      </c>
      <c r="N306" s="219" t="s">
        <v>47</v>
      </c>
      <c r="O306" s="83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2" t="s">
        <v>422</v>
      </c>
      <c r="AT306" s="222" t="s">
        <v>172</v>
      </c>
      <c r="AU306" s="222" t="s">
        <v>85</v>
      </c>
      <c r="AY306" s="16" t="s">
        <v>170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6" t="s">
        <v>83</v>
      </c>
      <c r="BK306" s="223">
        <f>ROUND(I306*H306,2)</f>
        <v>0</v>
      </c>
      <c r="BL306" s="16" t="s">
        <v>422</v>
      </c>
      <c r="BM306" s="222" t="s">
        <v>668</v>
      </c>
    </row>
    <row r="307" s="2" customFormat="1">
      <c r="A307" s="37"/>
      <c r="B307" s="38"/>
      <c r="C307" s="39"/>
      <c r="D307" s="224" t="s">
        <v>179</v>
      </c>
      <c r="E307" s="39"/>
      <c r="F307" s="225" t="s">
        <v>452</v>
      </c>
      <c r="G307" s="39"/>
      <c r="H307" s="39"/>
      <c r="I307" s="226"/>
      <c r="J307" s="39"/>
      <c r="K307" s="39"/>
      <c r="L307" s="43"/>
      <c r="M307" s="227"/>
      <c r="N307" s="228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179</v>
      </c>
      <c r="AU307" s="16" t="s">
        <v>85</v>
      </c>
    </row>
    <row r="308" s="2" customFormat="1" ht="16.5" customHeight="1">
      <c r="A308" s="37"/>
      <c r="B308" s="38"/>
      <c r="C308" s="211" t="s">
        <v>669</v>
      </c>
      <c r="D308" s="211" t="s">
        <v>172</v>
      </c>
      <c r="E308" s="212" t="s">
        <v>454</v>
      </c>
      <c r="F308" s="213" t="s">
        <v>455</v>
      </c>
      <c r="G308" s="214" t="s">
        <v>456</v>
      </c>
      <c r="H308" s="215">
        <v>1</v>
      </c>
      <c r="I308" s="216"/>
      <c r="J308" s="217">
        <f>ROUND(I308*H308,2)</f>
        <v>0</v>
      </c>
      <c r="K308" s="213" t="s">
        <v>176</v>
      </c>
      <c r="L308" s="43"/>
      <c r="M308" s="218" t="s">
        <v>19</v>
      </c>
      <c r="N308" s="219" t="s">
        <v>47</v>
      </c>
      <c r="O308" s="83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2" t="s">
        <v>422</v>
      </c>
      <c r="AT308" s="222" t="s">
        <v>172</v>
      </c>
      <c r="AU308" s="222" t="s">
        <v>85</v>
      </c>
      <c r="AY308" s="16" t="s">
        <v>170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6" t="s">
        <v>83</v>
      </c>
      <c r="BK308" s="223">
        <f>ROUND(I308*H308,2)</f>
        <v>0</v>
      </c>
      <c r="BL308" s="16" t="s">
        <v>422</v>
      </c>
      <c r="BM308" s="222" t="s">
        <v>670</v>
      </c>
    </row>
    <row r="309" s="2" customFormat="1">
      <c r="A309" s="37"/>
      <c r="B309" s="38"/>
      <c r="C309" s="39"/>
      <c r="D309" s="224" t="s">
        <v>179</v>
      </c>
      <c r="E309" s="39"/>
      <c r="F309" s="225" t="s">
        <v>458</v>
      </c>
      <c r="G309" s="39"/>
      <c r="H309" s="39"/>
      <c r="I309" s="226"/>
      <c r="J309" s="39"/>
      <c r="K309" s="39"/>
      <c r="L309" s="43"/>
      <c r="M309" s="227"/>
      <c r="N309" s="228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179</v>
      </c>
      <c r="AU309" s="16" t="s">
        <v>85</v>
      </c>
    </row>
    <row r="310" s="12" customFormat="1" ht="20.88" customHeight="1">
      <c r="A310" s="12"/>
      <c r="B310" s="195"/>
      <c r="C310" s="196"/>
      <c r="D310" s="197" t="s">
        <v>75</v>
      </c>
      <c r="E310" s="209" t="s">
        <v>416</v>
      </c>
      <c r="F310" s="209" t="s">
        <v>417</v>
      </c>
      <c r="G310" s="196"/>
      <c r="H310" s="196"/>
      <c r="I310" s="199"/>
      <c r="J310" s="210">
        <f>BK310</f>
        <v>0</v>
      </c>
      <c r="K310" s="196"/>
      <c r="L310" s="201"/>
      <c r="M310" s="202"/>
      <c r="N310" s="203"/>
      <c r="O310" s="203"/>
      <c r="P310" s="204">
        <v>0</v>
      </c>
      <c r="Q310" s="203"/>
      <c r="R310" s="204">
        <v>0</v>
      </c>
      <c r="S310" s="203"/>
      <c r="T310" s="205"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6" t="s">
        <v>200</v>
      </c>
      <c r="AT310" s="207" t="s">
        <v>75</v>
      </c>
      <c r="AU310" s="207" t="s">
        <v>85</v>
      </c>
      <c r="AY310" s="206" t="s">
        <v>170</v>
      </c>
      <c r="BK310" s="208">
        <v>0</v>
      </c>
    </row>
    <row r="311" s="12" customFormat="1" ht="22.8" customHeight="1">
      <c r="A311" s="12"/>
      <c r="B311" s="195"/>
      <c r="C311" s="196"/>
      <c r="D311" s="197" t="s">
        <v>75</v>
      </c>
      <c r="E311" s="209" t="s">
        <v>459</v>
      </c>
      <c r="F311" s="209" t="s">
        <v>460</v>
      </c>
      <c r="G311" s="196"/>
      <c r="H311" s="196"/>
      <c r="I311" s="199"/>
      <c r="J311" s="210">
        <f>BK311</f>
        <v>0</v>
      </c>
      <c r="K311" s="196"/>
      <c r="L311" s="201"/>
      <c r="M311" s="202"/>
      <c r="N311" s="203"/>
      <c r="O311" s="203"/>
      <c r="P311" s="204">
        <f>SUM(P312:P313)</f>
        <v>0</v>
      </c>
      <c r="Q311" s="203"/>
      <c r="R311" s="204">
        <f>SUM(R312:R313)</f>
        <v>0</v>
      </c>
      <c r="S311" s="203"/>
      <c r="T311" s="205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6" t="s">
        <v>200</v>
      </c>
      <c r="AT311" s="207" t="s">
        <v>75</v>
      </c>
      <c r="AU311" s="207" t="s">
        <v>83</v>
      </c>
      <c r="AY311" s="206" t="s">
        <v>170</v>
      </c>
      <c r="BK311" s="208">
        <f>SUM(BK312:BK313)</f>
        <v>0</v>
      </c>
    </row>
    <row r="312" s="2" customFormat="1" ht="16.5" customHeight="1">
      <c r="A312" s="37"/>
      <c r="B312" s="38"/>
      <c r="C312" s="211" t="s">
        <v>671</v>
      </c>
      <c r="D312" s="211" t="s">
        <v>172</v>
      </c>
      <c r="E312" s="212" t="s">
        <v>462</v>
      </c>
      <c r="F312" s="213" t="s">
        <v>463</v>
      </c>
      <c r="G312" s="214" t="s">
        <v>421</v>
      </c>
      <c r="H312" s="215">
        <v>4</v>
      </c>
      <c r="I312" s="216"/>
      <c r="J312" s="217">
        <f>ROUND(I312*H312,2)</f>
        <v>0</v>
      </c>
      <c r="K312" s="213" t="s">
        <v>176</v>
      </c>
      <c r="L312" s="43"/>
      <c r="M312" s="218" t="s">
        <v>19</v>
      </c>
      <c r="N312" s="219" t="s">
        <v>47</v>
      </c>
      <c r="O312" s="83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2" t="s">
        <v>422</v>
      </c>
      <c r="AT312" s="222" t="s">
        <v>172</v>
      </c>
      <c r="AU312" s="222" t="s">
        <v>85</v>
      </c>
      <c r="AY312" s="16" t="s">
        <v>170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6" t="s">
        <v>83</v>
      </c>
      <c r="BK312" s="223">
        <f>ROUND(I312*H312,2)</f>
        <v>0</v>
      </c>
      <c r="BL312" s="16" t="s">
        <v>422</v>
      </c>
      <c r="BM312" s="222" t="s">
        <v>672</v>
      </c>
    </row>
    <row r="313" s="2" customFormat="1">
      <c r="A313" s="37"/>
      <c r="B313" s="38"/>
      <c r="C313" s="39"/>
      <c r="D313" s="224" t="s">
        <v>179</v>
      </c>
      <c r="E313" s="39"/>
      <c r="F313" s="225" t="s">
        <v>465</v>
      </c>
      <c r="G313" s="39"/>
      <c r="H313" s="39"/>
      <c r="I313" s="226"/>
      <c r="J313" s="39"/>
      <c r="K313" s="39"/>
      <c r="L313" s="43"/>
      <c r="M313" s="227"/>
      <c r="N313" s="228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179</v>
      </c>
      <c r="AU313" s="16" t="s">
        <v>85</v>
      </c>
    </row>
    <row r="314" s="12" customFormat="1" ht="22.8" customHeight="1">
      <c r="A314" s="12"/>
      <c r="B314" s="195"/>
      <c r="C314" s="196"/>
      <c r="D314" s="197" t="s">
        <v>75</v>
      </c>
      <c r="E314" s="209" t="s">
        <v>466</v>
      </c>
      <c r="F314" s="209" t="s">
        <v>467</v>
      </c>
      <c r="G314" s="196"/>
      <c r="H314" s="196"/>
      <c r="I314" s="199"/>
      <c r="J314" s="210">
        <f>BK314</f>
        <v>0</v>
      </c>
      <c r="K314" s="196"/>
      <c r="L314" s="201"/>
      <c r="M314" s="202"/>
      <c r="N314" s="203"/>
      <c r="O314" s="203"/>
      <c r="P314" s="204">
        <f>SUM(P315:P316)</f>
        <v>0</v>
      </c>
      <c r="Q314" s="203"/>
      <c r="R314" s="204">
        <f>SUM(R315:R316)</f>
        <v>0</v>
      </c>
      <c r="S314" s="203"/>
      <c r="T314" s="205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6" t="s">
        <v>200</v>
      </c>
      <c r="AT314" s="207" t="s">
        <v>75</v>
      </c>
      <c r="AU314" s="207" t="s">
        <v>83</v>
      </c>
      <c r="AY314" s="206" t="s">
        <v>170</v>
      </c>
      <c r="BK314" s="208">
        <f>SUM(BK315:BK316)</f>
        <v>0</v>
      </c>
    </row>
    <row r="315" s="2" customFormat="1" ht="16.5" customHeight="1">
      <c r="A315" s="37"/>
      <c r="B315" s="38"/>
      <c r="C315" s="211" t="s">
        <v>673</v>
      </c>
      <c r="D315" s="211" t="s">
        <v>172</v>
      </c>
      <c r="E315" s="212" t="s">
        <v>469</v>
      </c>
      <c r="F315" s="213" t="s">
        <v>470</v>
      </c>
      <c r="G315" s="214" t="s">
        <v>421</v>
      </c>
      <c r="H315" s="215">
        <v>1</v>
      </c>
      <c r="I315" s="216"/>
      <c r="J315" s="217">
        <f>ROUND(I315*H315,2)</f>
        <v>0</v>
      </c>
      <c r="K315" s="213" t="s">
        <v>176</v>
      </c>
      <c r="L315" s="43"/>
      <c r="M315" s="218" t="s">
        <v>19</v>
      </c>
      <c r="N315" s="219" t="s">
        <v>47</v>
      </c>
      <c r="O315" s="83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2" t="s">
        <v>422</v>
      </c>
      <c r="AT315" s="222" t="s">
        <v>172</v>
      </c>
      <c r="AU315" s="222" t="s">
        <v>85</v>
      </c>
      <c r="AY315" s="16" t="s">
        <v>170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83</v>
      </c>
      <c r="BK315" s="223">
        <f>ROUND(I315*H315,2)</f>
        <v>0</v>
      </c>
      <c r="BL315" s="16" t="s">
        <v>422</v>
      </c>
      <c r="BM315" s="222" t="s">
        <v>674</v>
      </c>
    </row>
    <row r="316" s="2" customFormat="1">
      <c r="A316" s="37"/>
      <c r="B316" s="38"/>
      <c r="C316" s="39"/>
      <c r="D316" s="224" t="s">
        <v>179</v>
      </c>
      <c r="E316" s="39"/>
      <c r="F316" s="225" t="s">
        <v>472</v>
      </c>
      <c r="G316" s="39"/>
      <c r="H316" s="39"/>
      <c r="I316" s="226"/>
      <c r="J316" s="39"/>
      <c r="K316" s="39"/>
      <c r="L316" s="43"/>
      <c r="M316" s="227"/>
      <c r="N316" s="228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179</v>
      </c>
      <c r="AU316" s="16" t="s">
        <v>85</v>
      </c>
    </row>
    <row r="317" s="12" customFormat="1" ht="22.8" customHeight="1">
      <c r="A317" s="12"/>
      <c r="B317" s="195"/>
      <c r="C317" s="196"/>
      <c r="D317" s="197" t="s">
        <v>75</v>
      </c>
      <c r="E317" s="209" t="s">
        <v>473</v>
      </c>
      <c r="F317" s="209" t="s">
        <v>474</v>
      </c>
      <c r="G317" s="196"/>
      <c r="H317" s="196"/>
      <c r="I317" s="199"/>
      <c r="J317" s="210">
        <f>BK317</f>
        <v>0</v>
      </c>
      <c r="K317" s="196"/>
      <c r="L317" s="201"/>
      <c r="M317" s="202"/>
      <c r="N317" s="203"/>
      <c r="O317" s="203"/>
      <c r="P317" s="204">
        <f>SUM(P318:P320)</f>
        <v>0</v>
      </c>
      <c r="Q317" s="203"/>
      <c r="R317" s="204">
        <f>SUM(R318:R320)</f>
        <v>0</v>
      </c>
      <c r="S317" s="203"/>
      <c r="T317" s="205">
        <f>SUM(T318:T320)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6" t="s">
        <v>200</v>
      </c>
      <c r="AT317" s="207" t="s">
        <v>75</v>
      </c>
      <c r="AU317" s="207" t="s">
        <v>83</v>
      </c>
      <c r="AY317" s="206" t="s">
        <v>170</v>
      </c>
      <c r="BK317" s="208">
        <f>SUM(BK318:BK320)</f>
        <v>0</v>
      </c>
    </row>
    <row r="318" s="2" customFormat="1" ht="16.5" customHeight="1">
      <c r="A318" s="37"/>
      <c r="B318" s="38"/>
      <c r="C318" s="211" t="s">
        <v>675</v>
      </c>
      <c r="D318" s="211" t="s">
        <v>172</v>
      </c>
      <c r="E318" s="212" t="s">
        <v>476</v>
      </c>
      <c r="F318" s="213" t="s">
        <v>477</v>
      </c>
      <c r="G318" s="214" t="s">
        <v>478</v>
      </c>
      <c r="H318" s="215">
        <v>1</v>
      </c>
      <c r="I318" s="216"/>
      <c r="J318" s="217">
        <f>ROUND(I318*H318,2)</f>
        <v>0</v>
      </c>
      <c r="K318" s="213" t="s">
        <v>176</v>
      </c>
      <c r="L318" s="43"/>
      <c r="M318" s="218" t="s">
        <v>19</v>
      </c>
      <c r="N318" s="219" t="s">
        <v>47</v>
      </c>
      <c r="O318" s="83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2" t="s">
        <v>422</v>
      </c>
      <c r="AT318" s="222" t="s">
        <v>172</v>
      </c>
      <c r="AU318" s="222" t="s">
        <v>85</v>
      </c>
      <c r="AY318" s="16" t="s">
        <v>170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6" t="s">
        <v>83</v>
      </c>
      <c r="BK318" s="223">
        <f>ROUND(I318*H318,2)</f>
        <v>0</v>
      </c>
      <c r="BL318" s="16" t="s">
        <v>422</v>
      </c>
      <c r="BM318" s="222" t="s">
        <v>676</v>
      </c>
    </row>
    <row r="319" s="2" customFormat="1">
      <c r="A319" s="37"/>
      <c r="B319" s="38"/>
      <c r="C319" s="39"/>
      <c r="D319" s="224" t="s">
        <v>179</v>
      </c>
      <c r="E319" s="39"/>
      <c r="F319" s="225" t="s">
        <v>480</v>
      </c>
      <c r="G319" s="39"/>
      <c r="H319" s="39"/>
      <c r="I319" s="226"/>
      <c r="J319" s="39"/>
      <c r="K319" s="39"/>
      <c r="L319" s="43"/>
      <c r="M319" s="227"/>
      <c r="N319" s="228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179</v>
      </c>
      <c r="AU319" s="16" t="s">
        <v>85</v>
      </c>
    </row>
    <row r="320" s="2" customFormat="1">
      <c r="A320" s="37"/>
      <c r="B320" s="38"/>
      <c r="C320" s="39"/>
      <c r="D320" s="229" t="s">
        <v>181</v>
      </c>
      <c r="E320" s="39"/>
      <c r="F320" s="230" t="s">
        <v>481</v>
      </c>
      <c r="G320" s="39"/>
      <c r="H320" s="39"/>
      <c r="I320" s="226"/>
      <c r="J320" s="39"/>
      <c r="K320" s="39"/>
      <c r="L320" s="43"/>
      <c r="M320" s="227"/>
      <c r="N320" s="228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181</v>
      </c>
      <c r="AU320" s="16" t="s">
        <v>85</v>
      </c>
    </row>
    <row r="321" s="12" customFormat="1" ht="22.8" customHeight="1">
      <c r="A321" s="12"/>
      <c r="B321" s="195"/>
      <c r="C321" s="196"/>
      <c r="D321" s="197" t="s">
        <v>75</v>
      </c>
      <c r="E321" s="209" t="s">
        <v>482</v>
      </c>
      <c r="F321" s="209" t="s">
        <v>483</v>
      </c>
      <c r="G321" s="196"/>
      <c r="H321" s="196"/>
      <c r="I321" s="199"/>
      <c r="J321" s="210">
        <f>BK321</f>
        <v>0</v>
      </c>
      <c r="K321" s="196"/>
      <c r="L321" s="201"/>
      <c r="M321" s="202"/>
      <c r="N321" s="203"/>
      <c r="O321" s="203"/>
      <c r="P321" s="204">
        <f>SUM(P322:P323)</f>
        <v>0</v>
      </c>
      <c r="Q321" s="203"/>
      <c r="R321" s="204">
        <f>SUM(R322:R323)</f>
        <v>0</v>
      </c>
      <c r="S321" s="203"/>
      <c r="T321" s="205">
        <f>SUM(T322:T323)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6" t="s">
        <v>200</v>
      </c>
      <c r="AT321" s="207" t="s">
        <v>75</v>
      </c>
      <c r="AU321" s="207" t="s">
        <v>83</v>
      </c>
      <c r="AY321" s="206" t="s">
        <v>170</v>
      </c>
      <c r="BK321" s="208">
        <f>SUM(BK322:BK323)</f>
        <v>0</v>
      </c>
    </row>
    <row r="322" s="2" customFormat="1" ht="16.5" customHeight="1">
      <c r="A322" s="37"/>
      <c r="B322" s="38"/>
      <c r="C322" s="211" t="s">
        <v>677</v>
      </c>
      <c r="D322" s="211" t="s">
        <v>172</v>
      </c>
      <c r="E322" s="212" t="s">
        <v>485</v>
      </c>
      <c r="F322" s="213" t="s">
        <v>486</v>
      </c>
      <c r="G322" s="214" t="s">
        <v>421</v>
      </c>
      <c r="H322" s="215">
        <v>1</v>
      </c>
      <c r="I322" s="216"/>
      <c r="J322" s="217">
        <f>ROUND(I322*H322,2)</f>
        <v>0</v>
      </c>
      <c r="K322" s="213" t="s">
        <v>176</v>
      </c>
      <c r="L322" s="43"/>
      <c r="M322" s="218" t="s">
        <v>19</v>
      </c>
      <c r="N322" s="219" t="s">
        <v>47</v>
      </c>
      <c r="O322" s="83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2" t="s">
        <v>422</v>
      </c>
      <c r="AT322" s="222" t="s">
        <v>172</v>
      </c>
      <c r="AU322" s="222" t="s">
        <v>85</v>
      </c>
      <c r="AY322" s="16" t="s">
        <v>170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16" t="s">
        <v>83</v>
      </c>
      <c r="BK322" s="223">
        <f>ROUND(I322*H322,2)</f>
        <v>0</v>
      </c>
      <c r="BL322" s="16" t="s">
        <v>422</v>
      </c>
      <c r="BM322" s="222" t="s">
        <v>678</v>
      </c>
    </row>
    <row r="323" s="2" customFormat="1">
      <c r="A323" s="37"/>
      <c r="B323" s="38"/>
      <c r="C323" s="39"/>
      <c r="D323" s="224" t="s">
        <v>179</v>
      </c>
      <c r="E323" s="39"/>
      <c r="F323" s="225" t="s">
        <v>488</v>
      </c>
      <c r="G323" s="39"/>
      <c r="H323" s="39"/>
      <c r="I323" s="226"/>
      <c r="J323" s="39"/>
      <c r="K323" s="39"/>
      <c r="L323" s="43"/>
      <c r="M323" s="241"/>
      <c r="N323" s="242"/>
      <c r="O323" s="243"/>
      <c r="P323" s="243"/>
      <c r="Q323" s="243"/>
      <c r="R323" s="243"/>
      <c r="S323" s="243"/>
      <c r="T323" s="24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179</v>
      </c>
      <c r="AU323" s="16" t="s">
        <v>85</v>
      </c>
    </row>
    <row r="324" s="2" customFormat="1" ht="6.96" customHeight="1">
      <c r="A324" s="37"/>
      <c r="B324" s="58"/>
      <c r="C324" s="59"/>
      <c r="D324" s="59"/>
      <c r="E324" s="59"/>
      <c r="F324" s="59"/>
      <c r="G324" s="59"/>
      <c r="H324" s="59"/>
      <c r="I324" s="59"/>
      <c r="J324" s="59"/>
      <c r="K324" s="59"/>
      <c r="L324" s="43"/>
      <c r="M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</row>
  </sheetData>
  <sheetProtection sheet="1" autoFilter="0" formatColumns="0" formatRows="0" objects="1" scenarios="1" spinCount="100000" saltValue="bj5nLumbDHn62busvxMlXgPaEk+I7KkOqMTu9aSf+qH5bfkM2+DkE6A8YgVfdQXJURmzcMl5M5RNjKGq0FWSjQ==" hashValue="fhYSHOMAJGCsKlibH3pCEAWj+ogaM0e9tQYBOW1yUeTJsLL+r3vT3OLhpGqxzKXgOlS1at25zhJ0TJWVdWazTA==" algorithmName="SHA-512" password="CC35"/>
  <autoFilter ref="C100:K3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5" r:id="rId1" display="https://podminky.urs.cz/item/CS_URS_2023_01/111251103"/>
    <hyperlink ref="F108" r:id="rId2" display="https://podminky.urs.cz/item/CS_URS_2023_01/112151013"/>
    <hyperlink ref="F111" r:id="rId3" display="https://podminky.urs.cz/item/CS_URS_2023_01/112201113"/>
    <hyperlink ref="F114" r:id="rId4" display="https://podminky.urs.cz/item/CS_URS_2023_01/113107222"/>
    <hyperlink ref="F117" r:id="rId5" display="https://podminky.urs.cz/item/CS_URS_2023_01/113107242"/>
    <hyperlink ref="F120" r:id="rId6" display="https://podminky.urs.cz/item/CS_URS_2023_01/561071111"/>
    <hyperlink ref="F124" r:id="rId7" display="https://podminky.urs.cz/item/CS_URS_2023_01/122251101"/>
    <hyperlink ref="F127" r:id="rId8" display="https://podminky.urs.cz/item/CS_URS_2023_01/122251104"/>
    <hyperlink ref="F130" r:id="rId9" display="https://podminky.urs.cz/item/CS_URS_2023_01/122251104"/>
    <hyperlink ref="F133" r:id="rId10" display="https://podminky.urs.cz/item/CS_URS_2023_01/162201402"/>
    <hyperlink ref="F136" r:id="rId11" display="https://podminky.urs.cz/item/CS_URS_2023_01/162651112"/>
    <hyperlink ref="F138" r:id="rId12" display="https://podminky.urs.cz/item/CS_URS_2023_01/162651112"/>
    <hyperlink ref="F141" r:id="rId13" display="https://podminky.urs.cz/item/CS_URS_2023_01/162651112"/>
    <hyperlink ref="F144" r:id="rId14" display="https://podminky.urs.cz/item/CS_URS_2023_01/171201201"/>
    <hyperlink ref="F147" r:id="rId15" display="https://podminky.urs.cz/item/CS_URS_2023_01/171201201"/>
    <hyperlink ref="F150" r:id="rId16" display="https://podminky.urs.cz/item/CS_URS_2023_01/171201201"/>
    <hyperlink ref="F153" r:id="rId17" display="https://podminky.urs.cz/item/CS_URS_2023_01/171201231"/>
    <hyperlink ref="F156" r:id="rId18" display="https://podminky.urs.cz/item/CS_URS_2023_01/171201231"/>
    <hyperlink ref="F159" r:id="rId19" display="https://podminky.urs.cz/item/CS_URS_2023_01/171201231"/>
    <hyperlink ref="F162" r:id="rId20" display="https://podminky.urs.cz/item/CS_URS_2023_01/175151101"/>
    <hyperlink ref="F167" r:id="rId21" display="https://podminky.urs.cz/item/CS_URS_2023_01/181101141"/>
    <hyperlink ref="F170" r:id="rId22" display="https://podminky.urs.cz/item/CS_URS_2023_01/181101141"/>
    <hyperlink ref="F173" r:id="rId23" display="https://podminky.urs.cz/item/CS_URS_2023_01/181951112"/>
    <hyperlink ref="F176" r:id="rId24" display="https://podminky.urs.cz/item/CS_URS_2023_01/181951112"/>
    <hyperlink ref="F179" r:id="rId25" display="https://podminky.urs.cz/item/CS_URS_2023_01/181951112"/>
    <hyperlink ref="F183" r:id="rId26" display="https://podminky.urs.cz/item/CS_URS_2023_01/274311127"/>
    <hyperlink ref="F186" r:id="rId27" display="https://podminky.urs.cz/item/CS_URS_2023_01/274311128"/>
    <hyperlink ref="F190" r:id="rId28" display="https://podminky.urs.cz/item/CS_URS_2023_01/451313511"/>
    <hyperlink ref="F193" r:id="rId29" display="https://podminky.urs.cz/item/CS_URS_2023_01/462511111"/>
    <hyperlink ref="F197" r:id="rId30" display="https://podminky.urs.cz/item/CS_URS_2023_01/564231111"/>
    <hyperlink ref="F199" r:id="rId31" display="https://podminky.urs.cz/item/CS_URS_2023_01/564762111"/>
    <hyperlink ref="F202" r:id="rId32" display="https://podminky.urs.cz/item/CS_URS_2023_01/564851111"/>
    <hyperlink ref="F205" r:id="rId33" display="https://podminky.urs.cz/item/CS_URS_2023_01/564851111"/>
    <hyperlink ref="F208" r:id="rId34" display="https://podminky.urs.cz/item/CS_URS_2023_01/564861111"/>
    <hyperlink ref="F211" r:id="rId35" display="https://podminky.urs.cz/item/CS_URS_2023_01/564952111"/>
    <hyperlink ref="F214" r:id="rId36" display="https://podminky.urs.cz/item/CS_URS_2023_01/564952111"/>
    <hyperlink ref="F217" r:id="rId37" display="https://podminky.urs.cz/item/CS_URS_2023_01/565155121"/>
    <hyperlink ref="F220" r:id="rId38" display="https://podminky.urs.cz/item/CS_URS_2023_01/565155121"/>
    <hyperlink ref="F223" r:id="rId39" display="https://podminky.urs.cz/item/CS_URS_2023_01/569831111"/>
    <hyperlink ref="F226" r:id="rId40" display="https://podminky.urs.cz/item/CS_URS_2023_01/571903111"/>
    <hyperlink ref="F229" r:id="rId41" display="https://podminky.urs.cz/item/CS_URS_2023_01/571906111"/>
    <hyperlink ref="F232" r:id="rId42" display="https://podminky.urs.cz/item/CS_URS_2023_01/573111111"/>
    <hyperlink ref="F235" r:id="rId43" display="https://podminky.urs.cz/item/CS_URS_2023_01/573111111"/>
    <hyperlink ref="F238" r:id="rId44" display="https://podminky.urs.cz/item/CS_URS_2023_01/573211107"/>
    <hyperlink ref="F241" r:id="rId45" display="https://podminky.urs.cz/item/CS_URS_2023_01/573211107"/>
    <hyperlink ref="F244" r:id="rId46" display="https://podminky.urs.cz/item/CS_URS_2023_01/577134121"/>
    <hyperlink ref="F247" r:id="rId47" display="https://podminky.urs.cz/item/CS_URS_2023_01/577134121"/>
    <hyperlink ref="F250" r:id="rId48" display="https://podminky.urs.cz/item/CS_URS_2023_01/594511112"/>
    <hyperlink ref="F253" r:id="rId49" display="https://podminky.urs.cz/item/CS_URS_2023_01/599632111"/>
    <hyperlink ref="F257" r:id="rId50" display="https://podminky.urs.cz/item/CS_URS_2023_01/820441113"/>
    <hyperlink ref="F261" r:id="rId51" display="https://podminky.urs.cz/item/CS_URS_2023_01/911331111"/>
    <hyperlink ref="F263" r:id="rId52" display="https://podminky.urs.cz/item/CS_URS_2023_01/911331411"/>
    <hyperlink ref="F265" r:id="rId53" display="https://podminky.urs.cz/item/CS_URS_2023_01/919441221"/>
    <hyperlink ref="F267" r:id="rId54" display="https://podminky.urs.cz/item/CS_URS_2023_01/919521140"/>
    <hyperlink ref="F271" r:id="rId55" display="https://podminky.urs.cz/item/CS_URS_2023_01/938902112"/>
    <hyperlink ref="F274" r:id="rId56" display="https://podminky.urs.cz/item/CS_URS_2023_01/938902113"/>
    <hyperlink ref="F277" r:id="rId57" display="https://podminky.urs.cz/item/CS_URS_2023_01/938902432"/>
    <hyperlink ref="F280" r:id="rId58" display="https://podminky.urs.cz/item/CS_URS_2023_01/997013645"/>
    <hyperlink ref="F282" r:id="rId59" display="https://podminky.urs.cz/item/CS_URS_2023_01/997013655"/>
    <hyperlink ref="F284" r:id="rId60" display="https://podminky.urs.cz/item/CS_URS_2023_01/997221551"/>
    <hyperlink ref="F286" r:id="rId61" display="https://podminky.urs.cz/item/CS_URS_2023_01/997221559"/>
    <hyperlink ref="F290" r:id="rId62" display="https://podminky.urs.cz/item/CS_URS_2023_01/998225111"/>
    <hyperlink ref="F293" r:id="rId63" display="https://podminky.urs.cz/item/CS_URS_2023_01/011314000"/>
    <hyperlink ref="F295" r:id="rId64" display="https://podminky.urs.cz/item/CS_URS_2023_01/011701000AD"/>
    <hyperlink ref="F297" r:id="rId65" display="https://podminky.urs.cz/item/CS_URS_2023_01/012103000"/>
    <hyperlink ref="F300" r:id="rId66" display="https://podminky.urs.cz/item/CS_URS_2023_01/012203000"/>
    <hyperlink ref="F302" r:id="rId67" display="https://podminky.urs.cz/item/CS_URS_2023_01/012303000"/>
    <hyperlink ref="F304" r:id="rId68" display="https://podminky.urs.cz/item/CS_URS_2023_01/013254000"/>
    <hyperlink ref="F307" r:id="rId69" display="https://podminky.urs.cz/item/CS_URS_2023_01/032002000"/>
    <hyperlink ref="F309" r:id="rId70" display="https://podminky.urs.cz/item/CS_URS_2023_01/034503000"/>
    <hyperlink ref="F313" r:id="rId71" display="https://podminky.urs.cz/item/CS_URS_2023_01/042903000"/>
    <hyperlink ref="F316" r:id="rId72" display="https://podminky.urs.cz/item/CS_URS_2023_01/062002000"/>
    <hyperlink ref="F319" r:id="rId73" display="https://podminky.urs.cz/item/CS_URS_2023_01/070001000"/>
    <hyperlink ref="F323" r:id="rId74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1" customFormat="1" ht="12" customHeight="1">
      <c r="B8" s="19"/>
      <c r="D8" s="141" t="s">
        <v>131</v>
      </c>
      <c r="L8" s="19"/>
    </row>
    <row r="9" s="2" customFormat="1" ht="16.5" customHeight="1">
      <c r="A9" s="37"/>
      <c r="B9" s="43"/>
      <c r="C9" s="37"/>
      <c r="D9" s="37"/>
      <c r="E9" s="142" t="s">
        <v>132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133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679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18. 4. 2020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27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28</v>
      </c>
      <c r="F17" s="37"/>
      <c r="G17" s="37"/>
      <c r="H17" s="37"/>
      <c r="I17" s="141" t="s">
        <v>29</v>
      </c>
      <c r="J17" s="132" t="s">
        <v>30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29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26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29</v>
      </c>
      <c r="J23" s="132" t="s">
        <v>36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38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29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40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42</v>
      </c>
      <c r="E32" s="37"/>
      <c r="F32" s="37"/>
      <c r="G32" s="37"/>
      <c r="H32" s="37"/>
      <c r="I32" s="37"/>
      <c r="J32" s="152">
        <f>ROUND(J88,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44</v>
      </c>
      <c r="G34" s="37"/>
      <c r="H34" s="37"/>
      <c r="I34" s="153" t="s">
        <v>43</v>
      </c>
      <c r="J34" s="153" t="s">
        <v>45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46</v>
      </c>
      <c r="E35" s="141" t="s">
        <v>47</v>
      </c>
      <c r="F35" s="155">
        <f>ROUND((SUM(BE88:BE110)),  2)</f>
        <v>0</v>
      </c>
      <c r="G35" s="37"/>
      <c r="H35" s="37"/>
      <c r="I35" s="156">
        <v>0.20999999999999999</v>
      </c>
      <c r="J35" s="155">
        <f>ROUND(((SUM(BE88:BE110))*I35),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48</v>
      </c>
      <c r="F36" s="155">
        <f>ROUND((SUM(BF88:BF110)),  2)</f>
        <v>0</v>
      </c>
      <c r="G36" s="37"/>
      <c r="H36" s="37"/>
      <c r="I36" s="156">
        <v>0.14999999999999999</v>
      </c>
      <c r="J36" s="155">
        <f>ROUND(((SUM(BF88:BF110))*I36),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49</v>
      </c>
      <c r="F37" s="155">
        <f>ROUND((SUM(BG88:BG110)),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50</v>
      </c>
      <c r="F38" s="155">
        <f>ROUND((SUM(BH88:BH110)),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51</v>
      </c>
      <c r="F39" s="155">
        <f>ROUND((SUM(BI88:BI110)),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52</v>
      </c>
      <c r="E41" s="159"/>
      <c r="F41" s="159"/>
      <c r="G41" s="160" t="s">
        <v>53</v>
      </c>
      <c r="H41" s="161" t="s">
        <v>54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135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Polní cesty stavby D6 v k.ú. Řevničov(CU2023/1)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131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132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133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2023030513 - HPC 1 - jižní část vegetační úpravy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Řevníčov</v>
      </c>
      <c r="G56" s="39"/>
      <c r="H56" s="39"/>
      <c r="I56" s="31" t="s">
        <v>23</v>
      </c>
      <c r="J56" s="71" t="str">
        <f>IF(J14="","",J14)</f>
        <v>18. 4. 2020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Státní pozemkový úřad</v>
      </c>
      <c r="G58" s="39"/>
      <c r="H58" s="39"/>
      <c r="I58" s="31" t="s">
        <v>33</v>
      </c>
      <c r="J58" s="35" t="str">
        <f>E23</f>
        <v>S-pro servis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38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136</v>
      </c>
      <c r="D61" s="170"/>
      <c r="E61" s="170"/>
      <c r="F61" s="170"/>
      <c r="G61" s="170"/>
      <c r="H61" s="170"/>
      <c r="I61" s="170"/>
      <c r="J61" s="171" t="s">
        <v>137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74</v>
      </c>
      <c r="D63" s="39"/>
      <c r="E63" s="39"/>
      <c r="F63" s="39"/>
      <c r="G63" s="39"/>
      <c r="H63" s="39"/>
      <c r="I63" s="39"/>
      <c r="J63" s="101">
        <f>J88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138</v>
      </c>
    </row>
    <row r="64" s="9" customFormat="1" ht="24.96" customHeight="1">
      <c r="A64" s="9"/>
      <c r="B64" s="173"/>
      <c r="C64" s="174"/>
      <c r="D64" s="175" t="s">
        <v>139</v>
      </c>
      <c r="E64" s="176"/>
      <c r="F64" s="176"/>
      <c r="G64" s="176"/>
      <c r="H64" s="176"/>
      <c r="I64" s="176"/>
      <c r="J64" s="177">
        <f>J89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140</v>
      </c>
      <c r="E65" s="181"/>
      <c r="F65" s="181"/>
      <c r="G65" s="181"/>
      <c r="H65" s="181"/>
      <c r="I65" s="181"/>
      <c r="J65" s="182">
        <f>J90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147</v>
      </c>
      <c r="E66" s="181"/>
      <c r="F66" s="181"/>
      <c r="G66" s="181"/>
      <c r="H66" s="181"/>
      <c r="I66" s="181"/>
      <c r="J66" s="182">
        <f>J108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155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8" t="str">
        <f>E7</f>
        <v>Polní cesty stavby D6 v k.ú. Řevničov(CU2023/1)</v>
      </c>
      <c r="F76" s="31"/>
      <c r="G76" s="31"/>
      <c r="H76" s="31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131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8" t="s">
        <v>132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133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E11</f>
        <v>2023030513 - HPC 1 - jižní část vegetační úpravy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>Řevníčov</v>
      </c>
      <c r="G82" s="39"/>
      <c r="H82" s="39"/>
      <c r="I82" s="31" t="s">
        <v>23</v>
      </c>
      <c r="J82" s="71" t="str">
        <f>IF(J14="","",J14)</f>
        <v>18. 4. 2020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E17</f>
        <v>Státní pozemkový úřad</v>
      </c>
      <c r="G84" s="39"/>
      <c r="H84" s="39"/>
      <c r="I84" s="31" t="s">
        <v>33</v>
      </c>
      <c r="J84" s="35" t="str">
        <f>E23</f>
        <v>S-pro servis s.r.o.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38</v>
      </c>
      <c r="J85" s="35" t="str">
        <f>E26</f>
        <v xml:space="preserve"> 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4"/>
      <c r="B87" s="185"/>
      <c r="C87" s="186" t="s">
        <v>156</v>
      </c>
      <c r="D87" s="187" t="s">
        <v>61</v>
      </c>
      <c r="E87" s="187" t="s">
        <v>57</v>
      </c>
      <c r="F87" s="187" t="s">
        <v>58</v>
      </c>
      <c r="G87" s="187" t="s">
        <v>157</v>
      </c>
      <c r="H87" s="187" t="s">
        <v>158</v>
      </c>
      <c r="I87" s="187" t="s">
        <v>159</v>
      </c>
      <c r="J87" s="187" t="s">
        <v>137</v>
      </c>
      <c r="K87" s="188" t="s">
        <v>160</v>
      </c>
      <c r="L87" s="189"/>
      <c r="M87" s="91" t="s">
        <v>19</v>
      </c>
      <c r="N87" s="92" t="s">
        <v>46</v>
      </c>
      <c r="O87" s="92" t="s">
        <v>161</v>
      </c>
      <c r="P87" s="92" t="s">
        <v>162</v>
      </c>
      <c r="Q87" s="92" t="s">
        <v>163</v>
      </c>
      <c r="R87" s="92" t="s">
        <v>164</v>
      </c>
      <c r="S87" s="92" t="s">
        <v>165</v>
      </c>
      <c r="T87" s="93" t="s">
        <v>166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37"/>
      <c r="B88" s="38"/>
      <c r="C88" s="98" t="s">
        <v>167</v>
      </c>
      <c r="D88" s="39"/>
      <c r="E88" s="39"/>
      <c r="F88" s="39"/>
      <c r="G88" s="39"/>
      <c r="H88" s="39"/>
      <c r="I88" s="39"/>
      <c r="J88" s="190">
        <f>BK88</f>
        <v>0</v>
      </c>
      <c r="K88" s="39"/>
      <c r="L88" s="43"/>
      <c r="M88" s="94"/>
      <c r="N88" s="191"/>
      <c r="O88" s="95"/>
      <c r="P88" s="192">
        <f>P89</f>
        <v>0</v>
      </c>
      <c r="Q88" s="95"/>
      <c r="R88" s="192">
        <f>R89</f>
        <v>31.61835</v>
      </c>
      <c r="S88" s="95"/>
      <c r="T88" s="193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75</v>
      </c>
      <c r="AU88" s="16" t="s">
        <v>138</v>
      </c>
      <c r="BK88" s="194">
        <f>BK89</f>
        <v>0</v>
      </c>
    </row>
    <row r="89" s="12" customFormat="1" ht="25.92" customHeight="1">
      <c r="A89" s="12"/>
      <c r="B89" s="195"/>
      <c r="C89" s="196"/>
      <c r="D89" s="197" t="s">
        <v>75</v>
      </c>
      <c r="E89" s="198" t="s">
        <v>168</v>
      </c>
      <c r="F89" s="198" t="s">
        <v>169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P90+P108</f>
        <v>0</v>
      </c>
      <c r="Q89" s="203"/>
      <c r="R89" s="204">
        <f>R90+R108</f>
        <v>31.61835</v>
      </c>
      <c r="S89" s="203"/>
      <c r="T89" s="205">
        <f>T90+T108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83</v>
      </c>
      <c r="AT89" s="207" t="s">
        <v>75</v>
      </c>
      <c r="AU89" s="207" t="s">
        <v>76</v>
      </c>
      <c r="AY89" s="206" t="s">
        <v>170</v>
      </c>
      <c r="BK89" s="208">
        <f>BK90+BK108</f>
        <v>0</v>
      </c>
    </row>
    <row r="90" s="12" customFormat="1" ht="22.8" customHeight="1">
      <c r="A90" s="12"/>
      <c r="B90" s="195"/>
      <c r="C90" s="196"/>
      <c r="D90" s="197" t="s">
        <v>75</v>
      </c>
      <c r="E90" s="209" t="s">
        <v>83</v>
      </c>
      <c r="F90" s="209" t="s">
        <v>171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SUM(P91:P107)</f>
        <v>0</v>
      </c>
      <c r="Q90" s="203"/>
      <c r="R90" s="204">
        <f>SUM(R91:R107)</f>
        <v>31.61835</v>
      </c>
      <c r="S90" s="203"/>
      <c r="T90" s="205">
        <f>SUM(T91:T107)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83</v>
      </c>
      <c r="AT90" s="207" t="s">
        <v>75</v>
      </c>
      <c r="AU90" s="207" t="s">
        <v>83</v>
      </c>
      <c r="AY90" s="206" t="s">
        <v>170</v>
      </c>
      <c r="BK90" s="208">
        <f>SUM(BK91:BK107)</f>
        <v>0</v>
      </c>
    </row>
    <row r="91" s="2" customFormat="1" ht="24.15" customHeight="1">
      <c r="A91" s="37"/>
      <c r="B91" s="38"/>
      <c r="C91" s="211" t="s">
        <v>83</v>
      </c>
      <c r="D91" s="211" t="s">
        <v>172</v>
      </c>
      <c r="E91" s="212" t="s">
        <v>680</v>
      </c>
      <c r="F91" s="213" t="s">
        <v>681</v>
      </c>
      <c r="G91" s="214" t="s">
        <v>355</v>
      </c>
      <c r="H91" s="215">
        <v>135</v>
      </c>
      <c r="I91" s="216"/>
      <c r="J91" s="217">
        <f>ROUND(I91*H91,2)</f>
        <v>0</v>
      </c>
      <c r="K91" s="213" t="s">
        <v>176</v>
      </c>
      <c r="L91" s="43"/>
      <c r="M91" s="218" t="s">
        <v>19</v>
      </c>
      <c r="N91" s="219" t="s">
        <v>47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2" t="s">
        <v>177</v>
      </c>
      <c r="AT91" s="222" t="s">
        <v>172</v>
      </c>
      <c r="AU91" s="222" t="s">
        <v>85</v>
      </c>
      <c r="AY91" s="16" t="s">
        <v>170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83</v>
      </c>
      <c r="BK91" s="223">
        <f>ROUND(I91*H91,2)</f>
        <v>0</v>
      </c>
      <c r="BL91" s="16" t="s">
        <v>177</v>
      </c>
      <c r="BM91" s="222" t="s">
        <v>682</v>
      </c>
    </row>
    <row r="92" s="2" customFormat="1">
      <c r="A92" s="37"/>
      <c r="B92" s="38"/>
      <c r="C92" s="39"/>
      <c r="D92" s="224" t="s">
        <v>179</v>
      </c>
      <c r="E92" s="39"/>
      <c r="F92" s="225" t="s">
        <v>683</v>
      </c>
      <c r="G92" s="39"/>
      <c r="H92" s="39"/>
      <c r="I92" s="226"/>
      <c r="J92" s="39"/>
      <c r="K92" s="39"/>
      <c r="L92" s="43"/>
      <c r="M92" s="227"/>
      <c r="N92" s="228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179</v>
      </c>
      <c r="AU92" s="16" t="s">
        <v>85</v>
      </c>
    </row>
    <row r="93" s="2" customFormat="1">
      <c r="A93" s="37"/>
      <c r="B93" s="38"/>
      <c r="C93" s="39"/>
      <c r="D93" s="229" t="s">
        <v>181</v>
      </c>
      <c r="E93" s="39"/>
      <c r="F93" s="230" t="s">
        <v>684</v>
      </c>
      <c r="G93" s="39"/>
      <c r="H93" s="39"/>
      <c r="I93" s="226"/>
      <c r="J93" s="39"/>
      <c r="K93" s="39"/>
      <c r="L93" s="43"/>
      <c r="M93" s="227"/>
      <c r="N93" s="228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181</v>
      </c>
      <c r="AU93" s="16" t="s">
        <v>85</v>
      </c>
    </row>
    <row r="94" s="2" customFormat="1" ht="16.5" customHeight="1">
      <c r="A94" s="37"/>
      <c r="B94" s="38"/>
      <c r="C94" s="231" t="s">
        <v>85</v>
      </c>
      <c r="D94" s="231" t="s">
        <v>240</v>
      </c>
      <c r="E94" s="232" t="s">
        <v>685</v>
      </c>
      <c r="F94" s="233" t="s">
        <v>686</v>
      </c>
      <c r="G94" s="234" t="s">
        <v>191</v>
      </c>
      <c r="H94" s="235">
        <v>135</v>
      </c>
      <c r="I94" s="236"/>
      <c r="J94" s="237">
        <f>ROUND(I94*H94,2)</f>
        <v>0</v>
      </c>
      <c r="K94" s="233" t="s">
        <v>176</v>
      </c>
      <c r="L94" s="238"/>
      <c r="M94" s="239" t="s">
        <v>19</v>
      </c>
      <c r="N94" s="240" t="s">
        <v>47</v>
      </c>
      <c r="O94" s="83"/>
      <c r="P94" s="220">
        <f>O94*H94</f>
        <v>0</v>
      </c>
      <c r="Q94" s="220">
        <v>0.22</v>
      </c>
      <c r="R94" s="220">
        <f>Q94*H94</f>
        <v>29.699999999999999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211</v>
      </c>
      <c r="AT94" s="222" t="s">
        <v>240</v>
      </c>
      <c r="AU94" s="222" t="s">
        <v>85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83</v>
      </c>
      <c r="BK94" s="223">
        <f>ROUND(I94*H94,2)</f>
        <v>0</v>
      </c>
      <c r="BL94" s="16" t="s">
        <v>177</v>
      </c>
      <c r="BM94" s="222" t="s">
        <v>687</v>
      </c>
    </row>
    <row r="95" s="2" customFormat="1" ht="24.15" customHeight="1">
      <c r="A95" s="37"/>
      <c r="B95" s="38"/>
      <c r="C95" s="211" t="s">
        <v>188</v>
      </c>
      <c r="D95" s="211" t="s">
        <v>172</v>
      </c>
      <c r="E95" s="212" t="s">
        <v>688</v>
      </c>
      <c r="F95" s="213" t="s">
        <v>689</v>
      </c>
      <c r="G95" s="214" t="s">
        <v>355</v>
      </c>
      <c r="H95" s="215">
        <v>135</v>
      </c>
      <c r="I95" s="216"/>
      <c r="J95" s="217">
        <f>ROUND(I95*H95,2)</f>
        <v>0</v>
      </c>
      <c r="K95" s="213" t="s">
        <v>176</v>
      </c>
      <c r="L95" s="43"/>
      <c r="M95" s="218" t="s">
        <v>19</v>
      </c>
      <c r="N95" s="219" t="s">
        <v>47</v>
      </c>
      <c r="O95" s="83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2" t="s">
        <v>177</v>
      </c>
      <c r="AT95" s="222" t="s">
        <v>172</v>
      </c>
      <c r="AU95" s="222" t="s">
        <v>85</v>
      </c>
      <c r="AY95" s="16" t="s">
        <v>170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83</v>
      </c>
      <c r="BK95" s="223">
        <f>ROUND(I95*H95,2)</f>
        <v>0</v>
      </c>
      <c r="BL95" s="16" t="s">
        <v>177</v>
      </c>
      <c r="BM95" s="222" t="s">
        <v>690</v>
      </c>
    </row>
    <row r="96" s="2" customFormat="1">
      <c r="A96" s="37"/>
      <c r="B96" s="38"/>
      <c r="C96" s="39"/>
      <c r="D96" s="224" t="s">
        <v>179</v>
      </c>
      <c r="E96" s="39"/>
      <c r="F96" s="225" t="s">
        <v>691</v>
      </c>
      <c r="G96" s="39"/>
      <c r="H96" s="39"/>
      <c r="I96" s="226"/>
      <c r="J96" s="39"/>
      <c r="K96" s="39"/>
      <c r="L96" s="43"/>
      <c r="M96" s="227"/>
      <c r="N96" s="228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179</v>
      </c>
      <c r="AU96" s="16" t="s">
        <v>85</v>
      </c>
    </row>
    <row r="97" s="2" customFormat="1" ht="16.5" customHeight="1">
      <c r="A97" s="37"/>
      <c r="B97" s="38"/>
      <c r="C97" s="231" t="s">
        <v>177</v>
      </c>
      <c r="D97" s="231" t="s">
        <v>240</v>
      </c>
      <c r="E97" s="232" t="s">
        <v>692</v>
      </c>
      <c r="F97" s="233" t="s">
        <v>693</v>
      </c>
      <c r="G97" s="234" t="s">
        <v>355</v>
      </c>
      <c r="H97" s="235">
        <v>45</v>
      </c>
      <c r="I97" s="236"/>
      <c r="J97" s="237">
        <f>ROUND(I97*H97,2)</f>
        <v>0</v>
      </c>
      <c r="K97" s="233" t="s">
        <v>176</v>
      </c>
      <c r="L97" s="238"/>
      <c r="M97" s="239" t="s">
        <v>19</v>
      </c>
      <c r="N97" s="240" t="s">
        <v>47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211</v>
      </c>
      <c r="AT97" s="222" t="s">
        <v>240</v>
      </c>
      <c r="AU97" s="222" t="s">
        <v>85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83</v>
      </c>
      <c r="BK97" s="223">
        <f>ROUND(I97*H97,2)</f>
        <v>0</v>
      </c>
      <c r="BL97" s="16" t="s">
        <v>177</v>
      </c>
      <c r="BM97" s="222" t="s">
        <v>694</v>
      </c>
    </row>
    <row r="98" s="2" customFormat="1">
      <c r="A98" s="37"/>
      <c r="B98" s="38"/>
      <c r="C98" s="39"/>
      <c r="D98" s="229" t="s">
        <v>181</v>
      </c>
      <c r="E98" s="39"/>
      <c r="F98" s="230" t="s">
        <v>695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181</v>
      </c>
      <c r="AU98" s="16" t="s">
        <v>85</v>
      </c>
    </row>
    <row r="99" s="2" customFormat="1" ht="16.5" customHeight="1">
      <c r="A99" s="37"/>
      <c r="B99" s="38"/>
      <c r="C99" s="231" t="s">
        <v>200</v>
      </c>
      <c r="D99" s="231" t="s">
        <v>240</v>
      </c>
      <c r="E99" s="232" t="s">
        <v>696</v>
      </c>
      <c r="F99" s="233" t="s">
        <v>697</v>
      </c>
      <c r="G99" s="234" t="s">
        <v>355</v>
      </c>
      <c r="H99" s="235">
        <v>45</v>
      </c>
      <c r="I99" s="236"/>
      <c r="J99" s="237">
        <f>ROUND(I99*H99,2)</f>
        <v>0</v>
      </c>
      <c r="K99" s="233" t="s">
        <v>176</v>
      </c>
      <c r="L99" s="238"/>
      <c r="M99" s="239" t="s">
        <v>19</v>
      </c>
      <c r="N99" s="240" t="s">
        <v>47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211</v>
      </c>
      <c r="AT99" s="222" t="s">
        <v>240</v>
      </c>
      <c r="AU99" s="222" t="s">
        <v>85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83</v>
      </c>
      <c r="BK99" s="223">
        <f>ROUND(I99*H99,2)</f>
        <v>0</v>
      </c>
      <c r="BL99" s="16" t="s">
        <v>177</v>
      </c>
      <c r="BM99" s="222" t="s">
        <v>698</v>
      </c>
    </row>
    <row r="100" s="2" customFormat="1">
      <c r="A100" s="37"/>
      <c r="B100" s="38"/>
      <c r="C100" s="39"/>
      <c r="D100" s="229" t="s">
        <v>181</v>
      </c>
      <c r="E100" s="39"/>
      <c r="F100" s="230" t="s">
        <v>695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181</v>
      </c>
      <c r="AU100" s="16" t="s">
        <v>85</v>
      </c>
    </row>
    <row r="101" s="2" customFormat="1" ht="16.5" customHeight="1">
      <c r="A101" s="37"/>
      <c r="B101" s="38"/>
      <c r="C101" s="231" t="s">
        <v>203</v>
      </c>
      <c r="D101" s="231" t="s">
        <v>240</v>
      </c>
      <c r="E101" s="232" t="s">
        <v>699</v>
      </c>
      <c r="F101" s="233" t="s">
        <v>700</v>
      </c>
      <c r="G101" s="234" t="s">
        <v>355</v>
      </c>
      <c r="H101" s="235">
        <v>45</v>
      </c>
      <c r="I101" s="236"/>
      <c r="J101" s="237">
        <f>ROUND(I101*H101,2)</f>
        <v>0</v>
      </c>
      <c r="K101" s="233" t="s">
        <v>176</v>
      </c>
      <c r="L101" s="238"/>
      <c r="M101" s="239" t="s">
        <v>19</v>
      </c>
      <c r="N101" s="240" t="s">
        <v>47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211</v>
      </c>
      <c r="AT101" s="222" t="s">
        <v>240</v>
      </c>
      <c r="AU101" s="222" t="s">
        <v>85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83</v>
      </c>
      <c r="BK101" s="223">
        <f>ROUND(I101*H101,2)</f>
        <v>0</v>
      </c>
      <c r="BL101" s="16" t="s">
        <v>177</v>
      </c>
      <c r="BM101" s="222" t="s">
        <v>701</v>
      </c>
    </row>
    <row r="102" s="2" customFormat="1">
      <c r="A102" s="37"/>
      <c r="B102" s="38"/>
      <c r="C102" s="39"/>
      <c r="D102" s="229" t="s">
        <v>181</v>
      </c>
      <c r="E102" s="39"/>
      <c r="F102" s="230" t="s">
        <v>695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181</v>
      </c>
      <c r="AU102" s="16" t="s">
        <v>85</v>
      </c>
    </row>
    <row r="103" s="2" customFormat="1" ht="16.5" customHeight="1">
      <c r="A103" s="37"/>
      <c r="B103" s="38"/>
      <c r="C103" s="211" t="s">
        <v>209</v>
      </c>
      <c r="D103" s="211" t="s">
        <v>172</v>
      </c>
      <c r="E103" s="212" t="s">
        <v>702</v>
      </c>
      <c r="F103" s="213" t="s">
        <v>703</v>
      </c>
      <c r="G103" s="214" t="s">
        <v>355</v>
      </c>
      <c r="H103" s="215">
        <v>135</v>
      </c>
      <c r="I103" s="216"/>
      <c r="J103" s="217">
        <f>ROUND(I103*H103,2)</f>
        <v>0</v>
      </c>
      <c r="K103" s="213" t="s">
        <v>176</v>
      </c>
      <c r="L103" s="43"/>
      <c r="M103" s="218" t="s">
        <v>19</v>
      </c>
      <c r="N103" s="219" t="s">
        <v>47</v>
      </c>
      <c r="O103" s="83"/>
      <c r="P103" s="220">
        <f>O103*H103</f>
        <v>0</v>
      </c>
      <c r="Q103" s="220">
        <v>5.0000000000000002E-05</v>
      </c>
      <c r="R103" s="220">
        <f>Q103*H103</f>
        <v>0.0067499999999999999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177</v>
      </c>
      <c r="AT103" s="222" t="s">
        <v>172</v>
      </c>
      <c r="AU103" s="222" t="s">
        <v>85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83</v>
      </c>
      <c r="BK103" s="223">
        <f>ROUND(I103*H103,2)</f>
        <v>0</v>
      </c>
      <c r="BL103" s="16" t="s">
        <v>177</v>
      </c>
      <c r="BM103" s="222" t="s">
        <v>704</v>
      </c>
    </row>
    <row r="104" s="2" customFormat="1">
      <c r="A104" s="37"/>
      <c r="B104" s="38"/>
      <c r="C104" s="39"/>
      <c r="D104" s="224" t="s">
        <v>179</v>
      </c>
      <c r="E104" s="39"/>
      <c r="F104" s="225" t="s">
        <v>705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85</v>
      </c>
    </row>
    <row r="105" s="2" customFormat="1" ht="16.5" customHeight="1">
      <c r="A105" s="37"/>
      <c r="B105" s="38"/>
      <c r="C105" s="231" t="s">
        <v>211</v>
      </c>
      <c r="D105" s="231" t="s">
        <v>240</v>
      </c>
      <c r="E105" s="232" t="s">
        <v>706</v>
      </c>
      <c r="F105" s="233" t="s">
        <v>707</v>
      </c>
      <c r="G105" s="234" t="s">
        <v>355</v>
      </c>
      <c r="H105" s="235">
        <v>405</v>
      </c>
      <c r="I105" s="236"/>
      <c r="J105" s="237">
        <f>ROUND(I105*H105,2)</f>
        <v>0</v>
      </c>
      <c r="K105" s="233" t="s">
        <v>176</v>
      </c>
      <c r="L105" s="238"/>
      <c r="M105" s="239" t="s">
        <v>19</v>
      </c>
      <c r="N105" s="240" t="s">
        <v>47</v>
      </c>
      <c r="O105" s="83"/>
      <c r="P105" s="220">
        <f>O105*H105</f>
        <v>0</v>
      </c>
      <c r="Q105" s="220">
        <v>0.0047200000000000002</v>
      </c>
      <c r="R105" s="220">
        <f>Q105*H105</f>
        <v>1.9116000000000002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211</v>
      </c>
      <c r="AT105" s="222" t="s">
        <v>240</v>
      </c>
      <c r="AU105" s="222" t="s">
        <v>85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83</v>
      </c>
      <c r="BK105" s="223">
        <f>ROUND(I105*H105,2)</f>
        <v>0</v>
      </c>
      <c r="BL105" s="16" t="s">
        <v>177</v>
      </c>
      <c r="BM105" s="222" t="s">
        <v>708</v>
      </c>
    </row>
    <row r="106" s="2" customFormat="1" ht="16.5" customHeight="1">
      <c r="A106" s="37"/>
      <c r="B106" s="38"/>
      <c r="C106" s="231" t="s">
        <v>213</v>
      </c>
      <c r="D106" s="231" t="s">
        <v>240</v>
      </c>
      <c r="E106" s="232" t="s">
        <v>709</v>
      </c>
      <c r="F106" s="233" t="s">
        <v>710</v>
      </c>
      <c r="G106" s="234" t="s">
        <v>456</v>
      </c>
      <c r="H106" s="235">
        <v>405</v>
      </c>
      <c r="I106" s="236"/>
      <c r="J106" s="237">
        <f>ROUND(I106*H106,2)</f>
        <v>0</v>
      </c>
      <c r="K106" s="233" t="s">
        <v>176</v>
      </c>
      <c r="L106" s="238"/>
      <c r="M106" s="239" t="s">
        <v>19</v>
      </c>
      <c r="N106" s="240" t="s">
        <v>47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211</v>
      </c>
      <c r="AT106" s="222" t="s">
        <v>240</v>
      </c>
      <c r="AU106" s="222" t="s">
        <v>85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83</v>
      </c>
      <c r="BK106" s="223">
        <f>ROUND(I106*H106,2)</f>
        <v>0</v>
      </c>
      <c r="BL106" s="16" t="s">
        <v>177</v>
      </c>
      <c r="BM106" s="222" t="s">
        <v>711</v>
      </c>
    </row>
    <row r="107" s="2" customFormat="1" ht="16.5" customHeight="1">
      <c r="A107" s="37"/>
      <c r="B107" s="38"/>
      <c r="C107" s="231" t="s">
        <v>218</v>
      </c>
      <c r="D107" s="231" t="s">
        <v>240</v>
      </c>
      <c r="E107" s="232" t="s">
        <v>712</v>
      </c>
      <c r="F107" s="233" t="s">
        <v>713</v>
      </c>
      <c r="G107" s="234" t="s">
        <v>456</v>
      </c>
      <c r="H107" s="235">
        <v>405</v>
      </c>
      <c r="I107" s="236"/>
      <c r="J107" s="237">
        <f>ROUND(I107*H107,2)</f>
        <v>0</v>
      </c>
      <c r="K107" s="233" t="s">
        <v>176</v>
      </c>
      <c r="L107" s="238"/>
      <c r="M107" s="239" t="s">
        <v>19</v>
      </c>
      <c r="N107" s="240" t="s">
        <v>47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211</v>
      </c>
      <c r="AT107" s="222" t="s">
        <v>240</v>
      </c>
      <c r="AU107" s="222" t="s">
        <v>85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83</v>
      </c>
      <c r="BK107" s="223">
        <f>ROUND(I107*H107,2)</f>
        <v>0</v>
      </c>
      <c r="BL107" s="16" t="s">
        <v>177</v>
      </c>
      <c r="BM107" s="222" t="s">
        <v>714</v>
      </c>
    </row>
    <row r="108" s="12" customFormat="1" ht="22.8" customHeight="1">
      <c r="A108" s="12"/>
      <c r="B108" s="195"/>
      <c r="C108" s="196"/>
      <c r="D108" s="197" t="s">
        <v>75</v>
      </c>
      <c r="E108" s="209" t="s">
        <v>407</v>
      </c>
      <c r="F108" s="209" t="s">
        <v>408</v>
      </c>
      <c r="G108" s="196"/>
      <c r="H108" s="196"/>
      <c r="I108" s="199"/>
      <c r="J108" s="210">
        <f>BK108</f>
        <v>0</v>
      </c>
      <c r="K108" s="196"/>
      <c r="L108" s="201"/>
      <c r="M108" s="202"/>
      <c r="N108" s="203"/>
      <c r="O108" s="203"/>
      <c r="P108" s="204">
        <f>SUM(P109:P110)</f>
        <v>0</v>
      </c>
      <c r="Q108" s="203"/>
      <c r="R108" s="204">
        <f>SUM(R109:R110)</f>
        <v>0</v>
      </c>
      <c r="S108" s="203"/>
      <c r="T108" s="205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6" t="s">
        <v>83</v>
      </c>
      <c r="AT108" s="207" t="s">
        <v>75</v>
      </c>
      <c r="AU108" s="207" t="s">
        <v>83</v>
      </c>
      <c r="AY108" s="206" t="s">
        <v>170</v>
      </c>
      <c r="BK108" s="208">
        <f>SUM(BK109:BK110)</f>
        <v>0</v>
      </c>
    </row>
    <row r="109" s="2" customFormat="1" ht="24.15" customHeight="1">
      <c r="A109" s="37"/>
      <c r="B109" s="38"/>
      <c r="C109" s="211" t="s">
        <v>220</v>
      </c>
      <c r="D109" s="211" t="s">
        <v>172</v>
      </c>
      <c r="E109" s="212" t="s">
        <v>410</v>
      </c>
      <c r="F109" s="213" t="s">
        <v>411</v>
      </c>
      <c r="G109" s="214" t="s">
        <v>225</v>
      </c>
      <c r="H109" s="215">
        <v>31.617999999999999</v>
      </c>
      <c r="I109" s="216"/>
      <c r="J109" s="217">
        <f>ROUND(I109*H109,2)</f>
        <v>0</v>
      </c>
      <c r="K109" s="213" t="s">
        <v>176</v>
      </c>
      <c r="L109" s="43"/>
      <c r="M109" s="218" t="s">
        <v>19</v>
      </c>
      <c r="N109" s="219" t="s">
        <v>47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177</v>
      </c>
      <c r="AT109" s="222" t="s">
        <v>172</v>
      </c>
      <c r="AU109" s="222" t="s">
        <v>85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83</v>
      </c>
      <c r="BK109" s="223">
        <f>ROUND(I109*H109,2)</f>
        <v>0</v>
      </c>
      <c r="BL109" s="16" t="s">
        <v>177</v>
      </c>
      <c r="BM109" s="222" t="s">
        <v>715</v>
      </c>
    </row>
    <row r="110" s="2" customFormat="1">
      <c r="A110" s="37"/>
      <c r="B110" s="38"/>
      <c r="C110" s="39"/>
      <c r="D110" s="224" t="s">
        <v>179</v>
      </c>
      <c r="E110" s="39"/>
      <c r="F110" s="225" t="s">
        <v>413</v>
      </c>
      <c r="G110" s="39"/>
      <c r="H110" s="39"/>
      <c r="I110" s="226"/>
      <c r="J110" s="39"/>
      <c r="K110" s="39"/>
      <c r="L110" s="43"/>
      <c r="M110" s="241"/>
      <c r="N110" s="242"/>
      <c r="O110" s="243"/>
      <c r="P110" s="243"/>
      <c r="Q110" s="243"/>
      <c r="R110" s="243"/>
      <c r="S110" s="243"/>
      <c r="T110" s="24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85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C67JGmO8peimRxxsIG6knrKogzFX7Xi91sXYaRwY4C/53OT9H4kODbMkutvYFGGk5e7yUgjK3z/ngwi3bYMd0Q==" hashValue="szXZQ0og0jj8Zg8eThgF83SDsg7OEukBQ9cCRQlDEdfkgdeyAH0wRdriUFINIiuTZohmjazpfPDiWzcHG2r5Zg==" algorithmName="SHA-512" password="CC35"/>
  <autoFilter ref="C87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1/183101321"/>
    <hyperlink ref="F96" r:id="rId2" display="https://podminky.urs.cz/item/CS_URS_2023_01/184102115"/>
    <hyperlink ref="F104" r:id="rId3" display="https://podminky.urs.cz/item/CS_URS_2023_01/184215132"/>
    <hyperlink ref="F110" r:id="rId4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716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ROUND(J95,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ROUND((SUM(BE95:BE384)),  2)</f>
        <v>0</v>
      </c>
      <c r="G33" s="37"/>
      <c r="H33" s="37"/>
      <c r="I33" s="156">
        <v>0.20999999999999999</v>
      </c>
      <c r="J33" s="155">
        <f>ROUND(((SUM(BE95:BE384))*I33),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ROUND((SUM(BF95:BF384)),  2)</f>
        <v>0</v>
      </c>
      <c r="G34" s="37"/>
      <c r="H34" s="37"/>
      <c r="I34" s="156">
        <v>0.14999999999999999</v>
      </c>
      <c r="J34" s="155">
        <f>ROUND(((SUM(BF95:BF384))*I34),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ROUND((SUM(BG95:BG384)),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ROUND((SUM(BH95:BH384)),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ROUND((SUM(BI95:BI384)),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202303052 - SO 102 - Polní cesta VPC 2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J95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J96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J97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141</v>
      </c>
      <c r="E62" s="181"/>
      <c r="F62" s="181"/>
      <c r="G62" s="181"/>
      <c r="H62" s="181"/>
      <c r="I62" s="181"/>
      <c r="J62" s="182">
        <f>J230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142</v>
      </c>
      <c r="E63" s="181"/>
      <c r="F63" s="181"/>
      <c r="G63" s="181"/>
      <c r="H63" s="181"/>
      <c r="I63" s="181"/>
      <c r="J63" s="182">
        <f>J259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143</v>
      </c>
      <c r="E64" s="181"/>
      <c r="F64" s="181"/>
      <c r="G64" s="181"/>
      <c r="H64" s="181"/>
      <c r="I64" s="181"/>
      <c r="J64" s="182">
        <f>J266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9"/>
      <c r="C65" s="124"/>
      <c r="D65" s="180" t="s">
        <v>144</v>
      </c>
      <c r="E65" s="181"/>
      <c r="F65" s="181"/>
      <c r="G65" s="181"/>
      <c r="H65" s="181"/>
      <c r="I65" s="181"/>
      <c r="J65" s="182">
        <f>J327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145</v>
      </c>
      <c r="E66" s="181"/>
      <c r="F66" s="181"/>
      <c r="G66" s="181"/>
      <c r="H66" s="181"/>
      <c r="I66" s="181"/>
      <c r="J66" s="182">
        <f>J331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146</v>
      </c>
      <c r="E67" s="181"/>
      <c r="F67" s="181"/>
      <c r="G67" s="181"/>
      <c r="H67" s="181"/>
      <c r="I67" s="181"/>
      <c r="J67" s="182">
        <f>J341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147</v>
      </c>
      <c r="E68" s="181"/>
      <c r="F68" s="181"/>
      <c r="G68" s="181"/>
      <c r="H68" s="181"/>
      <c r="I68" s="181"/>
      <c r="J68" s="182">
        <f>J349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3"/>
      <c r="C69" s="174"/>
      <c r="D69" s="175" t="s">
        <v>148</v>
      </c>
      <c r="E69" s="176"/>
      <c r="F69" s="176"/>
      <c r="G69" s="176"/>
      <c r="H69" s="176"/>
      <c r="I69" s="176"/>
      <c r="J69" s="177">
        <f>J352</f>
        <v>0</v>
      </c>
      <c r="K69" s="174"/>
      <c r="L69" s="17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9"/>
      <c r="C70" s="124"/>
      <c r="D70" s="180" t="s">
        <v>149</v>
      </c>
      <c r="E70" s="181"/>
      <c r="F70" s="181"/>
      <c r="G70" s="181"/>
      <c r="H70" s="181"/>
      <c r="I70" s="181"/>
      <c r="J70" s="182">
        <f>J353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150</v>
      </c>
      <c r="E71" s="181"/>
      <c r="F71" s="181"/>
      <c r="G71" s="181"/>
      <c r="H71" s="181"/>
      <c r="I71" s="181"/>
      <c r="J71" s="182">
        <f>J367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9"/>
      <c r="C72" s="124"/>
      <c r="D72" s="180" t="s">
        <v>151</v>
      </c>
      <c r="E72" s="181"/>
      <c r="F72" s="181"/>
      <c r="G72" s="181"/>
      <c r="H72" s="181"/>
      <c r="I72" s="181"/>
      <c r="J72" s="182">
        <f>J372</f>
        <v>0</v>
      </c>
      <c r="K72" s="124"/>
      <c r="L72" s="18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9"/>
      <c r="C73" s="124"/>
      <c r="D73" s="180" t="s">
        <v>152</v>
      </c>
      <c r="E73" s="181"/>
      <c r="F73" s="181"/>
      <c r="G73" s="181"/>
      <c r="H73" s="181"/>
      <c r="I73" s="181"/>
      <c r="J73" s="182">
        <f>J375</f>
        <v>0</v>
      </c>
      <c r="K73" s="124"/>
      <c r="L73" s="18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9"/>
      <c r="C74" s="124"/>
      <c r="D74" s="180" t="s">
        <v>153</v>
      </c>
      <c r="E74" s="181"/>
      <c r="F74" s="181"/>
      <c r="G74" s="181"/>
      <c r="H74" s="181"/>
      <c r="I74" s="181"/>
      <c r="J74" s="182">
        <f>J378</f>
        <v>0</v>
      </c>
      <c r="K74" s="124"/>
      <c r="L74" s="18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9"/>
      <c r="C75" s="124"/>
      <c r="D75" s="180" t="s">
        <v>154</v>
      </c>
      <c r="E75" s="181"/>
      <c r="F75" s="181"/>
      <c r="G75" s="181"/>
      <c r="H75" s="181"/>
      <c r="I75" s="181"/>
      <c r="J75" s="182">
        <f>J382</f>
        <v>0</v>
      </c>
      <c r="K75" s="124"/>
      <c r="L75" s="18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155</v>
      </c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8" t="str">
        <f>E7</f>
        <v>Polní cesty stavby D6 v k.ú. Řevničov(CU2023/1)</v>
      </c>
      <c r="F85" s="31"/>
      <c r="G85" s="31"/>
      <c r="H85" s="31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131</v>
      </c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68" t="str">
        <f>E9</f>
        <v>202303052 - SO 102 - Polní cesta VPC 2</v>
      </c>
      <c r="F87" s="39"/>
      <c r="G87" s="39"/>
      <c r="H87" s="39"/>
      <c r="I87" s="39"/>
      <c r="J87" s="39"/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Řevníčov</v>
      </c>
      <c r="G89" s="39"/>
      <c r="H89" s="39"/>
      <c r="I89" s="31" t="s">
        <v>23</v>
      </c>
      <c r="J89" s="71" t="str">
        <f>IF(J12="","",J12)</f>
        <v>18. 4. 2020</v>
      </c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4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Státní pozemkový úřad</v>
      </c>
      <c r="G91" s="39"/>
      <c r="H91" s="39"/>
      <c r="I91" s="31" t="s">
        <v>33</v>
      </c>
      <c r="J91" s="35" t="str">
        <f>E21</f>
        <v>S-pro servis s.r.o.</v>
      </c>
      <c r="K91" s="39"/>
      <c r="L91" s="14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31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14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4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11" customFormat="1" ht="29.28" customHeight="1">
      <c r="A94" s="184"/>
      <c r="B94" s="185"/>
      <c r="C94" s="186" t="s">
        <v>156</v>
      </c>
      <c r="D94" s="187" t="s">
        <v>61</v>
      </c>
      <c r="E94" s="187" t="s">
        <v>57</v>
      </c>
      <c r="F94" s="187" t="s">
        <v>58</v>
      </c>
      <c r="G94" s="187" t="s">
        <v>157</v>
      </c>
      <c r="H94" s="187" t="s">
        <v>158</v>
      </c>
      <c r="I94" s="187" t="s">
        <v>159</v>
      </c>
      <c r="J94" s="187" t="s">
        <v>137</v>
      </c>
      <c r="K94" s="188" t="s">
        <v>160</v>
      </c>
      <c r="L94" s="189"/>
      <c r="M94" s="91" t="s">
        <v>19</v>
      </c>
      <c r="N94" s="92" t="s">
        <v>46</v>
      </c>
      <c r="O94" s="92" t="s">
        <v>161</v>
      </c>
      <c r="P94" s="92" t="s">
        <v>162</v>
      </c>
      <c r="Q94" s="92" t="s">
        <v>163</v>
      </c>
      <c r="R94" s="92" t="s">
        <v>164</v>
      </c>
      <c r="S94" s="92" t="s">
        <v>165</v>
      </c>
      <c r="T94" s="93" t="s">
        <v>166</v>
      </c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</row>
    <row r="95" s="2" customFormat="1" ht="22.8" customHeight="1">
      <c r="A95" s="37"/>
      <c r="B95" s="38"/>
      <c r="C95" s="98" t="s">
        <v>167</v>
      </c>
      <c r="D95" s="39"/>
      <c r="E95" s="39"/>
      <c r="F95" s="39"/>
      <c r="G95" s="39"/>
      <c r="H95" s="39"/>
      <c r="I95" s="39"/>
      <c r="J95" s="190">
        <f>BK95</f>
        <v>0</v>
      </c>
      <c r="K95" s="39"/>
      <c r="L95" s="43"/>
      <c r="M95" s="94"/>
      <c r="N95" s="191"/>
      <c r="O95" s="95"/>
      <c r="P95" s="192">
        <f>P96+P352</f>
        <v>0</v>
      </c>
      <c r="Q95" s="95"/>
      <c r="R95" s="192">
        <f>R96+R352</f>
        <v>15338.838613299999</v>
      </c>
      <c r="S95" s="95"/>
      <c r="T95" s="193">
        <f>T96+T352</f>
        <v>30.07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75</v>
      </c>
      <c r="AU95" s="16" t="s">
        <v>138</v>
      </c>
      <c r="BK95" s="194">
        <f>BK96+BK352</f>
        <v>0</v>
      </c>
    </row>
    <row r="96" s="12" customFormat="1" ht="25.92" customHeight="1">
      <c r="A96" s="12"/>
      <c r="B96" s="195"/>
      <c r="C96" s="196"/>
      <c r="D96" s="197" t="s">
        <v>75</v>
      </c>
      <c r="E96" s="198" t="s">
        <v>168</v>
      </c>
      <c r="F96" s="198" t="s">
        <v>169</v>
      </c>
      <c r="G96" s="196"/>
      <c r="H96" s="196"/>
      <c r="I96" s="199"/>
      <c r="J96" s="200">
        <f>BK96</f>
        <v>0</v>
      </c>
      <c r="K96" s="196"/>
      <c r="L96" s="201"/>
      <c r="M96" s="202"/>
      <c r="N96" s="203"/>
      <c r="O96" s="203"/>
      <c r="P96" s="204">
        <f>P97+P230+P259+P266+P327+P331+P341+P349</f>
        <v>0</v>
      </c>
      <c r="Q96" s="203"/>
      <c r="R96" s="204">
        <f>R97+R230+R259+R266+R327+R331+R341+R349</f>
        <v>15338.838613299999</v>
      </c>
      <c r="S96" s="203"/>
      <c r="T96" s="205">
        <f>T97+T230+T259+T266+T327+T331+T341+T349</f>
        <v>30.07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6" t="s">
        <v>83</v>
      </c>
      <c r="AT96" s="207" t="s">
        <v>75</v>
      </c>
      <c r="AU96" s="207" t="s">
        <v>76</v>
      </c>
      <c r="AY96" s="206" t="s">
        <v>170</v>
      </c>
      <c r="BK96" s="208">
        <f>BK97+BK230+BK259+BK266+BK327+BK331+BK341+BK349</f>
        <v>0</v>
      </c>
    </row>
    <row r="97" s="12" customFormat="1" ht="22.8" customHeight="1">
      <c r="A97" s="12"/>
      <c r="B97" s="195"/>
      <c r="C97" s="196"/>
      <c r="D97" s="197" t="s">
        <v>75</v>
      </c>
      <c r="E97" s="209" t="s">
        <v>83</v>
      </c>
      <c r="F97" s="209" t="s">
        <v>171</v>
      </c>
      <c r="G97" s="196"/>
      <c r="H97" s="196"/>
      <c r="I97" s="199"/>
      <c r="J97" s="210">
        <f>BK97</f>
        <v>0</v>
      </c>
      <c r="K97" s="196"/>
      <c r="L97" s="201"/>
      <c r="M97" s="202"/>
      <c r="N97" s="203"/>
      <c r="O97" s="203"/>
      <c r="P97" s="204">
        <f>SUM(P98:P229)</f>
        <v>0</v>
      </c>
      <c r="Q97" s="203"/>
      <c r="R97" s="204">
        <f>SUM(R98:R229)</f>
        <v>145.77365</v>
      </c>
      <c r="S97" s="203"/>
      <c r="T97" s="205">
        <f>SUM(T98:T229)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6" t="s">
        <v>83</v>
      </c>
      <c r="AT97" s="207" t="s">
        <v>75</v>
      </c>
      <c r="AU97" s="207" t="s">
        <v>83</v>
      </c>
      <c r="AY97" s="206" t="s">
        <v>170</v>
      </c>
      <c r="BK97" s="208">
        <f>SUM(BK98:BK229)</f>
        <v>0</v>
      </c>
    </row>
    <row r="98" s="2" customFormat="1" ht="21.75" customHeight="1">
      <c r="A98" s="37"/>
      <c r="B98" s="38"/>
      <c r="C98" s="211" t="s">
        <v>83</v>
      </c>
      <c r="D98" s="211" t="s">
        <v>172</v>
      </c>
      <c r="E98" s="212" t="s">
        <v>496</v>
      </c>
      <c r="F98" s="213" t="s">
        <v>497</v>
      </c>
      <c r="G98" s="214" t="s">
        <v>355</v>
      </c>
      <c r="H98" s="215">
        <v>3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47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85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83</v>
      </c>
      <c r="BK98" s="223">
        <f>ROUND(I98*H98,2)</f>
        <v>0</v>
      </c>
      <c r="BL98" s="16" t="s">
        <v>177</v>
      </c>
      <c r="BM98" s="222" t="s">
        <v>717</v>
      </c>
    </row>
    <row r="99" s="2" customFormat="1">
      <c r="A99" s="37"/>
      <c r="B99" s="38"/>
      <c r="C99" s="39"/>
      <c r="D99" s="224" t="s">
        <v>179</v>
      </c>
      <c r="E99" s="39"/>
      <c r="F99" s="225" t="s">
        <v>499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85</v>
      </c>
    </row>
    <row r="100" s="2" customFormat="1">
      <c r="A100" s="37"/>
      <c r="B100" s="38"/>
      <c r="C100" s="39"/>
      <c r="D100" s="229" t="s">
        <v>181</v>
      </c>
      <c r="E100" s="39"/>
      <c r="F100" s="230" t="s">
        <v>718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181</v>
      </c>
      <c r="AU100" s="16" t="s">
        <v>85</v>
      </c>
    </row>
    <row r="101" s="2" customFormat="1" ht="21.75" customHeight="1">
      <c r="A101" s="37"/>
      <c r="B101" s="38"/>
      <c r="C101" s="211" t="s">
        <v>85</v>
      </c>
      <c r="D101" s="211" t="s">
        <v>172</v>
      </c>
      <c r="E101" s="212" t="s">
        <v>501</v>
      </c>
      <c r="F101" s="213" t="s">
        <v>502</v>
      </c>
      <c r="G101" s="214" t="s">
        <v>355</v>
      </c>
      <c r="H101" s="215">
        <v>3</v>
      </c>
      <c r="I101" s="216"/>
      <c r="J101" s="217">
        <f>ROUND(I101*H101,2)</f>
        <v>0</v>
      </c>
      <c r="K101" s="213" t="s">
        <v>176</v>
      </c>
      <c r="L101" s="43"/>
      <c r="M101" s="218" t="s">
        <v>19</v>
      </c>
      <c r="N101" s="219" t="s">
        <v>47</v>
      </c>
      <c r="O101" s="83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2" t="s">
        <v>177</v>
      </c>
      <c r="AT101" s="222" t="s">
        <v>172</v>
      </c>
      <c r="AU101" s="222" t="s">
        <v>85</v>
      </c>
      <c r="AY101" s="16" t="s">
        <v>170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83</v>
      </c>
      <c r="BK101" s="223">
        <f>ROUND(I101*H101,2)</f>
        <v>0</v>
      </c>
      <c r="BL101" s="16" t="s">
        <v>177</v>
      </c>
      <c r="BM101" s="222" t="s">
        <v>719</v>
      </c>
    </row>
    <row r="102" s="2" customFormat="1">
      <c r="A102" s="37"/>
      <c r="B102" s="38"/>
      <c r="C102" s="39"/>
      <c r="D102" s="224" t="s">
        <v>179</v>
      </c>
      <c r="E102" s="39"/>
      <c r="F102" s="225" t="s">
        <v>504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179</v>
      </c>
      <c r="AU102" s="16" t="s">
        <v>85</v>
      </c>
    </row>
    <row r="103" s="2" customFormat="1">
      <c r="A103" s="37"/>
      <c r="B103" s="38"/>
      <c r="C103" s="39"/>
      <c r="D103" s="229" t="s">
        <v>181</v>
      </c>
      <c r="E103" s="39"/>
      <c r="F103" s="230" t="s">
        <v>718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181</v>
      </c>
      <c r="AU103" s="16" t="s">
        <v>85</v>
      </c>
    </row>
    <row r="104" s="2" customFormat="1" ht="37.8" customHeight="1">
      <c r="A104" s="37"/>
      <c r="B104" s="38"/>
      <c r="C104" s="211" t="s">
        <v>188</v>
      </c>
      <c r="D104" s="211" t="s">
        <v>172</v>
      </c>
      <c r="E104" s="212" t="s">
        <v>508</v>
      </c>
      <c r="F104" s="213" t="s">
        <v>509</v>
      </c>
      <c r="G104" s="214" t="s">
        <v>175</v>
      </c>
      <c r="H104" s="215">
        <v>1030</v>
      </c>
      <c r="I104" s="216"/>
      <c r="J104" s="217">
        <f>ROUND(I104*H104,2)</f>
        <v>0</v>
      </c>
      <c r="K104" s="213" t="s">
        <v>176</v>
      </c>
      <c r="L104" s="43"/>
      <c r="M104" s="218" t="s">
        <v>19</v>
      </c>
      <c r="N104" s="219" t="s">
        <v>47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2" t="s">
        <v>177</v>
      </c>
      <c r="AT104" s="222" t="s">
        <v>172</v>
      </c>
      <c r="AU104" s="222" t="s">
        <v>85</v>
      </c>
      <c r="AY104" s="16" t="s">
        <v>170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6" t="s">
        <v>83</v>
      </c>
      <c r="BK104" s="223">
        <f>ROUND(I104*H104,2)</f>
        <v>0</v>
      </c>
      <c r="BL104" s="16" t="s">
        <v>177</v>
      </c>
      <c r="BM104" s="222" t="s">
        <v>720</v>
      </c>
    </row>
    <row r="105" s="2" customFormat="1">
      <c r="A105" s="37"/>
      <c r="B105" s="38"/>
      <c r="C105" s="39"/>
      <c r="D105" s="224" t="s">
        <v>179</v>
      </c>
      <c r="E105" s="39"/>
      <c r="F105" s="225" t="s">
        <v>511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179</v>
      </c>
      <c r="AU105" s="16" t="s">
        <v>85</v>
      </c>
    </row>
    <row r="106" s="2" customFormat="1" ht="16.5" customHeight="1">
      <c r="A106" s="37"/>
      <c r="B106" s="38"/>
      <c r="C106" s="231" t="s">
        <v>177</v>
      </c>
      <c r="D106" s="231" t="s">
        <v>240</v>
      </c>
      <c r="E106" s="232" t="s">
        <v>512</v>
      </c>
      <c r="F106" s="233" t="s">
        <v>513</v>
      </c>
      <c r="G106" s="234" t="s">
        <v>225</v>
      </c>
      <c r="H106" s="235">
        <v>30.126999999999999</v>
      </c>
      <c r="I106" s="236"/>
      <c r="J106" s="237">
        <f>ROUND(I106*H106,2)</f>
        <v>0</v>
      </c>
      <c r="K106" s="233" t="s">
        <v>176</v>
      </c>
      <c r="L106" s="238"/>
      <c r="M106" s="239" t="s">
        <v>19</v>
      </c>
      <c r="N106" s="240" t="s">
        <v>47</v>
      </c>
      <c r="O106" s="83"/>
      <c r="P106" s="220">
        <f>O106*H106</f>
        <v>0</v>
      </c>
      <c r="Q106" s="220">
        <v>1</v>
      </c>
      <c r="R106" s="220">
        <f>Q106*H106</f>
        <v>30.126999999999999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211</v>
      </c>
      <c r="AT106" s="222" t="s">
        <v>240</v>
      </c>
      <c r="AU106" s="222" t="s">
        <v>85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83</v>
      </c>
      <c r="BK106" s="223">
        <f>ROUND(I106*H106,2)</f>
        <v>0</v>
      </c>
      <c r="BL106" s="16" t="s">
        <v>177</v>
      </c>
      <c r="BM106" s="222" t="s">
        <v>721</v>
      </c>
    </row>
    <row r="107" s="2" customFormat="1">
      <c r="A107" s="37"/>
      <c r="B107" s="38"/>
      <c r="C107" s="39"/>
      <c r="D107" s="229" t="s">
        <v>181</v>
      </c>
      <c r="E107" s="39"/>
      <c r="F107" s="230" t="s">
        <v>722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181</v>
      </c>
      <c r="AU107" s="16" t="s">
        <v>85</v>
      </c>
    </row>
    <row r="108" s="2" customFormat="1" ht="16.5" customHeight="1">
      <c r="A108" s="37"/>
      <c r="B108" s="38"/>
      <c r="C108" s="211" t="s">
        <v>200</v>
      </c>
      <c r="D108" s="211" t="s">
        <v>172</v>
      </c>
      <c r="E108" s="212" t="s">
        <v>189</v>
      </c>
      <c r="F108" s="213" t="s">
        <v>190</v>
      </c>
      <c r="G108" s="214" t="s">
        <v>191</v>
      </c>
      <c r="H108" s="215">
        <v>110.40000000000001</v>
      </c>
      <c r="I108" s="216"/>
      <c r="J108" s="217">
        <f>ROUND(I108*H108,2)</f>
        <v>0</v>
      </c>
      <c r="K108" s="213" t="s">
        <v>176</v>
      </c>
      <c r="L108" s="43"/>
      <c r="M108" s="218" t="s">
        <v>19</v>
      </c>
      <c r="N108" s="219" t="s">
        <v>47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2" t="s">
        <v>177</v>
      </c>
      <c r="AT108" s="222" t="s">
        <v>172</v>
      </c>
      <c r="AU108" s="222" t="s">
        <v>85</v>
      </c>
      <c r="AY108" s="16" t="s">
        <v>170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6" t="s">
        <v>83</v>
      </c>
      <c r="BK108" s="223">
        <f>ROUND(I108*H108,2)</f>
        <v>0</v>
      </c>
      <c r="BL108" s="16" t="s">
        <v>177</v>
      </c>
      <c r="BM108" s="222" t="s">
        <v>723</v>
      </c>
    </row>
    <row r="109" s="2" customFormat="1">
      <c r="A109" s="37"/>
      <c r="B109" s="38"/>
      <c r="C109" s="39"/>
      <c r="D109" s="224" t="s">
        <v>179</v>
      </c>
      <c r="E109" s="39"/>
      <c r="F109" s="225" t="s">
        <v>193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179</v>
      </c>
      <c r="AU109" s="16" t="s">
        <v>85</v>
      </c>
    </row>
    <row r="110" s="2" customFormat="1">
      <c r="A110" s="37"/>
      <c r="B110" s="38"/>
      <c r="C110" s="39"/>
      <c r="D110" s="229" t="s">
        <v>181</v>
      </c>
      <c r="E110" s="39"/>
      <c r="F110" s="230" t="s">
        <v>238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181</v>
      </c>
      <c r="AU110" s="16" t="s">
        <v>85</v>
      </c>
    </row>
    <row r="111" s="2" customFormat="1" ht="21.75" customHeight="1">
      <c r="A111" s="37"/>
      <c r="B111" s="38"/>
      <c r="C111" s="211" t="s">
        <v>203</v>
      </c>
      <c r="D111" s="211" t="s">
        <v>172</v>
      </c>
      <c r="E111" s="212" t="s">
        <v>195</v>
      </c>
      <c r="F111" s="213" t="s">
        <v>196</v>
      </c>
      <c r="G111" s="214" t="s">
        <v>191</v>
      </c>
      <c r="H111" s="215">
        <v>2497.3670000000002</v>
      </c>
      <c r="I111" s="216"/>
      <c r="J111" s="217">
        <f>ROUND(I111*H111,2)</f>
        <v>0</v>
      </c>
      <c r="K111" s="213" t="s">
        <v>176</v>
      </c>
      <c r="L111" s="43"/>
      <c r="M111" s="218" t="s">
        <v>19</v>
      </c>
      <c r="N111" s="219" t="s">
        <v>47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177</v>
      </c>
      <c r="AT111" s="222" t="s">
        <v>172</v>
      </c>
      <c r="AU111" s="222" t="s">
        <v>85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83</v>
      </c>
      <c r="BK111" s="223">
        <f>ROUND(I111*H111,2)</f>
        <v>0</v>
      </c>
      <c r="BL111" s="16" t="s">
        <v>177</v>
      </c>
      <c r="BM111" s="222" t="s">
        <v>724</v>
      </c>
    </row>
    <row r="112" s="2" customFormat="1">
      <c r="A112" s="37"/>
      <c r="B112" s="38"/>
      <c r="C112" s="39"/>
      <c r="D112" s="224" t="s">
        <v>179</v>
      </c>
      <c r="E112" s="39"/>
      <c r="F112" s="225" t="s">
        <v>198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85</v>
      </c>
    </row>
    <row r="113" s="2" customFormat="1">
      <c r="A113" s="37"/>
      <c r="B113" s="38"/>
      <c r="C113" s="39"/>
      <c r="D113" s="229" t="s">
        <v>181</v>
      </c>
      <c r="E113" s="39"/>
      <c r="F113" s="230" t="s">
        <v>550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181</v>
      </c>
      <c r="AU113" s="16" t="s">
        <v>85</v>
      </c>
    </row>
    <row r="114" s="2" customFormat="1" ht="21.75" customHeight="1">
      <c r="A114" s="37"/>
      <c r="B114" s="38"/>
      <c r="C114" s="211" t="s">
        <v>209</v>
      </c>
      <c r="D114" s="211" t="s">
        <v>172</v>
      </c>
      <c r="E114" s="212" t="s">
        <v>195</v>
      </c>
      <c r="F114" s="213" t="s">
        <v>196</v>
      </c>
      <c r="G114" s="214" t="s">
        <v>191</v>
      </c>
      <c r="H114" s="215">
        <v>412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47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85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83</v>
      </c>
      <c r="BK114" s="223">
        <f>ROUND(I114*H114,2)</f>
        <v>0</v>
      </c>
      <c r="BL114" s="16" t="s">
        <v>177</v>
      </c>
      <c r="BM114" s="222" t="s">
        <v>725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198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85</v>
      </c>
    </row>
    <row r="116" s="2" customFormat="1">
      <c r="A116" s="37"/>
      <c r="B116" s="38"/>
      <c r="C116" s="39"/>
      <c r="D116" s="229" t="s">
        <v>181</v>
      </c>
      <c r="E116" s="39"/>
      <c r="F116" s="230" t="s">
        <v>726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181</v>
      </c>
      <c r="AU116" s="16" t="s">
        <v>85</v>
      </c>
    </row>
    <row r="117" s="2" customFormat="1" ht="21.75" customHeight="1">
      <c r="A117" s="37"/>
      <c r="B117" s="38"/>
      <c r="C117" s="211" t="s">
        <v>211</v>
      </c>
      <c r="D117" s="211" t="s">
        <v>172</v>
      </c>
      <c r="E117" s="212" t="s">
        <v>195</v>
      </c>
      <c r="F117" s="213" t="s">
        <v>196</v>
      </c>
      <c r="G117" s="214" t="s">
        <v>191</v>
      </c>
      <c r="H117" s="215">
        <v>872.40999999999997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47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177</v>
      </c>
      <c r="AT117" s="222" t="s">
        <v>172</v>
      </c>
      <c r="AU117" s="222" t="s">
        <v>85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83</v>
      </c>
      <c r="BK117" s="223">
        <f>ROUND(I117*H117,2)</f>
        <v>0</v>
      </c>
      <c r="BL117" s="16" t="s">
        <v>177</v>
      </c>
      <c r="BM117" s="222" t="s">
        <v>727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198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85</v>
      </c>
    </row>
    <row r="119" s="2" customFormat="1">
      <c r="A119" s="37"/>
      <c r="B119" s="38"/>
      <c r="C119" s="39"/>
      <c r="D119" s="229" t="s">
        <v>181</v>
      </c>
      <c r="E119" s="39"/>
      <c r="F119" s="230" t="s">
        <v>728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181</v>
      </c>
      <c r="AU119" s="16" t="s">
        <v>85</v>
      </c>
    </row>
    <row r="120" s="2" customFormat="1" ht="21.75" customHeight="1">
      <c r="A120" s="37"/>
      <c r="B120" s="38"/>
      <c r="C120" s="211" t="s">
        <v>213</v>
      </c>
      <c r="D120" s="211" t="s">
        <v>172</v>
      </c>
      <c r="E120" s="212" t="s">
        <v>195</v>
      </c>
      <c r="F120" s="213" t="s">
        <v>196</v>
      </c>
      <c r="G120" s="214" t="s">
        <v>191</v>
      </c>
      <c r="H120" s="215">
        <v>28.189</v>
      </c>
      <c r="I120" s="216"/>
      <c r="J120" s="217">
        <f>ROUND(I120*H120,2)</f>
        <v>0</v>
      </c>
      <c r="K120" s="213" t="s">
        <v>176</v>
      </c>
      <c r="L120" s="43"/>
      <c r="M120" s="218" t="s">
        <v>19</v>
      </c>
      <c r="N120" s="219" t="s">
        <v>47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177</v>
      </c>
      <c r="AT120" s="222" t="s">
        <v>172</v>
      </c>
      <c r="AU120" s="222" t="s">
        <v>85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83</v>
      </c>
      <c r="BK120" s="223">
        <f>ROUND(I120*H120,2)</f>
        <v>0</v>
      </c>
      <c r="BL120" s="16" t="s">
        <v>177</v>
      </c>
      <c r="BM120" s="222" t="s">
        <v>729</v>
      </c>
    </row>
    <row r="121" s="2" customFormat="1">
      <c r="A121" s="37"/>
      <c r="B121" s="38"/>
      <c r="C121" s="39"/>
      <c r="D121" s="224" t="s">
        <v>179</v>
      </c>
      <c r="E121" s="39"/>
      <c r="F121" s="225" t="s">
        <v>198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179</v>
      </c>
      <c r="AU121" s="16" t="s">
        <v>85</v>
      </c>
    </row>
    <row r="122" s="2" customFormat="1">
      <c r="A122" s="37"/>
      <c r="B122" s="38"/>
      <c r="C122" s="39"/>
      <c r="D122" s="229" t="s">
        <v>181</v>
      </c>
      <c r="E122" s="39"/>
      <c r="F122" s="230" t="s">
        <v>730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181</v>
      </c>
      <c r="AU122" s="16" t="s">
        <v>85</v>
      </c>
    </row>
    <row r="123" s="2" customFormat="1" ht="24.15" customHeight="1">
      <c r="A123" s="37"/>
      <c r="B123" s="38"/>
      <c r="C123" s="211" t="s">
        <v>218</v>
      </c>
      <c r="D123" s="211" t="s">
        <v>172</v>
      </c>
      <c r="E123" s="212" t="s">
        <v>731</v>
      </c>
      <c r="F123" s="213" t="s">
        <v>732</v>
      </c>
      <c r="G123" s="214" t="s">
        <v>191</v>
      </c>
      <c r="H123" s="215">
        <v>732.22699999999998</v>
      </c>
      <c r="I123" s="216"/>
      <c r="J123" s="217">
        <f>ROUND(I123*H123,2)</f>
        <v>0</v>
      </c>
      <c r="K123" s="213" t="s">
        <v>176</v>
      </c>
      <c r="L123" s="43"/>
      <c r="M123" s="218" t="s">
        <v>19</v>
      </c>
      <c r="N123" s="219" t="s">
        <v>47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177</v>
      </c>
      <c r="AT123" s="222" t="s">
        <v>172</v>
      </c>
      <c r="AU123" s="222" t="s">
        <v>85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83</v>
      </c>
      <c r="BK123" s="223">
        <f>ROUND(I123*H123,2)</f>
        <v>0</v>
      </c>
      <c r="BL123" s="16" t="s">
        <v>177</v>
      </c>
      <c r="BM123" s="222" t="s">
        <v>733</v>
      </c>
    </row>
    <row r="124" s="2" customFormat="1">
      <c r="A124" s="37"/>
      <c r="B124" s="38"/>
      <c r="C124" s="39"/>
      <c r="D124" s="224" t="s">
        <v>179</v>
      </c>
      <c r="E124" s="39"/>
      <c r="F124" s="225" t="s">
        <v>734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85</v>
      </c>
    </row>
    <row r="125" s="2" customFormat="1">
      <c r="A125" s="37"/>
      <c r="B125" s="38"/>
      <c r="C125" s="39"/>
      <c r="D125" s="229" t="s">
        <v>181</v>
      </c>
      <c r="E125" s="39"/>
      <c r="F125" s="230" t="s">
        <v>735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181</v>
      </c>
      <c r="AU125" s="16" t="s">
        <v>85</v>
      </c>
    </row>
    <row r="126" s="2" customFormat="1" ht="24.15" customHeight="1">
      <c r="A126" s="37"/>
      <c r="B126" s="38"/>
      <c r="C126" s="211" t="s">
        <v>220</v>
      </c>
      <c r="D126" s="211" t="s">
        <v>172</v>
      </c>
      <c r="E126" s="212" t="s">
        <v>736</v>
      </c>
      <c r="F126" s="213" t="s">
        <v>737</v>
      </c>
      <c r="G126" s="214" t="s">
        <v>191</v>
      </c>
      <c r="H126" s="215">
        <v>879.89999999999998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47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85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83</v>
      </c>
      <c r="BK126" s="223">
        <f>ROUND(I126*H126,2)</f>
        <v>0</v>
      </c>
      <c r="BL126" s="16" t="s">
        <v>177</v>
      </c>
      <c r="BM126" s="222" t="s">
        <v>738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739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85</v>
      </c>
    </row>
    <row r="128" s="2" customFormat="1">
      <c r="A128" s="37"/>
      <c r="B128" s="38"/>
      <c r="C128" s="39"/>
      <c r="D128" s="229" t="s">
        <v>181</v>
      </c>
      <c r="E128" s="39"/>
      <c r="F128" s="230" t="s">
        <v>740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181</v>
      </c>
      <c r="AU128" s="16" t="s">
        <v>85</v>
      </c>
    </row>
    <row r="129" s="2" customFormat="1" ht="24.15" customHeight="1">
      <c r="A129" s="37"/>
      <c r="B129" s="38"/>
      <c r="C129" s="211" t="s">
        <v>222</v>
      </c>
      <c r="D129" s="211" t="s">
        <v>172</v>
      </c>
      <c r="E129" s="212" t="s">
        <v>741</v>
      </c>
      <c r="F129" s="213" t="s">
        <v>742</v>
      </c>
      <c r="G129" s="214" t="s">
        <v>191</v>
      </c>
      <c r="H129" s="215">
        <v>83</v>
      </c>
      <c r="I129" s="216"/>
      <c r="J129" s="217">
        <f>ROUND(I129*H129,2)</f>
        <v>0</v>
      </c>
      <c r="K129" s="213" t="s">
        <v>176</v>
      </c>
      <c r="L129" s="43"/>
      <c r="M129" s="218" t="s">
        <v>19</v>
      </c>
      <c r="N129" s="219" t="s">
        <v>47</v>
      </c>
      <c r="O129" s="83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177</v>
      </c>
      <c r="AT129" s="222" t="s">
        <v>172</v>
      </c>
      <c r="AU129" s="222" t="s">
        <v>85</v>
      </c>
      <c r="AY129" s="16" t="s">
        <v>170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83</v>
      </c>
      <c r="BK129" s="223">
        <f>ROUND(I129*H129,2)</f>
        <v>0</v>
      </c>
      <c r="BL129" s="16" t="s">
        <v>177</v>
      </c>
      <c r="BM129" s="222" t="s">
        <v>743</v>
      </c>
    </row>
    <row r="130" s="2" customFormat="1">
      <c r="A130" s="37"/>
      <c r="B130" s="38"/>
      <c r="C130" s="39"/>
      <c r="D130" s="224" t="s">
        <v>179</v>
      </c>
      <c r="E130" s="39"/>
      <c r="F130" s="225" t="s">
        <v>744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179</v>
      </c>
      <c r="AU130" s="16" t="s">
        <v>85</v>
      </c>
    </row>
    <row r="131" s="2" customFormat="1">
      <c r="A131" s="37"/>
      <c r="B131" s="38"/>
      <c r="C131" s="39"/>
      <c r="D131" s="229" t="s">
        <v>181</v>
      </c>
      <c r="E131" s="39"/>
      <c r="F131" s="230" t="s">
        <v>745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181</v>
      </c>
      <c r="AU131" s="16" t="s">
        <v>85</v>
      </c>
    </row>
    <row r="132" s="2" customFormat="1" ht="24.15" customHeight="1">
      <c r="A132" s="37"/>
      <c r="B132" s="38"/>
      <c r="C132" s="211" t="s">
        <v>229</v>
      </c>
      <c r="D132" s="211" t="s">
        <v>172</v>
      </c>
      <c r="E132" s="212" t="s">
        <v>520</v>
      </c>
      <c r="F132" s="213" t="s">
        <v>521</v>
      </c>
      <c r="G132" s="214" t="s">
        <v>355</v>
      </c>
      <c r="H132" s="215">
        <v>3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47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177</v>
      </c>
      <c r="AT132" s="222" t="s">
        <v>172</v>
      </c>
      <c r="AU132" s="222" t="s">
        <v>85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83</v>
      </c>
      <c r="BK132" s="223">
        <f>ROUND(I132*H132,2)</f>
        <v>0</v>
      </c>
      <c r="BL132" s="16" t="s">
        <v>177</v>
      </c>
      <c r="BM132" s="222" t="s">
        <v>746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523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85</v>
      </c>
    </row>
    <row r="134" s="2" customFormat="1">
      <c r="A134" s="37"/>
      <c r="B134" s="38"/>
      <c r="C134" s="39"/>
      <c r="D134" s="229" t="s">
        <v>181</v>
      </c>
      <c r="E134" s="39"/>
      <c r="F134" s="230" t="s">
        <v>718</v>
      </c>
      <c r="G134" s="39"/>
      <c r="H134" s="39"/>
      <c r="I134" s="226"/>
      <c r="J134" s="39"/>
      <c r="K134" s="39"/>
      <c r="L134" s="43"/>
      <c r="M134" s="227"/>
      <c r="N134" s="228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181</v>
      </c>
      <c r="AU134" s="16" t="s">
        <v>85</v>
      </c>
    </row>
    <row r="135" s="2" customFormat="1" ht="37.8" customHeight="1">
      <c r="A135" s="37"/>
      <c r="B135" s="38"/>
      <c r="C135" s="211" t="s">
        <v>232</v>
      </c>
      <c r="D135" s="211" t="s">
        <v>172</v>
      </c>
      <c r="E135" s="212" t="s">
        <v>747</v>
      </c>
      <c r="F135" s="213" t="s">
        <v>748</v>
      </c>
      <c r="G135" s="214" t="s">
        <v>191</v>
      </c>
      <c r="H135" s="215">
        <v>1464.453</v>
      </c>
      <c r="I135" s="216"/>
      <c r="J135" s="217">
        <f>ROUND(I135*H135,2)</f>
        <v>0</v>
      </c>
      <c r="K135" s="213" t="s">
        <v>176</v>
      </c>
      <c r="L135" s="43"/>
      <c r="M135" s="218" t="s">
        <v>19</v>
      </c>
      <c r="N135" s="219" t="s">
        <v>47</v>
      </c>
      <c r="O135" s="83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177</v>
      </c>
      <c r="AT135" s="222" t="s">
        <v>172</v>
      </c>
      <c r="AU135" s="222" t="s">
        <v>85</v>
      </c>
      <c r="AY135" s="16" t="s">
        <v>170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83</v>
      </c>
      <c r="BK135" s="223">
        <f>ROUND(I135*H135,2)</f>
        <v>0</v>
      </c>
      <c r="BL135" s="16" t="s">
        <v>177</v>
      </c>
      <c r="BM135" s="222" t="s">
        <v>749</v>
      </c>
    </row>
    <row r="136" s="2" customFormat="1">
      <c r="A136" s="37"/>
      <c r="B136" s="38"/>
      <c r="C136" s="39"/>
      <c r="D136" s="224" t="s">
        <v>179</v>
      </c>
      <c r="E136" s="39"/>
      <c r="F136" s="225" t="s">
        <v>750</v>
      </c>
      <c r="G136" s="39"/>
      <c r="H136" s="39"/>
      <c r="I136" s="226"/>
      <c r="J136" s="39"/>
      <c r="K136" s="39"/>
      <c r="L136" s="43"/>
      <c r="M136" s="227"/>
      <c r="N136" s="228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179</v>
      </c>
      <c r="AU136" s="16" t="s">
        <v>85</v>
      </c>
    </row>
    <row r="137" s="2" customFormat="1">
      <c r="A137" s="37"/>
      <c r="B137" s="38"/>
      <c r="C137" s="39"/>
      <c r="D137" s="229" t="s">
        <v>181</v>
      </c>
      <c r="E137" s="39"/>
      <c r="F137" s="230" t="s">
        <v>751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181</v>
      </c>
      <c r="AU137" s="16" t="s">
        <v>85</v>
      </c>
    </row>
    <row r="138" s="2" customFormat="1" ht="37.8" customHeight="1">
      <c r="A138" s="37"/>
      <c r="B138" s="38"/>
      <c r="C138" s="211" t="s">
        <v>8</v>
      </c>
      <c r="D138" s="211" t="s">
        <v>172</v>
      </c>
      <c r="E138" s="212" t="s">
        <v>752</v>
      </c>
      <c r="F138" s="213" t="s">
        <v>753</v>
      </c>
      <c r="G138" s="214" t="s">
        <v>191</v>
      </c>
      <c r="H138" s="215">
        <v>879.89999999999998</v>
      </c>
      <c r="I138" s="216"/>
      <c r="J138" s="217">
        <f>ROUND(I138*H138,2)</f>
        <v>0</v>
      </c>
      <c r="K138" s="213" t="s">
        <v>176</v>
      </c>
      <c r="L138" s="43"/>
      <c r="M138" s="218" t="s">
        <v>19</v>
      </c>
      <c r="N138" s="219" t="s">
        <v>47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177</v>
      </c>
      <c r="AT138" s="222" t="s">
        <v>172</v>
      </c>
      <c r="AU138" s="222" t="s">
        <v>85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83</v>
      </c>
      <c r="BK138" s="223">
        <f>ROUND(I138*H138,2)</f>
        <v>0</v>
      </c>
      <c r="BL138" s="16" t="s">
        <v>177</v>
      </c>
      <c r="BM138" s="222" t="s">
        <v>754</v>
      </c>
    </row>
    <row r="139" s="2" customFormat="1">
      <c r="A139" s="37"/>
      <c r="B139" s="38"/>
      <c r="C139" s="39"/>
      <c r="D139" s="224" t="s">
        <v>179</v>
      </c>
      <c r="E139" s="39"/>
      <c r="F139" s="225" t="s">
        <v>755</v>
      </c>
      <c r="G139" s="39"/>
      <c r="H139" s="39"/>
      <c r="I139" s="226"/>
      <c r="J139" s="39"/>
      <c r="K139" s="39"/>
      <c r="L139" s="43"/>
      <c r="M139" s="227"/>
      <c r="N139" s="22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85</v>
      </c>
    </row>
    <row r="140" s="2" customFormat="1" ht="37.8" customHeight="1">
      <c r="A140" s="37"/>
      <c r="B140" s="38"/>
      <c r="C140" s="211" t="s">
        <v>239</v>
      </c>
      <c r="D140" s="211" t="s">
        <v>172</v>
      </c>
      <c r="E140" s="212" t="s">
        <v>204</v>
      </c>
      <c r="F140" s="213" t="s">
        <v>205</v>
      </c>
      <c r="G140" s="214" t="s">
        <v>191</v>
      </c>
      <c r="H140" s="215">
        <v>1765.1400000000001</v>
      </c>
      <c r="I140" s="216"/>
      <c r="J140" s="217">
        <f>ROUND(I140*H140,2)</f>
        <v>0</v>
      </c>
      <c r="K140" s="213" t="s">
        <v>176</v>
      </c>
      <c r="L140" s="43"/>
      <c r="M140" s="218" t="s">
        <v>19</v>
      </c>
      <c r="N140" s="219" t="s">
        <v>47</v>
      </c>
      <c r="O140" s="83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177</v>
      </c>
      <c r="AT140" s="222" t="s">
        <v>172</v>
      </c>
      <c r="AU140" s="222" t="s">
        <v>85</v>
      </c>
      <c r="AY140" s="16" t="s">
        <v>170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83</v>
      </c>
      <c r="BK140" s="223">
        <f>ROUND(I140*H140,2)</f>
        <v>0</v>
      </c>
      <c r="BL140" s="16" t="s">
        <v>177</v>
      </c>
      <c r="BM140" s="222" t="s">
        <v>756</v>
      </c>
    </row>
    <row r="141" s="2" customFormat="1">
      <c r="A141" s="37"/>
      <c r="B141" s="38"/>
      <c r="C141" s="39"/>
      <c r="D141" s="224" t="s">
        <v>179</v>
      </c>
      <c r="E141" s="39"/>
      <c r="F141" s="225" t="s">
        <v>207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179</v>
      </c>
      <c r="AU141" s="16" t="s">
        <v>85</v>
      </c>
    </row>
    <row r="142" s="2" customFormat="1" ht="37.8" customHeight="1">
      <c r="A142" s="37"/>
      <c r="B142" s="38"/>
      <c r="C142" s="211" t="s">
        <v>245</v>
      </c>
      <c r="D142" s="211" t="s">
        <v>172</v>
      </c>
      <c r="E142" s="212" t="s">
        <v>204</v>
      </c>
      <c r="F142" s="213" t="s">
        <v>205</v>
      </c>
      <c r="G142" s="214" t="s">
        <v>191</v>
      </c>
      <c r="H142" s="215">
        <v>412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757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207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>
      <c r="A144" s="37"/>
      <c r="B144" s="38"/>
      <c r="C144" s="39"/>
      <c r="D144" s="229" t="s">
        <v>181</v>
      </c>
      <c r="E144" s="39"/>
      <c r="F144" s="230" t="s">
        <v>726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181</v>
      </c>
      <c r="AU144" s="16" t="s">
        <v>85</v>
      </c>
    </row>
    <row r="145" s="2" customFormat="1" ht="37.8" customHeight="1">
      <c r="A145" s="37"/>
      <c r="B145" s="38"/>
      <c r="C145" s="211" t="s">
        <v>251</v>
      </c>
      <c r="D145" s="211" t="s">
        <v>172</v>
      </c>
      <c r="E145" s="212" t="s">
        <v>204</v>
      </c>
      <c r="F145" s="213" t="s">
        <v>205</v>
      </c>
      <c r="G145" s="214" t="s">
        <v>191</v>
      </c>
      <c r="H145" s="215">
        <v>872.40999999999997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47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85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83</v>
      </c>
      <c r="BK145" s="223">
        <f>ROUND(I145*H145,2)</f>
        <v>0</v>
      </c>
      <c r="BL145" s="16" t="s">
        <v>177</v>
      </c>
      <c r="BM145" s="222" t="s">
        <v>758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207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85</v>
      </c>
    </row>
    <row r="147" s="2" customFormat="1">
      <c r="A147" s="37"/>
      <c r="B147" s="38"/>
      <c r="C147" s="39"/>
      <c r="D147" s="229" t="s">
        <v>181</v>
      </c>
      <c r="E147" s="39"/>
      <c r="F147" s="230" t="s">
        <v>728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85</v>
      </c>
    </row>
    <row r="148" s="2" customFormat="1" ht="37.8" customHeight="1">
      <c r="A148" s="37"/>
      <c r="B148" s="38"/>
      <c r="C148" s="211" t="s">
        <v>253</v>
      </c>
      <c r="D148" s="211" t="s">
        <v>172</v>
      </c>
      <c r="E148" s="212" t="s">
        <v>204</v>
      </c>
      <c r="F148" s="213" t="s">
        <v>205</v>
      </c>
      <c r="G148" s="214" t="s">
        <v>191</v>
      </c>
      <c r="H148" s="215">
        <v>83</v>
      </c>
      <c r="I148" s="216"/>
      <c r="J148" s="217">
        <f>ROUND(I148*H148,2)</f>
        <v>0</v>
      </c>
      <c r="K148" s="213" t="s">
        <v>176</v>
      </c>
      <c r="L148" s="43"/>
      <c r="M148" s="218" t="s">
        <v>19</v>
      </c>
      <c r="N148" s="219" t="s">
        <v>47</v>
      </c>
      <c r="O148" s="83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177</v>
      </c>
      <c r="AT148" s="222" t="s">
        <v>172</v>
      </c>
      <c r="AU148" s="222" t="s">
        <v>85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83</v>
      </c>
      <c r="BK148" s="223">
        <f>ROUND(I148*H148,2)</f>
        <v>0</v>
      </c>
      <c r="BL148" s="16" t="s">
        <v>177</v>
      </c>
      <c r="BM148" s="222" t="s">
        <v>759</v>
      </c>
    </row>
    <row r="149" s="2" customFormat="1">
      <c r="A149" s="37"/>
      <c r="B149" s="38"/>
      <c r="C149" s="39"/>
      <c r="D149" s="224" t="s">
        <v>179</v>
      </c>
      <c r="E149" s="39"/>
      <c r="F149" s="225" t="s">
        <v>207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179</v>
      </c>
      <c r="AU149" s="16" t="s">
        <v>85</v>
      </c>
    </row>
    <row r="150" s="2" customFormat="1">
      <c r="A150" s="37"/>
      <c r="B150" s="38"/>
      <c r="C150" s="39"/>
      <c r="D150" s="229" t="s">
        <v>181</v>
      </c>
      <c r="E150" s="39"/>
      <c r="F150" s="230" t="s">
        <v>760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181</v>
      </c>
      <c r="AU150" s="16" t="s">
        <v>85</v>
      </c>
    </row>
    <row r="151" s="2" customFormat="1" ht="37.8" customHeight="1">
      <c r="A151" s="37"/>
      <c r="B151" s="38"/>
      <c r="C151" s="211" t="s">
        <v>259</v>
      </c>
      <c r="D151" s="211" t="s">
        <v>172</v>
      </c>
      <c r="E151" s="212" t="s">
        <v>204</v>
      </c>
      <c r="F151" s="213" t="s">
        <v>205</v>
      </c>
      <c r="G151" s="214" t="s">
        <v>191</v>
      </c>
      <c r="H151" s="215">
        <v>28.189</v>
      </c>
      <c r="I151" s="216"/>
      <c r="J151" s="217">
        <f>ROUND(I151*H151,2)</f>
        <v>0</v>
      </c>
      <c r="K151" s="213" t="s">
        <v>176</v>
      </c>
      <c r="L151" s="43"/>
      <c r="M151" s="218" t="s">
        <v>19</v>
      </c>
      <c r="N151" s="219" t="s">
        <v>47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177</v>
      </c>
      <c r="AT151" s="222" t="s">
        <v>172</v>
      </c>
      <c r="AU151" s="222" t="s">
        <v>85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83</v>
      </c>
      <c r="BK151" s="223">
        <f>ROUND(I151*H151,2)</f>
        <v>0</v>
      </c>
      <c r="BL151" s="16" t="s">
        <v>177</v>
      </c>
      <c r="BM151" s="222" t="s">
        <v>761</v>
      </c>
    </row>
    <row r="152" s="2" customFormat="1">
      <c r="A152" s="37"/>
      <c r="B152" s="38"/>
      <c r="C152" s="39"/>
      <c r="D152" s="224" t="s">
        <v>179</v>
      </c>
      <c r="E152" s="39"/>
      <c r="F152" s="225" t="s">
        <v>207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85</v>
      </c>
    </row>
    <row r="153" s="2" customFormat="1">
      <c r="A153" s="37"/>
      <c r="B153" s="38"/>
      <c r="C153" s="39"/>
      <c r="D153" s="229" t="s">
        <v>181</v>
      </c>
      <c r="E153" s="39"/>
      <c r="F153" s="230" t="s">
        <v>526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85</v>
      </c>
    </row>
    <row r="154" s="2" customFormat="1" ht="37.8" customHeight="1">
      <c r="A154" s="37"/>
      <c r="B154" s="38"/>
      <c r="C154" s="211" t="s">
        <v>7</v>
      </c>
      <c r="D154" s="211" t="s">
        <v>172</v>
      </c>
      <c r="E154" s="212" t="s">
        <v>204</v>
      </c>
      <c r="F154" s="213" t="s">
        <v>205</v>
      </c>
      <c r="G154" s="214" t="s">
        <v>191</v>
      </c>
      <c r="H154" s="215">
        <v>110.40000000000001</v>
      </c>
      <c r="I154" s="216"/>
      <c r="J154" s="217">
        <f>ROUND(I154*H154,2)</f>
        <v>0</v>
      </c>
      <c r="K154" s="213" t="s">
        <v>176</v>
      </c>
      <c r="L154" s="43"/>
      <c r="M154" s="218" t="s">
        <v>19</v>
      </c>
      <c r="N154" s="219" t="s">
        <v>47</v>
      </c>
      <c r="O154" s="83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177</v>
      </c>
      <c r="AT154" s="222" t="s">
        <v>172</v>
      </c>
      <c r="AU154" s="222" t="s">
        <v>85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83</v>
      </c>
      <c r="BK154" s="223">
        <f>ROUND(I154*H154,2)</f>
        <v>0</v>
      </c>
      <c r="BL154" s="16" t="s">
        <v>177</v>
      </c>
      <c r="BM154" s="222" t="s">
        <v>762</v>
      </c>
    </row>
    <row r="155" s="2" customFormat="1">
      <c r="A155" s="37"/>
      <c r="B155" s="38"/>
      <c r="C155" s="39"/>
      <c r="D155" s="224" t="s">
        <v>179</v>
      </c>
      <c r="E155" s="39"/>
      <c r="F155" s="225" t="s">
        <v>207</v>
      </c>
      <c r="G155" s="39"/>
      <c r="H155" s="39"/>
      <c r="I155" s="226"/>
      <c r="J155" s="39"/>
      <c r="K155" s="39"/>
      <c r="L155" s="43"/>
      <c r="M155" s="227"/>
      <c r="N155" s="22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179</v>
      </c>
      <c r="AU155" s="16" t="s">
        <v>85</v>
      </c>
    </row>
    <row r="156" s="2" customFormat="1">
      <c r="A156" s="37"/>
      <c r="B156" s="38"/>
      <c r="C156" s="39"/>
      <c r="D156" s="229" t="s">
        <v>181</v>
      </c>
      <c r="E156" s="39"/>
      <c r="F156" s="230" t="s">
        <v>238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181</v>
      </c>
      <c r="AU156" s="16" t="s">
        <v>85</v>
      </c>
    </row>
    <row r="157" s="2" customFormat="1" ht="33" customHeight="1">
      <c r="A157" s="37"/>
      <c r="B157" s="38"/>
      <c r="C157" s="211" t="s">
        <v>269</v>
      </c>
      <c r="D157" s="211" t="s">
        <v>172</v>
      </c>
      <c r="E157" s="212" t="s">
        <v>763</v>
      </c>
      <c r="F157" s="213" t="s">
        <v>764</v>
      </c>
      <c r="G157" s="214" t="s">
        <v>191</v>
      </c>
      <c r="H157" s="215">
        <v>732.22699999999998</v>
      </c>
      <c r="I157" s="216"/>
      <c r="J157" s="217">
        <f>ROUND(I157*H157,2)</f>
        <v>0</v>
      </c>
      <c r="K157" s="213" t="s">
        <v>176</v>
      </c>
      <c r="L157" s="43"/>
      <c r="M157" s="218" t="s">
        <v>19</v>
      </c>
      <c r="N157" s="219" t="s">
        <v>47</v>
      </c>
      <c r="O157" s="83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177</v>
      </c>
      <c r="AT157" s="222" t="s">
        <v>172</v>
      </c>
      <c r="AU157" s="222" t="s">
        <v>85</v>
      </c>
      <c r="AY157" s="16" t="s">
        <v>170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83</v>
      </c>
      <c r="BK157" s="223">
        <f>ROUND(I157*H157,2)</f>
        <v>0</v>
      </c>
      <c r="BL157" s="16" t="s">
        <v>177</v>
      </c>
      <c r="BM157" s="222" t="s">
        <v>765</v>
      </c>
    </row>
    <row r="158" s="2" customFormat="1">
      <c r="A158" s="37"/>
      <c r="B158" s="38"/>
      <c r="C158" s="39"/>
      <c r="D158" s="224" t="s">
        <v>179</v>
      </c>
      <c r="E158" s="39"/>
      <c r="F158" s="225" t="s">
        <v>766</v>
      </c>
      <c r="G158" s="39"/>
      <c r="H158" s="39"/>
      <c r="I158" s="226"/>
      <c r="J158" s="39"/>
      <c r="K158" s="39"/>
      <c r="L158" s="43"/>
      <c r="M158" s="227"/>
      <c r="N158" s="228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179</v>
      </c>
      <c r="AU158" s="16" t="s">
        <v>85</v>
      </c>
    </row>
    <row r="159" s="2" customFormat="1" ht="24.15" customHeight="1">
      <c r="A159" s="37"/>
      <c r="B159" s="38"/>
      <c r="C159" s="211" t="s">
        <v>275</v>
      </c>
      <c r="D159" s="211" t="s">
        <v>172</v>
      </c>
      <c r="E159" s="212" t="s">
        <v>767</v>
      </c>
      <c r="F159" s="213" t="s">
        <v>768</v>
      </c>
      <c r="G159" s="214" t="s">
        <v>191</v>
      </c>
      <c r="H159" s="215">
        <v>1765.1400000000001</v>
      </c>
      <c r="I159" s="216"/>
      <c r="J159" s="217">
        <f>ROUND(I159*H159,2)</f>
        <v>0</v>
      </c>
      <c r="K159" s="213" t="s">
        <v>176</v>
      </c>
      <c r="L159" s="43"/>
      <c r="M159" s="218" t="s">
        <v>19</v>
      </c>
      <c r="N159" s="219" t="s">
        <v>47</v>
      </c>
      <c r="O159" s="83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177</v>
      </c>
      <c r="AT159" s="222" t="s">
        <v>172</v>
      </c>
      <c r="AU159" s="222" t="s">
        <v>85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83</v>
      </c>
      <c r="BK159" s="223">
        <f>ROUND(I159*H159,2)</f>
        <v>0</v>
      </c>
      <c r="BL159" s="16" t="s">
        <v>177</v>
      </c>
      <c r="BM159" s="222" t="s">
        <v>769</v>
      </c>
    </row>
    <row r="160" s="2" customFormat="1">
      <c r="A160" s="37"/>
      <c r="B160" s="38"/>
      <c r="C160" s="39"/>
      <c r="D160" s="224" t="s">
        <v>179</v>
      </c>
      <c r="E160" s="39"/>
      <c r="F160" s="225" t="s">
        <v>770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85</v>
      </c>
    </row>
    <row r="161" s="2" customFormat="1">
      <c r="A161" s="37"/>
      <c r="B161" s="38"/>
      <c r="C161" s="39"/>
      <c r="D161" s="229" t="s">
        <v>181</v>
      </c>
      <c r="E161" s="39"/>
      <c r="F161" s="230" t="s">
        <v>529</v>
      </c>
      <c r="G161" s="39"/>
      <c r="H161" s="39"/>
      <c r="I161" s="226"/>
      <c r="J161" s="39"/>
      <c r="K161" s="39"/>
      <c r="L161" s="43"/>
      <c r="M161" s="227"/>
      <c r="N161" s="228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181</v>
      </c>
      <c r="AU161" s="16" t="s">
        <v>85</v>
      </c>
    </row>
    <row r="162" s="2" customFormat="1" ht="24.15" customHeight="1">
      <c r="A162" s="37"/>
      <c r="B162" s="38"/>
      <c r="C162" s="211" t="s">
        <v>281</v>
      </c>
      <c r="D162" s="211" t="s">
        <v>172</v>
      </c>
      <c r="E162" s="212" t="s">
        <v>767</v>
      </c>
      <c r="F162" s="213" t="s">
        <v>768</v>
      </c>
      <c r="G162" s="214" t="s">
        <v>191</v>
      </c>
      <c r="H162" s="215">
        <v>412</v>
      </c>
      <c r="I162" s="216"/>
      <c r="J162" s="217">
        <f>ROUND(I162*H162,2)</f>
        <v>0</v>
      </c>
      <c r="K162" s="213" t="s">
        <v>176</v>
      </c>
      <c r="L162" s="43"/>
      <c r="M162" s="218" t="s">
        <v>19</v>
      </c>
      <c r="N162" s="219" t="s">
        <v>47</v>
      </c>
      <c r="O162" s="83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177</v>
      </c>
      <c r="AT162" s="222" t="s">
        <v>172</v>
      </c>
      <c r="AU162" s="222" t="s">
        <v>85</v>
      </c>
      <c r="AY162" s="16" t="s">
        <v>170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83</v>
      </c>
      <c r="BK162" s="223">
        <f>ROUND(I162*H162,2)</f>
        <v>0</v>
      </c>
      <c r="BL162" s="16" t="s">
        <v>177</v>
      </c>
      <c r="BM162" s="222" t="s">
        <v>771</v>
      </c>
    </row>
    <row r="163" s="2" customFormat="1">
      <c r="A163" s="37"/>
      <c r="B163" s="38"/>
      <c r="C163" s="39"/>
      <c r="D163" s="224" t="s">
        <v>179</v>
      </c>
      <c r="E163" s="39"/>
      <c r="F163" s="225" t="s">
        <v>770</v>
      </c>
      <c r="G163" s="39"/>
      <c r="H163" s="39"/>
      <c r="I163" s="226"/>
      <c r="J163" s="39"/>
      <c r="K163" s="39"/>
      <c r="L163" s="43"/>
      <c r="M163" s="227"/>
      <c r="N163" s="228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179</v>
      </c>
      <c r="AU163" s="16" t="s">
        <v>85</v>
      </c>
    </row>
    <row r="164" s="2" customFormat="1">
      <c r="A164" s="37"/>
      <c r="B164" s="38"/>
      <c r="C164" s="39"/>
      <c r="D164" s="229" t="s">
        <v>181</v>
      </c>
      <c r="E164" s="39"/>
      <c r="F164" s="230" t="s">
        <v>726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181</v>
      </c>
      <c r="AU164" s="16" t="s">
        <v>85</v>
      </c>
    </row>
    <row r="165" s="2" customFormat="1" ht="24.15" customHeight="1">
      <c r="A165" s="37"/>
      <c r="B165" s="38"/>
      <c r="C165" s="211" t="s">
        <v>287</v>
      </c>
      <c r="D165" s="211" t="s">
        <v>172</v>
      </c>
      <c r="E165" s="212" t="s">
        <v>767</v>
      </c>
      <c r="F165" s="213" t="s">
        <v>768</v>
      </c>
      <c r="G165" s="214" t="s">
        <v>191</v>
      </c>
      <c r="H165" s="215">
        <v>872.40999999999997</v>
      </c>
      <c r="I165" s="216"/>
      <c r="J165" s="217">
        <f>ROUND(I165*H165,2)</f>
        <v>0</v>
      </c>
      <c r="K165" s="213" t="s">
        <v>176</v>
      </c>
      <c r="L165" s="43"/>
      <c r="M165" s="218" t="s">
        <v>19</v>
      </c>
      <c r="N165" s="219" t="s">
        <v>47</v>
      </c>
      <c r="O165" s="83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177</v>
      </c>
      <c r="AT165" s="222" t="s">
        <v>172</v>
      </c>
      <c r="AU165" s="222" t="s">
        <v>85</v>
      </c>
      <c r="AY165" s="16" t="s">
        <v>170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83</v>
      </c>
      <c r="BK165" s="223">
        <f>ROUND(I165*H165,2)</f>
        <v>0</v>
      </c>
      <c r="BL165" s="16" t="s">
        <v>177</v>
      </c>
      <c r="BM165" s="222" t="s">
        <v>772</v>
      </c>
    </row>
    <row r="166" s="2" customFormat="1">
      <c r="A166" s="37"/>
      <c r="B166" s="38"/>
      <c r="C166" s="39"/>
      <c r="D166" s="224" t="s">
        <v>179</v>
      </c>
      <c r="E166" s="39"/>
      <c r="F166" s="225" t="s">
        <v>770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85</v>
      </c>
    </row>
    <row r="167" s="2" customFormat="1">
      <c r="A167" s="37"/>
      <c r="B167" s="38"/>
      <c r="C167" s="39"/>
      <c r="D167" s="229" t="s">
        <v>181</v>
      </c>
      <c r="E167" s="39"/>
      <c r="F167" s="230" t="s">
        <v>728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181</v>
      </c>
      <c r="AU167" s="16" t="s">
        <v>85</v>
      </c>
    </row>
    <row r="168" s="2" customFormat="1" ht="24.15" customHeight="1">
      <c r="A168" s="37"/>
      <c r="B168" s="38"/>
      <c r="C168" s="211" t="s">
        <v>293</v>
      </c>
      <c r="D168" s="211" t="s">
        <v>172</v>
      </c>
      <c r="E168" s="212" t="s">
        <v>767</v>
      </c>
      <c r="F168" s="213" t="s">
        <v>768</v>
      </c>
      <c r="G168" s="214" t="s">
        <v>191</v>
      </c>
      <c r="H168" s="215">
        <v>83</v>
      </c>
      <c r="I168" s="216"/>
      <c r="J168" s="217">
        <f>ROUND(I168*H168,2)</f>
        <v>0</v>
      </c>
      <c r="K168" s="213" t="s">
        <v>176</v>
      </c>
      <c r="L168" s="43"/>
      <c r="M168" s="218" t="s">
        <v>19</v>
      </c>
      <c r="N168" s="219" t="s">
        <v>47</v>
      </c>
      <c r="O168" s="83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177</v>
      </c>
      <c r="AT168" s="222" t="s">
        <v>172</v>
      </c>
      <c r="AU168" s="222" t="s">
        <v>85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83</v>
      </c>
      <c r="BK168" s="223">
        <f>ROUND(I168*H168,2)</f>
        <v>0</v>
      </c>
      <c r="BL168" s="16" t="s">
        <v>177</v>
      </c>
      <c r="BM168" s="222" t="s">
        <v>773</v>
      </c>
    </row>
    <row r="169" s="2" customFormat="1">
      <c r="A169" s="37"/>
      <c r="B169" s="38"/>
      <c r="C169" s="39"/>
      <c r="D169" s="224" t="s">
        <v>179</v>
      </c>
      <c r="E169" s="39"/>
      <c r="F169" s="225" t="s">
        <v>770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85</v>
      </c>
    </row>
    <row r="170" s="2" customFormat="1">
      <c r="A170" s="37"/>
      <c r="B170" s="38"/>
      <c r="C170" s="39"/>
      <c r="D170" s="229" t="s">
        <v>181</v>
      </c>
      <c r="E170" s="39"/>
      <c r="F170" s="230" t="s">
        <v>760</v>
      </c>
      <c r="G170" s="39"/>
      <c r="H170" s="39"/>
      <c r="I170" s="226"/>
      <c r="J170" s="39"/>
      <c r="K170" s="39"/>
      <c r="L170" s="43"/>
      <c r="M170" s="227"/>
      <c r="N170" s="228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181</v>
      </c>
      <c r="AU170" s="16" t="s">
        <v>85</v>
      </c>
    </row>
    <row r="171" s="2" customFormat="1" ht="24.15" customHeight="1">
      <c r="A171" s="37"/>
      <c r="B171" s="38"/>
      <c r="C171" s="211" t="s">
        <v>298</v>
      </c>
      <c r="D171" s="211" t="s">
        <v>172</v>
      </c>
      <c r="E171" s="212" t="s">
        <v>767</v>
      </c>
      <c r="F171" s="213" t="s">
        <v>768</v>
      </c>
      <c r="G171" s="214" t="s">
        <v>191</v>
      </c>
      <c r="H171" s="215">
        <v>28.189</v>
      </c>
      <c r="I171" s="216"/>
      <c r="J171" s="217">
        <f>ROUND(I171*H171,2)</f>
        <v>0</v>
      </c>
      <c r="K171" s="213" t="s">
        <v>176</v>
      </c>
      <c r="L171" s="43"/>
      <c r="M171" s="218" t="s">
        <v>19</v>
      </c>
      <c r="N171" s="219" t="s">
        <v>47</v>
      </c>
      <c r="O171" s="83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177</v>
      </c>
      <c r="AT171" s="222" t="s">
        <v>172</v>
      </c>
      <c r="AU171" s="222" t="s">
        <v>85</v>
      </c>
      <c r="AY171" s="16" t="s">
        <v>170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83</v>
      </c>
      <c r="BK171" s="223">
        <f>ROUND(I171*H171,2)</f>
        <v>0</v>
      </c>
      <c r="BL171" s="16" t="s">
        <v>177</v>
      </c>
      <c r="BM171" s="222" t="s">
        <v>774</v>
      </c>
    </row>
    <row r="172" s="2" customFormat="1">
      <c r="A172" s="37"/>
      <c r="B172" s="38"/>
      <c r="C172" s="39"/>
      <c r="D172" s="224" t="s">
        <v>179</v>
      </c>
      <c r="E172" s="39"/>
      <c r="F172" s="225" t="s">
        <v>770</v>
      </c>
      <c r="G172" s="39"/>
      <c r="H172" s="39"/>
      <c r="I172" s="226"/>
      <c r="J172" s="39"/>
      <c r="K172" s="39"/>
      <c r="L172" s="43"/>
      <c r="M172" s="227"/>
      <c r="N172" s="22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179</v>
      </c>
      <c r="AU172" s="16" t="s">
        <v>85</v>
      </c>
    </row>
    <row r="173" s="2" customFormat="1">
      <c r="A173" s="37"/>
      <c r="B173" s="38"/>
      <c r="C173" s="39"/>
      <c r="D173" s="229" t="s">
        <v>181</v>
      </c>
      <c r="E173" s="39"/>
      <c r="F173" s="230" t="s">
        <v>526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181</v>
      </c>
      <c r="AU173" s="16" t="s">
        <v>85</v>
      </c>
    </row>
    <row r="174" s="2" customFormat="1" ht="24.15" customHeight="1">
      <c r="A174" s="37"/>
      <c r="B174" s="38"/>
      <c r="C174" s="211" t="s">
        <v>304</v>
      </c>
      <c r="D174" s="211" t="s">
        <v>172</v>
      </c>
      <c r="E174" s="212" t="s">
        <v>767</v>
      </c>
      <c r="F174" s="213" t="s">
        <v>768</v>
      </c>
      <c r="G174" s="214" t="s">
        <v>191</v>
      </c>
      <c r="H174" s="215">
        <v>110.40000000000001</v>
      </c>
      <c r="I174" s="216"/>
      <c r="J174" s="217">
        <f>ROUND(I174*H174,2)</f>
        <v>0</v>
      </c>
      <c r="K174" s="213" t="s">
        <v>176</v>
      </c>
      <c r="L174" s="43"/>
      <c r="M174" s="218" t="s">
        <v>19</v>
      </c>
      <c r="N174" s="219" t="s">
        <v>47</v>
      </c>
      <c r="O174" s="83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177</v>
      </c>
      <c r="AT174" s="222" t="s">
        <v>172</v>
      </c>
      <c r="AU174" s="222" t="s">
        <v>85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83</v>
      </c>
      <c r="BK174" s="223">
        <f>ROUND(I174*H174,2)</f>
        <v>0</v>
      </c>
      <c r="BL174" s="16" t="s">
        <v>177</v>
      </c>
      <c r="BM174" s="222" t="s">
        <v>775</v>
      </c>
    </row>
    <row r="175" s="2" customFormat="1">
      <c r="A175" s="37"/>
      <c r="B175" s="38"/>
      <c r="C175" s="39"/>
      <c r="D175" s="224" t="s">
        <v>179</v>
      </c>
      <c r="E175" s="39"/>
      <c r="F175" s="225" t="s">
        <v>770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179</v>
      </c>
      <c r="AU175" s="16" t="s">
        <v>85</v>
      </c>
    </row>
    <row r="176" s="2" customFormat="1">
      <c r="A176" s="37"/>
      <c r="B176" s="38"/>
      <c r="C176" s="39"/>
      <c r="D176" s="229" t="s">
        <v>181</v>
      </c>
      <c r="E176" s="39"/>
      <c r="F176" s="230" t="s">
        <v>238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181</v>
      </c>
      <c r="AU176" s="16" t="s">
        <v>85</v>
      </c>
    </row>
    <row r="177" s="2" customFormat="1" ht="24.15" customHeight="1">
      <c r="A177" s="37"/>
      <c r="B177" s="38"/>
      <c r="C177" s="211" t="s">
        <v>310</v>
      </c>
      <c r="D177" s="211" t="s">
        <v>172</v>
      </c>
      <c r="E177" s="212" t="s">
        <v>532</v>
      </c>
      <c r="F177" s="213" t="s">
        <v>533</v>
      </c>
      <c r="G177" s="214" t="s">
        <v>225</v>
      </c>
      <c r="H177" s="215">
        <v>3088.9949999999999</v>
      </c>
      <c r="I177" s="216"/>
      <c r="J177" s="217">
        <f>ROUND(I177*H177,2)</f>
        <v>0</v>
      </c>
      <c r="K177" s="213" t="s">
        <v>176</v>
      </c>
      <c r="L177" s="43"/>
      <c r="M177" s="218" t="s">
        <v>19</v>
      </c>
      <c r="N177" s="219" t="s">
        <v>47</v>
      </c>
      <c r="O177" s="83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177</v>
      </c>
      <c r="AT177" s="222" t="s">
        <v>172</v>
      </c>
      <c r="AU177" s="222" t="s">
        <v>85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83</v>
      </c>
      <c r="BK177" s="223">
        <f>ROUND(I177*H177,2)</f>
        <v>0</v>
      </c>
      <c r="BL177" s="16" t="s">
        <v>177</v>
      </c>
      <c r="BM177" s="222" t="s">
        <v>776</v>
      </c>
    </row>
    <row r="178" s="2" customFormat="1">
      <c r="A178" s="37"/>
      <c r="B178" s="38"/>
      <c r="C178" s="39"/>
      <c r="D178" s="224" t="s">
        <v>179</v>
      </c>
      <c r="E178" s="39"/>
      <c r="F178" s="225" t="s">
        <v>535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85</v>
      </c>
    </row>
    <row r="179" s="2" customFormat="1">
      <c r="A179" s="37"/>
      <c r="B179" s="38"/>
      <c r="C179" s="39"/>
      <c r="D179" s="229" t="s">
        <v>181</v>
      </c>
      <c r="E179" s="39"/>
      <c r="F179" s="230" t="s">
        <v>536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181</v>
      </c>
      <c r="AU179" s="16" t="s">
        <v>85</v>
      </c>
    </row>
    <row r="180" s="2" customFormat="1" ht="24.15" customHeight="1">
      <c r="A180" s="37"/>
      <c r="B180" s="38"/>
      <c r="C180" s="211" t="s">
        <v>316</v>
      </c>
      <c r="D180" s="211" t="s">
        <v>172</v>
      </c>
      <c r="E180" s="212" t="s">
        <v>532</v>
      </c>
      <c r="F180" s="213" t="s">
        <v>533</v>
      </c>
      <c r="G180" s="214" t="s">
        <v>225</v>
      </c>
      <c r="H180" s="215">
        <v>721</v>
      </c>
      <c r="I180" s="216"/>
      <c r="J180" s="217">
        <f>ROUND(I180*H180,2)</f>
        <v>0</v>
      </c>
      <c r="K180" s="213" t="s">
        <v>176</v>
      </c>
      <c r="L180" s="43"/>
      <c r="M180" s="218" t="s">
        <v>19</v>
      </c>
      <c r="N180" s="219" t="s">
        <v>47</v>
      </c>
      <c r="O180" s="83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177</v>
      </c>
      <c r="AT180" s="222" t="s">
        <v>172</v>
      </c>
      <c r="AU180" s="222" t="s">
        <v>85</v>
      </c>
      <c r="AY180" s="16" t="s">
        <v>170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83</v>
      </c>
      <c r="BK180" s="223">
        <f>ROUND(I180*H180,2)</f>
        <v>0</v>
      </c>
      <c r="BL180" s="16" t="s">
        <v>177</v>
      </c>
      <c r="BM180" s="222" t="s">
        <v>777</v>
      </c>
    </row>
    <row r="181" s="2" customFormat="1">
      <c r="A181" s="37"/>
      <c r="B181" s="38"/>
      <c r="C181" s="39"/>
      <c r="D181" s="224" t="s">
        <v>179</v>
      </c>
      <c r="E181" s="39"/>
      <c r="F181" s="225" t="s">
        <v>535</v>
      </c>
      <c r="G181" s="39"/>
      <c r="H181" s="39"/>
      <c r="I181" s="226"/>
      <c r="J181" s="39"/>
      <c r="K181" s="39"/>
      <c r="L181" s="43"/>
      <c r="M181" s="227"/>
      <c r="N181" s="228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179</v>
      </c>
      <c r="AU181" s="16" t="s">
        <v>85</v>
      </c>
    </row>
    <row r="182" s="2" customFormat="1">
      <c r="A182" s="37"/>
      <c r="B182" s="38"/>
      <c r="C182" s="39"/>
      <c r="D182" s="229" t="s">
        <v>181</v>
      </c>
      <c r="E182" s="39"/>
      <c r="F182" s="230" t="s">
        <v>778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181</v>
      </c>
      <c r="AU182" s="16" t="s">
        <v>85</v>
      </c>
    </row>
    <row r="183" s="2" customFormat="1" ht="24.15" customHeight="1">
      <c r="A183" s="37"/>
      <c r="B183" s="38"/>
      <c r="C183" s="211" t="s">
        <v>322</v>
      </c>
      <c r="D183" s="211" t="s">
        <v>172</v>
      </c>
      <c r="E183" s="212" t="s">
        <v>532</v>
      </c>
      <c r="F183" s="213" t="s">
        <v>533</v>
      </c>
      <c r="G183" s="214" t="s">
        <v>225</v>
      </c>
      <c r="H183" s="215">
        <v>1526.72</v>
      </c>
      <c r="I183" s="216"/>
      <c r="J183" s="217">
        <f>ROUND(I183*H183,2)</f>
        <v>0</v>
      </c>
      <c r="K183" s="213" t="s">
        <v>176</v>
      </c>
      <c r="L183" s="43"/>
      <c r="M183" s="218" t="s">
        <v>19</v>
      </c>
      <c r="N183" s="219" t="s">
        <v>47</v>
      </c>
      <c r="O183" s="83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177</v>
      </c>
      <c r="AT183" s="222" t="s">
        <v>172</v>
      </c>
      <c r="AU183" s="222" t="s">
        <v>85</v>
      </c>
      <c r="AY183" s="16" t="s">
        <v>170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83</v>
      </c>
      <c r="BK183" s="223">
        <f>ROUND(I183*H183,2)</f>
        <v>0</v>
      </c>
      <c r="BL183" s="16" t="s">
        <v>177</v>
      </c>
      <c r="BM183" s="222" t="s">
        <v>779</v>
      </c>
    </row>
    <row r="184" s="2" customFormat="1">
      <c r="A184" s="37"/>
      <c r="B184" s="38"/>
      <c r="C184" s="39"/>
      <c r="D184" s="224" t="s">
        <v>179</v>
      </c>
      <c r="E184" s="39"/>
      <c r="F184" s="225" t="s">
        <v>535</v>
      </c>
      <c r="G184" s="39"/>
      <c r="H184" s="39"/>
      <c r="I184" s="226"/>
      <c r="J184" s="39"/>
      <c r="K184" s="39"/>
      <c r="L184" s="43"/>
      <c r="M184" s="227"/>
      <c r="N184" s="228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179</v>
      </c>
      <c r="AU184" s="16" t="s">
        <v>85</v>
      </c>
    </row>
    <row r="185" s="2" customFormat="1">
      <c r="A185" s="37"/>
      <c r="B185" s="38"/>
      <c r="C185" s="39"/>
      <c r="D185" s="229" t="s">
        <v>181</v>
      </c>
      <c r="E185" s="39"/>
      <c r="F185" s="230" t="s">
        <v>780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181</v>
      </c>
      <c r="AU185" s="16" t="s">
        <v>85</v>
      </c>
    </row>
    <row r="186" s="2" customFormat="1" ht="24.15" customHeight="1">
      <c r="A186" s="37"/>
      <c r="B186" s="38"/>
      <c r="C186" s="211" t="s">
        <v>328</v>
      </c>
      <c r="D186" s="211" t="s">
        <v>172</v>
      </c>
      <c r="E186" s="212" t="s">
        <v>532</v>
      </c>
      <c r="F186" s="213" t="s">
        <v>533</v>
      </c>
      <c r="G186" s="214" t="s">
        <v>225</v>
      </c>
      <c r="H186" s="215">
        <v>145.31999999999999</v>
      </c>
      <c r="I186" s="216"/>
      <c r="J186" s="217">
        <f>ROUND(I186*H186,2)</f>
        <v>0</v>
      </c>
      <c r="K186" s="213" t="s">
        <v>176</v>
      </c>
      <c r="L186" s="43"/>
      <c r="M186" s="218" t="s">
        <v>19</v>
      </c>
      <c r="N186" s="219" t="s">
        <v>47</v>
      </c>
      <c r="O186" s="83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177</v>
      </c>
      <c r="AT186" s="222" t="s">
        <v>172</v>
      </c>
      <c r="AU186" s="222" t="s">
        <v>85</v>
      </c>
      <c r="AY186" s="16" t="s">
        <v>170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83</v>
      </c>
      <c r="BK186" s="223">
        <f>ROUND(I186*H186,2)</f>
        <v>0</v>
      </c>
      <c r="BL186" s="16" t="s">
        <v>177</v>
      </c>
      <c r="BM186" s="222" t="s">
        <v>781</v>
      </c>
    </row>
    <row r="187" s="2" customFormat="1">
      <c r="A187" s="37"/>
      <c r="B187" s="38"/>
      <c r="C187" s="39"/>
      <c r="D187" s="224" t="s">
        <v>179</v>
      </c>
      <c r="E187" s="39"/>
      <c r="F187" s="225" t="s">
        <v>535</v>
      </c>
      <c r="G187" s="39"/>
      <c r="H187" s="39"/>
      <c r="I187" s="226"/>
      <c r="J187" s="39"/>
      <c r="K187" s="39"/>
      <c r="L187" s="43"/>
      <c r="M187" s="227"/>
      <c r="N187" s="228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179</v>
      </c>
      <c r="AU187" s="16" t="s">
        <v>85</v>
      </c>
    </row>
    <row r="188" s="2" customFormat="1">
      <c r="A188" s="37"/>
      <c r="B188" s="38"/>
      <c r="C188" s="39"/>
      <c r="D188" s="229" t="s">
        <v>181</v>
      </c>
      <c r="E188" s="39"/>
      <c r="F188" s="230" t="s">
        <v>782</v>
      </c>
      <c r="G188" s="39"/>
      <c r="H188" s="39"/>
      <c r="I188" s="226"/>
      <c r="J188" s="39"/>
      <c r="K188" s="39"/>
      <c r="L188" s="43"/>
      <c r="M188" s="227"/>
      <c r="N188" s="228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181</v>
      </c>
      <c r="AU188" s="16" t="s">
        <v>85</v>
      </c>
    </row>
    <row r="189" s="2" customFormat="1" ht="24.15" customHeight="1">
      <c r="A189" s="37"/>
      <c r="B189" s="38"/>
      <c r="C189" s="211" t="s">
        <v>334</v>
      </c>
      <c r="D189" s="211" t="s">
        <v>172</v>
      </c>
      <c r="E189" s="212" t="s">
        <v>532</v>
      </c>
      <c r="F189" s="213" t="s">
        <v>533</v>
      </c>
      <c r="G189" s="214" t="s">
        <v>225</v>
      </c>
      <c r="H189" s="215">
        <v>49.331000000000003</v>
      </c>
      <c r="I189" s="216"/>
      <c r="J189" s="217">
        <f>ROUND(I189*H189,2)</f>
        <v>0</v>
      </c>
      <c r="K189" s="213" t="s">
        <v>176</v>
      </c>
      <c r="L189" s="43"/>
      <c r="M189" s="218" t="s">
        <v>19</v>
      </c>
      <c r="N189" s="219" t="s">
        <v>47</v>
      </c>
      <c r="O189" s="83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177</v>
      </c>
      <c r="AT189" s="222" t="s">
        <v>172</v>
      </c>
      <c r="AU189" s="222" t="s">
        <v>85</v>
      </c>
      <c r="AY189" s="16" t="s">
        <v>170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83</v>
      </c>
      <c r="BK189" s="223">
        <f>ROUND(I189*H189,2)</f>
        <v>0</v>
      </c>
      <c r="BL189" s="16" t="s">
        <v>177</v>
      </c>
      <c r="BM189" s="222" t="s">
        <v>783</v>
      </c>
    </row>
    <row r="190" s="2" customFormat="1">
      <c r="A190" s="37"/>
      <c r="B190" s="38"/>
      <c r="C190" s="39"/>
      <c r="D190" s="224" t="s">
        <v>179</v>
      </c>
      <c r="E190" s="39"/>
      <c r="F190" s="225" t="s">
        <v>535</v>
      </c>
      <c r="G190" s="39"/>
      <c r="H190" s="39"/>
      <c r="I190" s="226"/>
      <c r="J190" s="39"/>
      <c r="K190" s="39"/>
      <c r="L190" s="43"/>
      <c r="M190" s="227"/>
      <c r="N190" s="228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179</v>
      </c>
      <c r="AU190" s="16" t="s">
        <v>85</v>
      </c>
    </row>
    <row r="191" s="2" customFormat="1">
      <c r="A191" s="37"/>
      <c r="B191" s="38"/>
      <c r="C191" s="39"/>
      <c r="D191" s="229" t="s">
        <v>181</v>
      </c>
      <c r="E191" s="39"/>
      <c r="F191" s="230" t="s">
        <v>784</v>
      </c>
      <c r="G191" s="39"/>
      <c r="H191" s="39"/>
      <c r="I191" s="226"/>
      <c r="J191" s="39"/>
      <c r="K191" s="39"/>
      <c r="L191" s="43"/>
      <c r="M191" s="227"/>
      <c r="N191" s="228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181</v>
      </c>
      <c r="AU191" s="16" t="s">
        <v>85</v>
      </c>
    </row>
    <row r="192" s="2" customFormat="1" ht="24.15" customHeight="1">
      <c r="A192" s="37"/>
      <c r="B192" s="38"/>
      <c r="C192" s="211" t="s">
        <v>340</v>
      </c>
      <c r="D192" s="211" t="s">
        <v>172</v>
      </c>
      <c r="E192" s="212" t="s">
        <v>532</v>
      </c>
      <c r="F192" s="213" t="s">
        <v>533</v>
      </c>
      <c r="G192" s="214" t="s">
        <v>225</v>
      </c>
      <c r="H192" s="215">
        <v>193.19999999999999</v>
      </c>
      <c r="I192" s="216"/>
      <c r="J192" s="217">
        <f>ROUND(I192*H192,2)</f>
        <v>0</v>
      </c>
      <c r="K192" s="213" t="s">
        <v>176</v>
      </c>
      <c r="L192" s="43"/>
      <c r="M192" s="218" t="s">
        <v>19</v>
      </c>
      <c r="N192" s="219" t="s">
        <v>47</v>
      </c>
      <c r="O192" s="83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177</v>
      </c>
      <c r="AT192" s="222" t="s">
        <v>172</v>
      </c>
      <c r="AU192" s="222" t="s">
        <v>85</v>
      </c>
      <c r="AY192" s="16" t="s">
        <v>170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83</v>
      </c>
      <c r="BK192" s="223">
        <f>ROUND(I192*H192,2)</f>
        <v>0</v>
      </c>
      <c r="BL192" s="16" t="s">
        <v>177</v>
      </c>
      <c r="BM192" s="222" t="s">
        <v>785</v>
      </c>
    </row>
    <row r="193" s="2" customFormat="1">
      <c r="A193" s="37"/>
      <c r="B193" s="38"/>
      <c r="C193" s="39"/>
      <c r="D193" s="224" t="s">
        <v>179</v>
      </c>
      <c r="E193" s="39"/>
      <c r="F193" s="225" t="s">
        <v>535</v>
      </c>
      <c r="G193" s="39"/>
      <c r="H193" s="39"/>
      <c r="I193" s="226"/>
      <c r="J193" s="39"/>
      <c r="K193" s="39"/>
      <c r="L193" s="43"/>
      <c r="M193" s="227"/>
      <c r="N193" s="228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179</v>
      </c>
      <c r="AU193" s="16" t="s">
        <v>85</v>
      </c>
    </row>
    <row r="194" s="2" customFormat="1">
      <c r="A194" s="37"/>
      <c r="B194" s="38"/>
      <c r="C194" s="39"/>
      <c r="D194" s="229" t="s">
        <v>181</v>
      </c>
      <c r="E194" s="39"/>
      <c r="F194" s="230" t="s">
        <v>238</v>
      </c>
      <c r="G194" s="39"/>
      <c r="H194" s="39"/>
      <c r="I194" s="226"/>
      <c r="J194" s="39"/>
      <c r="K194" s="39"/>
      <c r="L194" s="43"/>
      <c r="M194" s="227"/>
      <c r="N194" s="228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181</v>
      </c>
      <c r="AU194" s="16" t="s">
        <v>85</v>
      </c>
    </row>
    <row r="195" s="2" customFormat="1" ht="33" customHeight="1">
      <c r="A195" s="37"/>
      <c r="B195" s="38"/>
      <c r="C195" s="211" t="s">
        <v>346</v>
      </c>
      <c r="D195" s="211" t="s">
        <v>172</v>
      </c>
      <c r="E195" s="212" t="s">
        <v>234</v>
      </c>
      <c r="F195" s="213" t="s">
        <v>235</v>
      </c>
      <c r="G195" s="214" t="s">
        <v>191</v>
      </c>
      <c r="H195" s="215">
        <v>66</v>
      </c>
      <c r="I195" s="216"/>
      <c r="J195" s="217">
        <f>ROUND(I195*H195,2)</f>
        <v>0</v>
      </c>
      <c r="K195" s="213" t="s">
        <v>176</v>
      </c>
      <c r="L195" s="43"/>
      <c r="M195" s="218" t="s">
        <v>19</v>
      </c>
      <c r="N195" s="219" t="s">
        <v>47</v>
      </c>
      <c r="O195" s="83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177</v>
      </c>
      <c r="AT195" s="222" t="s">
        <v>172</v>
      </c>
      <c r="AU195" s="222" t="s">
        <v>85</v>
      </c>
      <c r="AY195" s="16" t="s">
        <v>170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83</v>
      </c>
      <c r="BK195" s="223">
        <f>ROUND(I195*H195,2)</f>
        <v>0</v>
      </c>
      <c r="BL195" s="16" t="s">
        <v>177</v>
      </c>
      <c r="BM195" s="222" t="s">
        <v>786</v>
      </c>
    </row>
    <row r="196" s="2" customFormat="1">
      <c r="A196" s="37"/>
      <c r="B196" s="38"/>
      <c r="C196" s="39"/>
      <c r="D196" s="224" t="s">
        <v>179</v>
      </c>
      <c r="E196" s="39"/>
      <c r="F196" s="225" t="s">
        <v>237</v>
      </c>
      <c r="G196" s="39"/>
      <c r="H196" s="39"/>
      <c r="I196" s="226"/>
      <c r="J196" s="39"/>
      <c r="K196" s="39"/>
      <c r="L196" s="43"/>
      <c r="M196" s="227"/>
      <c r="N196" s="228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179</v>
      </c>
      <c r="AU196" s="16" t="s">
        <v>85</v>
      </c>
    </row>
    <row r="197" s="2" customFormat="1">
      <c r="A197" s="37"/>
      <c r="B197" s="38"/>
      <c r="C197" s="39"/>
      <c r="D197" s="229" t="s">
        <v>181</v>
      </c>
      <c r="E197" s="39"/>
      <c r="F197" s="230" t="s">
        <v>238</v>
      </c>
      <c r="G197" s="39"/>
      <c r="H197" s="39"/>
      <c r="I197" s="226"/>
      <c r="J197" s="39"/>
      <c r="K197" s="39"/>
      <c r="L197" s="43"/>
      <c r="M197" s="227"/>
      <c r="N197" s="228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181</v>
      </c>
      <c r="AU197" s="16" t="s">
        <v>85</v>
      </c>
    </row>
    <row r="198" s="2" customFormat="1" ht="16.5" customHeight="1">
      <c r="A198" s="37"/>
      <c r="B198" s="38"/>
      <c r="C198" s="231" t="s">
        <v>352</v>
      </c>
      <c r="D198" s="231" t="s">
        <v>240</v>
      </c>
      <c r="E198" s="232" t="s">
        <v>787</v>
      </c>
      <c r="F198" s="233" t="s">
        <v>788</v>
      </c>
      <c r="G198" s="234" t="s">
        <v>225</v>
      </c>
      <c r="H198" s="235">
        <v>115.5</v>
      </c>
      <c r="I198" s="236"/>
      <c r="J198" s="237">
        <f>ROUND(I198*H198,2)</f>
        <v>0</v>
      </c>
      <c r="K198" s="233" t="s">
        <v>176</v>
      </c>
      <c r="L198" s="238"/>
      <c r="M198" s="239" t="s">
        <v>19</v>
      </c>
      <c r="N198" s="240" t="s">
        <v>47</v>
      </c>
      <c r="O198" s="83"/>
      <c r="P198" s="220">
        <f>O198*H198</f>
        <v>0</v>
      </c>
      <c r="Q198" s="220">
        <v>1</v>
      </c>
      <c r="R198" s="220">
        <f>Q198*H198</f>
        <v>115.5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211</v>
      </c>
      <c r="AT198" s="222" t="s">
        <v>240</v>
      </c>
      <c r="AU198" s="222" t="s">
        <v>85</v>
      </c>
      <c r="AY198" s="16" t="s">
        <v>170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83</v>
      </c>
      <c r="BK198" s="223">
        <f>ROUND(I198*H198,2)</f>
        <v>0</v>
      </c>
      <c r="BL198" s="16" t="s">
        <v>177</v>
      </c>
      <c r="BM198" s="222" t="s">
        <v>789</v>
      </c>
    </row>
    <row r="199" s="2" customFormat="1">
      <c r="A199" s="37"/>
      <c r="B199" s="38"/>
      <c r="C199" s="39"/>
      <c r="D199" s="229" t="s">
        <v>181</v>
      </c>
      <c r="E199" s="39"/>
      <c r="F199" s="230" t="s">
        <v>244</v>
      </c>
      <c r="G199" s="39"/>
      <c r="H199" s="39"/>
      <c r="I199" s="226"/>
      <c r="J199" s="39"/>
      <c r="K199" s="39"/>
      <c r="L199" s="43"/>
      <c r="M199" s="227"/>
      <c r="N199" s="228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181</v>
      </c>
      <c r="AU199" s="16" t="s">
        <v>85</v>
      </c>
    </row>
    <row r="200" s="2" customFormat="1" ht="24.15" customHeight="1">
      <c r="A200" s="37"/>
      <c r="B200" s="38"/>
      <c r="C200" s="211" t="s">
        <v>359</v>
      </c>
      <c r="D200" s="211" t="s">
        <v>172</v>
      </c>
      <c r="E200" s="212" t="s">
        <v>790</v>
      </c>
      <c r="F200" s="213" t="s">
        <v>791</v>
      </c>
      <c r="G200" s="214" t="s">
        <v>191</v>
      </c>
      <c r="H200" s="215">
        <v>1541.4100000000001</v>
      </c>
      <c r="I200" s="216"/>
      <c r="J200" s="217">
        <f>ROUND(I200*H200,2)</f>
        <v>0</v>
      </c>
      <c r="K200" s="213" t="s">
        <v>176</v>
      </c>
      <c r="L200" s="43"/>
      <c r="M200" s="218" t="s">
        <v>19</v>
      </c>
      <c r="N200" s="219" t="s">
        <v>47</v>
      </c>
      <c r="O200" s="83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177</v>
      </c>
      <c r="AT200" s="222" t="s">
        <v>172</v>
      </c>
      <c r="AU200" s="222" t="s">
        <v>85</v>
      </c>
      <c r="AY200" s="16" t="s">
        <v>170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83</v>
      </c>
      <c r="BK200" s="223">
        <f>ROUND(I200*H200,2)</f>
        <v>0</v>
      </c>
      <c r="BL200" s="16" t="s">
        <v>177</v>
      </c>
      <c r="BM200" s="222" t="s">
        <v>792</v>
      </c>
    </row>
    <row r="201" s="2" customFormat="1">
      <c r="A201" s="37"/>
      <c r="B201" s="38"/>
      <c r="C201" s="39"/>
      <c r="D201" s="224" t="s">
        <v>179</v>
      </c>
      <c r="E201" s="39"/>
      <c r="F201" s="225" t="s">
        <v>793</v>
      </c>
      <c r="G201" s="39"/>
      <c r="H201" s="39"/>
      <c r="I201" s="226"/>
      <c r="J201" s="39"/>
      <c r="K201" s="39"/>
      <c r="L201" s="43"/>
      <c r="M201" s="227"/>
      <c r="N201" s="228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179</v>
      </c>
      <c r="AU201" s="16" t="s">
        <v>85</v>
      </c>
    </row>
    <row r="202" s="2" customFormat="1">
      <c r="A202" s="37"/>
      <c r="B202" s="38"/>
      <c r="C202" s="39"/>
      <c r="D202" s="229" t="s">
        <v>181</v>
      </c>
      <c r="E202" s="39"/>
      <c r="F202" s="230" t="s">
        <v>543</v>
      </c>
      <c r="G202" s="39"/>
      <c r="H202" s="39"/>
      <c r="I202" s="226"/>
      <c r="J202" s="39"/>
      <c r="K202" s="39"/>
      <c r="L202" s="43"/>
      <c r="M202" s="227"/>
      <c r="N202" s="228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181</v>
      </c>
      <c r="AU202" s="16" t="s">
        <v>85</v>
      </c>
    </row>
    <row r="203" s="2" customFormat="1" ht="24.15" customHeight="1">
      <c r="A203" s="37"/>
      <c r="B203" s="38"/>
      <c r="C203" s="211" t="s">
        <v>364</v>
      </c>
      <c r="D203" s="211" t="s">
        <v>172</v>
      </c>
      <c r="E203" s="212" t="s">
        <v>790</v>
      </c>
      <c r="F203" s="213" t="s">
        <v>791</v>
      </c>
      <c r="G203" s="214" t="s">
        <v>191</v>
      </c>
      <c r="H203" s="215">
        <v>309</v>
      </c>
      <c r="I203" s="216"/>
      <c r="J203" s="217">
        <f>ROUND(I203*H203,2)</f>
        <v>0</v>
      </c>
      <c r="K203" s="213" t="s">
        <v>176</v>
      </c>
      <c r="L203" s="43"/>
      <c r="M203" s="218" t="s">
        <v>19</v>
      </c>
      <c r="N203" s="219" t="s">
        <v>47</v>
      </c>
      <c r="O203" s="83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177</v>
      </c>
      <c r="AT203" s="222" t="s">
        <v>172</v>
      </c>
      <c r="AU203" s="222" t="s">
        <v>85</v>
      </c>
      <c r="AY203" s="16" t="s">
        <v>170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83</v>
      </c>
      <c r="BK203" s="223">
        <f>ROUND(I203*H203,2)</f>
        <v>0</v>
      </c>
      <c r="BL203" s="16" t="s">
        <v>177</v>
      </c>
      <c r="BM203" s="222" t="s">
        <v>794</v>
      </c>
    </row>
    <row r="204" s="2" customFormat="1">
      <c r="A204" s="37"/>
      <c r="B204" s="38"/>
      <c r="C204" s="39"/>
      <c r="D204" s="224" t="s">
        <v>179</v>
      </c>
      <c r="E204" s="39"/>
      <c r="F204" s="225" t="s">
        <v>793</v>
      </c>
      <c r="G204" s="39"/>
      <c r="H204" s="39"/>
      <c r="I204" s="226"/>
      <c r="J204" s="39"/>
      <c r="K204" s="39"/>
      <c r="L204" s="43"/>
      <c r="M204" s="227"/>
      <c r="N204" s="228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179</v>
      </c>
      <c r="AU204" s="16" t="s">
        <v>85</v>
      </c>
    </row>
    <row r="205" s="2" customFormat="1">
      <c r="A205" s="37"/>
      <c r="B205" s="38"/>
      <c r="C205" s="39"/>
      <c r="D205" s="229" t="s">
        <v>181</v>
      </c>
      <c r="E205" s="39"/>
      <c r="F205" s="230" t="s">
        <v>795</v>
      </c>
      <c r="G205" s="39"/>
      <c r="H205" s="39"/>
      <c r="I205" s="226"/>
      <c r="J205" s="39"/>
      <c r="K205" s="39"/>
      <c r="L205" s="43"/>
      <c r="M205" s="227"/>
      <c r="N205" s="228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181</v>
      </c>
      <c r="AU205" s="16" t="s">
        <v>85</v>
      </c>
    </row>
    <row r="206" s="2" customFormat="1" ht="24.15" customHeight="1">
      <c r="A206" s="37"/>
      <c r="B206" s="38"/>
      <c r="C206" s="211" t="s">
        <v>369</v>
      </c>
      <c r="D206" s="211" t="s">
        <v>172</v>
      </c>
      <c r="E206" s="212" t="s">
        <v>790</v>
      </c>
      <c r="F206" s="213" t="s">
        <v>791</v>
      </c>
      <c r="G206" s="214" t="s">
        <v>191</v>
      </c>
      <c r="H206" s="215">
        <v>654.29999999999995</v>
      </c>
      <c r="I206" s="216"/>
      <c r="J206" s="217">
        <f>ROUND(I206*H206,2)</f>
        <v>0</v>
      </c>
      <c r="K206" s="213" t="s">
        <v>176</v>
      </c>
      <c r="L206" s="43"/>
      <c r="M206" s="218" t="s">
        <v>19</v>
      </c>
      <c r="N206" s="219" t="s">
        <v>47</v>
      </c>
      <c r="O206" s="83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177</v>
      </c>
      <c r="AT206" s="222" t="s">
        <v>172</v>
      </c>
      <c r="AU206" s="222" t="s">
        <v>85</v>
      </c>
      <c r="AY206" s="16" t="s">
        <v>170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83</v>
      </c>
      <c r="BK206" s="223">
        <f>ROUND(I206*H206,2)</f>
        <v>0</v>
      </c>
      <c r="BL206" s="16" t="s">
        <v>177</v>
      </c>
      <c r="BM206" s="222" t="s">
        <v>796</v>
      </c>
    </row>
    <row r="207" s="2" customFormat="1">
      <c r="A207" s="37"/>
      <c r="B207" s="38"/>
      <c r="C207" s="39"/>
      <c r="D207" s="224" t="s">
        <v>179</v>
      </c>
      <c r="E207" s="39"/>
      <c r="F207" s="225" t="s">
        <v>793</v>
      </c>
      <c r="G207" s="39"/>
      <c r="H207" s="39"/>
      <c r="I207" s="226"/>
      <c r="J207" s="39"/>
      <c r="K207" s="39"/>
      <c r="L207" s="43"/>
      <c r="M207" s="227"/>
      <c r="N207" s="228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179</v>
      </c>
      <c r="AU207" s="16" t="s">
        <v>85</v>
      </c>
    </row>
    <row r="208" s="2" customFormat="1">
      <c r="A208" s="37"/>
      <c r="B208" s="38"/>
      <c r="C208" s="39"/>
      <c r="D208" s="229" t="s">
        <v>181</v>
      </c>
      <c r="E208" s="39"/>
      <c r="F208" s="230" t="s">
        <v>797</v>
      </c>
      <c r="G208" s="39"/>
      <c r="H208" s="39"/>
      <c r="I208" s="226"/>
      <c r="J208" s="39"/>
      <c r="K208" s="39"/>
      <c r="L208" s="43"/>
      <c r="M208" s="227"/>
      <c r="N208" s="228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181</v>
      </c>
      <c r="AU208" s="16" t="s">
        <v>85</v>
      </c>
    </row>
    <row r="209" s="2" customFormat="1" ht="24.15" customHeight="1">
      <c r="A209" s="37"/>
      <c r="B209" s="38"/>
      <c r="C209" s="211" t="s">
        <v>373</v>
      </c>
      <c r="D209" s="211" t="s">
        <v>172</v>
      </c>
      <c r="E209" s="212" t="s">
        <v>790</v>
      </c>
      <c r="F209" s="213" t="s">
        <v>791</v>
      </c>
      <c r="G209" s="214" t="s">
        <v>191</v>
      </c>
      <c r="H209" s="215">
        <v>360.75</v>
      </c>
      <c r="I209" s="216"/>
      <c r="J209" s="217">
        <f>ROUND(I209*H209,2)</f>
        <v>0</v>
      </c>
      <c r="K209" s="213" t="s">
        <v>176</v>
      </c>
      <c r="L209" s="43"/>
      <c r="M209" s="218" t="s">
        <v>19</v>
      </c>
      <c r="N209" s="219" t="s">
        <v>47</v>
      </c>
      <c r="O209" s="83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177</v>
      </c>
      <c r="AT209" s="222" t="s">
        <v>172</v>
      </c>
      <c r="AU209" s="222" t="s">
        <v>85</v>
      </c>
      <c r="AY209" s="16" t="s">
        <v>170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83</v>
      </c>
      <c r="BK209" s="223">
        <f>ROUND(I209*H209,2)</f>
        <v>0</v>
      </c>
      <c r="BL209" s="16" t="s">
        <v>177</v>
      </c>
      <c r="BM209" s="222" t="s">
        <v>798</v>
      </c>
    </row>
    <row r="210" s="2" customFormat="1">
      <c r="A210" s="37"/>
      <c r="B210" s="38"/>
      <c r="C210" s="39"/>
      <c r="D210" s="224" t="s">
        <v>179</v>
      </c>
      <c r="E210" s="39"/>
      <c r="F210" s="225" t="s">
        <v>793</v>
      </c>
      <c r="G210" s="39"/>
      <c r="H210" s="39"/>
      <c r="I210" s="226"/>
      <c r="J210" s="39"/>
      <c r="K210" s="39"/>
      <c r="L210" s="43"/>
      <c r="M210" s="227"/>
      <c r="N210" s="228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179</v>
      </c>
      <c r="AU210" s="16" t="s">
        <v>85</v>
      </c>
    </row>
    <row r="211" s="2" customFormat="1">
      <c r="A211" s="37"/>
      <c r="B211" s="38"/>
      <c r="C211" s="39"/>
      <c r="D211" s="229" t="s">
        <v>181</v>
      </c>
      <c r="E211" s="39"/>
      <c r="F211" s="230" t="s">
        <v>799</v>
      </c>
      <c r="G211" s="39"/>
      <c r="H211" s="39"/>
      <c r="I211" s="226"/>
      <c r="J211" s="39"/>
      <c r="K211" s="39"/>
      <c r="L211" s="43"/>
      <c r="M211" s="227"/>
      <c r="N211" s="228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181</v>
      </c>
      <c r="AU211" s="16" t="s">
        <v>85</v>
      </c>
    </row>
    <row r="212" s="2" customFormat="1" ht="24.15" customHeight="1">
      <c r="A212" s="37"/>
      <c r="B212" s="38"/>
      <c r="C212" s="211" t="s">
        <v>378</v>
      </c>
      <c r="D212" s="211" t="s">
        <v>172</v>
      </c>
      <c r="E212" s="212" t="s">
        <v>246</v>
      </c>
      <c r="F212" s="213" t="s">
        <v>247</v>
      </c>
      <c r="G212" s="214" t="s">
        <v>191</v>
      </c>
      <c r="H212" s="215">
        <v>10.087999999999999</v>
      </c>
      <c r="I212" s="216"/>
      <c r="J212" s="217">
        <f>ROUND(I212*H212,2)</f>
        <v>0</v>
      </c>
      <c r="K212" s="213" t="s">
        <v>176</v>
      </c>
      <c r="L212" s="43"/>
      <c r="M212" s="218" t="s">
        <v>19</v>
      </c>
      <c r="N212" s="219" t="s">
        <v>47</v>
      </c>
      <c r="O212" s="83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2" t="s">
        <v>177</v>
      </c>
      <c r="AT212" s="222" t="s">
        <v>172</v>
      </c>
      <c r="AU212" s="222" t="s">
        <v>85</v>
      </c>
      <c r="AY212" s="16" t="s">
        <v>170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83</v>
      </c>
      <c r="BK212" s="223">
        <f>ROUND(I212*H212,2)</f>
        <v>0</v>
      </c>
      <c r="BL212" s="16" t="s">
        <v>177</v>
      </c>
      <c r="BM212" s="222" t="s">
        <v>800</v>
      </c>
    </row>
    <row r="213" s="2" customFormat="1">
      <c r="A213" s="37"/>
      <c r="B213" s="38"/>
      <c r="C213" s="39"/>
      <c r="D213" s="224" t="s">
        <v>179</v>
      </c>
      <c r="E213" s="39"/>
      <c r="F213" s="225" t="s">
        <v>249</v>
      </c>
      <c r="G213" s="39"/>
      <c r="H213" s="39"/>
      <c r="I213" s="226"/>
      <c r="J213" s="39"/>
      <c r="K213" s="39"/>
      <c r="L213" s="43"/>
      <c r="M213" s="227"/>
      <c r="N213" s="228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179</v>
      </c>
      <c r="AU213" s="16" t="s">
        <v>85</v>
      </c>
    </row>
    <row r="214" s="2" customFormat="1">
      <c r="A214" s="37"/>
      <c r="B214" s="38"/>
      <c r="C214" s="39"/>
      <c r="D214" s="229" t="s">
        <v>181</v>
      </c>
      <c r="E214" s="39"/>
      <c r="F214" s="230" t="s">
        <v>801</v>
      </c>
      <c r="G214" s="39"/>
      <c r="H214" s="39"/>
      <c r="I214" s="226"/>
      <c r="J214" s="39"/>
      <c r="K214" s="39"/>
      <c r="L214" s="43"/>
      <c r="M214" s="227"/>
      <c r="N214" s="228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181</v>
      </c>
      <c r="AU214" s="16" t="s">
        <v>85</v>
      </c>
    </row>
    <row r="215" s="2" customFormat="1" ht="21.75" customHeight="1">
      <c r="A215" s="37"/>
      <c r="B215" s="38"/>
      <c r="C215" s="211" t="s">
        <v>386</v>
      </c>
      <c r="D215" s="211" t="s">
        <v>172</v>
      </c>
      <c r="E215" s="212" t="s">
        <v>546</v>
      </c>
      <c r="F215" s="213" t="s">
        <v>547</v>
      </c>
      <c r="G215" s="214" t="s">
        <v>175</v>
      </c>
      <c r="H215" s="215">
        <v>10276.065000000001</v>
      </c>
      <c r="I215" s="216"/>
      <c r="J215" s="217">
        <f>ROUND(I215*H215,2)</f>
        <v>0</v>
      </c>
      <c r="K215" s="213" t="s">
        <v>176</v>
      </c>
      <c r="L215" s="43"/>
      <c r="M215" s="218" t="s">
        <v>19</v>
      </c>
      <c r="N215" s="219" t="s">
        <v>47</v>
      </c>
      <c r="O215" s="83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177</v>
      </c>
      <c r="AT215" s="222" t="s">
        <v>172</v>
      </c>
      <c r="AU215" s="222" t="s">
        <v>85</v>
      </c>
      <c r="AY215" s="16" t="s">
        <v>170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83</v>
      </c>
      <c r="BK215" s="223">
        <f>ROUND(I215*H215,2)</f>
        <v>0</v>
      </c>
      <c r="BL215" s="16" t="s">
        <v>177</v>
      </c>
      <c r="BM215" s="222" t="s">
        <v>802</v>
      </c>
    </row>
    <row r="216" s="2" customFormat="1">
      <c r="A216" s="37"/>
      <c r="B216" s="38"/>
      <c r="C216" s="39"/>
      <c r="D216" s="224" t="s">
        <v>179</v>
      </c>
      <c r="E216" s="39"/>
      <c r="F216" s="225" t="s">
        <v>549</v>
      </c>
      <c r="G216" s="39"/>
      <c r="H216" s="39"/>
      <c r="I216" s="226"/>
      <c r="J216" s="39"/>
      <c r="K216" s="39"/>
      <c r="L216" s="43"/>
      <c r="M216" s="227"/>
      <c r="N216" s="228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179</v>
      </c>
      <c r="AU216" s="16" t="s">
        <v>85</v>
      </c>
    </row>
    <row r="217" s="2" customFormat="1">
      <c r="A217" s="37"/>
      <c r="B217" s="38"/>
      <c r="C217" s="39"/>
      <c r="D217" s="229" t="s">
        <v>181</v>
      </c>
      <c r="E217" s="39"/>
      <c r="F217" s="230" t="s">
        <v>550</v>
      </c>
      <c r="G217" s="39"/>
      <c r="H217" s="39"/>
      <c r="I217" s="226"/>
      <c r="J217" s="39"/>
      <c r="K217" s="39"/>
      <c r="L217" s="43"/>
      <c r="M217" s="227"/>
      <c r="N217" s="228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181</v>
      </c>
      <c r="AU217" s="16" t="s">
        <v>85</v>
      </c>
    </row>
    <row r="218" s="2" customFormat="1" ht="21.75" customHeight="1">
      <c r="A218" s="37"/>
      <c r="B218" s="38"/>
      <c r="C218" s="211" t="s">
        <v>391</v>
      </c>
      <c r="D218" s="211" t="s">
        <v>172</v>
      </c>
      <c r="E218" s="212" t="s">
        <v>546</v>
      </c>
      <c r="F218" s="213" t="s">
        <v>547</v>
      </c>
      <c r="G218" s="214" t="s">
        <v>175</v>
      </c>
      <c r="H218" s="215">
        <v>67.254999999999995</v>
      </c>
      <c r="I218" s="216"/>
      <c r="J218" s="217">
        <f>ROUND(I218*H218,2)</f>
        <v>0</v>
      </c>
      <c r="K218" s="213" t="s">
        <v>176</v>
      </c>
      <c r="L218" s="43"/>
      <c r="M218" s="218" t="s">
        <v>19</v>
      </c>
      <c r="N218" s="219" t="s">
        <v>47</v>
      </c>
      <c r="O218" s="83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177</v>
      </c>
      <c r="AT218" s="222" t="s">
        <v>172</v>
      </c>
      <c r="AU218" s="222" t="s">
        <v>85</v>
      </c>
      <c r="AY218" s="16" t="s">
        <v>170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83</v>
      </c>
      <c r="BK218" s="223">
        <f>ROUND(I218*H218,2)</f>
        <v>0</v>
      </c>
      <c r="BL218" s="16" t="s">
        <v>177</v>
      </c>
      <c r="BM218" s="222" t="s">
        <v>803</v>
      </c>
    </row>
    <row r="219" s="2" customFormat="1">
      <c r="A219" s="37"/>
      <c r="B219" s="38"/>
      <c r="C219" s="39"/>
      <c r="D219" s="224" t="s">
        <v>179</v>
      </c>
      <c r="E219" s="39"/>
      <c r="F219" s="225" t="s">
        <v>549</v>
      </c>
      <c r="G219" s="39"/>
      <c r="H219" s="39"/>
      <c r="I219" s="226"/>
      <c r="J219" s="39"/>
      <c r="K219" s="39"/>
      <c r="L219" s="43"/>
      <c r="M219" s="227"/>
      <c r="N219" s="228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179</v>
      </c>
      <c r="AU219" s="16" t="s">
        <v>85</v>
      </c>
    </row>
    <row r="220" s="2" customFormat="1">
      <c r="A220" s="37"/>
      <c r="B220" s="38"/>
      <c r="C220" s="39"/>
      <c r="D220" s="229" t="s">
        <v>181</v>
      </c>
      <c r="E220" s="39"/>
      <c r="F220" s="230" t="s">
        <v>804</v>
      </c>
      <c r="G220" s="39"/>
      <c r="H220" s="39"/>
      <c r="I220" s="226"/>
      <c r="J220" s="39"/>
      <c r="K220" s="39"/>
      <c r="L220" s="43"/>
      <c r="M220" s="227"/>
      <c r="N220" s="228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181</v>
      </c>
      <c r="AU220" s="16" t="s">
        <v>85</v>
      </c>
    </row>
    <row r="221" s="2" customFormat="1" ht="24.15" customHeight="1">
      <c r="A221" s="37"/>
      <c r="B221" s="38"/>
      <c r="C221" s="211" t="s">
        <v>396</v>
      </c>
      <c r="D221" s="211" t="s">
        <v>172</v>
      </c>
      <c r="E221" s="212" t="s">
        <v>805</v>
      </c>
      <c r="F221" s="213" t="s">
        <v>806</v>
      </c>
      <c r="G221" s="214" t="s">
        <v>175</v>
      </c>
      <c r="H221" s="215">
        <v>5866</v>
      </c>
      <c r="I221" s="216"/>
      <c r="J221" s="217">
        <f>ROUND(I221*H221,2)</f>
        <v>0</v>
      </c>
      <c r="K221" s="213" t="s">
        <v>176</v>
      </c>
      <c r="L221" s="43"/>
      <c r="M221" s="218" t="s">
        <v>19</v>
      </c>
      <c r="N221" s="219" t="s">
        <v>47</v>
      </c>
      <c r="O221" s="83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177</v>
      </c>
      <c r="AT221" s="222" t="s">
        <v>172</v>
      </c>
      <c r="AU221" s="222" t="s">
        <v>85</v>
      </c>
      <c r="AY221" s="16" t="s">
        <v>170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83</v>
      </c>
      <c r="BK221" s="223">
        <f>ROUND(I221*H221,2)</f>
        <v>0</v>
      </c>
      <c r="BL221" s="16" t="s">
        <v>177</v>
      </c>
      <c r="BM221" s="222" t="s">
        <v>807</v>
      </c>
    </row>
    <row r="222" s="2" customFormat="1">
      <c r="A222" s="37"/>
      <c r="B222" s="38"/>
      <c r="C222" s="39"/>
      <c r="D222" s="224" t="s">
        <v>179</v>
      </c>
      <c r="E222" s="39"/>
      <c r="F222" s="225" t="s">
        <v>808</v>
      </c>
      <c r="G222" s="39"/>
      <c r="H222" s="39"/>
      <c r="I222" s="226"/>
      <c r="J222" s="39"/>
      <c r="K222" s="39"/>
      <c r="L222" s="43"/>
      <c r="M222" s="227"/>
      <c r="N222" s="228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179</v>
      </c>
      <c r="AU222" s="16" t="s">
        <v>85</v>
      </c>
    </row>
    <row r="223" s="2" customFormat="1" ht="16.5" customHeight="1">
      <c r="A223" s="37"/>
      <c r="B223" s="38"/>
      <c r="C223" s="211" t="s">
        <v>401</v>
      </c>
      <c r="D223" s="211" t="s">
        <v>172</v>
      </c>
      <c r="E223" s="212" t="s">
        <v>809</v>
      </c>
      <c r="F223" s="213" t="s">
        <v>810</v>
      </c>
      <c r="G223" s="214" t="s">
        <v>175</v>
      </c>
      <c r="H223" s="215">
        <v>5866</v>
      </c>
      <c r="I223" s="216"/>
      <c r="J223" s="217">
        <f>ROUND(I223*H223,2)</f>
        <v>0</v>
      </c>
      <c r="K223" s="213" t="s">
        <v>176</v>
      </c>
      <c r="L223" s="43"/>
      <c r="M223" s="218" t="s">
        <v>19</v>
      </c>
      <c r="N223" s="219" t="s">
        <v>47</v>
      </c>
      <c r="O223" s="83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177</v>
      </c>
      <c r="AT223" s="222" t="s">
        <v>172</v>
      </c>
      <c r="AU223" s="222" t="s">
        <v>85</v>
      </c>
      <c r="AY223" s="16" t="s">
        <v>170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83</v>
      </c>
      <c r="BK223" s="223">
        <f>ROUND(I223*H223,2)</f>
        <v>0</v>
      </c>
      <c r="BL223" s="16" t="s">
        <v>177</v>
      </c>
      <c r="BM223" s="222" t="s">
        <v>811</v>
      </c>
    </row>
    <row r="224" s="2" customFormat="1">
      <c r="A224" s="37"/>
      <c r="B224" s="38"/>
      <c r="C224" s="39"/>
      <c r="D224" s="224" t="s">
        <v>179</v>
      </c>
      <c r="E224" s="39"/>
      <c r="F224" s="225" t="s">
        <v>812</v>
      </c>
      <c r="G224" s="39"/>
      <c r="H224" s="39"/>
      <c r="I224" s="226"/>
      <c r="J224" s="39"/>
      <c r="K224" s="39"/>
      <c r="L224" s="43"/>
      <c r="M224" s="227"/>
      <c r="N224" s="228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179</v>
      </c>
      <c r="AU224" s="16" t="s">
        <v>85</v>
      </c>
    </row>
    <row r="225" s="2" customFormat="1" ht="16.5" customHeight="1">
      <c r="A225" s="37"/>
      <c r="B225" s="38"/>
      <c r="C225" s="231" t="s">
        <v>409</v>
      </c>
      <c r="D225" s="231" t="s">
        <v>240</v>
      </c>
      <c r="E225" s="232" t="s">
        <v>813</v>
      </c>
      <c r="F225" s="233" t="s">
        <v>814</v>
      </c>
      <c r="G225" s="234" t="s">
        <v>815</v>
      </c>
      <c r="H225" s="235">
        <v>146.65000000000001</v>
      </c>
      <c r="I225" s="236"/>
      <c r="J225" s="237">
        <f>ROUND(I225*H225,2)</f>
        <v>0</v>
      </c>
      <c r="K225" s="233" t="s">
        <v>176</v>
      </c>
      <c r="L225" s="238"/>
      <c r="M225" s="239" t="s">
        <v>19</v>
      </c>
      <c r="N225" s="240" t="s">
        <v>47</v>
      </c>
      <c r="O225" s="83"/>
      <c r="P225" s="220">
        <f>O225*H225</f>
        <v>0</v>
      </c>
      <c r="Q225" s="220">
        <v>0.001</v>
      </c>
      <c r="R225" s="220">
        <f>Q225*H225</f>
        <v>0.14665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211</v>
      </c>
      <c r="AT225" s="222" t="s">
        <v>240</v>
      </c>
      <c r="AU225" s="222" t="s">
        <v>85</v>
      </c>
      <c r="AY225" s="16" t="s">
        <v>170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83</v>
      </c>
      <c r="BK225" s="223">
        <f>ROUND(I225*H225,2)</f>
        <v>0</v>
      </c>
      <c r="BL225" s="16" t="s">
        <v>177</v>
      </c>
      <c r="BM225" s="222" t="s">
        <v>816</v>
      </c>
    </row>
    <row r="226" s="13" customFormat="1">
      <c r="A226" s="13"/>
      <c r="B226" s="245"/>
      <c r="C226" s="246"/>
      <c r="D226" s="229" t="s">
        <v>625</v>
      </c>
      <c r="E226" s="246"/>
      <c r="F226" s="248" t="s">
        <v>817</v>
      </c>
      <c r="G226" s="246"/>
      <c r="H226" s="249">
        <v>146.65000000000001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5" t="s">
        <v>625</v>
      </c>
      <c r="AU226" s="255" t="s">
        <v>85</v>
      </c>
      <c r="AV226" s="13" t="s">
        <v>85</v>
      </c>
      <c r="AW226" s="13" t="s">
        <v>4</v>
      </c>
      <c r="AX226" s="13" t="s">
        <v>83</v>
      </c>
      <c r="AY226" s="255" t="s">
        <v>170</v>
      </c>
    </row>
    <row r="227" s="2" customFormat="1" ht="21.75" customHeight="1">
      <c r="A227" s="37"/>
      <c r="B227" s="38"/>
      <c r="C227" s="211" t="s">
        <v>418</v>
      </c>
      <c r="D227" s="211" t="s">
        <v>172</v>
      </c>
      <c r="E227" s="212" t="s">
        <v>546</v>
      </c>
      <c r="F227" s="213" t="s">
        <v>547</v>
      </c>
      <c r="G227" s="214" t="s">
        <v>175</v>
      </c>
      <c r="H227" s="215">
        <v>45</v>
      </c>
      <c r="I227" s="216"/>
      <c r="J227" s="217">
        <f>ROUND(I227*H227,2)</f>
        <v>0</v>
      </c>
      <c r="K227" s="213" t="s">
        <v>176</v>
      </c>
      <c r="L227" s="43"/>
      <c r="M227" s="218" t="s">
        <v>19</v>
      </c>
      <c r="N227" s="219" t="s">
        <v>47</v>
      </c>
      <c r="O227" s="83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177</v>
      </c>
      <c r="AT227" s="222" t="s">
        <v>172</v>
      </c>
      <c r="AU227" s="222" t="s">
        <v>85</v>
      </c>
      <c r="AY227" s="16" t="s">
        <v>170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83</v>
      </c>
      <c r="BK227" s="223">
        <f>ROUND(I227*H227,2)</f>
        <v>0</v>
      </c>
      <c r="BL227" s="16" t="s">
        <v>177</v>
      </c>
      <c r="BM227" s="222" t="s">
        <v>818</v>
      </c>
    </row>
    <row r="228" s="2" customFormat="1">
      <c r="A228" s="37"/>
      <c r="B228" s="38"/>
      <c r="C228" s="39"/>
      <c r="D228" s="224" t="s">
        <v>179</v>
      </c>
      <c r="E228" s="39"/>
      <c r="F228" s="225" t="s">
        <v>549</v>
      </c>
      <c r="G228" s="39"/>
      <c r="H228" s="39"/>
      <c r="I228" s="226"/>
      <c r="J228" s="39"/>
      <c r="K228" s="39"/>
      <c r="L228" s="43"/>
      <c r="M228" s="227"/>
      <c r="N228" s="228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179</v>
      </c>
      <c r="AU228" s="16" t="s">
        <v>85</v>
      </c>
    </row>
    <row r="229" s="2" customFormat="1">
      <c r="A229" s="37"/>
      <c r="B229" s="38"/>
      <c r="C229" s="39"/>
      <c r="D229" s="229" t="s">
        <v>181</v>
      </c>
      <c r="E229" s="39"/>
      <c r="F229" s="230" t="s">
        <v>238</v>
      </c>
      <c r="G229" s="39"/>
      <c r="H229" s="39"/>
      <c r="I229" s="226"/>
      <c r="J229" s="39"/>
      <c r="K229" s="39"/>
      <c r="L229" s="43"/>
      <c r="M229" s="227"/>
      <c r="N229" s="228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181</v>
      </c>
      <c r="AU229" s="16" t="s">
        <v>85</v>
      </c>
    </row>
    <row r="230" s="12" customFormat="1" ht="22.8" customHeight="1">
      <c r="A230" s="12"/>
      <c r="B230" s="195"/>
      <c r="C230" s="196"/>
      <c r="D230" s="197" t="s">
        <v>75</v>
      </c>
      <c r="E230" s="209" t="s">
        <v>85</v>
      </c>
      <c r="F230" s="209" t="s">
        <v>264</v>
      </c>
      <c r="G230" s="196"/>
      <c r="H230" s="196"/>
      <c r="I230" s="199"/>
      <c r="J230" s="210">
        <f>BK230</f>
        <v>0</v>
      </c>
      <c r="K230" s="196"/>
      <c r="L230" s="201"/>
      <c r="M230" s="202"/>
      <c r="N230" s="203"/>
      <c r="O230" s="203"/>
      <c r="P230" s="204">
        <f>SUM(P231:P258)</f>
        <v>0</v>
      </c>
      <c r="Q230" s="203"/>
      <c r="R230" s="204">
        <f>SUM(R231:R258)</f>
        <v>344.60963232</v>
      </c>
      <c r="S230" s="203"/>
      <c r="T230" s="205">
        <f>SUM(T231:T258)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6" t="s">
        <v>83</v>
      </c>
      <c r="AT230" s="207" t="s">
        <v>75</v>
      </c>
      <c r="AU230" s="207" t="s">
        <v>83</v>
      </c>
      <c r="AY230" s="206" t="s">
        <v>170</v>
      </c>
      <c r="BK230" s="208">
        <f>SUM(BK231:BK258)</f>
        <v>0</v>
      </c>
    </row>
    <row r="231" s="2" customFormat="1" ht="24.15" customHeight="1">
      <c r="A231" s="37"/>
      <c r="B231" s="38"/>
      <c r="C231" s="211" t="s">
        <v>425</v>
      </c>
      <c r="D231" s="211" t="s">
        <v>172</v>
      </c>
      <c r="E231" s="212" t="s">
        <v>819</v>
      </c>
      <c r="F231" s="213" t="s">
        <v>820</v>
      </c>
      <c r="G231" s="214" t="s">
        <v>191</v>
      </c>
      <c r="H231" s="215">
        <v>73.900000000000006</v>
      </c>
      <c r="I231" s="216"/>
      <c r="J231" s="217">
        <f>ROUND(I231*H231,2)</f>
        <v>0</v>
      </c>
      <c r="K231" s="213" t="s">
        <v>176</v>
      </c>
      <c r="L231" s="43"/>
      <c r="M231" s="218" t="s">
        <v>19</v>
      </c>
      <c r="N231" s="219" t="s">
        <v>47</v>
      </c>
      <c r="O231" s="83"/>
      <c r="P231" s="220">
        <f>O231*H231</f>
        <v>0</v>
      </c>
      <c r="Q231" s="220">
        <v>1.6299999999999999</v>
      </c>
      <c r="R231" s="220">
        <f>Q231*H231</f>
        <v>120.45700000000001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177</v>
      </c>
      <c r="AT231" s="222" t="s">
        <v>172</v>
      </c>
      <c r="AU231" s="222" t="s">
        <v>85</v>
      </c>
      <c r="AY231" s="16" t="s">
        <v>170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83</v>
      </c>
      <c r="BK231" s="223">
        <f>ROUND(I231*H231,2)</f>
        <v>0</v>
      </c>
      <c r="BL231" s="16" t="s">
        <v>177</v>
      </c>
      <c r="BM231" s="222" t="s">
        <v>821</v>
      </c>
    </row>
    <row r="232" s="2" customFormat="1">
      <c r="A232" s="37"/>
      <c r="B232" s="38"/>
      <c r="C232" s="39"/>
      <c r="D232" s="224" t="s">
        <v>179</v>
      </c>
      <c r="E232" s="39"/>
      <c r="F232" s="225" t="s">
        <v>822</v>
      </c>
      <c r="G232" s="39"/>
      <c r="H232" s="39"/>
      <c r="I232" s="226"/>
      <c r="J232" s="39"/>
      <c r="K232" s="39"/>
      <c r="L232" s="43"/>
      <c r="M232" s="227"/>
      <c r="N232" s="228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179</v>
      </c>
      <c r="AU232" s="16" t="s">
        <v>85</v>
      </c>
    </row>
    <row r="233" s="2" customFormat="1">
      <c r="A233" s="37"/>
      <c r="B233" s="38"/>
      <c r="C233" s="39"/>
      <c r="D233" s="229" t="s">
        <v>181</v>
      </c>
      <c r="E233" s="39"/>
      <c r="F233" s="230" t="s">
        <v>823</v>
      </c>
      <c r="G233" s="39"/>
      <c r="H233" s="39"/>
      <c r="I233" s="226"/>
      <c r="J233" s="39"/>
      <c r="K233" s="39"/>
      <c r="L233" s="43"/>
      <c r="M233" s="227"/>
      <c r="N233" s="228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181</v>
      </c>
      <c r="AU233" s="16" t="s">
        <v>85</v>
      </c>
    </row>
    <row r="234" s="2" customFormat="1" ht="37.8" customHeight="1">
      <c r="A234" s="37"/>
      <c r="B234" s="38"/>
      <c r="C234" s="211" t="s">
        <v>431</v>
      </c>
      <c r="D234" s="211" t="s">
        <v>172</v>
      </c>
      <c r="E234" s="212" t="s">
        <v>824</v>
      </c>
      <c r="F234" s="213" t="s">
        <v>825</v>
      </c>
      <c r="G234" s="214" t="s">
        <v>343</v>
      </c>
      <c r="H234" s="215">
        <v>519</v>
      </c>
      <c r="I234" s="216"/>
      <c r="J234" s="217">
        <f>ROUND(I234*H234,2)</f>
        <v>0</v>
      </c>
      <c r="K234" s="213" t="s">
        <v>176</v>
      </c>
      <c r="L234" s="43"/>
      <c r="M234" s="218" t="s">
        <v>19</v>
      </c>
      <c r="N234" s="219" t="s">
        <v>47</v>
      </c>
      <c r="O234" s="83"/>
      <c r="P234" s="220">
        <f>O234*H234</f>
        <v>0</v>
      </c>
      <c r="Q234" s="220">
        <v>0.28736</v>
      </c>
      <c r="R234" s="220">
        <f>Q234*H234</f>
        <v>149.13983999999999</v>
      </c>
      <c r="S234" s="220">
        <v>0</v>
      </c>
      <c r="T234" s="22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2" t="s">
        <v>177</v>
      </c>
      <c r="AT234" s="222" t="s">
        <v>172</v>
      </c>
      <c r="AU234" s="222" t="s">
        <v>85</v>
      </c>
      <c r="AY234" s="16" t="s">
        <v>170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6" t="s">
        <v>83</v>
      </c>
      <c r="BK234" s="223">
        <f>ROUND(I234*H234,2)</f>
        <v>0</v>
      </c>
      <c r="BL234" s="16" t="s">
        <v>177</v>
      </c>
      <c r="BM234" s="222" t="s">
        <v>826</v>
      </c>
    </row>
    <row r="235" s="2" customFormat="1">
      <c r="A235" s="37"/>
      <c r="B235" s="38"/>
      <c r="C235" s="39"/>
      <c r="D235" s="224" t="s">
        <v>179</v>
      </c>
      <c r="E235" s="39"/>
      <c r="F235" s="225" t="s">
        <v>827</v>
      </c>
      <c r="G235" s="39"/>
      <c r="H235" s="39"/>
      <c r="I235" s="226"/>
      <c r="J235" s="39"/>
      <c r="K235" s="39"/>
      <c r="L235" s="43"/>
      <c r="M235" s="227"/>
      <c r="N235" s="228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179</v>
      </c>
      <c r="AU235" s="16" t="s">
        <v>85</v>
      </c>
    </row>
    <row r="236" s="2" customFormat="1">
      <c r="A236" s="37"/>
      <c r="B236" s="38"/>
      <c r="C236" s="39"/>
      <c r="D236" s="229" t="s">
        <v>181</v>
      </c>
      <c r="E236" s="39"/>
      <c r="F236" s="230" t="s">
        <v>828</v>
      </c>
      <c r="G236" s="39"/>
      <c r="H236" s="39"/>
      <c r="I236" s="226"/>
      <c r="J236" s="39"/>
      <c r="K236" s="39"/>
      <c r="L236" s="43"/>
      <c r="M236" s="227"/>
      <c r="N236" s="228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181</v>
      </c>
      <c r="AU236" s="16" t="s">
        <v>85</v>
      </c>
    </row>
    <row r="237" s="2" customFormat="1" ht="24.15" customHeight="1">
      <c r="A237" s="37"/>
      <c r="B237" s="38"/>
      <c r="C237" s="211" t="s">
        <v>436</v>
      </c>
      <c r="D237" s="211" t="s">
        <v>172</v>
      </c>
      <c r="E237" s="212" t="s">
        <v>829</v>
      </c>
      <c r="F237" s="213" t="s">
        <v>830</v>
      </c>
      <c r="G237" s="214" t="s">
        <v>175</v>
      </c>
      <c r="H237" s="215">
        <v>4362.0500000000002</v>
      </c>
      <c r="I237" s="216"/>
      <c r="J237" s="217">
        <f>ROUND(I237*H237,2)</f>
        <v>0</v>
      </c>
      <c r="K237" s="213" t="s">
        <v>176</v>
      </c>
      <c r="L237" s="43"/>
      <c r="M237" s="218" t="s">
        <v>19</v>
      </c>
      <c r="N237" s="219" t="s">
        <v>47</v>
      </c>
      <c r="O237" s="83"/>
      <c r="P237" s="220">
        <f>O237*H237</f>
        <v>0</v>
      </c>
      <c r="Q237" s="220">
        <v>0.00013999999999999999</v>
      </c>
      <c r="R237" s="220">
        <f>Q237*H237</f>
        <v>0.61068699999999998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177</v>
      </c>
      <c r="AT237" s="222" t="s">
        <v>172</v>
      </c>
      <c r="AU237" s="222" t="s">
        <v>85</v>
      </c>
      <c r="AY237" s="16" t="s">
        <v>170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83</v>
      </c>
      <c r="BK237" s="223">
        <f>ROUND(I237*H237,2)</f>
        <v>0</v>
      </c>
      <c r="BL237" s="16" t="s">
        <v>177</v>
      </c>
      <c r="BM237" s="222" t="s">
        <v>831</v>
      </c>
    </row>
    <row r="238" s="2" customFormat="1">
      <c r="A238" s="37"/>
      <c r="B238" s="38"/>
      <c r="C238" s="39"/>
      <c r="D238" s="224" t="s">
        <v>179</v>
      </c>
      <c r="E238" s="39"/>
      <c r="F238" s="225" t="s">
        <v>832</v>
      </c>
      <c r="G238" s="39"/>
      <c r="H238" s="39"/>
      <c r="I238" s="226"/>
      <c r="J238" s="39"/>
      <c r="K238" s="39"/>
      <c r="L238" s="43"/>
      <c r="M238" s="227"/>
      <c r="N238" s="228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179</v>
      </c>
      <c r="AU238" s="16" t="s">
        <v>85</v>
      </c>
    </row>
    <row r="239" s="2" customFormat="1">
      <c r="A239" s="37"/>
      <c r="B239" s="38"/>
      <c r="C239" s="39"/>
      <c r="D239" s="229" t="s">
        <v>181</v>
      </c>
      <c r="E239" s="39"/>
      <c r="F239" s="230" t="s">
        <v>833</v>
      </c>
      <c r="G239" s="39"/>
      <c r="H239" s="39"/>
      <c r="I239" s="226"/>
      <c r="J239" s="39"/>
      <c r="K239" s="39"/>
      <c r="L239" s="43"/>
      <c r="M239" s="227"/>
      <c r="N239" s="228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181</v>
      </c>
      <c r="AU239" s="16" t="s">
        <v>85</v>
      </c>
    </row>
    <row r="240" s="2" customFormat="1" ht="16.5" customHeight="1">
      <c r="A240" s="37"/>
      <c r="B240" s="38"/>
      <c r="C240" s="231" t="s">
        <v>441</v>
      </c>
      <c r="D240" s="231" t="s">
        <v>240</v>
      </c>
      <c r="E240" s="232" t="s">
        <v>834</v>
      </c>
      <c r="F240" s="233" t="s">
        <v>835</v>
      </c>
      <c r="G240" s="234" t="s">
        <v>175</v>
      </c>
      <c r="H240" s="235">
        <v>5016.3580000000002</v>
      </c>
      <c r="I240" s="236"/>
      <c r="J240" s="237">
        <f>ROUND(I240*H240,2)</f>
        <v>0</v>
      </c>
      <c r="K240" s="233" t="s">
        <v>176</v>
      </c>
      <c r="L240" s="238"/>
      <c r="M240" s="239" t="s">
        <v>19</v>
      </c>
      <c r="N240" s="240" t="s">
        <v>47</v>
      </c>
      <c r="O240" s="83"/>
      <c r="P240" s="220">
        <f>O240*H240</f>
        <v>0</v>
      </c>
      <c r="Q240" s="220">
        <v>0.00020000000000000001</v>
      </c>
      <c r="R240" s="220">
        <f>Q240*H240</f>
        <v>1.0032716000000002</v>
      </c>
      <c r="S240" s="220">
        <v>0</v>
      </c>
      <c r="T240" s="22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2" t="s">
        <v>211</v>
      </c>
      <c r="AT240" s="222" t="s">
        <v>240</v>
      </c>
      <c r="AU240" s="222" t="s">
        <v>85</v>
      </c>
      <c r="AY240" s="16" t="s">
        <v>170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6" t="s">
        <v>83</v>
      </c>
      <c r="BK240" s="223">
        <f>ROUND(I240*H240,2)</f>
        <v>0</v>
      </c>
      <c r="BL240" s="16" t="s">
        <v>177</v>
      </c>
      <c r="BM240" s="222" t="s">
        <v>836</v>
      </c>
    </row>
    <row r="241" s="2" customFormat="1">
      <c r="A241" s="37"/>
      <c r="B241" s="38"/>
      <c r="C241" s="39"/>
      <c r="D241" s="229" t="s">
        <v>181</v>
      </c>
      <c r="E241" s="39"/>
      <c r="F241" s="230" t="s">
        <v>837</v>
      </c>
      <c r="G241" s="39"/>
      <c r="H241" s="39"/>
      <c r="I241" s="226"/>
      <c r="J241" s="39"/>
      <c r="K241" s="39"/>
      <c r="L241" s="43"/>
      <c r="M241" s="227"/>
      <c r="N241" s="228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181</v>
      </c>
      <c r="AU241" s="16" t="s">
        <v>85</v>
      </c>
    </row>
    <row r="242" s="13" customFormat="1">
      <c r="A242" s="13"/>
      <c r="B242" s="245"/>
      <c r="C242" s="246"/>
      <c r="D242" s="229" t="s">
        <v>625</v>
      </c>
      <c r="E242" s="246"/>
      <c r="F242" s="248" t="s">
        <v>838</v>
      </c>
      <c r="G242" s="246"/>
      <c r="H242" s="249">
        <v>5016.3580000000002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5" t="s">
        <v>625</v>
      </c>
      <c r="AU242" s="255" t="s">
        <v>85</v>
      </c>
      <c r="AV242" s="13" t="s">
        <v>85</v>
      </c>
      <c r="AW242" s="13" t="s">
        <v>4</v>
      </c>
      <c r="AX242" s="13" t="s">
        <v>83</v>
      </c>
      <c r="AY242" s="255" t="s">
        <v>170</v>
      </c>
    </row>
    <row r="243" s="2" customFormat="1" ht="24.15" customHeight="1">
      <c r="A243" s="37"/>
      <c r="B243" s="38"/>
      <c r="C243" s="211" t="s">
        <v>448</v>
      </c>
      <c r="D243" s="211" t="s">
        <v>172</v>
      </c>
      <c r="E243" s="212" t="s">
        <v>829</v>
      </c>
      <c r="F243" s="213" t="s">
        <v>830</v>
      </c>
      <c r="G243" s="214" t="s">
        <v>175</v>
      </c>
      <c r="H243" s="215">
        <v>2405.0500000000002</v>
      </c>
      <c r="I243" s="216"/>
      <c r="J243" s="217">
        <f>ROUND(I243*H243,2)</f>
        <v>0</v>
      </c>
      <c r="K243" s="213" t="s">
        <v>176</v>
      </c>
      <c r="L243" s="43"/>
      <c r="M243" s="218" t="s">
        <v>19</v>
      </c>
      <c r="N243" s="219" t="s">
        <v>47</v>
      </c>
      <c r="O243" s="83"/>
      <c r="P243" s="220">
        <f>O243*H243</f>
        <v>0</v>
      </c>
      <c r="Q243" s="220">
        <v>0.00013999999999999999</v>
      </c>
      <c r="R243" s="220">
        <f>Q243*H243</f>
        <v>0.33670699999999998</v>
      </c>
      <c r="S243" s="220">
        <v>0</v>
      </c>
      <c r="T243" s="22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2" t="s">
        <v>177</v>
      </c>
      <c r="AT243" s="222" t="s">
        <v>172</v>
      </c>
      <c r="AU243" s="222" t="s">
        <v>85</v>
      </c>
      <c r="AY243" s="16" t="s">
        <v>170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6" t="s">
        <v>83</v>
      </c>
      <c r="BK243" s="223">
        <f>ROUND(I243*H243,2)</f>
        <v>0</v>
      </c>
      <c r="BL243" s="16" t="s">
        <v>177</v>
      </c>
      <c r="BM243" s="222" t="s">
        <v>839</v>
      </c>
    </row>
    <row r="244" s="2" customFormat="1">
      <c r="A244" s="37"/>
      <c r="B244" s="38"/>
      <c r="C244" s="39"/>
      <c r="D244" s="224" t="s">
        <v>179</v>
      </c>
      <c r="E244" s="39"/>
      <c r="F244" s="225" t="s">
        <v>832</v>
      </c>
      <c r="G244" s="39"/>
      <c r="H244" s="39"/>
      <c r="I244" s="226"/>
      <c r="J244" s="39"/>
      <c r="K244" s="39"/>
      <c r="L244" s="43"/>
      <c r="M244" s="227"/>
      <c r="N244" s="228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179</v>
      </c>
      <c r="AU244" s="16" t="s">
        <v>85</v>
      </c>
    </row>
    <row r="245" s="2" customFormat="1">
      <c r="A245" s="37"/>
      <c r="B245" s="38"/>
      <c r="C245" s="39"/>
      <c r="D245" s="229" t="s">
        <v>181</v>
      </c>
      <c r="E245" s="39"/>
      <c r="F245" s="230" t="s">
        <v>840</v>
      </c>
      <c r="G245" s="39"/>
      <c r="H245" s="39"/>
      <c r="I245" s="226"/>
      <c r="J245" s="39"/>
      <c r="K245" s="39"/>
      <c r="L245" s="43"/>
      <c r="M245" s="227"/>
      <c r="N245" s="228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181</v>
      </c>
      <c r="AU245" s="16" t="s">
        <v>85</v>
      </c>
    </row>
    <row r="246" s="2" customFormat="1" ht="16.5" customHeight="1">
      <c r="A246" s="37"/>
      <c r="B246" s="38"/>
      <c r="C246" s="231" t="s">
        <v>453</v>
      </c>
      <c r="D246" s="231" t="s">
        <v>240</v>
      </c>
      <c r="E246" s="232" t="s">
        <v>841</v>
      </c>
      <c r="F246" s="233" t="s">
        <v>842</v>
      </c>
      <c r="G246" s="234" t="s">
        <v>175</v>
      </c>
      <c r="H246" s="235">
        <v>2765.808</v>
      </c>
      <c r="I246" s="236"/>
      <c r="J246" s="237">
        <f>ROUND(I246*H246,2)</f>
        <v>0</v>
      </c>
      <c r="K246" s="233" t="s">
        <v>176</v>
      </c>
      <c r="L246" s="238"/>
      <c r="M246" s="239" t="s">
        <v>19</v>
      </c>
      <c r="N246" s="240" t="s">
        <v>47</v>
      </c>
      <c r="O246" s="83"/>
      <c r="P246" s="220">
        <f>O246*H246</f>
        <v>0</v>
      </c>
      <c r="Q246" s="220">
        <v>0.00027999999999999998</v>
      </c>
      <c r="R246" s="220">
        <f>Q246*H246</f>
        <v>0.77442623999999993</v>
      </c>
      <c r="S246" s="220">
        <v>0</v>
      </c>
      <c r="T246" s="22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2" t="s">
        <v>211</v>
      </c>
      <c r="AT246" s="222" t="s">
        <v>240</v>
      </c>
      <c r="AU246" s="222" t="s">
        <v>85</v>
      </c>
      <c r="AY246" s="16" t="s">
        <v>170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6" t="s">
        <v>83</v>
      </c>
      <c r="BK246" s="223">
        <f>ROUND(I246*H246,2)</f>
        <v>0</v>
      </c>
      <c r="BL246" s="16" t="s">
        <v>177</v>
      </c>
      <c r="BM246" s="222" t="s">
        <v>843</v>
      </c>
    </row>
    <row r="247" s="2" customFormat="1">
      <c r="A247" s="37"/>
      <c r="B247" s="38"/>
      <c r="C247" s="39"/>
      <c r="D247" s="229" t="s">
        <v>181</v>
      </c>
      <c r="E247" s="39"/>
      <c r="F247" s="230" t="s">
        <v>844</v>
      </c>
      <c r="G247" s="39"/>
      <c r="H247" s="39"/>
      <c r="I247" s="226"/>
      <c r="J247" s="39"/>
      <c r="K247" s="39"/>
      <c r="L247" s="43"/>
      <c r="M247" s="227"/>
      <c r="N247" s="228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181</v>
      </c>
      <c r="AU247" s="16" t="s">
        <v>85</v>
      </c>
    </row>
    <row r="248" s="2" customFormat="1" ht="24.15" customHeight="1">
      <c r="A248" s="37"/>
      <c r="B248" s="38"/>
      <c r="C248" s="211" t="s">
        <v>461</v>
      </c>
      <c r="D248" s="211" t="s">
        <v>172</v>
      </c>
      <c r="E248" s="212" t="s">
        <v>829</v>
      </c>
      <c r="F248" s="213" t="s">
        <v>830</v>
      </c>
      <c r="G248" s="214" t="s">
        <v>175</v>
      </c>
      <c r="H248" s="215">
        <v>207.59999999999999</v>
      </c>
      <c r="I248" s="216"/>
      <c r="J248" s="217">
        <f>ROUND(I248*H248,2)</f>
        <v>0</v>
      </c>
      <c r="K248" s="213" t="s">
        <v>176</v>
      </c>
      <c r="L248" s="43"/>
      <c r="M248" s="218" t="s">
        <v>19</v>
      </c>
      <c r="N248" s="219" t="s">
        <v>47</v>
      </c>
      <c r="O248" s="83"/>
      <c r="P248" s="220">
        <f>O248*H248</f>
        <v>0</v>
      </c>
      <c r="Q248" s="220">
        <v>0.00013999999999999999</v>
      </c>
      <c r="R248" s="220">
        <f>Q248*H248</f>
        <v>0.029063999999999996</v>
      </c>
      <c r="S248" s="220">
        <v>0</v>
      </c>
      <c r="T248" s="22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177</v>
      </c>
      <c r="AT248" s="222" t="s">
        <v>172</v>
      </c>
      <c r="AU248" s="222" t="s">
        <v>85</v>
      </c>
      <c r="AY248" s="16" t="s">
        <v>170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83</v>
      </c>
      <c r="BK248" s="223">
        <f>ROUND(I248*H248,2)</f>
        <v>0</v>
      </c>
      <c r="BL248" s="16" t="s">
        <v>177</v>
      </c>
      <c r="BM248" s="222" t="s">
        <v>845</v>
      </c>
    </row>
    <row r="249" s="2" customFormat="1">
      <c r="A249" s="37"/>
      <c r="B249" s="38"/>
      <c r="C249" s="39"/>
      <c r="D249" s="224" t="s">
        <v>179</v>
      </c>
      <c r="E249" s="39"/>
      <c r="F249" s="225" t="s">
        <v>832</v>
      </c>
      <c r="G249" s="39"/>
      <c r="H249" s="39"/>
      <c r="I249" s="226"/>
      <c r="J249" s="39"/>
      <c r="K249" s="39"/>
      <c r="L249" s="43"/>
      <c r="M249" s="227"/>
      <c r="N249" s="228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179</v>
      </c>
      <c r="AU249" s="16" t="s">
        <v>85</v>
      </c>
    </row>
    <row r="250" s="2" customFormat="1">
      <c r="A250" s="37"/>
      <c r="B250" s="38"/>
      <c r="C250" s="39"/>
      <c r="D250" s="229" t="s">
        <v>181</v>
      </c>
      <c r="E250" s="39"/>
      <c r="F250" s="230" t="s">
        <v>846</v>
      </c>
      <c r="G250" s="39"/>
      <c r="H250" s="39"/>
      <c r="I250" s="226"/>
      <c r="J250" s="39"/>
      <c r="K250" s="39"/>
      <c r="L250" s="43"/>
      <c r="M250" s="227"/>
      <c r="N250" s="228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181</v>
      </c>
      <c r="AU250" s="16" t="s">
        <v>85</v>
      </c>
    </row>
    <row r="251" s="2" customFormat="1" ht="16.5" customHeight="1">
      <c r="A251" s="37"/>
      <c r="B251" s="38"/>
      <c r="C251" s="231" t="s">
        <v>468</v>
      </c>
      <c r="D251" s="231" t="s">
        <v>240</v>
      </c>
      <c r="E251" s="232" t="s">
        <v>834</v>
      </c>
      <c r="F251" s="233" t="s">
        <v>835</v>
      </c>
      <c r="G251" s="234" t="s">
        <v>175</v>
      </c>
      <c r="H251" s="235">
        <v>238.74000000000001</v>
      </c>
      <c r="I251" s="236"/>
      <c r="J251" s="237">
        <f>ROUND(I251*H251,2)</f>
        <v>0</v>
      </c>
      <c r="K251" s="233" t="s">
        <v>176</v>
      </c>
      <c r="L251" s="238"/>
      <c r="M251" s="239" t="s">
        <v>19</v>
      </c>
      <c r="N251" s="240" t="s">
        <v>47</v>
      </c>
      <c r="O251" s="83"/>
      <c r="P251" s="220">
        <f>O251*H251</f>
        <v>0</v>
      </c>
      <c r="Q251" s="220">
        <v>0.00020000000000000001</v>
      </c>
      <c r="R251" s="220">
        <f>Q251*H251</f>
        <v>0.047748000000000006</v>
      </c>
      <c r="S251" s="220">
        <v>0</v>
      </c>
      <c r="T251" s="22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2" t="s">
        <v>211</v>
      </c>
      <c r="AT251" s="222" t="s">
        <v>240</v>
      </c>
      <c r="AU251" s="222" t="s">
        <v>85</v>
      </c>
      <c r="AY251" s="16" t="s">
        <v>170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6" t="s">
        <v>83</v>
      </c>
      <c r="BK251" s="223">
        <f>ROUND(I251*H251,2)</f>
        <v>0</v>
      </c>
      <c r="BL251" s="16" t="s">
        <v>177</v>
      </c>
      <c r="BM251" s="222" t="s">
        <v>847</v>
      </c>
    </row>
    <row r="252" s="2" customFormat="1">
      <c r="A252" s="37"/>
      <c r="B252" s="38"/>
      <c r="C252" s="39"/>
      <c r="D252" s="229" t="s">
        <v>181</v>
      </c>
      <c r="E252" s="39"/>
      <c r="F252" s="230" t="s">
        <v>848</v>
      </c>
      <c r="G252" s="39"/>
      <c r="H252" s="39"/>
      <c r="I252" s="226"/>
      <c r="J252" s="39"/>
      <c r="K252" s="39"/>
      <c r="L252" s="43"/>
      <c r="M252" s="227"/>
      <c r="N252" s="228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181</v>
      </c>
      <c r="AU252" s="16" t="s">
        <v>85</v>
      </c>
    </row>
    <row r="253" s="2" customFormat="1" ht="21.75" customHeight="1">
      <c r="A253" s="37"/>
      <c r="B253" s="38"/>
      <c r="C253" s="211" t="s">
        <v>475</v>
      </c>
      <c r="D253" s="211" t="s">
        <v>172</v>
      </c>
      <c r="E253" s="212" t="s">
        <v>265</v>
      </c>
      <c r="F253" s="213" t="s">
        <v>266</v>
      </c>
      <c r="G253" s="214" t="s">
        <v>191</v>
      </c>
      <c r="H253" s="215">
        <v>22.492000000000001</v>
      </c>
      <c r="I253" s="216"/>
      <c r="J253" s="217">
        <f>ROUND(I253*H253,2)</f>
        <v>0</v>
      </c>
      <c r="K253" s="213" t="s">
        <v>176</v>
      </c>
      <c r="L253" s="43"/>
      <c r="M253" s="218" t="s">
        <v>19</v>
      </c>
      <c r="N253" s="219" t="s">
        <v>47</v>
      </c>
      <c r="O253" s="83"/>
      <c r="P253" s="220">
        <f>O253*H253</f>
        <v>0</v>
      </c>
      <c r="Q253" s="220">
        <v>2.5505399999999998</v>
      </c>
      <c r="R253" s="220">
        <f>Q253*H253</f>
        <v>57.366745680000001</v>
      </c>
      <c r="S253" s="220">
        <v>0</v>
      </c>
      <c r="T253" s="22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2" t="s">
        <v>177</v>
      </c>
      <c r="AT253" s="222" t="s">
        <v>172</v>
      </c>
      <c r="AU253" s="222" t="s">
        <v>85</v>
      </c>
      <c r="AY253" s="16" t="s">
        <v>170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6" t="s">
        <v>83</v>
      </c>
      <c r="BK253" s="223">
        <f>ROUND(I253*H253,2)</f>
        <v>0</v>
      </c>
      <c r="BL253" s="16" t="s">
        <v>177</v>
      </c>
      <c r="BM253" s="222" t="s">
        <v>849</v>
      </c>
    </row>
    <row r="254" s="2" customFormat="1">
      <c r="A254" s="37"/>
      <c r="B254" s="38"/>
      <c r="C254" s="39"/>
      <c r="D254" s="224" t="s">
        <v>179</v>
      </c>
      <c r="E254" s="39"/>
      <c r="F254" s="225" t="s">
        <v>268</v>
      </c>
      <c r="G254" s="39"/>
      <c r="H254" s="39"/>
      <c r="I254" s="226"/>
      <c r="J254" s="39"/>
      <c r="K254" s="39"/>
      <c r="L254" s="43"/>
      <c r="M254" s="227"/>
      <c r="N254" s="228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179</v>
      </c>
      <c r="AU254" s="16" t="s">
        <v>85</v>
      </c>
    </row>
    <row r="255" s="2" customFormat="1">
      <c r="A255" s="37"/>
      <c r="B255" s="38"/>
      <c r="C255" s="39"/>
      <c r="D255" s="229" t="s">
        <v>181</v>
      </c>
      <c r="E255" s="39"/>
      <c r="F255" s="230" t="s">
        <v>238</v>
      </c>
      <c r="G255" s="39"/>
      <c r="H255" s="39"/>
      <c r="I255" s="226"/>
      <c r="J255" s="39"/>
      <c r="K255" s="39"/>
      <c r="L255" s="43"/>
      <c r="M255" s="227"/>
      <c r="N255" s="228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181</v>
      </c>
      <c r="AU255" s="16" t="s">
        <v>85</v>
      </c>
    </row>
    <row r="256" s="2" customFormat="1" ht="21.75" customHeight="1">
      <c r="A256" s="37"/>
      <c r="B256" s="38"/>
      <c r="C256" s="211" t="s">
        <v>484</v>
      </c>
      <c r="D256" s="211" t="s">
        <v>172</v>
      </c>
      <c r="E256" s="212" t="s">
        <v>270</v>
      </c>
      <c r="F256" s="213" t="s">
        <v>271</v>
      </c>
      <c r="G256" s="214" t="s">
        <v>191</v>
      </c>
      <c r="H256" s="215">
        <v>5.8200000000000003</v>
      </c>
      <c r="I256" s="216"/>
      <c r="J256" s="217">
        <f>ROUND(I256*H256,2)</f>
        <v>0</v>
      </c>
      <c r="K256" s="213" t="s">
        <v>176</v>
      </c>
      <c r="L256" s="43"/>
      <c r="M256" s="218" t="s">
        <v>19</v>
      </c>
      <c r="N256" s="219" t="s">
        <v>47</v>
      </c>
      <c r="O256" s="83"/>
      <c r="P256" s="220">
        <f>O256*H256</f>
        <v>0</v>
      </c>
      <c r="Q256" s="220">
        <v>2.5505399999999998</v>
      </c>
      <c r="R256" s="220">
        <f>Q256*H256</f>
        <v>14.8441428</v>
      </c>
      <c r="S256" s="220">
        <v>0</v>
      </c>
      <c r="T256" s="22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2" t="s">
        <v>177</v>
      </c>
      <c r="AT256" s="222" t="s">
        <v>172</v>
      </c>
      <c r="AU256" s="222" t="s">
        <v>85</v>
      </c>
      <c r="AY256" s="16" t="s">
        <v>170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6" t="s">
        <v>83</v>
      </c>
      <c r="BK256" s="223">
        <f>ROUND(I256*H256,2)</f>
        <v>0</v>
      </c>
      <c r="BL256" s="16" t="s">
        <v>177</v>
      </c>
      <c r="BM256" s="222" t="s">
        <v>850</v>
      </c>
    </row>
    <row r="257" s="2" customFormat="1">
      <c r="A257" s="37"/>
      <c r="B257" s="38"/>
      <c r="C257" s="39"/>
      <c r="D257" s="224" t="s">
        <v>179</v>
      </c>
      <c r="E257" s="39"/>
      <c r="F257" s="225" t="s">
        <v>273</v>
      </c>
      <c r="G257" s="39"/>
      <c r="H257" s="39"/>
      <c r="I257" s="226"/>
      <c r="J257" s="39"/>
      <c r="K257" s="39"/>
      <c r="L257" s="43"/>
      <c r="M257" s="227"/>
      <c r="N257" s="228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179</v>
      </c>
      <c r="AU257" s="16" t="s">
        <v>85</v>
      </c>
    </row>
    <row r="258" s="2" customFormat="1">
      <c r="A258" s="37"/>
      <c r="B258" s="38"/>
      <c r="C258" s="39"/>
      <c r="D258" s="229" t="s">
        <v>181</v>
      </c>
      <c r="E258" s="39"/>
      <c r="F258" s="230" t="s">
        <v>238</v>
      </c>
      <c r="G258" s="39"/>
      <c r="H258" s="39"/>
      <c r="I258" s="226"/>
      <c r="J258" s="39"/>
      <c r="K258" s="39"/>
      <c r="L258" s="43"/>
      <c r="M258" s="227"/>
      <c r="N258" s="228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181</v>
      </c>
      <c r="AU258" s="16" t="s">
        <v>85</v>
      </c>
    </row>
    <row r="259" s="12" customFormat="1" ht="22.8" customHeight="1">
      <c r="A259" s="12"/>
      <c r="B259" s="195"/>
      <c r="C259" s="196"/>
      <c r="D259" s="197" t="s">
        <v>75</v>
      </c>
      <c r="E259" s="209" t="s">
        <v>177</v>
      </c>
      <c r="F259" s="209" t="s">
        <v>274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SUM(P260:P265)</f>
        <v>0</v>
      </c>
      <c r="Q259" s="203"/>
      <c r="R259" s="204">
        <f>SUM(R260:R265)</f>
        <v>30.172977160000002</v>
      </c>
      <c r="S259" s="203"/>
      <c r="T259" s="205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6" t="s">
        <v>83</v>
      </c>
      <c r="AT259" s="207" t="s">
        <v>75</v>
      </c>
      <c r="AU259" s="207" t="s">
        <v>83</v>
      </c>
      <c r="AY259" s="206" t="s">
        <v>170</v>
      </c>
      <c r="BK259" s="208">
        <f>SUM(BK260:BK265)</f>
        <v>0</v>
      </c>
    </row>
    <row r="260" s="2" customFormat="1" ht="16.5" customHeight="1">
      <c r="A260" s="37"/>
      <c r="B260" s="38"/>
      <c r="C260" s="211" t="s">
        <v>627</v>
      </c>
      <c r="D260" s="211" t="s">
        <v>172</v>
      </c>
      <c r="E260" s="212" t="s">
        <v>276</v>
      </c>
      <c r="F260" s="213" t="s">
        <v>277</v>
      </c>
      <c r="G260" s="214" t="s">
        <v>175</v>
      </c>
      <c r="H260" s="215">
        <v>58.052</v>
      </c>
      <c r="I260" s="216"/>
      <c r="J260" s="217">
        <f>ROUND(I260*H260,2)</f>
        <v>0</v>
      </c>
      <c r="K260" s="213" t="s">
        <v>176</v>
      </c>
      <c r="L260" s="43"/>
      <c r="M260" s="218" t="s">
        <v>19</v>
      </c>
      <c r="N260" s="219" t="s">
        <v>47</v>
      </c>
      <c r="O260" s="83"/>
      <c r="P260" s="220">
        <f>O260*H260</f>
        <v>0</v>
      </c>
      <c r="Q260" s="220">
        <v>0.24532999999999999</v>
      </c>
      <c r="R260" s="220">
        <f>Q260*H260</f>
        <v>14.241897159999999</v>
      </c>
      <c r="S260" s="220">
        <v>0</v>
      </c>
      <c r="T260" s="22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2" t="s">
        <v>177</v>
      </c>
      <c r="AT260" s="222" t="s">
        <v>172</v>
      </c>
      <c r="AU260" s="222" t="s">
        <v>85</v>
      </c>
      <c r="AY260" s="16" t="s">
        <v>170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6" t="s">
        <v>83</v>
      </c>
      <c r="BK260" s="223">
        <f>ROUND(I260*H260,2)</f>
        <v>0</v>
      </c>
      <c r="BL260" s="16" t="s">
        <v>177</v>
      </c>
      <c r="BM260" s="222" t="s">
        <v>851</v>
      </c>
    </row>
    <row r="261" s="2" customFormat="1">
      <c r="A261" s="37"/>
      <c r="B261" s="38"/>
      <c r="C261" s="39"/>
      <c r="D261" s="224" t="s">
        <v>179</v>
      </c>
      <c r="E261" s="39"/>
      <c r="F261" s="225" t="s">
        <v>279</v>
      </c>
      <c r="G261" s="39"/>
      <c r="H261" s="39"/>
      <c r="I261" s="226"/>
      <c r="J261" s="39"/>
      <c r="K261" s="39"/>
      <c r="L261" s="43"/>
      <c r="M261" s="227"/>
      <c r="N261" s="228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179</v>
      </c>
      <c r="AU261" s="16" t="s">
        <v>85</v>
      </c>
    </row>
    <row r="262" s="2" customFormat="1">
      <c r="A262" s="37"/>
      <c r="B262" s="38"/>
      <c r="C262" s="39"/>
      <c r="D262" s="229" t="s">
        <v>181</v>
      </c>
      <c r="E262" s="39"/>
      <c r="F262" s="230" t="s">
        <v>557</v>
      </c>
      <c r="G262" s="39"/>
      <c r="H262" s="39"/>
      <c r="I262" s="226"/>
      <c r="J262" s="39"/>
      <c r="K262" s="39"/>
      <c r="L262" s="43"/>
      <c r="M262" s="227"/>
      <c r="N262" s="228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181</v>
      </c>
      <c r="AU262" s="16" t="s">
        <v>85</v>
      </c>
    </row>
    <row r="263" s="2" customFormat="1" ht="16.5" customHeight="1">
      <c r="A263" s="37"/>
      <c r="B263" s="38"/>
      <c r="C263" s="211" t="s">
        <v>630</v>
      </c>
      <c r="D263" s="211" t="s">
        <v>172</v>
      </c>
      <c r="E263" s="212" t="s">
        <v>282</v>
      </c>
      <c r="F263" s="213" t="s">
        <v>283</v>
      </c>
      <c r="G263" s="214" t="s">
        <v>191</v>
      </c>
      <c r="H263" s="215">
        <v>6.556</v>
      </c>
      <c r="I263" s="216"/>
      <c r="J263" s="217">
        <f>ROUND(I263*H263,2)</f>
        <v>0</v>
      </c>
      <c r="K263" s="213" t="s">
        <v>176</v>
      </c>
      <c r="L263" s="43"/>
      <c r="M263" s="218" t="s">
        <v>19</v>
      </c>
      <c r="N263" s="219" t="s">
        <v>47</v>
      </c>
      <c r="O263" s="83"/>
      <c r="P263" s="220">
        <f>O263*H263</f>
        <v>0</v>
      </c>
      <c r="Q263" s="220">
        <v>2.4300000000000002</v>
      </c>
      <c r="R263" s="220">
        <f>Q263*H263</f>
        <v>15.931080000000002</v>
      </c>
      <c r="S263" s="220">
        <v>0</v>
      </c>
      <c r="T263" s="22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2" t="s">
        <v>177</v>
      </c>
      <c r="AT263" s="222" t="s">
        <v>172</v>
      </c>
      <c r="AU263" s="222" t="s">
        <v>85</v>
      </c>
      <c r="AY263" s="16" t="s">
        <v>170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6" t="s">
        <v>83</v>
      </c>
      <c r="BK263" s="223">
        <f>ROUND(I263*H263,2)</f>
        <v>0</v>
      </c>
      <c r="BL263" s="16" t="s">
        <v>177</v>
      </c>
      <c r="BM263" s="222" t="s">
        <v>852</v>
      </c>
    </row>
    <row r="264" s="2" customFormat="1">
      <c r="A264" s="37"/>
      <c r="B264" s="38"/>
      <c r="C264" s="39"/>
      <c r="D264" s="224" t="s">
        <v>179</v>
      </c>
      <c r="E264" s="39"/>
      <c r="F264" s="225" t="s">
        <v>285</v>
      </c>
      <c r="G264" s="39"/>
      <c r="H264" s="39"/>
      <c r="I264" s="226"/>
      <c r="J264" s="39"/>
      <c r="K264" s="39"/>
      <c r="L264" s="43"/>
      <c r="M264" s="227"/>
      <c r="N264" s="228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179</v>
      </c>
      <c r="AU264" s="16" t="s">
        <v>85</v>
      </c>
    </row>
    <row r="265" s="2" customFormat="1">
      <c r="A265" s="37"/>
      <c r="B265" s="38"/>
      <c r="C265" s="39"/>
      <c r="D265" s="229" t="s">
        <v>181</v>
      </c>
      <c r="E265" s="39"/>
      <c r="F265" s="230" t="s">
        <v>238</v>
      </c>
      <c r="G265" s="39"/>
      <c r="H265" s="39"/>
      <c r="I265" s="226"/>
      <c r="J265" s="39"/>
      <c r="K265" s="39"/>
      <c r="L265" s="43"/>
      <c r="M265" s="227"/>
      <c r="N265" s="228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181</v>
      </c>
      <c r="AU265" s="16" t="s">
        <v>85</v>
      </c>
    </row>
    <row r="266" s="12" customFormat="1" ht="22.8" customHeight="1">
      <c r="A266" s="12"/>
      <c r="B266" s="195"/>
      <c r="C266" s="196"/>
      <c r="D266" s="197" t="s">
        <v>75</v>
      </c>
      <c r="E266" s="209" t="s">
        <v>200</v>
      </c>
      <c r="F266" s="209" t="s">
        <v>286</v>
      </c>
      <c r="G266" s="196"/>
      <c r="H266" s="196"/>
      <c r="I266" s="199"/>
      <c r="J266" s="210">
        <f>BK266</f>
        <v>0</v>
      </c>
      <c r="K266" s="196"/>
      <c r="L266" s="201"/>
      <c r="M266" s="202"/>
      <c r="N266" s="203"/>
      <c r="O266" s="203"/>
      <c r="P266" s="204">
        <f>SUM(P267:P326)</f>
        <v>0</v>
      </c>
      <c r="Q266" s="203"/>
      <c r="R266" s="204">
        <f>SUM(R267:R326)</f>
        <v>14639.350493819999</v>
      </c>
      <c r="S266" s="203"/>
      <c r="T266" s="205">
        <f>SUM(T267:T326)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6" t="s">
        <v>83</v>
      </c>
      <c r="AT266" s="207" t="s">
        <v>75</v>
      </c>
      <c r="AU266" s="207" t="s">
        <v>83</v>
      </c>
      <c r="AY266" s="206" t="s">
        <v>170</v>
      </c>
      <c r="BK266" s="208">
        <f>SUM(BK267:BK326)</f>
        <v>0</v>
      </c>
    </row>
    <row r="267" s="2" customFormat="1" ht="21.75" customHeight="1">
      <c r="A267" s="37"/>
      <c r="B267" s="38"/>
      <c r="C267" s="211" t="s">
        <v>636</v>
      </c>
      <c r="D267" s="211" t="s">
        <v>172</v>
      </c>
      <c r="E267" s="212" t="s">
        <v>559</v>
      </c>
      <c r="F267" s="213" t="s">
        <v>560</v>
      </c>
      <c r="G267" s="214" t="s">
        <v>175</v>
      </c>
      <c r="H267" s="215">
        <v>142.96000000000001</v>
      </c>
      <c r="I267" s="216"/>
      <c r="J267" s="217">
        <f>ROUND(I267*H267,2)</f>
        <v>0</v>
      </c>
      <c r="K267" s="213" t="s">
        <v>176</v>
      </c>
      <c r="L267" s="43"/>
      <c r="M267" s="218" t="s">
        <v>19</v>
      </c>
      <c r="N267" s="219" t="s">
        <v>47</v>
      </c>
      <c r="O267" s="83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2" t="s">
        <v>177</v>
      </c>
      <c r="AT267" s="222" t="s">
        <v>172</v>
      </c>
      <c r="AU267" s="222" t="s">
        <v>85</v>
      </c>
      <c r="AY267" s="16" t="s">
        <v>170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6" t="s">
        <v>83</v>
      </c>
      <c r="BK267" s="223">
        <f>ROUND(I267*H267,2)</f>
        <v>0</v>
      </c>
      <c r="BL267" s="16" t="s">
        <v>177</v>
      </c>
      <c r="BM267" s="222" t="s">
        <v>853</v>
      </c>
    </row>
    <row r="268" s="2" customFormat="1">
      <c r="A268" s="37"/>
      <c r="B268" s="38"/>
      <c r="C268" s="39"/>
      <c r="D268" s="224" t="s">
        <v>179</v>
      </c>
      <c r="E268" s="39"/>
      <c r="F268" s="225" t="s">
        <v>562</v>
      </c>
      <c r="G268" s="39"/>
      <c r="H268" s="39"/>
      <c r="I268" s="226"/>
      <c r="J268" s="39"/>
      <c r="K268" s="39"/>
      <c r="L268" s="43"/>
      <c r="M268" s="227"/>
      <c r="N268" s="228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179</v>
      </c>
      <c r="AU268" s="16" t="s">
        <v>85</v>
      </c>
    </row>
    <row r="269" s="2" customFormat="1" ht="21.75" customHeight="1">
      <c r="A269" s="37"/>
      <c r="B269" s="38"/>
      <c r="C269" s="211" t="s">
        <v>641</v>
      </c>
      <c r="D269" s="211" t="s">
        <v>172</v>
      </c>
      <c r="E269" s="212" t="s">
        <v>854</v>
      </c>
      <c r="F269" s="213" t="s">
        <v>855</v>
      </c>
      <c r="G269" s="214" t="s">
        <v>175</v>
      </c>
      <c r="H269" s="215">
        <v>4810.1000000000004</v>
      </c>
      <c r="I269" s="216"/>
      <c r="J269" s="217">
        <f>ROUND(I269*H269,2)</f>
        <v>0</v>
      </c>
      <c r="K269" s="213" t="s">
        <v>176</v>
      </c>
      <c r="L269" s="43"/>
      <c r="M269" s="218" t="s">
        <v>19</v>
      </c>
      <c r="N269" s="219" t="s">
        <v>47</v>
      </c>
      <c r="O269" s="83"/>
      <c r="P269" s="220">
        <f>O269*H269</f>
        <v>0</v>
      </c>
      <c r="Q269" s="220">
        <v>0.57299999999999995</v>
      </c>
      <c r="R269" s="220">
        <f>Q269*H269</f>
        <v>2756.1873000000001</v>
      </c>
      <c r="S269" s="220">
        <v>0</v>
      </c>
      <c r="T269" s="22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2" t="s">
        <v>177</v>
      </c>
      <c r="AT269" s="222" t="s">
        <v>172</v>
      </c>
      <c r="AU269" s="222" t="s">
        <v>85</v>
      </c>
      <c r="AY269" s="16" t="s">
        <v>170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6" t="s">
        <v>83</v>
      </c>
      <c r="BK269" s="223">
        <f>ROUND(I269*H269,2)</f>
        <v>0</v>
      </c>
      <c r="BL269" s="16" t="s">
        <v>177</v>
      </c>
      <c r="BM269" s="222" t="s">
        <v>856</v>
      </c>
    </row>
    <row r="270" s="2" customFormat="1">
      <c r="A270" s="37"/>
      <c r="B270" s="38"/>
      <c r="C270" s="39"/>
      <c r="D270" s="224" t="s">
        <v>179</v>
      </c>
      <c r="E270" s="39"/>
      <c r="F270" s="225" t="s">
        <v>857</v>
      </c>
      <c r="G270" s="39"/>
      <c r="H270" s="39"/>
      <c r="I270" s="226"/>
      <c r="J270" s="39"/>
      <c r="K270" s="39"/>
      <c r="L270" s="43"/>
      <c r="M270" s="227"/>
      <c r="N270" s="228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179</v>
      </c>
      <c r="AU270" s="16" t="s">
        <v>85</v>
      </c>
    </row>
    <row r="271" s="2" customFormat="1">
      <c r="A271" s="37"/>
      <c r="B271" s="38"/>
      <c r="C271" s="39"/>
      <c r="D271" s="229" t="s">
        <v>181</v>
      </c>
      <c r="E271" s="39"/>
      <c r="F271" s="230" t="s">
        <v>858</v>
      </c>
      <c r="G271" s="39"/>
      <c r="H271" s="39"/>
      <c r="I271" s="226"/>
      <c r="J271" s="39"/>
      <c r="K271" s="39"/>
      <c r="L271" s="43"/>
      <c r="M271" s="227"/>
      <c r="N271" s="228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181</v>
      </c>
      <c r="AU271" s="16" t="s">
        <v>85</v>
      </c>
    </row>
    <row r="272" s="2" customFormat="1" ht="21.75" customHeight="1">
      <c r="A272" s="37"/>
      <c r="B272" s="38"/>
      <c r="C272" s="211" t="s">
        <v>643</v>
      </c>
      <c r="D272" s="211" t="s">
        <v>172</v>
      </c>
      <c r="E272" s="212" t="s">
        <v>563</v>
      </c>
      <c r="F272" s="213" t="s">
        <v>564</v>
      </c>
      <c r="G272" s="214" t="s">
        <v>175</v>
      </c>
      <c r="H272" s="215">
        <v>6810.7290000000003</v>
      </c>
      <c r="I272" s="216"/>
      <c r="J272" s="217">
        <f>ROUND(I272*H272,2)</f>
        <v>0</v>
      </c>
      <c r="K272" s="213" t="s">
        <v>176</v>
      </c>
      <c r="L272" s="43"/>
      <c r="M272" s="218" t="s">
        <v>19</v>
      </c>
      <c r="N272" s="219" t="s">
        <v>47</v>
      </c>
      <c r="O272" s="83"/>
      <c r="P272" s="220">
        <f>O272*H272</f>
        <v>0</v>
      </c>
      <c r="Q272" s="220">
        <v>0.48574000000000001</v>
      </c>
      <c r="R272" s="220">
        <f>Q272*H272</f>
        <v>3308.2435044600002</v>
      </c>
      <c r="S272" s="220">
        <v>0</v>
      </c>
      <c r="T272" s="22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2" t="s">
        <v>177</v>
      </c>
      <c r="AT272" s="222" t="s">
        <v>172</v>
      </c>
      <c r="AU272" s="222" t="s">
        <v>85</v>
      </c>
      <c r="AY272" s="16" t="s">
        <v>170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6" t="s">
        <v>83</v>
      </c>
      <c r="BK272" s="223">
        <f>ROUND(I272*H272,2)</f>
        <v>0</v>
      </c>
      <c r="BL272" s="16" t="s">
        <v>177</v>
      </c>
      <c r="BM272" s="222" t="s">
        <v>859</v>
      </c>
    </row>
    <row r="273" s="2" customFormat="1">
      <c r="A273" s="37"/>
      <c r="B273" s="38"/>
      <c r="C273" s="39"/>
      <c r="D273" s="224" t="s">
        <v>179</v>
      </c>
      <c r="E273" s="39"/>
      <c r="F273" s="225" t="s">
        <v>566</v>
      </c>
      <c r="G273" s="39"/>
      <c r="H273" s="39"/>
      <c r="I273" s="226"/>
      <c r="J273" s="39"/>
      <c r="K273" s="39"/>
      <c r="L273" s="43"/>
      <c r="M273" s="227"/>
      <c r="N273" s="228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179</v>
      </c>
      <c r="AU273" s="16" t="s">
        <v>85</v>
      </c>
    </row>
    <row r="274" s="2" customFormat="1">
      <c r="A274" s="37"/>
      <c r="B274" s="38"/>
      <c r="C274" s="39"/>
      <c r="D274" s="229" t="s">
        <v>181</v>
      </c>
      <c r="E274" s="39"/>
      <c r="F274" s="230" t="s">
        <v>860</v>
      </c>
      <c r="G274" s="39"/>
      <c r="H274" s="39"/>
      <c r="I274" s="226"/>
      <c r="J274" s="39"/>
      <c r="K274" s="39"/>
      <c r="L274" s="43"/>
      <c r="M274" s="227"/>
      <c r="N274" s="228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181</v>
      </c>
      <c r="AU274" s="16" t="s">
        <v>85</v>
      </c>
    </row>
    <row r="275" s="2" customFormat="1" ht="21.75" customHeight="1">
      <c r="A275" s="37"/>
      <c r="B275" s="38"/>
      <c r="C275" s="211" t="s">
        <v>645</v>
      </c>
      <c r="D275" s="211" t="s">
        <v>172</v>
      </c>
      <c r="E275" s="212" t="s">
        <v>563</v>
      </c>
      <c r="F275" s="213" t="s">
        <v>564</v>
      </c>
      <c r="G275" s="214" t="s">
        <v>175</v>
      </c>
      <c r="H275" s="215">
        <v>44.575000000000003</v>
      </c>
      <c r="I275" s="216"/>
      <c r="J275" s="217">
        <f>ROUND(I275*H275,2)</f>
        <v>0</v>
      </c>
      <c r="K275" s="213" t="s">
        <v>176</v>
      </c>
      <c r="L275" s="43"/>
      <c r="M275" s="218" t="s">
        <v>19</v>
      </c>
      <c r="N275" s="219" t="s">
        <v>47</v>
      </c>
      <c r="O275" s="83"/>
      <c r="P275" s="220">
        <f>O275*H275</f>
        <v>0</v>
      </c>
      <c r="Q275" s="220">
        <v>0.48574000000000001</v>
      </c>
      <c r="R275" s="220">
        <f>Q275*H275</f>
        <v>21.651860500000002</v>
      </c>
      <c r="S275" s="220">
        <v>0</v>
      </c>
      <c r="T275" s="22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2" t="s">
        <v>177</v>
      </c>
      <c r="AT275" s="222" t="s">
        <v>172</v>
      </c>
      <c r="AU275" s="222" t="s">
        <v>85</v>
      </c>
      <c r="AY275" s="16" t="s">
        <v>170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6" t="s">
        <v>83</v>
      </c>
      <c r="BK275" s="223">
        <f>ROUND(I275*H275,2)</f>
        <v>0</v>
      </c>
      <c r="BL275" s="16" t="s">
        <v>177</v>
      </c>
      <c r="BM275" s="222" t="s">
        <v>861</v>
      </c>
    </row>
    <row r="276" s="2" customFormat="1">
      <c r="A276" s="37"/>
      <c r="B276" s="38"/>
      <c r="C276" s="39"/>
      <c r="D276" s="224" t="s">
        <v>179</v>
      </c>
      <c r="E276" s="39"/>
      <c r="F276" s="225" t="s">
        <v>566</v>
      </c>
      <c r="G276" s="39"/>
      <c r="H276" s="39"/>
      <c r="I276" s="226"/>
      <c r="J276" s="39"/>
      <c r="K276" s="39"/>
      <c r="L276" s="43"/>
      <c r="M276" s="227"/>
      <c r="N276" s="228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179</v>
      </c>
      <c r="AU276" s="16" t="s">
        <v>85</v>
      </c>
    </row>
    <row r="277" s="2" customFormat="1">
      <c r="A277" s="37"/>
      <c r="B277" s="38"/>
      <c r="C277" s="39"/>
      <c r="D277" s="229" t="s">
        <v>181</v>
      </c>
      <c r="E277" s="39"/>
      <c r="F277" s="230" t="s">
        <v>862</v>
      </c>
      <c r="G277" s="39"/>
      <c r="H277" s="39"/>
      <c r="I277" s="226"/>
      <c r="J277" s="39"/>
      <c r="K277" s="39"/>
      <c r="L277" s="43"/>
      <c r="M277" s="227"/>
      <c r="N277" s="228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181</v>
      </c>
      <c r="AU277" s="16" t="s">
        <v>85</v>
      </c>
    </row>
    <row r="278" s="2" customFormat="1" ht="16.5" customHeight="1">
      <c r="A278" s="37"/>
      <c r="B278" s="38"/>
      <c r="C278" s="211" t="s">
        <v>647</v>
      </c>
      <c r="D278" s="211" t="s">
        <v>172</v>
      </c>
      <c r="E278" s="212" t="s">
        <v>288</v>
      </c>
      <c r="F278" s="213" t="s">
        <v>289</v>
      </c>
      <c r="G278" s="214" t="s">
        <v>175</v>
      </c>
      <c r="H278" s="215">
        <v>65.135000000000005</v>
      </c>
      <c r="I278" s="216"/>
      <c r="J278" s="217">
        <f>ROUND(I278*H278,2)</f>
        <v>0</v>
      </c>
      <c r="K278" s="213" t="s">
        <v>176</v>
      </c>
      <c r="L278" s="43"/>
      <c r="M278" s="218" t="s">
        <v>19</v>
      </c>
      <c r="N278" s="219" t="s">
        <v>47</v>
      </c>
      <c r="O278" s="83"/>
      <c r="P278" s="220">
        <f>O278*H278</f>
        <v>0</v>
      </c>
      <c r="Q278" s="220">
        <v>0.34499999999999997</v>
      </c>
      <c r="R278" s="220">
        <f>Q278*H278</f>
        <v>22.471575000000001</v>
      </c>
      <c r="S278" s="220">
        <v>0</v>
      </c>
      <c r="T278" s="22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2" t="s">
        <v>177</v>
      </c>
      <c r="AT278" s="222" t="s">
        <v>172</v>
      </c>
      <c r="AU278" s="222" t="s">
        <v>85</v>
      </c>
      <c r="AY278" s="16" t="s">
        <v>170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6" t="s">
        <v>83</v>
      </c>
      <c r="BK278" s="223">
        <f>ROUND(I278*H278,2)</f>
        <v>0</v>
      </c>
      <c r="BL278" s="16" t="s">
        <v>177</v>
      </c>
      <c r="BM278" s="222" t="s">
        <v>863</v>
      </c>
    </row>
    <row r="279" s="2" customFormat="1">
      <c r="A279" s="37"/>
      <c r="B279" s="38"/>
      <c r="C279" s="39"/>
      <c r="D279" s="224" t="s">
        <v>179</v>
      </c>
      <c r="E279" s="39"/>
      <c r="F279" s="225" t="s">
        <v>291</v>
      </c>
      <c r="G279" s="39"/>
      <c r="H279" s="39"/>
      <c r="I279" s="226"/>
      <c r="J279" s="39"/>
      <c r="K279" s="39"/>
      <c r="L279" s="43"/>
      <c r="M279" s="227"/>
      <c r="N279" s="228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179</v>
      </c>
      <c r="AU279" s="16" t="s">
        <v>85</v>
      </c>
    </row>
    <row r="280" s="2" customFormat="1">
      <c r="A280" s="37"/>
      <c r="B280" s="38"/>
      <c r="C280" s="39"/>
      <c r="D280" s="229" t="s">
        <v>181</v>
      </c>
      <c r="E280" s="39"/>
      <c r="F280" s="230" t="s">
        <v>864</v>
      </c>
      <c r="G280" s="39"/>
      <c r="H280" s="39"/>
      <c r="I280" s="226"/>
      <c r="J280" s="39"/>
      <c r="K280" s="39"/>
      <c r="L280" s="43"/>
      <c r="M280" s="227"/>
      <c r="N280" s="228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181</v>
      </c>
      <c r="AU280" s="16" t="s">
        <v>85</v>
      </c>
    </row>
    <row r="281" s="2" customFormat="1" ht="16.5" customHeight="1">
      <c r="A281" s="37"/>
      <c r="B281" s="38"/>
      <c r="C281" s="211" t="s">
        <v>650</v>
      </c>
      <c r="D281" s="211" t="s">
        <v>172</v>
      </c>
      <c r="E281" s="212" t="s">
        <v>572</v>
      </c>
      <c r="F281" s="213" t="s">
        <v>573</v>
      </c>
      <c r="G281" s="214" t="s">
        <v>175</v>
      </c>
      <c r="H281" s="215">
        <v>10276.065000000001</v>
      </c>
      <c r="I281" s="216"/>
      <c r="J281" s="217">
        <f>ROUND(I281*H281,2)</f>
        <v>0</v>
      </c>
      <c r="K281" s="213" t="s">
        <v>176</v>
      </c>
      <c r="L281" s="43"/>
      <c r="M281" s="218" t="s">
        <v>19</v>
      </c>
      <c r="N281" s="219" t="s">
        <v>47</v>
      </c>
      <c r="O281" s="83"/>
      <c r="P281" s="220">
        <f>O281*H281</f>
        <v>0</v>
      </c>
      <c r="Q281" s="220">
        <v>0.46000000000000002</v>
      </c>
      <c r="R281" s="220">
        <f>Q281*H281</f>
        <v>4726.9899000000005</v>
      </c>
      <c r="S281" s="220">
        <v>0</v>
      </c>
      <c r="T281" s="22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2" t="s">
        <v>177</v>
      </c>
      <c r="AT281" s="222" t="s">
        <v>172</v>
      </c>
      <c r="AU281" s="222" t="s">
        <v>85</v>
      </c>
      <c r="AY281" s="16" t="s">
        <v>170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6" t="s">
        <v>83</v>
      </c>
      <c r="BK281" s="223">
        <f>ROUND(I281*H281,2)</f>
        <v>0</v>
      </c>
      <c r="BL281" s="16" t="s">
        <v>177</v>
      </c>
      <c r="BM281" s="222" t="s">
        <v>865</v>
      </c>
    </row>
    <row r="282" s="2" customFormat="1">
      <c r="A282" s="37"/>
      <c r="B282" s="38"/>
      <c r="C282" s="39"/>
      <c r="D282" s="224" t="s">
        <v>179</v>
      </c>
      <c r="E282" s="39"/>
      <c r="F282" s="225" t="s">
        <v>575</v>
      </c>
      <c r="G282" s="39"/>
      <c r="H282" s="39"/>
      <c r="I282" s="226"/>
      <c r="J282" s="39"/>
      <c r="K282" s="39"/>
      <c r="L282" s="43"/>
      <c r="M282" s="227"/>
      <c r="N282" s="228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179</v>
      </c>
      <c r="AU282" s="16" t="s">
        <v>85</v>
      </c>
    </row>
    <row r="283" s="2" customFormat="1">
      <c r="A283" s="37"/>
      <c r="B283" s="38"/>
      <c r="C283" s="39"/>
      <c r="D283" s="229" t="s">
        <v>181</v>
      </c>
      <c r="E283" s="39"/>
      <c r="F283" s="230" t="s">
        <v>866</v>
      </c>
      <c r="G283" s="39"/>
      <c r="H283" s="39"/>
      <c r="I283" s="226"/>
      <c r="J283" s="39"/>
      <c r="K283" s="39"/>
      <c r="L283" s="43"/>
      <c r="M283" s="227"/>
      <c r="N283" s="228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181</v>
      </c>
      <c r="AU283" s="16" t="s">
        <v>85</v>
      </c>
    </row>
    <row r="284" s="2" customFormat="1" ht="16.5" customHeight="1">
      <c r="A284" s="37"/>
      <c r="B284" s="38"/>
      <c r="C284" s="211" t="s">
        <v>652</v>
      </c>
      <c r="D284" s="211" t="s">
        <v>172</v>
      </c>
      <c r="E284" s="212" t="s">
        <v>572</v>
      </c>
      <c r="F284" s="213" t="s">
        <v>573</v>
      </c>
      <c r="G284" s="214" t="s">
        <v>175</v>
      </c>
      <c r="H284" s="215">
        <v>2060</v>
      </c>
      <c r="I284" s="216"/>
      <c r="J284" s="217">
        <f>ROUND(I284*H284,2)</f>
        <v>0</v>
      </c>
      <c r="K284" s="213" t="s">
        <v>176</v>
      </c>
      <c r="L284" s="43"/>
      <c r="M284" s="218" t="s">
        <v>19</v>
      </c>
      <c r="N284" s="219" t="s">
        <v>47</v>
      </c>
      <c r="O284" s="83"/>
      <c r="P284" s="220">
        <f>O284*H284</f>
        <v>0</v>
      </c>
      <c r="Q284" s="220">
        <v>0.46000000000000002</v>
      </c>
      <c r="R284" s="220">
        <f>Q284*H284</f>
        <v>947.60000000000002</v>
      </c>
      <c r="S284" s="220">
        <v>0</v>
      </c>
      <c r="T284" s="22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2" t="s">
        <v>177</v>
      </c>
      <c r="AT284" s="222" t="s">
        <v>172</v>
      </c>
      <c r="AU284" s="222" t="s">
        <v>85</v>
      </c>
      <c r="AY284" s="16" t="s">
        <v>170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6" t="s">
        <v>83</v>
      </c>
      <c r="BK284" s="223">
        <f>ROUND(I284*H284,2)</f>
        <v>0</v>
      </c>
      <c r="BL284" s="16" t="s">
        <v>177</v>
      </c>
      <c r="BM284" s="222" t="s">
        <v>867</v>
      </c>
    </row>
    <row r="285" s="2" customFormat="1">
      <c r="A285" s="37"/>
      <c r="B285" s="38"/>
      <c r="C285" s="39"/>
      <c r="D285" s="224" t="s">
        <v>179</v>
      </c>
      <c r="E285" s="39"/>
      <c r="F285" s="225" t="s">
        <v>575</v>
      </c>
      <c r="G285" s="39"/>
      <c r="H285" s="39"/>
      <c r="I285" s="226"/>
      <c r="J285" s="39"/>
      <c r="K285" s="39"/>
      <c r="L285" s="43"/>
      <c r="M285" s="227"/>
      <c r="N285" s="228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179</v>
      </c>
      <c r="AU285" s="16" t="s">
        <v>85</v>
      </c>
    </row>
    <row r="286" s="2" customFormat="1">
      <c r="A286" s="37"/>
      <c r="B286" s="38"/>
      <c r="C286" s="39"/>
      <c r="D286" s="229" t="s">
        <v>181</v>
      </c>
      <c r="E286" s="39"/>
      <c r="F286" s="230" t="s">
        <v>726</v>
      </c>
      <c r="G286" s="39"/>
      <c r="H286" s="39"/>
      <c r="I286" s="226"/>
      <c r="J286" s="39"/>
      <c r="K286" s="39"/>
      <c r="L286" s="43"/>
      <c r="M286" s="227"/>
      <c r="N286" s="228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181</v>
      </c>
      <c r="AU286" s="16" t="s">
        <v>85</v>
      </c>
    </row>
    <row r="287" s="2" customFormat="1" ht="16.5" customHeight="1">
      <c r="A287" s="37"/>
      <c r="B287" s="38"/>
      <c r="C287" s="211" t="s">
        <v>654</v>
      </c>
      <c r="D287" s="211" t="s">
        <v>172</v>
      </c>
      <c r="E287" s="212" t="s">
        <v>572</v>
      </c>
      <c r="F287" s="213" t="s">
        <v>573</v>
      </c>
      <c r="G287" s="214" t="s">
        <v>175</v>
      </c>
      <c r="H287" s="215">
        <v>4362.0500000000002</v>
      </c>
      <c r="I287" s="216"/>
      <c r="J287" s="217">
        <f>ROUND(I287*H287,2)</f>
        <v>0</v>
      </c>
      <c r="K287" s="213" t="s">
        <v>176</v>
      </c>
      <c r="L287" s="43"/>
      <c r="M287" s="218" t="s">
        <v>19</v>
      </c>
      <c r="N287" s="219" t="s">
        <v>47</v>
      </c>
      <c r="O287" s="83"/>
      <c r="P287" s="220">
        <f>O287*H287</f>
        <v>0</v>
      </c>
      <c r="Q287" s="220">
        <v>0.46000000000000002</v>
      </c>
      <c r="R287" s="220">
        <f>Q287*H287</f>
        <v>2006.5430000000001</v>
      </c>
      <c r="S287" s="220">
        <v>0</v>
      </c>
      <c r="T287" s="22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2" t="s">
        <v>177</v>
      </c>
      <c r="AT287" s="222" t="s">
        <v>172</v>
      </c>
      <c r="AU287" s="222" t="s">
        <v>85</v>
      </c>
      <c r="AY287" s="16" t="s">
        <v>170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6" t="s">
        <v>83</v>
      </c>
      <c r="BK287" s="223">
        <f>ROUND(I287*H287,2)</f>
        <v>0</v>
      </c>
      <c r="BL287" s="16" t="s">
        <v>177</v>
      </c>
      <c r="BM287" s="222" t="s">
        <v>868</v>
      </c>
    </row>
    <row r="288" s="2" customFormat="1">
      <c r="A288" s="37"/>
      <c r="B288" s="38"/>
      <c r="C288" s="39"/>
      <c r="D288" s="224" t="s">
        <v>179</v>
      </c>
      <c r="E288" s="39"/>
      <c r="F288" s="225" t="s">
        <v>575</v>
      </c>
      <c r="G288" s="39"/>
      <c r="H288" s="39"/>
      <c r="I288" s="226"/>
      <c r="J288" s="39"/>
      <c r="K288" s="39"/>
      <c r="L288" s="43"/>
      <c r="M288" s="227"/>
      <c r="N288" s="228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179</v>
      </c>
      <c r="AU288" s="16" t="s">
        <v>85</v>
      </c>
    </row>
    <row r="289" s="2" customFormat="1">
      <c r="A289" s="37"/>
      <c r="B289" s="38"/>
      <c r="C289" s="39"/>
      <c r="D289" s="229" t="s">
        <v>181</v>
      </c>
      <c r="E289" s="39"/>
      <c r="F289" s="230" t="s">
        <v>869</v>
      </c>
      <c r="G289" s="39"/>
      <c r="H289" s="39"/>
      <c r="I289" s="226"/>
      <c r="J289" s="39"/>
      <c r="K289" s="39"/>
      <c r="L289" s="43"/>
      <c r="M289" s="227"/>
      <c r="N289" s="228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181</v>
      </c>
      <c r="AU289" s="16" t="s">
        <v>85</v>
      </c>
    </row>
    <row r="290" s="2" customFormat="1" ht="16.5" customHeight="1">
      <c r="A290" s="37"/>
      <c r="B290" s="38"/>
      <c r="C290" s="211" t="s">
        <v>659</v>
      </c>
      <c r="D290" s="211" t="s">
        <v>172</v>
      </c>
      <c r="E290" s="212" t="s">
        <v>572</v>
      </c>
      <c r="F290" s="213" t="s">
        <v>573</v>
      </c>
      <c r="G290" s="214" t="s">
        <v>175</v>
      </c>
      <c r="H290" s="215">
        <v>67.254999999999995</v>
      </c>
      <c r="I290" s="216"/>
      <c r="J290" s="217">
        <f>ROUND(I290*H290,2)</f>
        <v>0</v>
      </c>
      <c r="K290" s="213" t="s">
        <v>176</v>
      </c>
      <c r="L290" s="43"/>
      <c r="M290" s="218" t="s">
        <v>19</v>
      </c>
      <c r="N290" s="219" t="s">
        <v>47</v>
      </c>
      <c r="O290" s="83"/>
      <c r="P290" s="220">
        <f>O290*H290</f>
        <v>0</v>
      </c>
      <c r="Q290" s="220">
        <v>0.46000000000000002</v>
      </c>
      <c r="R290" s="220">
        <f>Q290*H290</f>
        <v>30.9373</v>
      </c>
      <c r="S290" s="220">
        <v>0</v>
      </c>
      <c r="T290" s="22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2" t="s">
        <v>177</v>
      </c>
      <c r="AT290" s="222" t="s">
        <v>172</v>
      </c>
      <c r="AU290" s="222" t="s">
        <v>85</v>
      </c>
      <c r="AY290" s="16" t="s">
        <v>170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6" t="s">
        <v>83</v>
      </c>
      <c r="BK290" s="223">
        <f>ROUND(I290*H290,2)</f>
        <v>0</v>
      </c>
      <c r="BL290" s="16" t="s">
        <v>177</v>
      </c>
      <c r="BM290" s="222" t="s">
        <v>870</v>
      </c>
    </row>
    <row r="291" s="2" customFormat="1">
      <c r="A291" s="37"/>
      <c r="B291" s="38"/>
      <c r="C291" s="39"/>
      <c r="D291" s="224" t="s">
        <v>179</v>
      </c>
      <c r="E291" s="39"/>
      <c r="F291" s="225" t="s">
        <v>575</v>
      </c>
      <c r="G291" s="39"/>
      <c r="H291" s="39"/>
      <c r="I291" s="226"/>
      <c r="J291" s="39"/>
      <c r="K291" s="39"/>
      <c r="L291" s="43"/>
      <c r="M291" s="227"/>
      <c r="N291" s="228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179</v>
      </c>
      <c r="AU291" s="16" t="s">
        <v>85</v>
      </c>
    </row>
    <row r="292" s="2" customFormat="1">
      <c r="A292" s="37"/>
      <c r="B292" s="38"/>
      <c r="C292" s="39"/>
      <c r="D292" s="229" t="s">
        <v>181</v>
      </c>
      <c r="E292" s="39"/>
      <c r="F292" s="230" t="s">
        <v>871</v>
      </c>
      <c r="G292" s="39"/>
      <c r="H292" s="39"/>
      <c r="I292" s="226"/>
      <c r="J292" s="39"/>
      <c r="K292" s="39"/>
      <c r="L292" s="43"/>
      <c r="M292" s="227"/>
      <c r="N292" s="228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181</v>
      </c>
      <c r="AU292" s="16" t="s">
        <v>85</v>
      </c>
    </row>
    <row r="293" s="2" customFormat="1" ht="24.15" customHeight="1">
      <c r="A293" s="37"/>
      <c r="B293" s="38"/>
      <c r="C293" s="211" t="s">
        <v>661</v>
      </c>
      <c r="D293" s="211" t="s">
        <v>172</v>
      </c>
      <c r="E293" s="212" t="s">
        <v>299</v>
      </c>
      <c r="F293" s="213" t="s">
        <v>300</v>
      </c>
      <c r="G293" s="214" t="s">
        <v>175</v>
      </c>
      <c r="H293" s="215">
        <v>56.857999999999997</v>
      </c>
      <c r="I293" s="216"/>
      <c r="J293" s="217">
        <f>ROUND(I293*H293,2)</f>
        <v>0</v>
      </c>
      <c r="K293" s="213" t="s">
        <v>176</v>
      </c>
      <c r="L293" s="43"/>
      <c r="M293" s="218" t="s">
        <v>19</v>
      </c>
      <c r="N293" s="219" t="s">
        <v>47</v>
      </c>
      <c r="O293" s="83"/>
      <c r="P293" s="220">
        <f>O293*H293</f>
        <v>0</v>
      </c>
      <c r="Q293" s="220">
        <v>0.37190000000000001</v>
      </c>
      <c r="R293" s="220">
        <f>Q293*H293</f>
        <v>21.145490200000001</v>
      </c>
      <c r="S293" s="220">
        <v>0</v>
      </c>
      <c r="T293" s="22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2" t="s">
        <v>177</v>
      </c>
      <c r="AT293" s="222" t="s">
        <v>172</v>
      </c>
      <c r="AU293" s="222" t="s">
        <v>85</v>
      </c>
      <c r="AY293" s="16" t="s">
        <v>170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6" t="s">
        <v>83</v>
      </c>
      <c r="BK293" s="223">
        <f>ROUND(I293*H293,2)</f>
        <v>0</v>
      </c>
      <c r="BL293" s="16" t="s">
        <v>177</v>
      </c>
      <c r="BM293" s="222" t="s">
        <v>872</v>
      </c>
    </row>
    <row r="294" s="2" customFormat="1">
      <c r="A294" s="37"/>
      <c r="B294" s="38"/>
      <c r="C294" s="39"/>
      <c r="D294" s="224" t="s">
        <v>179</v>
      </c>
      <c r="E294" s="39"/>
      <c r="F294" s="225" t="s">
        <v>302</v>
      </c>
      <c r="G294" s="39"/>
      <c r="H294" s="39"/>
      <c r="I294" s="226"/>
      <c r="J294" s="39"/>
      <c r="K294" s="39"/>
      <c r="L294" s="43"/>
      <c r="M294" s="227"/>
      <c r="N294" s="228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179</v>
      </c>
      <c r="AU294" s="16" t="s">
        <v>85</v>
      </c>
    </row>
    <row r="295" s="2" customFormat="1">
      <c r="A295" s="37"/>
      <c r="B295" s="38"/>
      <c r="C295" s="39"/>
      <c r="D295" s="229" t="s">
        <v>181</v>
      </c>
      <c r="E295" s="39"/>
      <c r="F295" s="230" t="s">
        <v>873</v>
      </c>
      <c r="G295" s="39"/>
      <c r="H295" s="39"/>
      <c r="I295" s="226"/>
      <c r="J295" s="39"/>
      <c r="K295" s="39"/>
      <c r="L295" s="43"/>
      <c r="M295" s="227"/>
      <c r="N295" s="228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181</v>
      </c>
      <c r="AU295" s="16" t="s">
        <v>85</v>
      </c>
    </row>
    <row r="296" s="2" customFormat="1" ht="24.15" customHeight="1">
      <c r="A296" s="37"/>
      <c r="B296" s="38"/>
      <c r="C296" s="211" t="s">
        <v>663</v>
      </c>
      <c r="D296" s="211" t="s">
        <v>172</v>
      </c>
      <c r="E296" s="212" t="s">
        <v>305</v>
      </c>
      <c r="F296" s="213" t="s">
        <v>306</v>
      </c>
      <c r="G296" s="214" t="s">
        <v>175</v>
      </c>
      <c r="H296" s="215">
        <v>51.063000000000002</v>
      </c>
      <c r="I296" s="216"/>
      <c r="J296" s="217">
        <f>ROUND(I296*H296,2)</f>
        <v>0</v>
      </c>
      <c r="K296" s="213" t="s">
        <v>176</v>
      </c>
      <c r="L296" s="43"/>
      <c r="M296" s="218" t="s">
        <v>19</v>
      </c>
      <c r="N296" s="219" t="s">
        <v>47</v>
      </c>
      <c r="O296" s="83"/>
      <c r="P296" s="220">
        <f>O296*H296</f>
        <v>0</v>
      </c>
      <c r="Q296" s="220">
        <v>0.18462999999999999</v>
      </c>
      <c r="R296" s="220">
        <f>Q296*H296</f>
        <v>9.4277616900000005</v>
      </c>
      <c r="S296" s="220">
        <v>0</v>
      </c>
      <c r="T296" s="22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2" t="s">
        <v>177</v>
      </c>
      <c r="AT296" s="222" t="s">
        <v>172</v>
      </c>
      <c r="AU296" s="222" t="s">
        <v>85</v>
      </c>
      <c r="AY296" s="16" t="s">
        <v>170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6" t="s">
        <v>83</v>
      </c>
      <c r="BK296" s="223">
        <f>ROUND(I296*H296,2)</f>
        <v>0</v>
      </c>
      <c r="BL296" s="16" t="s">
        <v>177</v>
      </c>
      <c r="BM296" s="222" t="s">
        <v>874</v>
      </c>
    </row>
    <row r="297" s="2" customFormat="1">
      <c r="A297" s="37"/>
      <c r="B297" s="38"/>
      <c r="C297" s="39"/>
      <c r="D297" s="224" t="s">
        <v>179</v>
      </c>
      <c r="E297" s="39"/>
      <c r="F297" s="225" t="s">
        <v>308</v>
      </c>
      <c r="G297" s="39"/>
      <c r="H297" s="39"/>
      <c r="I297" s="226"/>
      <c r="J297" s="39"/>
      <c r="K297" s="39"/>
      <c r="L297" s="43"/>
      <c r="M297" s="227"/>
      <c r="N297" s="228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179</v>
      </c>
      <c r="AU297" s="16" t="s">
        <v>85</v>
      </c>
    </row>
    <row r="298" s="2" customFormat="1">
      <c r="A298" s="37"/>
      <c r="B298" s="38"/>
      <c r="C298" s="39"/>
      <c r="D298" s="229" t="s">
        <v>181</v>
      </c>
      <c r="E298" s="39"/>
      <c r="F298" s="230" t="s">
        <v>875</v>
      </c>
      <c r="G298" s="39"/>
      <c r="H298" s="39"/>
      <c r="I298" s="226"/>
      <c r="J298" s="39"/>
      <c r="K298" s="39"/>
      <c r="L298" s="43"/>
      <c r="M298" s="227"/>
      <c r="N298" s="228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181</v>
      </c>
      <c r="AU298" s="16" t="s">
        <v>85</v>
      </c>
    </row>
    <row r="299" s="2" customFormat="1" ht="21.75" customHeight="1">
      <c r="A299" s="37"/>
      <c r="B299" s="38"/>
      <c r="C299" s="211" t="s">
        <v>665</v>
      </c>
      <c r="D299" s="211" t="s">
        <v>172</v>
      </c>
      <c r="E299" s="212" t="s">
        <v>311</v>
      </c>
      <c r="F299" s="213" t="s">
        <v>312</v>
      </c>
      <c r="G299" s="214" t="s">
        <v>175</v>
      </c>
      <c r="H299" s="215">
        <v>1939.54</v>
      </c>
      <c r="I299" s="216"/>
      <c r="J299" s="217">
        <f>ROUND(I299*H299,2)</f>
        <v>0</v>
      </c>
      <c r="K299" s="213" t="s">
        <v>176</v>
      </c>
      <c r="L299" s="43"/>
      <c r="M299" s="218" t="s">
        <v>19</v>
      </c>
      <c r="N299" s="219" t="s">
        <v>47</v>
      </c>
      <c r="O299" s="83"/>
      <c r="P299" s="220">
        <f>O299*H299</f>
        <v>0</v>
      </c>
      <c r="Q299" s="220">
        <v>0.23000000000000001</v>
      </c>
      <c r="R299" s="220">
        <f>Q299*H299</f>
        <v>446.0942</v>
      </c>
      <c r="S299" s="220">
        <v>0</v>
      </c>
      <c r="T299" s="22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2" t="s">
        <v>177</v>
      </c>
      <c r="AT299" s="222" t="s">
        <v>172</v>
      </c>
      <c r="AU299" s="222" t="s">
        <v>85</v>
      </c>
      <c r="AY299" s="16" t="s">
        <v>170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6" t="s">
        <v>83</v>
      </c>
      <c r="BK299" s="223">
        <f>ROUND(I299*H299,2)</f>
        <v>0</v>
      </c>
      <c r="BL299" s="16" t="s">
        <v>177</v>
      </c>
      <c r="BM299" s="222" t="s">
        <v>876</v>
      </c>
    </row>
    <row r="300" s="2" customFormat="1">
      <c r="A300" s="37"/>
      <c r="B300" s="38"/>
      <c r="C300" s="39"/>
      <c r="D300" s="224" t="s">
        <v>179</v>
      </c>
      <c r="E300" s="39"/>
      <c r="F300" s="225" t="s">
        <v>314</v>
      </c>
      <c r="G300" s="39"/>
      <c r="H300" s="39"/>
      <c r="I300" s="226"/>
      <c r="J300" s="39"/>
      <c r="K300" s="39"/>
      <c r="L300" s="43"/>
      <c r="M300" s="227"/>
      <c r="N300" s="228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179</v>
      </c>
      <c r="AU300" s="16" t="s">
        <v>85</v>
      </c>
    </row>
    <row r="301" s="2" customFormat="1">
      <c r="A301" s="37"/>
      <c r="B301" s="38"/>
      <c r="C301" s="39"/>
      <c r="D301" s="229" t="s">
        <v>181</v>
      </c>
      <c r="E301" s="39"/>
      <c r="F301" s="230" t="s">
        <v>550</v>
      </c>
      <c r="G301" s="39"/>
      <c r="H301" s="39"/>
      <c r="I301" s="226"/>
      <c r="J301" s="39"/>
      <c r="K301" s="39"/>
      <c r="L301" s="43"/>
      <c r="M301" s="227"/>
      <c r="N301" s="228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181</v>
      </c>
      <c r="AU301" s="16" t="s">
        <v>85</v>
      </c>
    </row>
    <row r="302" s="2" customFormat="1" ht="24.15" customHeight="1">
      <c r="A302" s="37"/>
      <c r="B302" s="38"/>
      <c r="C302" s="211" t="s">
        <v>667</v>
      </c>
      <c r="D302" s="211" t="s">
        <v>172</v>
      </c>
      <c r="E302" s="212" t="s">
        <v>586</v>
      </c>
      <c r="F302" s="213" t="s">
        <v>587</v>
      </c>
      <c r="G302" s="214" t="s">
        <v>175</v>
      </c>
      <c r="H302" s="215">
        <v>6810.7290000000003</v>
      </c>
      <c r="I302" s="216"/>
      <c r="J302" s="217">
        <f>ROUND(I302*H302,2)</f>
        <v>0</v>
      </c>
      <c r="K302" s="213" t="s">
        <v>176</v>
      </c>
      <c r="L302" s="43"/>
      <c r="M302" s="218" t="s">
        <v>19</v>
      </c>
      <c r="N302" s="219" t="s">
        <v>47</v>
      </c>
      <c r="O302" s="83"/>
      <c r="P302" s="220">
        <f>O302*H302</f>
        <v>0</v>
      </c>
      <c r="Q302" s="220">
        <v>0.01585</v>
      </c>
      <c r="R302" s="220">
        <f>Q302*H302</f>
        <v>107.95005465</v>
      </c>
      <c r="S302" s="220">
        <v>0</v>
      </c>
      <c r="T302" s="22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2" t="s">
        <v>177</v>
      </c>
      <c r="AT302" s="222" t="s">
        <v>172</v>
      </c>
      <c r="AU302" s="222" t="s">
        <v>85</v>
      </c>
      <c r="AY302" s="16" t="s">
        <v>170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6" t="s">
        <v>83</v>
      </c>
      <c r="BK302" s="223">
        <f>ROUND(I302*H302,2)</f>
        <v>0</v>
      </c>
      <c r="BL302" s="16" t="s">
        <v>177</v>
      </c>
      <c r="BM302" s="222" t="s">
        <v>877</v>
      </c>
    </row>
    <row r="303" s="2" customFormat="1">
      <c r="A303" s="37"/>
      <c r="B303" s="38"/>
      <c r="C303" s="39"/>
      <c r="D303" s="224" t="s">
        <v>179</v>
      </c>
      <c r="E303" s="39"/>
      <c r="F303" s="225" t="s">
        <v>589</v>
      </c>
      <c r="G303" s="39"/>
      <c r="H303" s="39"/>
      <c r="I303" s="226"/>
      <c r="J303" s="39"/>
      <c r="K303" s="39"/>
      <c r="L303" s="43"/>
      <c r="M303" s="227"/>
      <c r="N303" s="228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179</v>
      </c>
      <c r="AU303" s="16" t="s">
        <v>85</v>
      </c>
    </row>
    <row r="304" s="2" customFormat="1" ht="24.15" customHeight="1">
      <c r="A304" s="37"/>
      <c r="B304" s="38"/>
      <c r="C304" s="211" t="s">
        <v>669</v>
      </c>
      <c r="D304" s="211" t="s">
        <v>172</v>
      </c>
      <c r="E304" s="212" t="s">
        <v>586</v>
      </c>
      <c r="F304" s="213" t="s">
        <v>587</v>
      </c>
      <c r="G304" s="214" t="s">
        <v>175</v>
      </c>
      <c r="H304" s="215">
        <v>39.25</v>
      </c>
      <c r="I304" s="216"/>
      <c r="J304" s="217">
        <f>ROUND(I304*H304,2)</f>
        <v>0</v>
      </c>
      <c r="K304" s="213" t="s">
        <v>176</v>
      </c>
      <c r="L304" s="43"/>
      <c r="M304" s="218" t="s">
        <v>19</v>
      </c>
      <c r="N304" s="219" t="s">
        <v>47</v>
      </c>
      <c r="O304" s="83"/>
      <c r="P304" s="220">
        <f>O304*H304</f>
        <v>0</v>
      </c>
      <c r="Q304" s="220">
        <v>0.01585</v>
      </c>
      <c r="R304" s="220">
        <f>Q304*H304</f>
        <v>0.62211249999999996</v>
      </c>
      <c r="S304" s="220">
        <v>0</v>
      </c>
      <c r="T304" s="22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2" t="s">
        <v>177</v>
      </c>
      <c r="AT304" s="222" t="s">
        <v>172</v>
      </c>
      <c r="AU304" s="222" t="s">
        <v>85</v>
      </c>
      <c r="AY304" s="16" t="s">
        <v>170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6" t="s">
        <v>83</v>
      </c>
      <c r="BK304" s="223">
        <f>ROUND(I304*H304,2)</f>
        <v>0</v>
      </c>
      <c r="BL304" s="16" t="s">
        <v>177</v>
      </c>
      <c r="BM304" s="222" t="s">
        <v>878</v>
      </c>
    </row>
    <row r="305" s="2" customFormat="1">
      <c r="A305" s="37"/>
      <c r="B305" s="38"/>
      <c r="C305" s="39"/>
      <c r="D305" s="224" t="s">
        <v>179</v>
      </c>
      <c r="E305" s="39"/>
      <c r="F305" s="225" t="s">
        <v>589</v>
      </c>
      <c r="G305" s="39"/>
      <c r="H305" s="39"/>
      <c r="I305" s="226"/>
      <c r="J305" s="39"/>
      <c r="K305" s="39"/>
      <c r="L305" s="43"/>
      <c r="M305" s="227"/>
      <c r="N305" s="228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179</v>
      </c>
      <c r="AU305" s="16" t="s">
        <v>85</v>
      </c>
    </row>
    <row r="306" s="2" customFormat="1">
      <c r="A306" s="37"/>
      <c r="B306" s="38"/>
      <c r="C306" s="39"/>
      <c r="D306" s="229" t="s">
        <v>181</v>
      </c>
      <c r="E306" s="39"/>
      <c r="F306" s="230" t="s">
        <v>590</v>
      </c>
      <c r="G306" s="39"/>
      <c r="H306" s="39"/>
      <c r="I306" s="226"/>
      <c r="J306" s="39"/>
      <c r="K306" s="39"/>
      <c r="L306" s="43"/>
      <c r="M306" s="227"/>
      <c r="N306" s="228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181</v>
      </c>
      <c r="AU306" s="16" t="s">
        <v>85</v>
      </c>
    </row>
    <row r="307" s="2" customFormat="1" ht="24.15" customHeight="1">
      <c r="A307" s="37"/>
      <c r="B307" s="38"/>
      <c r="C307" s="211" t="s">
        <v>671</v>
      </c>
      <c r="D307" s="211" t="s">
        <v>172</v>
      </c>
      <c r="E307" s="212" t="s">
        <v>591</v>
      </c>
      <c r="F307" s="213" t="s">
        <v>592</v>
      </c>
      <c r="G307" s="214" t="s">
        <v>175</v>
      </c>
      <c r="H307" s="215">
        <v>6810.7290000000003</v>
      </c>
      <c r="I307" s="216"/>
      <c r="J307" s="217">
        <f>ROUND(I307*H307,2)</f>
        <v>0</v>
      </c>
      <c r="K307" s="213" t="s">
        <v>176</v>
      </c>
      <c r="L307" s="43"/>
      <c r="M307" s="218" t="s">
        <v>19</v>
      </c>
      <c r="N307" s="219" t="s">
        <v>47</v>
      </c>
      <c r="O307" s="83"/>
      <c r="P307" s="220">
        <f>O307*H307</f>
        <v>0</v>
      </c>
      <c r="Q307" s="220">
        <v>0.031699999999999999</v>
      </c>
      <c r="R307" s="220">
        <f>Q307*H307</f>
        <v>215.9001093</v>
      </c>
      <c r="S307" s="220">
        <v>0</v>
      </c>
      <c r="T307" s="22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2" t="s">
        <v>177</v>
      </c>
      <c r="AT307" s="222" t="s">
        <v>172</v>
      </c>
      <c r="AU307" s="222" t="s">
        <v>85</v>
      </c>
      <c r="AY307" s="16" t="s">
        <v>170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6" t="s">
        <v>83</v>
      </c>
      <c r="BK307" s="223">
        <f>ROUND(I307*H307,2)</f>
        <v>0</v>
      </c>
      <c r="BL307" s="16" t="s">
        <v>177</v>
      </c>
      <c r="BM307" s="222" t="s">
        <v>879</v>
      </c>
    </row>
    <row r="308" s="2" customFormat="1">
      <c r="A308" s="37"/>
      <c r="B308" s="38"/>
      <c r="C308" s="39"/>
      <c r="D308" s="224" t="s">
        <v>179</v>
      </c>
      <c r="E308" s="39"/>
      <c r="F308" s="225" t="s">
        <v>594</v>
      </c>
      <c r="G308" s="39"/>
      <c r="H308" s="39"/>
      <c r="I308" s="226"/>
      <c r="J308" s="39"/>
      <c r="K308" s="39"/>
      <c r="L308" s="43"/>
      <c r="M308" s="227"/>
      <c r="N308" s="228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179</v>
      </c>
      <c r="AU308" s="16" t="s">
        <v>85</v>
      </c>
    </row>
    <row r="309" s="2" customFormat="1" ht="24.15" customHeight="1">
      <c r="A309" s="37"/>
      <c r="B309" s="38"/>
      <c r="C309" s="211" t="s">
        <v>673</v>
      </c>
      <c r="D309" s="211" t="s">
        <v>172</v>
      </c>
      <c r="E309" s="212" t="s">
        <v>591</v>
      </c>
      <c r="F309" s="213" t="s">
        <v>592</v>
      </c>
      <c r="G309" s="214" t="s">
        <v>175</v>
      </c>
      <c r="H309" s="215">
        <v>39.25</v>
      </c>
      <c r="I309" s="216"/>
      <c r="J309" s="217">
        <f>ROUND(I309*H309,2)</f>
        <v>0</v>
      </c>
      <c r="K309" s="213" t="s">
        <v>176</v>
      </c>
      <c r="L309" s="43"/>
      <c r="M309" s="218" t="s">
        <v>19</v>
      </c>
      <c r="N309" s="219" t="s">
        <v>47</v>
      </c>
      <c r="O309" s="83"/>
      <c r="P309" s="220">
        <f>O309*H309</f>
        <v>0</v>
      </c>
      <c r="Q309" s="220">
        <v>0.031699999999999999</v>
      </c>
      <c r="R309" s="220">
        <f>Q309*H309</f>
        <v>1.2442249999999999</v>
      </c>
      <c r="S309" s="220">
        <v>0</v>
      </c>
      <c r="T309" s="22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2" t="s">
        <v>177</v>
      </c>
      <c r="AT309" s="222" t="s">
        <v>172</v>
      </c>
      <c r="AU309" s="222" t="s">
        <v>85</v>
      </c>
      <c r="AY309" s="16" t="s">
        <v>170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6" t="s">
        <v>83</v>
      </c>
      <c r="BK309" s="223">
        <f>ROUND(I309*H309,2)</f>
        <v>0</v>
      </c>
      <c r="BL309" s="16" t="s">
        <v>177</v>
      </c>
      <c r="BM309" s="222" t="s">
        <v>880</v>
      </c>
    </row>
    <row r="310" s="2" customFormat="1">
      <c r="A310" s="37"/>
      <c r="B310" s="38"/>
      <c r="C310" s="39"/>
      <c r="D310" s="224" t="s">
        <v>179</v>
      </c>
      <c r="E310" s="39"/>
      <c r="F310" s="225" t="s">
        <v>594</v>
      </c>
      <c r="G310" s="39"/>
      <c r="H310" s="39"/>
      <c r="I310" s="226"/>
      <c r="J310" s="39"/>
      <c r="K310" s="39"/>
      <c r="L310" s="43"/>
      <c r="M310" s="227"/>
      <c r="N310" s="228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179</v>
      </c>
      <c r="AU310" s="16" t="s">
        <v>85</v>
      </c>
    </row>
    <row r="311" s="2" customFormat="1">
      <c r="A311" s="37"/>
      <c r="B311" s="38"/>
      <c r="C311" s="39"/>
      <c r="D311" s="229" t="s">
        <v>181</v>
      </c>
      <c r="E311" s="39"/>
      <c r="F311" s="230" t="s">
        <v>590</v>
      </c>
      <c r="G311" s="39"/>
      <c r="H311" s="39"/>
      <c r="I311" s="226"/>
      <c r="J311" s="39"/>
      <c r="K311" s="39"/>
      <c r="L311" s="43"/>
      <c r="M311" s="227"/>
      <c r="N311" s="228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181</v>
      </c>
      <c r="AU311" s="16" t="s">
        <v>85</v>
      </c>
    </row>
    <row r="312" s="2" customFormat="1" ht="16.5" customHeight="1">
      <c r="A312" s="37"/>
      <c r="B312" s="38"/>
      <c r="C312" s="211" t="s">
        <v>675</v>
      </c>
      <c r="D312" s="211" t="s">
        <v>172</v>
      </c>
      <c r="E312" s="212" t="s">
        <v>317</v>
      </c>
      <c r="F312" s="213" t="s">
        <v>318</v>
      </c>
      <c r="G312" s="214" t="s">
        <v>175</v>
      </c>
      <c r="H312" s="215">
        <v>53.936999999999998</v>
      </c>
      <c r="I312" s="216"/>
      <c r="J312" s="217">
        <f>ROUND(I312*H312,2)</f>
        <v>0</v>
      </c>
      <c r="K312" s="213" t="s">
        <v>176</v>
      </c>
      <c r="L312" s="43"/>
      <c r="M312" s="218" t="s">
        <v>19</v>
      </c>
      <c r="N312" s="219" t="s">
        <v>47</v>
      </c>
      <c r="O312" s="83"/>
      <c r="P312" s="220">
        <f>O312*H312</f>
        <v>0</v>
      </c>
      <c r="Q312" s="220">
        <v>0.0056100000000000004</v>
      </c>
      <c r="R312" s="220">
        <f>Q312*H312</f>
        <v>0.30258657</v>
      </c>
      <c r="S312" s="220">
        <v>0</v>
      </c>
      <c r="T312" s="22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2" t="s">
        <v>177</v>
      </c>
      <c r="AT312" s="222" t="s">
        <v>172</v>
      </c>
      <c r="AU312" s="222" t="s">
        <v>85</v>
      </c>
      <c r="AY312" s="16" t="s">
        <v>170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6" t="s">
        <v>83</v>
      </c>
      <c r="BK312" s="223">
        <f>ROUND(I312*H312,2)</f>
        <v>0</v>
      </c>
      <c r="BL312" s="16" t="s">
        <v>177</v>
      </c>
      <c r="BM312" s="222" t="s">
        <v>881</v>
      </c>
    </row>
    <row r="313" s="2" customFormat="1">
      <c r="A313" s="37"/>
      <c r="B313" s="38"/>
      <c r="C313" s="39"/>
      <c r="D313" s="224" t="s">
        <v>179</v>
      </c>
      <c r="E313" s="39"/>
      <c r="F313" s="225" t="s">
        <v>320</v>
      </c>
      <c r="G313" s="39"/>
      <c r="H313" s="39"/>
      <c r="I313" s="226"/>
      <c r="J313" s="39"/>
      <c r="K313" s="39"/>
      <c r="L313" s="43"/>
      <c r="M313" s="227"/>
      <c r="N313" s="228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179</v>
      </c>
      <c r="AU313" s="16" t="s">
        <v>85</v>
      </c>
    </row>
    <row r="314" s="2" customFormat="1">
      <c r="A314" s="37"/>
      <c r="B314" s="38"/>
      <c r="C314" s="39"/>
      <c r="D314" s="229" t="s">
        <v>181</v>
      </c>
      <c r="E314" s="39"/>
      <c r="F314" s="230" t="s">
        <v>882</v>
      </c>
      <c r="G314" s="39"/>
      <c r="H314" s="39"/>
      <c r="I314" s="226"/>
      <c r="J314" s="39"/>
      <c r="K314" s="39"/>
      <c r="L314" s="43"/>
      <c r="M314" s="227"/>
      <c r="N314" s="228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181</v>
      </c>
      <c r="AU314" s="16" t="s">
        <v>85</v>
      </c>
    </row>
    <row r="315" s="2" customFormat="1" ht="16.5" customHeight="1">
      <c r="A315" s="37"/>
      <c r="B315" s="38"/>
      <c r="C315" s="211" t="s">
        <v>677</v>
      </c>
      <c r="D315" s="211" t="s">
        <v>172</v>
      </c>
      <c r="E315" s="212" t="s">
        <v>323</v>
      </c>
      <c r="F315" s="213" t="s">
        <v>324</v>
      </c>
      <c r="G315" s="214" t="s">
        <v>175</v>
      </c>
      <c r="H315" s="215">
        <v>49.369999999999997</v>
      </c>
      <c r="I315" s="216"/>
      <c r="J315" s="217">
        <f>ROUND(I315*H315,2)</f>
        <v>0</v>
      </c>
      <c r="K315" s="213" t="s">
        <v>176</v>
      </c>
      <c r="L315" s="43"/>
      <c r="M315" s="218" t="s">
        <v>19</v>
      </c>
      <c r="N315" s="219" t="s">
        <v>47</v>
      </c>
      <c r="O315" s="83"/>
      <c r="P315" s="220">
        <f>O315*H315</f>
        <v>0</v>
      </c>
      <c r="Q315" s="220">
        <v>0.00031</v>
      </c>
      <c r="R315" s="220">
        <f>Q315*H315</f>
        <v>0.015304699999999999</v>
      </c>
      <c r="S315" s="220">
        <v>0</v>
      </c>
      <c r="T315" s="22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2" t="s">
        <v>177</v>
      </c>
      <c r="AT315" s="222" t="s">
        <v>172</v>
      </c>
      <c r="AU315" s="222" t="s">
        <v>85</v>
      </c>
      <c r="AY315" s="16" t="s">
        <v>170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6" t="s">
        <v>83</v>
      </c>
      <c r="BK315" s="223">
        <f>ROUND(I315*H315,2)</f>
        <v>0</v>
      </c>
      <c r="BL315" s="16" t="s">
        <v>177</v>
      </c>
      <c r="BM315" s="222" t="s">
        <v>883</v>
      </c>
    </row>
    <row r="316" s="2" customFormat="1">
      <c r="A316" s="37"/>
      <c r="B316" s="38"/>
      <c r="C316" s="39"/>
      <c r="D316" s="224" t="s">
        <v>179</v>
      </c>
      <c r="E316" s="39"/>
      <c r="F316" s="225" t="s">
        <v>326</v>
      </c>
      <c r="G316" s="39"/>
      <c r="H316" s="39"/>
      <c r="I316" s="226"/>
      <c r="J316" s="39"/>
      <c r="K316" s="39"/>
      <c r="L316" s="43"/>
      <c r="M316" s="227"/>
      <c r="N316" s="228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179</v>
      </c>
      <c r="AU316" s="16" t="s">
        <v>85</v>
      </c>
    </row>
    <row r="317" s="2" customFormat="1">
      <c r="A317" s="37"/>
      <c r="B317" s="38"/>
      <c r="C317" s="39"/>
      <c r="D317" s="229" t="s">
        <v>181</v>
      </c>
      <c r="E317" s="39"/>
      <c r="F317" s="230" t="s">
        <v>884</v>
      </c>
      <c r="G317" s="39"/>
      <c r="H317" s="39"/>
      <c r="I317" s="226"/>
      <c r="J317" s="39"/>
      <c r="K317" s="39"/>
      <c r="L317" s="43"/>
      <c r="M317" s="227"/>
      <c r="N317" s="228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181</v>
      </c>
      <c r="AU317" s="16" t="s">
        <v>85</v>
      </c>
    </row>
    <row r="318" s="2" customFormat="1" ht="24.15" customHeight="1">
      <c r="A318" s="37"/>
      <c r="B318" s="38"/>
      <c r="C318" s="211" t="s">
        <v>885</v>
      </c>
      <c r="D318" s="211" t="s">
        <v>172</v>
      </c>
      <c r="E318" s="212" t="s">
        <v>329</v>
      </c>
      <c r="F318" s="213" t="s">
        <v>330</v>
      </c>
      <c r="G318" s="214" t="s">
        <v>175</v>
      </c>
      <c r="H318" s="215">
        <v>49.401000000000003</v>
      </c>
      <c r="I318" s="216"/>
      <c r="J318" s="217">
        <f>ROUND(I318*H318,2)</f>
        <v>0</v>
      </c>
      <c r="K318" s="213" t="s">
        <v>176</v>
      </c>
      <c r="L318" s="43"/>
      <c r="M318" s="218" t="s">
        <v>19</v>
      </c>
      <c r="N318" s="219" t="s">
        <v>47</v>
      </c>
      <c r="O318" s="83"/>
      <c r="P318" s="220">
        <f>O318*H318</f>
        <v>0</v>
      </c>
      <c r="Q318" s="220">
        <v>0.10373</v>
      </c>
      <c r="R318" s="220">
        <f>Q318*H318</f>
        <v>5.1243657300000001</v>
      </c>
      <c r="S318" s="220">
        <v>0</v>
      </c>
      <c r="T318" s="22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2" t="s">
        <v>177</v>
      </c>
      <c r="AT318" s="222" t="s">
        <v>172</v>
      </c>
      <c r="AU318" s="222" t="s">
        <v>85</v>
      </c>
      <c r="AY318" s="16" t="s">
        <v>170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6" t="s">
        <v>83</v>
      </c>
      <c r="BK318" s="223">
        <f>ROUND(I318*H318,2)</f>
        <v>0</v>
      </c>
      <c r="BL318" s="16" t="s">
        <v>177</v>
      </c>
      <c r="BM318" s="222" t="s">
        <v>886</v>
      </c>
    </row>
    <row r="319" s="2" customFormat="1">
      <c r="A319" s="37"/>
      <c r="B319" s="38"/>
      <c r="C319" s="39"/>
      <c r="D319" s="224" t="s">
        <v>179</v>
      </c>
      <c r="E319" s="39"/>
      <c r="F319" s="225" t="s">
        <v>332</v>
      </c>
      <c r="G319" s="39"/>
      <c r="H319" s="39"/>
      <c r="I319" s="226"/>
      <c r="J319" s="39"/>
      <c r="K319" s="39"/>
      <c r="L319" s="43"/>
      <c r="M319" s="227"/>
      <c r="N319" s="228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179</v>
      </c>
      <c r="AU319" s="16" t="s">
        <v>85</v>
      </c>
    </row>
    <row r="320" s="2" customFormat="1">
      <c r="A320" s="37"/>
      <c r="B320" s="38"/>
      <c r="C320" s="39"/>
      <c r="D320" s="229" t="s">
        <v>181</v>
      </c>
      <c r="E320" s="39"/>
      <c r="F320" s="230" t="s">
        <v>887</v>
      </c>
      <c r="G320" s="39"/>
      <c r="H320" s="39"/>
      <c r="I320" s="226"/>
      <c r="J320" s="39"/>
      <c r="K320" s="39"/>
      <c r="L320" s="43"/>
      <c r="M320" s="227"/>
      <c r="N320" s="228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181</v>
      </c>
      <c r="AU320" s="16" t="s">
        <v>85</v>
      </c>
    </row>
    <row r="321" s="2" customFormat="1" ht="24.15" customHeight="1">
      <c r="A321" s="37"/>
      <c r="B321" s="38"/>
      <c r="C321" s="211" t="s">
        <v>888</v>
      </c>
      <c r="D321" s="211" t="s">
        <v>172</v>
      </c>
      <c r="E321" s="212" t="s">
        <v>606</v>
      </c>
      <c r="F321" s="213" t="s">
        <v>607</v>
      </c>
      <c r="G321" s="214" t="s">
        <v>175</v>
      </c>
      <c r="H321" s="215">
        <v>58.052</v>
      </c>
      <c r="I321" s="216"/>
      <c r="J321" s="217">
        <f>ROUND(I321*H321,2)</f>
        <v>0</v>
      </c>
      <c r="K321" s="213" t="s">
        <v>176</v>
      </c>
      <c r="L321" s="43"/>
      <c r="M321" s="218" t="s">
        <v>19</v>
      </c>
      <c r="N321" s="219" t="s">
        <v>47</v>
      </c>
      <c r="O321" s="83"/>
      <c r="P321" s="220">
        <f>O321*H321</f>
        <v>0</v>
      </c>
      <c r="Q321" s="220">
        <v>0.13403999999999999</v>
      </c>
      <c r="R321" s="220">
        <f>Q321*H321</f>
        <v>7.7812900799999998</v>
      </c>
      <c r="S321" s="220">
        <v>0</v>
      </c>
      <c r="T321" s="22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2" t="s">
        <v>177</v>
      </c>
      <c r="AT321" s="222" t="s">
        <v>172</v>
      </c>
      <c r="AU321" s="222" t="s">
        <v>85</v>
      </c>
      <c r="AY321" s="16" t="s">
        <v>170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6" t="s">
        <v>83</v>
      </c>
      <c r="BK321" s="223">
        <f>ROUND(I321*H321,2)</f>
        <v>0</v>
      </c>
      <c r="BL321" s="16" t="s">
        <v>177</v>
      </c>
      <c r="BM321" s="222" t="s">
        <v>889</v>
      </c>
    </row>
    <row r="322" s="2" customFormat="1">
      <c r="A322" s="37"/>
      <c r="B322" s="38"/>
      <c r="C322" s="39"/>
      <c r="D322" s="224" t="s">
        <v>179</v>
      </c>
      <c r="E322" s="39"/>
      <c r="F322" s="225" t="s">
        <v>609</v>
      </c>
      <c r="G322" s="39"/>
      <c r="H322" s="39"/>
      <c r="I322" s="226"/>
      <c r="J322" s="39"/>
      <c r="K322" s="39"/>
      <c r="L322" s="43"/>
      <c r="M322" s="227"/>
      <c r="N322" s="228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179</v>
      </c>
      <c r="AU322" s="16" t="s">
        <v>85</v>
      </c>
    </row>
    <row r="323" s="2" customFormat="1">
      <c r="A323" s="37"/>
      <c r="B323" s="38"/>
      <c r="C323" s="39"/>
      <c r="D323" s="229" t="s">
        <v>181</v>
      </c>
      <c r="E323" s="39"/>
      <c r="F323" s="230" t="s">
        <v>610</v>
      </c>
      <c r="G323" s="39"/>
      <c r="H323" s="39"/>
      <c r="I323" s="226"/>
      <c r="J323" s="39"/>
      <c r="K323" s="39"/>
      <c r="L323" s="43"/>
      <c r="M323" s="227"/>
      <c r="N323" s="228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181</v>
      </c>
      <c r="AU323" s="16" t="s">
        <v>85</v>
      </c>
    </row>
    <row r="324" s="2" customFormat="1" ht="24.15" customHeight="1">
      <c r="A324" s="37"/>
      <c r="B324" s="38"/>
      <c r="C324" s="211" t="s">
        <v>890</v>
      </c>
      <c r="D324" s="211" t="s">
        <v>172</v>
      </c>
      <c r="E324" s="212" t="s">
        <v>347</v>
      </c>
      <c r="F324" s="213" t="s">
        <v>348</v>
      </c>
      <c r="G324" s="214" t="s">
        <v>175</v>
      </c>
      <c r="H324" s="215">
        <v>58.052</v>
      </c>
      <c r="I324" s="216"/>
      <c r="J324" s="217">
        <f>ROUND(I324*H324,2)</f>
        <v>0</v>
      </c>
      <c r="K324" s="213" t="s">
        <v>176</v>
      </c>
      <c r="L324" s="43"/>
      <c r="M324" s="218" t="s">
        <v>19</v>
      </c>
      <c r="N324" s="219" t="s">
        <v>47</v>
      </c>
      <c r="O324" s="83"/>
      <c r="P324" s="220">
        <f>O324*H324</f>
        <v>0</v>
      </c>
      <c r="Q324" s="220">
        <v>0.053719999999999997</v>
      </c>
      <c r="R324" s="220">
        <f>Q324*H324</f>
        <v>3.1185534399999999</v>
      </c>
      <c r="S324" s="220">
        <v>0</v>
      </c>
      <c r="T324" s="22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2" t="s">
        <v>177</v>
      </c>
      <c r="AT324" s="222" t="s">
        <v>172</v>
      </c>
      <c r="AU324" s="222" t="s">
        <v>85</v>
      </c>
      <c r="AY324" s="16" t="s">
        <v>170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6" t="s">
        <v>83</v>
      </c>
      <c r="BK324" s="223">
        <f>ROUND(I324*H324,2)</f>
        <v>0</v>
      </c>
      <c r="BL324" s="16" t="s">
        <v>177</v>
      </c>
      <c r="BM324" s="222" t="s">
        <v>891</v>
      </c>
    </row>
    <row r="325" s="2" customFormat="1">
      <c r="A325" s="37"/>
      <c r="B325" s="38"/>
      <c r="C325" s="39"/>
      <c r="D325" s="224" t="s">
        <v>179</v>
      </c>
      <c r="E325" s="39"/>
      <c r="F325" s="225" t="s">
        <v>350</v>
      </c>
      <c r="G325" s="39"/>
      <c r="H325" s="39"/>
      <c r="I325" s="226"/>
      <c r="J325" s="39"/>
      <c r="K325" s="39"/>
      <c r="L325" s="43"/>
      <c r="M325" s="227"/>
      <c r="N325" s="228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179</v>
      </c>
      <c r="AU325" s="16" t="s">
        <v>85</v>
      </c>
    </row>
    <row r="326" s="2" customFormat="1">
      <c r="A326" s="37"/>
      <c r="B326" s="38"/>
      <c r="C326" s="39"/>
      <c r="D326" s="229" t="s">
        <v>181</v>
      </c>
      <c r="E326" s="39"/>
      <c r="F326" s="230" t="s">
        <v>238</v>
      </c>
      <c r="G326" s="39"/>
      <c r="H326" s="39"/>
      <c r="I326" s="226"/>
      <c r="J326" s="39"/>
      <c r="K326" s="39"/>
      <c r="L326" s="43"/>
      <c r="M326" s="227"/>
      <c r="N326" s="228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181</v>
      </c>
      <c r="AU326" s="16" t="s">
        <v>85</v>
      </c>
    </row>
    <row r="327" s="12" customFormat="1" ht="22.8" customHeight="1">
      <c r="A327" s="12"/>
      <c r="B327" s="195"/>
      <c r="C327" s="196"/>
      <c r="D327" s="197" t="s">
        <v>75</v>
      </c>
      <c r="E327" s="209" t="s">
        <v>211</v>
      </c>
      <c r="F327" s="209" t="s">
        <v>351</v>
      </c>
      <c r="G327" s="196"/>
      <c r="H327" s="196"/>
      <c r="I327" s="199"/>
      <c r="J327" s="210">
        <f>BK327</f>
        <v>0</v>
      </c>
      <c r="K327" s="196"/>
      <c r="L327" s="201"/>
      <c r="M327" s="202"/>
      <c r="N327" s="203"/>
      <c r="O327" s="203"/>
      <c r="P327" s="204">
        <f>SUM(P328:P330)</f>
        <v>0</v>
      </c>
      <c r="Q327" s="203"/>
      <c r="R327" s="204">
        <f>SUM(R328:R330)</f>
        <v>0</v>
      </c>
      <c r="S327" s="203"/>
      <c r="T327" s="205">
        <f>SUM(T328:T330)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6" t="s">
        <v>83</v>
      </c>
      <c r="AT327" s="207" t="s">
        <v>75</v>
      </c>
      <c r="AU327" s="207" t="s">
        <v>83</v>
      </c>
      <c r="AY327" s="206" t="s">
        <v>170</v>
      </c>
      <c r="BK327" s="208">
        <f>SUM(BK328:BK330)</f>
        <v>0</v>
      </c>
    </row>
    <row r="328" s="2" customFormat="1" ht="24.15" customHeight="1">
      <c r="A328" s="37"/>
      <c r="B328" s="38"/>
      <c r="C328" s="211" t="s">
        <v>892</v>
      </c>
      <c r="D328" s="211" t="s">
        <v>172</v>
      </c>
      <c r="E328" s="212" t="s">
        <v>353</v>
      </c>
      <c r="F328" s="213" t="s">
        <v>354</v>
      </c>
      <c r="G328" s="214" t="s">
        <v>355</v>
      </c>
      <c r="H328" s="215">
        <v>8</v>
      </c>
      <c r="I328" s="216"/>
      <c r="J328" s="217">
        <f>ROUND(I328*H328,2)</f>
        <v>0</v>
      </c>
      <c r="K328" s="213" t="s">
        <v>176</v>
      </c>
      <c r="L328" s="43"/>
      <c r="M328" s="218" t="s">
        <v>19</v>
      </c>
      <c r="N328" s="219" t="s">
        <v>47</v>
      </c>
      <c r="O328" s="83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2" t="s">
        <v>177</v>
      </c>
      <c r="AT328" s="222" t="s">
        <v>172</v>
      </c>
      <c r="AU328" s="222" t="s">
        <v>85</v>
      </c>
      <c r="AY328" s="16" t="s">
        <v>170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6" t="s">
        <v>83</v>
      </c>
      <c r="BK328" s="223">
        <f>ROUND(I328*H328,2)</f>
        <v>0</v>
      </c>
      <c r="BL328" s="16" t="s">
        <v>177</v>
      </c>
      <c r="BM328" s="222" t="s">
        <v>893</v>
      </c>
    </row>
    <row r="329" s="2" customFormat="1">
      <c r="A329" s="37"/>
      <c r="B329" s="38"/>
      <c r="C329" s="39"/>
      <c r="D329" s="224" t="s">
        <v>179</v>
      </c>
      <c r="E329" s="39"/>
      <c r="F329" s="225" t="s">
        <v>357</v>
      </c>
      <c r="G329" s="39"/>
      <c r="H329" s="39"/>
      <c r="I329" s="226"/>
      <c r="J329" s="39"/>
      <c r="K329" s="39"/>
      <c r="L329" s="43"/>
      <c r="M329" s="227"/>
      <c r="N329" s="228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179</v>
      </c>
      <c r="AU329" s="16" t="s">
        <v>85</v>
      </c>
    </row>
    <row r="330" s="2" customFormat="1">
      <c r="A330" s="37"/>
      <c r="B330" s="38"/>
      <c r="C330" s="39"/>
      <c r="D330" s="229" t="s">
        <v>181</v>
      </c>
      <c r="E330" s="39"/>
      <c r="F330" s="230" t="s">
        <v>894</v>
      </c>
      <c r="G330" s="39"/>
      <c r="H330" s="39"/>
      <c r="I330" s="226"/>
      <c r="J330" s="39"/>
      <c r="K330" s="39"/>
      <c r="L330" s="43"/>
      <c r="M330" s="227"/>
      <c r="N330" s="228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181</v>
      </c>
      <c r="AU330" s="16" t="s">
        <v>85</v>
      </c>
    </row>
    <row r="331" s="12" customFormat="1" ht="22.8" customHeight="1">
      <c r="A331" s="12"/>
      <c r="B331" s="195"/>
      <c r="C331" s="196"/>
      <c r="D331" s="197" t="s">
        <v>75</v>
      </c>
      <c r="E331" s="209" t="s">
        <v>213</v>
      </c>
      <c r="F331" s="209" t="s">
        <v>358</v>
      </c>
      <c r="G331" s="196"/>
      <c r="H331" s="196"/>
      <c r="I331" s="199"/>
      <c r="J331" s="210">
        <f>BK331</f>
        <v>0</v>
      </c>
      <c r="K331" s="196"/>
      <c r="L331" s="201"/>
      <c r="M331" s="202"/>
      <c r="N331" s="203"/>
      <c r="O331" s="203"/>
      <c r="P331" s="204">
        <f>SUM(P332:P340)</f>
        <v>0</v>
      </c>
      <c r="Q331" s="203"/>
      <c r="R331" s="204">
        <f>SUM(R332:R340)</f>
        <v>178.93185999999997</v>
      </c>
      <c r="S331" s="203"/>
      <c r="T331" s="205">
        <f>SUM(T332:T340)</f>
        <v>30.07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6" t="s">
        <v>83</v>
      </c>
      <c r="AT331" s="207" t="s">
        <v>75</v>
      </c>
      <c r="AU331" s="207" t="s">
        <v>83</v>
      </c>
      <c r="AY331" s="206" t="s">
        <v>170</v>
      </c>
      <c r="BK331" s="208">
        <f>SUM(BK332:BK340)</f>
        <v>0</v>
      </c>
    </row>
    <row r="332" s="2" customFormat="1" ht="21.75" customHeight="1">
      <c r="A332" s="37"/>
      <c r="B332" s="38"/>
      <c r="C332" s="211" t="s">
        <v>895</v>
      </c>
      <c r="D332" s="211" t="s">
        <v>172</v>
      </c>
      <c r="E332" s="212" t="s">
        <v>360</v>
      </c>
      <c r="F332" s="213" t="s">
        <v>361</v>
      </c>
      <c r="G332" s="214" t="s">
        <v>355</v>
      </c>
      <c r="H332" s="215">
        <v>8</v>
      </c>
      <c r="I332" s="216"/>
      <c r="J332" s="217">
        <f>ROUND(I332*H332,2)</f>
        <v>0</v>
      </c>
      <c r="K332" s="213" t="s">
        <v>176</v>
      </c>
      <c r="L332" s="43"/>
      <c r="M332" s="218" t="s">
        <v>19</v>
      </c>
      <c r="N332" s="219" t="s">
        <v>47</v>
      </c>
      <c r="O332" s="83"/>
      <c r="P332" s="220">
        <f>O332*H332</f>
        <v>0</v>
      </c>
      <c r="Q332" s="220">
        <v>16.75142</v>
      </c>
      <c r="R332" s="220">
        <f>Q332*H332</f>
        <v>134.01136</v>
      </c>
      <c r="S332" s="220">
        <v>0</v>
      </c>
      <c r="T332" s="22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2" t="s">
        <v>177</v>
      </c>
      <c r="AT332" s="222" t="s">
        <v>172</v>
      </c>
      <c r="AU332" s="222" t="s">
        <v>85</v>
      </c>
      <c r="AY332" s="16" t="s">
        <v>170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6" t="s">
        <v>83</v>
      </c>
      <c r="BK332" s="223">
        <f>ROUND(I332*H332,2)</f>
        <v>0</v>
      </c>
      <c r="BL332" s="16" t="s">
        <v>177</v>
      </c>
      <c r="BM332" s="222" t="s">
        <v>896</v>
      </c>
    </row>
    <row r="333" s="2" customFormat="1">
      <c r="A333" s="37"/>
      <c r="B333" s="38"/>
      <c r="C333" s="39"/>
      <c r="D333" s="224" t="s">
        <v>179</v>
      </c>
      <c r="E333" s="39"/>
      <c r="F333" s="225" t="s">
        <v>363</v>
      </c>
      <c r="G333" s="39"/>
      <c r="H333" s="39"/>
      <c r="I333" s="226"/>
      <c r="J333" s="39"/>
      <c r="K333" s="39"/>
      <c r="L333" s="43"/>
      <c r="M333" s="227"/>
      <c r="N333" s="228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179</v>
      </c>
      <c r="AU333" s="16" t="s">
        <v>85</v>
      </c>
    </row>
    <row r="334" s="2" customFormat="1" ht="16.5" customHeight="1">
      <c r="A334" s="37"/>
      <c r="B334" s="38"/>
      <c r="C334" s="211" t="s">
        <v>897</v>
      </c>
      <c r="D334" s="211" t="s">
        <v>172</v>
      </c>
      <c r="E334" s="212" t="s">
        <v>365</v>
      </c>
      <c r="F334" s="213" t="s">
        <v>366</v>
      </c>
      <c r="G334" s="214" t="s">
        <v>343</v>
      </c>
      <c r="H334" s="215">
        <v>30</v>
      </c>
      <c r="I334" s="216"/>
      <c r="J334" s="217">
        <f>ROUND(I334*H334,2)</f>
        <v>0</v>
      </c>
      <c r="K334" s="213" t="s">
        <v>176</v>
      </c>
      <c r="L334" s="43"/>
      <c r="M334" s="218" t="s">
        <v>19</v>
      </c>
      <c r="N334" s="219" t="s">
        <v>47</v>
      </c>
      <c r="O334" s="83"/>
      <c r="P334" s="220">
        <f>O334*H334</f>
        <v>0</v>
      </c>
      <c r="Q334" s="220">
        <v>0.88534999999999997</v>
      </c>
      <c r="R334" s="220">
        <f>Q334*H334</f>
        <v>26.560499999999998</v>
      </c>
      <c r="S334" s="220">
        <v>0</v>
      </c>
      <c r="T334" s="22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2" t="s">
        <v>177</v>
      </c>
      <c r="AT334" s="222" t="s">
        <v>172</v>
      </c>
      <c r="AU334" s="222" t="s">
        <v>85</v>
      </c>
      <c r="AY334" s="16" t="s">
        <v>170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6" t="s">
        <v>83</v>
      </c>
      <c r="BK334" s="223">
        <f>ROUND(I334*H334,2)</f>
        <v>0</v>
      </c>
      <c r="BL334" s="16" t="s">
        <v>177</v>
      </c>
      <c r="BM334" s="222" t="s">
        <v>898</v>
      </c>
    </row>
    <row r="335" s="2" customFormat="1">
      <c r="A335" s="37"/>
      <c r="B335" s="38"/>
      <c r="C335" s="39"/>
      <c r="D335" s="224" t="s">
        <v>179</v>
      </c>
      <c r="E335" s="39"/>
      <c r="F335" s="225" t="s">
        <v>368</v>
      </c>
      <c r="G335" s="39"/>
      <c r="H335" s="39"/>
      <c r="I335" s="226"/>
      <c r="J335" s="39"/>
      <c r="K335" s="39"/>
      <c r="L335" s="43"/>
      <c r="M335" s="227"/>
      <c r="N335" s="228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179</v>
      </c>
      <c r="AU335" s="16" t="s">
        <v>85</v>
      </c>
    </row>
    <row r="336" s="2" customFormat="1" ht="16.5" customHeight="1">
      <c r="A336" s="37"/>
      <c r="B336" s="38"/>
      <c r="C336" s="231" t="s">
        <v>899</v>
      </c>
      <c r="D336" s="231" t="s">
        <v>240</v>
      </c>
      <c r="E336" s="232" t="s">
        <v>370</v>
      </c>
      <c r="F336" s="233" t="s">
        <v>371</v>
      </c>
      <c r="G336" s="234" t="s">
        <v>343</v>
      </c>
      <c r="H336" s="235">
        <v>30.600000000000001</v>
      </c>
      <c r="I336" s="236"/>
      <c r="J336" s="237">
        <f>ROUND(I336*H336,2)</f>
        <v>0</v>
      </c>
      <c r="K336" s="233" t="s">
        <v>176</v>
      </c>
      <c r="L336" s="238"/>
      <c r="M336" s="239" t="s">
        <v>19</v>
      </c>
      <c r="N336" s="240" t="s">
        <v>47</v>
      </c>
      <c r="O336" s="83"/>
      <c r="P336" s="220">
        <f>O336*H336</f>
        <v>0</v>
      </c>
      <c r="Q336" s="220">
        <v>0.59999999999999998</v>
      </c>
      <c r="R336" s="220">
        <f>Q336*H336</f>
        <v>18.359999999999999</v>
      </c>
      <c r="S336" s="220">
        <v>0</v>
      </c>
      <c r="T336" s="22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2" t="s">
        <v>211</v>
      </c>
      <c r="AT336" s="222" t="s">
        <v>240</v>
      </c>
      <c r="AU336" s="222" t="s">
        <v>85</v>
      </c>
      <c r="AY336" s="16" t="s">
        <v>170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6" t="s">
        <v>83</v>
      </c>
      <c r="BK336" s="223">
        <f>ROUND(I336*H336,2)</f>
        <v>0</v>
      </c>
      <c r="BL336" s="16" t="s">
        <v>177</v>
      </c>
      <c r="BM336" s="222" t="s">
        <v>900</v>
      </c>
    </row>
    <row r="337" s="13" customFormat="1">
      <c r="A337" s="13"/>
      <c r="B337" s="245"/>
      <c r="C337" s="246"/>
      <c r="D337" s="229" t="s">
        <v>625</v>
      </c>
      <c r="E337" s="247" t="s">
        <v>19</v>
      </c>
      <c r="F337" s="248" t="s">
        <v>901</v>
      </c>
      <c r="G337" s="246"/>
      <c r="H337" s="249">
        <v>30.600000000000001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5" t="s">
        <v>625</v>
      </c>
      <c r="AU337" s="255" t="s">
        <v>85</v>
      </c>
      <c r="AV337" s="13" t="s">
        <v>85</v>
      </c>
      <c r="AW337" s="13" t="s">
        <v>37</v>
      </c>
      <c r="AX337" s="13" t="s">
        <v>83</v>
      </c>
      <c r="AY337" s="255" t="s">
        <v>170</v>
      </c>
    </row>
    <row r="338" s="2" customFormat="1" ht="44.25" customHeight="1">
      <c r="A338" s="37"/>
      <c r="B338" s="38"/>
      <c r="C338" s="211" t="s">
        <v>902</v>
      </c>
      <c r="D338" s="211" t="s">
        <v>172</v>
      </c>
      <c r="E338" s="212" t="s">
        <v>379</v>
      </c>
      <c r="F338" s="213" t="s">
        <v>380</v>
      </c>
      <c r="G338" s="214" t="s">
        <v>343</v>
      </c>
      <c r="H338" s="215">
        <v>155</v>
      </c>
      <c r="I338" s="216"/>
      <c r="J338" s="217">
        <f>ROUND(I338*H338,2)</f>
        <v>0</v>
      </c>
      <c r="K338" s="213" t="s">
        <v>176</v>
      </c>
      <c r="L338" s="43"/>
      <c r="M338" s="218" t="s">
        <v>19</v>
      </c>
      <c r="N338" s="219" t="s">
        <v>47</v>
      </c>
      <c r="O338" s="83"/>
      <c r="P338" s="220">
        <f>O338*H338</f>
        <v>0</v>
      </c>
      <c r="Q338" s="220">
        <v>0</v>
      </c>
      <c r="R338" s="220">
        <f>Q338*H338</f>
        <v>0</v>
      </c>
      <c r="S338" s="220">
        <v>0.19400000000000001</v>
      </c>
      <c r="T338" s="221">
        <f>S338*H338</f>
        <v>30.07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2" t="s">
        <v>177</v>
      </c>
      <c r="AT338" s="222" t="s">
        <v>172</v>
      </c>
      <c r="AU338" s="222" t="s">
        <v>85</v>
      </c>
      <c r="AY338" s="16" t="s">
        <v>170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6" t="s">
        <v>83</v>
      </c>
      <c r="BK338" s="223">
        <f>ROUND(I338*H338,2)</f>
        <v>0</v>
      </c>
      <c r="BL338" s="16" t="s">
        <v>177</v>
      </c>
      <c r="BM338" s="222" t="s">
        <v>903</v>
      </c>
    </row>
    <row r="339" s="2" customFormat="1">
      <c r="A339" s="37"/>
      <c r="B339" s="38"/>
      <c r="C339" s="39"/>
      <c r="D339" s="224" t="s">
        <v>179</v>
      </c>
      <c r="E339" s="39"/>
      <c r="F339" s="225" t="s">
        <v>382</v>
      </c>
      <c r="G339" s="39"/>
      <c r="H339" s="39"/>
      <c r="I339" s="226"/>
      <c r="J339" s="39"/>
      <c r="K339" s="39"/>
      <c r="L339" s="43"/>
      <c r="M339" s="227"/>
      <c r="N339" s="228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179</v>
      </c>
      <c r="AU339" s="16" t="s">
        <v>85</v>
      </c>
    </row>
    <row r="340" s="2" customFormat="1">
      <c r="A340" s="37"/>
      <c r="B340" s="38"/>
      <c r="C340" s="39"/>
      <c r="D340" s="229" t="s">
        <v>181</v>
      </c>
      <c r="E340" s="39"/>
      <c r="F340" s="230" t="s">
        <v>904</v>
      </c>
      <c r="G340" s="39"/>
      <c r="H340" s="39"/>
      <c r="I340" s="226"/>
      <c r="J340" s="39"/>
      <c r="K340" s="39"/>
      <c r="L340" s="43"/>
      <c r="M340" s="227"/>
      <c r="N340" s="228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181</v>
      </c>
      <c r="AU340" s="16" t="s">
        <v>85</v>
      </c>
    </row>
    <row r="341" s="12" customFormat="1" ht="22.8" customHeight="1">
      <c r="A341" s="12"/>
      <c r="B341" s="195"/>
      <c r="C341" s="196"/>
      <c r="D341" s="197" t="s">
        <v>75</v>
      </c>
      <c r="E341" s="209" t="s">
        <v>384</v>
      </c>
      <c r="F341" s="209" t="s">
        <v>385</v>
      </c>
      <c r="G341" s="196"/>
      <c r="H341" s="196"/>
      <c r="I341" s="199"/>
      <c r="J341" s="210">
        <f>BK341</f>
        <v>0</v>
      </c>
      <c r="K341" s="196"/>
      <c r="L341" s="201"/>
      <c r="M341" s="202"/>
      <c r="N341" s="203"/>
      <c r="O341" s="203"/>
      <c r="P341" s="204">
        <f>SUM(P342:P348)</f>
        <v>0</v>
      </c>
      <c r="Q341" s="203"/>
      <c r="R341" s="204">
        <f>SUM(R342:R348)</f>
        <v>0</v>
      </c>
      <c r="S341" s="203"/>
      <c r="T341" s="205">
        <f>SUM(T342:T348)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6" t="s">
        <v>83</v>
      </c>
      <c r="AT341" s="207" t="s">
        <v>75</v>
      </c>
      <c r="AU341" s="207" t="s">
        <v>83</v>
      </c>
      <c r="AY341" s="206" t="s">
        <v>170</v>
      </c>
      <c r="BK341" s="208">
        <f>SUM(BK342:BK348)</f>
        <v>0</v>
      </c>
    </row>
    <row r="342" s="2" customFormat="1" ht="24.15" customHeight="1">
      <c r="A342" s="37"/>
      <c r="B342" s="38"/>
      <c r="C342" s="211" t="s">
        <v>905</v>
      </c>
      <c r="D342" s="211" t="s">
        <v>172</v>
      </c>
      <c r="E342" s="212" t="s">
        <v>392</v>
      </c>
      <c r="F342" s="213" t="s">
        <v>393</v>
      </c>
      <c r="G342" s="214" t="s">
        <v>225</v>
      </c>
      <c r="H342" s="215">
        <v>30.07</v>
      </c>
      <c r="I342" s="216"/>
      <c r="J342" s="217">
        <f>ROUND(I342*H342,2)</f>
        <v>0</v>
      </c>
      <c r="K342" s="213" t="s">
        <v>176</v>
      </c>
      <c r="L342" s="43"/>
      <c r="M342" s="218" t="s">
        <v>19</v>
      </c>
      <c r="N342" s="219" t="s">
        <v>47</v>
      </c>
      <c r="O342" s="83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2" t="s">
        <v>177</v>
      </c>
      <c r="AT342" s="222" t="s">
        <v>172</v>
      </c>
      <c r="AU342" s="222" t="s">
        <v>85</v>
      </c>
      <c r="AY342" s="16" t="s">
        <v>170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6" t="s">
        <v>83</v>
      </c>
      <c r="BK342" s="223">
        <f>ROUND(I342*H342,2)</f>
        <v>0</v>
      </c>
      <c r="BL342" s="16" t="s">
        <v>177</v>
      </c>
      <c r="BM342" s="222" t="s">
        <v>906</v>
      </c>
    </row>
    <row r="343" s="2" customFormat="1">
      <c r="A343" s="37"/>
      <c r="B343" s="38"/>
      <c r="C343" s="39"/>
      <c r="D343" s="224" t="s">
        <v>179</v>
      </c>
      <c r="E343" s="39"/>
      <c r="F343" s="225" t="s">
        <v>395</v>
      </c>
      <c r="G343" s="39"/>
      <c r="H343" s="39"/>
      <c r="I343" s="226"/>
      <c r="J343" s="39"/>
      <c r="K343" s="39"/>
      <c r="L343" s="43"/>
      <c r="M343" s="227"/>
      <c r="N343" s="228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179</v>
      </c>
      <c r="AU343" s="16" t="s">
        <v>85</v>
      </c>
    </row>
    <row r="344" s="2" customFormat="1" ht="24.15" customHeight="1">
      <c r="A344" s="37"/>
      <c r="B344" s="38"/>
      <c r="C344" s="211" t="s">
        <v>907</v>
      </c>
      <c r="D344" s="211" t="s">
        <v>172</v>
      </c>
      <c r="E344" s="212" t="s">
        <v>397</v>
      </c>
      <c r="F344" s="213" t="s">
        <v>398</v>
      </c>
      <c r="G344" s="214" t="s">
        <v>225</v>
      </c>
      <c r="H344" s="215">
        <v>30.07</v>
      </c>
      <c r="I344" s="216"/>
      <c r="J344" s="217">
        <f>ROUND(I344*H344,2)</f>
        <v>0</v>
      </c>
      <c r="K344" s="213" t="s">
        <v>176</v>
      </c>
      <c r="L344" s="43"/>
      <c r="M344" s="218" t="s">
        <v>19</v>
      </c>
      <c r="N344" s="219" t="s">
        <v>47</v>
      </c>
      <c r="O344" s="83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2" t="s">
        <v>177</v>
      </c>
      <c r="AT344" s="222" t="s">
        <v>172</v>
      </c>
      <c r="AU344" s="222" t="s">
        <v>85</v>
      </c>
      <c r="AY344" s="16" t="s">
        <v>170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6" t="s">
        <v>83</v>
      </c>
      <c r="BK344" s="223">
        <f>ROUND(I344*H344,2)</f>
        <v>0</v>
      </c>
      <c r="BL344" s="16" t="s">
        <v>177</v>
      </c>
      <c r="BM344" s="222" t="s">
        <v>908</v>
      </c>
    </row>
    <row r="345" s="2" customFormat="1">
      <c r="A345" s="37"/>
      <c r="B345" s="38"/>
      <c r="C345" s="39"/>
      <c r="D345" s="224" t="s">
        <v>179</v>
      </c>
      <c r="E345" s="39"/>
      <c r="F345" s="225" t="s">
        <v>400</v>
      </c>
      <c r="G345" s="39"/>
      <c r="H345" s="39"/>
      <c r="I345" s="226"/>
      <c r="J345" s="39"/>
      <c r="K345" s="39"/>
      <c r="L345" s="43"/>
      <c r="M345" s="227"/>
      <c r="N345" s="228"/>
      <c r="O345" s="83"/>
      <c r="P345" s="83"/>
      <c r="Q345" s="83"/>
      <c r="R345" s="83"/>
      <c r="S345" s="83"/>
      <c r="T345" s="84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179</v>
      </c>
      <c r="AU345" s="16" t="s">
        <v>85</v>
      </c>
    </row>
    <row r="346" s="2" customFormat="1" ht="24.15" customHeight="1">
      <c r="A346" s="37"/>
      <c r="B346" s="38"/>
      <c r="C346" s="211" t="s">
        <v>909</v>
      </c>
      <c r="D346" s="211" t="s">
        <v>172</v>
      </c>
      <c r="E346" s="212" t="s">
        <v>402</v>
      </c>
      <c r="F346" s="213" t="s">
        <v>403</v>
      </c>
      <c r="G346" s="214" t="s">
        <v>225</v>
      </c>
      <c r="H346" s="215">
        <v>120.28</v>
      </c>
      <c r="I346" s="216"/>
      <c r="J346" s="217">
        <f>ROUND(I346*H346,2)</f>
        <v>0</v>
      </c>
      <c r="K346" s="213" t="s">
        <v>176</v>
      </c>
      <c r="L346" s="43"/>
      <c r="M346" s="218" t="s">
        <v>19</v>
      </c>
      <c r="N346" s="219" t="s">
        <v>47</v>
      </c>
      <c r="O346" s="83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2" t="s">
        <v>177</v>
      </c>
      <c r="AT346" s="222" t="s">
        <v>172</v>
      </c>
      <c r="AU346" s="222" t="s">
        <v>85</v>
      </c>
      <c r="AY346" s="16" t="s">
        <v>170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6" t="s">
        <v>83</v>
      </c>
      <c r="BK346" s="223">
        <f>ROUND(I346*H346,2)</f>
        <v>0</v>
      </c>
      <c r="BL346" s="16" t="s">
        <v>177</v>
      </c>
      <c r="BM346" s="222" t="s">
        <v>910</v>
      </c>
    </row>
    <row r="347" s="2" customFormat="1">
      <c r="A347" s="37"/>
      <c r="B347" s="38"/>
      <c r="C347" s="39"/>
      <c r="D347" s="224" t="s">
        <v>179</v>
      </c>
      <c r="E347" s="39"/>
      <c r="F347" s="225" t="s">
        <v>405</v>
      </c>
      <c r="G347" s="39"/>
      <c r="H347" s="39"/>
      <c r="I347" s="226"/>
      <c r="J347" s="39"/>
      <c r="K347" s="39"/>
      <c r="L347" s="43"/>
      <c r="M347" s="227"/>
      <c r="N347" s="228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179</v>
      </c>
      <c r="AU347" s="16" t="s">
        <v>85</v>
      </c>
    </row>
    <row r="348" s="2" customFormat="1">
      <c r="A348" s="37"/>
      <c r="B348" s="38"/>
      <c r="C348" s="39"/>
      <c r="D348" s="229" t="s">
        <v>181</v>
      </c>
      <c r="E348" s="39"/>
      <c r="F348" s="230" t="s">
        <v>649</v>
      </c>
      <c r="G348" s="39"/>
      <c r="H348" s="39"/>
      <c r="I348" s="226"/>
      <c r="J348" s="39"/>
      <c r="K348" s="39"/>
      <c r="L348" s="43"/>
      <c r="M348" s="227"/>
      <c r="N348" s="228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181</v>
      </c>
      <c r="AU348" s="16" t="s">
        <v>85</v>
      </c>
    </row>
    <row r="349" s="12" customFormat="1" ht="22.8" customHeight="1">
      <c r="A349" s="12"/>
      <c r="B349" s="195"/>
      <c r="C349" s="196"/>
      <c r="D349" s="197" t="s">
        <v>75</v>
      </c>
      <c r="E349" s="209" t="s">
        <v>407</v>
      </c>
      <c r="F349" s="209" t="s">
        <v>408</v>
      </c>
      <c r="G349" s="196"/>
      <c r="H349" s="196"/>
      <c r="I349" s="199"/>
      <c r="J349" s="210">
        <f>BK349</f>
        <v>0</v>
      </c>
      <c r="K349" s="196"/>
      <c r="L349" s="201"/>
      <c r="M349" s="202"/>
      <c r="N349" s="203"/>
      <c r="O349" s="203"/>
      <c r="P349" s="204">
        <f>SUM(P350:P351)</f>
        <v>0</v>
      </c>
      <c r="Q349" s="203"/>
      <c r="R349" s="204">
        <f>SUM(R350:R351)</f>
        <v>0</v>
      </c>
      <c r="S349" s="203"/>
      <c r="T349" s="205">
        <f>SUM(T350:T351)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6" t="s">
        <v>83</v>
      </c>
      <c r="AT349" s="207" t="s">
        <v>75</v>
      </c>
      <c r="AU349" s="207" t="s">
        <v>83</v>
      </c>
      <c r="AY349" s="206" t="s">
        <v>170</v>
      </c>
      <c r="BK349" s="208">
        <f>SUM(BK350:BK351)</f>
        <v>0</v>
      </c>
    </row>
    <row r="350" s="2" customFormat="1" ht="24.15" customHeight="1">
      <c r="A350" s="37"/>
      <c r="B350" s="38"/>
      <c r="C350" s="211" t="s">
        <v>911</v>
      </c>
      <c r="D350" s="211" t="s">
        <v>172</v>
      </c>
      <c r="E350" s="212" t="s">
        <v>410</v>
      </c>
      <c r="F350" s="213" t="s">
        <v>411</v>
      </c>
      <c r="G350" s="214" t="s">
        <v>225</v>
      </c>
      <c r="H350" s="215">
        <v>15338.839</v>
      </c>
      <c r="I350" s="216"/>
      <c r="J350" s="217">
        <f>ROUND(I350*H350,2)</f>
        <v>0</v>
      </c>
      <c r="K350" s="213" t="s">
        <v>176</v>
      </c>
      <c r="L350" s="43"/>
      <c r="M350" s="218" t="s">
        <v>19</v>
      </c>
      <c r="N350" s="219" t="s">
        <v>47</v>
      </c>
      <c r="O350" s="83"/>
      <c r="P350" s="220">
        <f>O350*H350</f>
        <v>0</v>
      </c>
      <c r="Q350" s="220">
        <v>0</v>
      </c>
      <c r="R350" s="220">
        <f>Q350*H350</f>
        <v>0</v>
      </c>
      <c r="S350" s="220">
        <v>0</v>
      </c>
      <c r="T350" s="22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2" t="s">
        <v>177</v>
      </c>
      <c r="AT350" s="222" t="s">
        <v>172</v>
      </c>
      <c r="AU350" s="222" t="s">
        <v>85</v>
      </c>
      <c r="AY350" s="16" t="s">
        <v>170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6" t="s">
        <v>83</v>
      </c>
      <c r="BK350" s="223">
        <f>ROUND(I350*H350,2)</f>
        <v>0</v>
      </c>
      <c r="BL350" s="16" t="s">
        <v>177</v>
      </c>
      <c r="BM350" s="222" t="s">
        <v>912</v>
      </c>
    </row>
    <row r="351" s="2" customFormat="1">
      <c r="A351" s="37"/>
      <c r="B351" s="38"/>
      <c r="C351" s="39"/>
      <c r="D351" s="224" t="s">
        <v>179</v>
      </c>
      <c r="E351" s="39"/>
      <c r="F351" s="225" t="s">
        <v>413</v>
      </c>
      <c r="G351" s="39"/>
      <c r="H351" s="39"/>
      <c r="I351" s="226"/>
      <c r="J351" s="39"/>
      <c r="K351" s="39"/>
      <c r="L351" s="43"/>
      <c r="M351" s="227"/>
      <c r="N351" s="228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179</v>
      </c>
      <c r="AU351" s="16" t="s">
        <v>85</v>
      </c>
    </row>
    <row r="352" s="12" customFormat="1" ht="25.92" customHeight="1">
      <c r="A352" s="12"/>
      <c r="B352" s="195"/>
      <c r="C352" s="196"/>
      <c r="D352" s="197" t="s">
        <v>75</v>
      </c>
      <c r="E352" s="198" t="s">
        <v>414</v>
      </c>
      <c r="F352" s="198" t="s">
        <v>415</v>
      </c>
      <c r="G352" s="196"/>
      <c r="H352" s="196"/>
      <c r="I352" s="199"/>
      <c r="J352" s="200">
        <f>BK352</f>
        <v>0</v>
      </c>
      <c r="K352" s="196"/>
      <c r="L352" s="201"/>
      <c r="M352" s="202"/>
      <c r="N352" s="203"/>
      <c r="O352" s="203"/>
      <c r="P352" s="204">
        <f>P353+P367+P372+P375+P378+P382</f>
        <v>0</v>
      </c>
      <c r="Q352" s="203"/>
      <c r="R352" s="204">
        <f>R353+R367+R372+R375+R378+R382</f>
        <v>0</v>
      </c>
      <c r="S352" s="203"/>
      <c r="T352" s="205">
        <f>T353+T367+T372+T375+T378+T382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6" t="s">
        <v>200</v>
      </c>
      <c r="AT352" s="207" t="s">
        <v>75</v>
      </c>
      <c r="AU352" s="207" t="s">
        <v>76</v>
      </c>
      <c r="AY352" s="206" t="s">
        <v>170</v>
      </c>
      <c r="BK352" s="208">
        <f>BK353+BK367+BK372+BK375+BK378+BK382</f>
        <v>0</v>
      </c>
    </row>
    <row r="353" s="12" customFormat="1" ht="22.8" customHeight="1">
      <c r="A353" s="12"/>
      <c r="B353" s="195"/>
      <c r="C353" s="196"/>
      <c r="D353" s="197" t="s">
        <v>75</v>
      </c>
      <c r="E353" s="209" t="s">
        <v>416</v>
      </c>
      <c r="F353" s="209" t="s">
        <v>417</v>
      </c>
      <c r="G353" s="196"/>
      <c r="H353" s="196"/>
      <c r="I353" s="199"/>
      <c r="J353" s="210">
        <f>BK353</f>
        <v>0</v>
      </c>
      <c r="K353" s="196"/>
      <c r="L353" s="201"/>
      <c r="M353" s="202"/>
      <c r="N353" s="203"/>
      <c r="O353" s="203"/>
      <c r="P353" s="204">
        <f>SUM(P354:P366)</f>
        <v>0</v>
      </c>
      <c r="Q353" s="203"/>
      <c r="R353" s="204">
        <f>SUM(R354:R366)</f>
        <v>0</v>
      </c>
      <c r="S353" s="203"/>
      <c r="T353" s="205">
        <f>SUM(T354:T366)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6" t="s">
        <v>200</v>
      </c>
      <c r="AT353" s="207" t="s">
        <v>75</v>
      </c>
      <c r="AU353" s="207" t="s">
        <v>83</v>
      </c>
      <c r="AY353" s="206" t="s">
        <v>170</v>
      </c>
      <c r="BK353" s="208">
        <f>SUM(BK354:BK366)</f>
        <v>0</v>
      </c>
    </row>
    <row r="354" s="2" customFormat="1" ht="16.5" customHeight="1">
      <c r="A354" s="37"/>
      <c r="B354" s="38"/>
      <c r="C354" s="211" t="s">
        <v>913</v>
      </c>
      <c r="D354" s="211" t="s">
        <v>172</v>
      </c>
      <c r="E354" s="212" t="s">
        <v>419</v>
      </c>
      <c r="F354" s="213" t="s">
        <v>420</v>
      </c>
      <c r="G354" s="214" t="s">
        <v>421</v>
      </c>
      <c r="H354" s="215">
        <v>1</v>
      </c>
      <c r="I354" s="216"/>
      <c r="J354" s="217">
        <f>ROUND(I354*H354,2)</f>
        <v>0</v>
      </c>
      <c r="K354" s="213" t="s">
        <v>176</v>
      </c>
      <c r="L354" s="43"/>
      <c r="M354" s="218" t="s">
        <v>19</v>
      </c>
      <c r="N354" s="219" t="s">
        <v>47</v>
      </c>
      <c r="O354" s="83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2" t="s">
        <v>422</v>
      </c>
      <c r="AT354" s="222" t="s">
        <v>172</v>
      </c>
      <c r="AU354" s="222" t="s">
        <v>85</v>
      </c>
      <c r="AY354" s="16" t="s">
        <v>170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6" t="s">
        <v>83</v>
      </c>
      <c r="BK354" s="223">
        <f>ROUND(I354*H354,2)</f>
        <v>0</v>
      </c>
      <c r="BL354" s="16" t="s">
        <v>422</v>
      </c>
      <c r="BM354" s="222" t="s">
        <v>914</v>
      </c>
    </row>
    <row r="355" s="2" customFormat="1">
      <c r="A355" s="37"/>
      <c r="B355" s="38"/>
      <c r="C355" s="39"/>
      <c r="D355" s="224" t="s">
        <v>179</v>
      </c>
      <c r="E355" s="39"/>
      <c r="F355" s="225" t="s">
        <v>424</v>
      </c>
      <c r="G355" s="39"/>
      <c r="H355" s="39"/>
      <c r="I355" s="226"/>
      <c r="J355" s="39"/>
      <c r="K355" s="39"/>
      <c r="L355" s="43"/>
      <c r="M355" s="227"/>
      <c r="N355" s="228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179</v>
      </c>
      <c r="AU355" s="16" t="s">
        <v>85</v>
      </c>
    </row>
    <row r="356" s="2" customFormat="1" ht="16.5" customHeight="1">
      <c r="A356" s="37"/>
      <c r="B356" s="38"/>
      <c r="C356" s="211" t="s">
        <v>915</v>
      </c>
      <c r="D356" s="211" t="s">
        <v>172</v>
      </c>
      <c r="E356" s="212" t="s">
        <v>655</v>
      </c>
      <c r="F356" s="213" t="s">
        <v>656</v>
      </c>
      <c r="G356" s="214" t="s">
        <v>355</v>
      </c>
      <c r="H356" s="215">
        <v>2</v>
      </c>
      <c r="I356" s="216"/>
      <c r="J356" s="217">
        <f>ROUND(I356*H356,2)</f>
        <v>0</v>
      </c>
      <c r="K356" s="213" t="s">
        <v>176</v>
      </c>
      <c r="L356" s="43"/>
      <c r="M356" s="218" t="s">
        <v>19</v>
      </c>
      <c r="N356" s="219" t="s">
        <v>47</v>
      </c>
      <c r="O356" s="83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2" t="s">
        <v>422</v>
      </c>
      <c r="AT356" s="222" t="s">
        <v>172</v>
      </c>
      <c r="AU356" s="222" t="s">
        <v>85</v>
      </c>
      <c r="AY356" s="16" t="s">
        <v>170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6" t="s">
        <v>83</v>
      </c>
      <c r="BK356" s="223">
        <f>ROUND(I356*H356,2)</f>
        <v>0</v>
      </c>
      <c r="BL356" s="16" t="s">
        <v>422</v>
      </c>
      <c r="BM356" s="222" t="s">
        <v>916</v>
      </c>
    </row>
    <row r="357" s="2" customFormat="1">
      <c r="A357" s="37"/>
      <c r="B357" s="38"/>
      <c r="C357" s="39"/>
      <c r="D357" s="224" t="s">
        <v>179</v>
      </c>
      <c r="E357" s="39"/>
      <c r="F357" s="225" t="s">
        <v>658</v>
      </c>
      <c r="G357" s="39"/>
      <c r="H357" s="39"/>
      <c r="I357" s="226"/>
      <c r="J357" s="39"/>
      <c r="K357" s="39"/>
      <c r="L357" s="43"/>
      <c r="M357" s="227"/>
      <c r="N357" s="228"/>
      <c r="O357" s="83"/>
      <c r="P357" s="83"/>
      <c r="Q357" s="83"/>
      <c r="R357" s="83"/>
      <c r="S357" s="83"/>
      <c r="T357" s="84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179</v>
      </c>
      <c r="AU357" s="16" t="s">
        <v>85</v>
      </c>
    </row>
    <row r="358" s="2" customFormat="1" ht="16.5" customHeight="1">
      <c r="A358" s="37"/>
      <c r="B358" s="38"/>
      <c r="C358" s="211" t="s">
        <v>917</v>
      </c>
      <c r="D358" s="211" t="s">
        <v>172</v>
      </c>
      <c r="E358" s="212" t="s">
        <v>426</v>
      </c>
      <c r="F358" s="213" t="s">
        <v>427</v>
      </c>
      <c r="G358" s="214" t="s">
        <v>421</v>
      </c>
      <c r="H358" s="215">
        <v>1</v>
      </c>
      <c r="I358" s="216"/>
      <c r="J358" s="217">
        <f>ROUND(I358*H358,2)</f>
        <v>0</v>
      </c>
      <c r="K358" s="213" t="s">
        <v>176</v>
      </c>
      <c r="L358" s="43"/>
      <c r="M358" s="218" t="s">
        <v>19</v>
      </c>
      <c r="N358" s="219" t="s">
        <v>47</v>
      </c>
      <c r="O358" s="83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2" t="s">
        <v>422</v>
      </c>
      <c r="AT358" s="222" t="s">
        <v>172</v>
      </c>
      <c r="AU358" s="222" t="s">
        <v>85</v>
      </c>
      <c r="AY358" s="16" t="s">
        <v>170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6" t="s">
        <v>83</v>
      </c>
      <c r="BK358" s="223">
        <f>ROUND(I358*H358,2)</f>
        <v>0</v>
      </c>
      <c r="BL358" s="16" t="s">
        <v>422</v>
      </c>
      <c r="BM358" s="222" t="s">
        <v>918</v>
      </c>
    </row>
    <row r="359" s="2" customFormat="1">
      <c r="A359" s="37"/>
      <c r="B359" s="38"/>
      <c r="C359" s="39"/>
      <c r="D359" s="224" t="s">
        <v>179</v>
      </c>
      <c r="E359" s="39"/>
      <c r="F359" s="225" t="s">
        <v>429</v>
      </c>
      <c r="G359" s="39"/>
      <c r="H359" s="39"/>
      <c r="I359" s="226"/>
      <c r="J359" s="39"/>
      <c r="K359" s="39"/>
      <c r="L359" s="43"/>
      <c r="M359" s="227"/>
      <c r="N359" s="228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179</v>
      </c>
      <c r="AU359" s="16" t="s">
        <v>85</v>
      </c>
    </row>
    <row r="360" s="2" customFormat="1">
      <c r="A360" s="37"/>
      <c r="B360" s="38"/>
      <c r="C360" s="39"/>
      <c r="D360" s="229" t="s">
        <v>181</v>
      </c>
      <c r="E360" s="39"/>
      <c r="F360" s="230" t="s">
        <v>919</v>
      </c>
      <c r="G360" s="39"/>
      <c r="H360" s="39"/>
      <c r="I360" s="226"/>
      <c r="J360" s="39"/>
      <c r="K360" s="39"/>
      <c r="L360" s="43"/>
      <c r="M360" s="227"/>
      <c r="N360" s="228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181</v>
      </c>
      <c r="AU360" s="16" t="s">
        <v>85</v>
      </c>
    </row>
    <row r="361" s="2" customFormat="1" ht="16.5" customHeight="1">
      <c r="A361" s="37"/>
      <c r="B361" s="38"/>
      <c r="C361" s="211" t="s">
        <v>920</v>
      </c>
      <c r="D361" s="211" t="s">
        <v>172</v>
      </c>
      <c r="E361" s="212" t="s">
        <v>432</v>
      </c>
      <c r="F361" s="213" t="s">
        <v>433</v>
      </c>
      <c r="G361" s="214" t="s">
        <v>421</v>
      </c>
      <c r="H361" s="215">
        <v>1</v>
      </c>
      <c r="I361" s="216"/>
      <c r="J361" s="217">
        <f>ROUND(I361*H361,2)</f>
        <v>0</v>
      </c>
      <c r="K361" s="213" t="s">
        <v>176</v>
      </c>
      <c r="L361" s="43"/>
      <c r="M361" s="218" t="s">
        <v>19</v>
      </c>
      <c r="N361" s="219" t="s">
        <v>47</v>
      </c>
      <c r="O361" s="83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2" t="s">
        <v>422</v>
      </c>
      <c r="AT361" s="222" t="s">
        <v>172</v>
      </c>
      <c r="AU361" s="222" t="s">
        <v>85</v>
      </c>
      <c r="AY361" s="16" t="s">
        <v>170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6" t="s">
        <v>83</v>
      </c>
      <c r="BK361" s="223">
        <f>ROUND(I361*H361,2)</f>
        <v>0</v>
      </c>
      <c r="BL361" s="16" t="s">
        <v>422</v>
      </c>
      <c r="BM361" s="222" t="s">
        <v>921</v>
      </c>
    </row>
    <row r="362" s="2" customFormat="1">
      <c r="A362" s="37"/>
      <c r="B362" s="38"/>
      <c r="C362" s="39"/>
      <c r="D362" s="224" t="s">
        <v>179</v>
      </c>
      <c r="E362" s="39"/>
      <c r="F362" s="225" t="s">
        <v>435</v>
      </c>
      <c r="G362" s="39"/>
      <c r="H362" s="39"/>
      <c r="I362" s="226"/>
      <c r="J362" s="39"/>
      <c r="K362" s="39"/>
      <c r="L362" s="43"/>
      <c r="M362" s="227"/>
      <c r="N362" s="228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179</v>
      </c>
      <c r="AU362" s="16" t="s">
        <v>85</v>
      </c>
    </row>
    <row r="363" s="2" customFormat="1" ht="16.5" customHeight="1">
      <c r="A363" s="37"/>
      <c r="B363" s="38"/>
      <c r="C363" s="211" t="s">
        <v>922</v>
      </c>
      <c r="D363" s="211" t="s">
        <v>172</v>
      </c>
      <c r="E363" s="212" t="s">
        <v>437</v>
      </c>
      <c r="F363" s="213" t="s">
        <v>438</v>
      </c>
      <c r="G363" s="214" t="s">
        <v>421</v>
      </c>
      <c r="H363" s="215">
        <v>1</v>
      </c>
      <c r="I363" s="216"/>
      <c r="J363" s="217">
        <f>ROUND(I363*H363,2)</f>
        <v>0</v>
      </c>
      <c r="K363" s="213" t="s">
        <v>176</v>
      </c>
      <c r="L363" s="43"/>
      <c r="M363" s="218" t="s">
        <v>19</v>
      </c>
      <c r="N363" s="219" t="s">
        <v>47</v>
      </c>
      <c r="O363" s="83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2" t="s">
        <v>422</v>
      </c>
      <c r="AT363" s="222" t="s">
        <v>172</v>
      </c>
      <c r="AU363" s="222" t="s">
        <v>85</v>
      </c>
      <c r="AY363" s="16" t="s">
        <v>170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6" t="s">
        <v>83</v>
      </c>
      <c r="BK363" s="223">
        <f>ROUND(I363*H363,2)</f>
        <v>0</v>
      </c>
      <c r="BL363" s="16" t="s">
        <v>422</v>
      </c>
      <c r="BM363" s="222" t="s">
        <v>923</v>
      </c>
    </row>
    <row r="364" s="2" customFormat="1">
      <c r="A364" s="37"/>
      <c r="B364" s="38"/>
      <c r="C364" s="39"/>
      <c r="D364" s="224" t="s">
        <v>179</v>
      </c>
      <c r="E364" s="39"/>
      <c r="F364" s="225" t="s">
        <v>440</v>
      </c>
      <c r="G364" s="39"/>
      <c r="H364" s="39"/>
      <c r="I364" s="226"/>
      <c r="J364" s="39"/>
      <c r="K364" s="39"/>
      <c r="L364" s="43"/>
      <c r="M364" s="227"/>
      <c r="N364" s="228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179</v>
      </c>
      <c r="AU364" s="16" t="s">
        <v>85</v>
      </c>
    </row>
    <row r="365" s="2" customFormat="1" ht="16.5" customHeight="1">
      <c r="A365" s="37"/>
      <c r="B365" s="38"/>
      <c r="C365" s="211" t="s">
        <v>924</v>
      </c>
      <c r="D365" s="211" t="s">
        <v>172</v>
      </c>
      <c r="E365" s="212" t="s">
        <v>442</v>
      </c>
      <c r="F365" s="213" t="s">
        <v>443</v>
      </c>
      <c r="G365" s="214" t="s">
        <v>421</v>
      </c>
      <c r="H365" s="215">
        <v>1</v>
      </c>
      <c r="I365" s="216"/>
      <c r="J365" s="217">
        <f>ROUND(I365*H365,2)</f>
        <v>0</v>
      </c>
      <c r="K365" s="213" t="s">
        <v>176</v>
      </c>
      <c r="L365" s="43"/>
      <c r="M365" s="218" t="s">
        <v>19</v>
      </c>
      <c r="N365" s="219" t="s">
        <v>47</v>
      </c>
      <c r="O365" s="83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2" t="s">
        <v>422</v>
      </c>
      <c r="AT365" s="222" t="s">
        <v>172</v>
      </c>
      <c r="AU365" s="222" t="s">
        <v>85</v>
      </c>
      <c r="AY365" s="16" t="s">
        <v>170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6" t="s">
        <v>83</v>
      </c>
      <c r="BK365" s="223">
        <f>ROUND(I365*H365,2)</f>
        <v>0</v>
      </c>
      <c r="BL365" s="16" t="s">
        <v>422</v>
      </c>
      <c r="BM365" s="222" t="s">
        <v>925</v>
      </c>
    </row>
    <row r="366" s="2" customFormat="1">
      <c r="A366" s="37"/>
      <c r="B366" s="38"/>
      <c r="C366" s="39"/>
      <c r="D366" s="224" t="s">
        <v>179</v>
      </c>
      <c r="E366" s="39"/>
      <c r="F366" s="225" t="s">
        <v>445</v>
      </c>
      <c r="G366" s="39"/>
      <c r="H366" s="39"/>
      <c r="I366" s="226"/>
      <c r="J366" s="39"/>
      <c r="K366" s="39"/>
      <c r="L366" s="43"/>
      <c r="M366" s="227"/>
      <c r="N366" s="228"/>
      <c r="O366" s="83"/>
      <c r="P366" s="83"/>
      <c r="Q366" s="83"/>
      <c r="R366" s="83"/>
      <c r="S366" s="83"/>
      <c r="T366" s="84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179</v>
      </c>
      <c r="AU366" s="16" t="s">
        <v>85</v>
      </c>
    </row>
    <row r="367" s="12" customFormat="1" ht="22.8" customHeight="1">
      <c r="A367" s="12"/>
      <c r="B367" s="195"/>
      <c r="C367" s="196"/>
      <c r="D367" s="197" t="s">
        <v>75</v>
      </c>
      <c r="E367" s="209" t="s">
        <v>446</v>
      </c>
      <c r="F367" s="209" t="s">
        <v>447</v>
      </c>
      <c r="G367" s="196"/>
      <c r="H367" s="196"/>
      <c r="I367" s="199"/>
      <c r="J367" s="210">
        <f>BK367</f>
        <v>0</v>
      </c>
      <c r="K367" s="196"/>
      <c r="L367" s="201"/>
      <c r="M367" s="202"/>
      <c r="N367" s="203"/>
      <c r="O367" s="203"/>
      <c r="P367" s="204">
        <f>SUM(P368:P371)</f>
        <v>0</v>
      </c>
      <c r="Q367" s="203"/>
      <c r="R367" s="204">
        <f>SUM(R368:R371)</f>
        <v>0</v>
      </c>
      <c r="S367" s="203"/>
      <c r="T367" s="205">
        <f>SUM(T368:T371)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6" t="s">
        <v>200</v>
      </c>
      <c r="AT367" s="207" t="s">
        <v>75</v>
      </c>
      <c r="AU367" s="207" t="s">
        <v>83</v>
      </c>
      <c r="AY367" s="206" t="s">
        <v>170</v>
      </c>
      <c r="BK367" s="208">
        <f>SUM(BK368:BK371)</f>
        <v>0</v>
      </c>
    </row>
    <row r="368" s="2" customFormat="1" ht="16.5" customHeight="1">
      <c r="A368" s="37"/>
      <c r="B368" s="38"/>
      <c r="C368" s="211" t="s">
        <v>926</v>
      </c>
      <c r="D368" s="211" t="s">
        <v>172</v>
      </c>
      <c r="E368" s="212" t="s">
        <v>449</v>
      </c>
      <c r="F368" s="213" t="s">
        <v>450</v>
      </c>
      <c r="G368" s="214" t="s">
        <v>421</v>
      </c>
      <c r="H368" s="215">
        <v>1</v>
      </c>
      <c r="I368" s="216"/>
      <c r="J368" s="217">
        <f>ROUND(I368*H368,2)</f>
        <v>0</v>
      </c>
      <c r="K368" s="213" t="s">
        <v>176</v>
      </c>
      <c r="L368" s="43"/>
      <c r="M368" s="218" t="s">
        <v>19</v>
      </c>
      <c r="N368" s="219" t="s">
        <v>47</v>
      </c>
      <c r="O368" s="83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2" t="s">
        <v>422</v>
      </c>
      <c r="AT368" s="222" t="s">
        <v>172</v>
      </c>
      <c r="AU368" s="222" t="s">
        <v>85</v>
      </c>
      <c r="AY368" s="16" t="s">
        <v>170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6" t="s">
        <v>83</v>
      </c>
      <c r="BK368" s="223">
        <f>ROUND(I368*H368,2)</f>
        <v>0</v>
      </c>
      <c r="BL368" s="16" t="s">
        <v>422</v>
      </c>
      <c r="BM368" s="222" t="s">
        <v>927</v>
      </c>
    </row>
    <row r="369" s="2" customFormat="1">
      <c r="A369" s="37"/>
      <c r="B369" s="38"/>
      <c r="C369" s="39"/>
      <c r="D369" s="224" t="s">
        <v>179</v>
      </c>
      <c r="E369" s="39"/>
      <c r="F369" s="225" t="s">
        <v>452</v>
      </c>
      <c r="G369" s="39"/>
      <c r="H369" s="39"/>
      <c r="I369" s="226"/>
      <c r="J369" s="39"/>
      <c r="K369" s="39"/>
      <c r="L369" s="43"/>
      <c r="M369" s="227"/>
      <c r="N369" s="228"/>
      <c r="O369" s="83"/>
      <c r="P369" s="83"/>
      <c r="Q369" s="83"/>
      <c r="R369" s="83"/>
      <c r="S369" s="83"/>
      <c r="T369" s="84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179</v>
      </c>
      <c r="AU369" s="16" t="s">
        <v>85</v>
      </c>
    </row>
    <row r="370" s="2" customFormat="1" ht="16.5" customHeight="1">
      <c r="A370" s="37"/>
      <c r="B370" s="38"/>
      <c r="C370" s="211" t="s">
        <v>928</v>
      </c>
      <c r="D370" s="211" t="s">
        <v>172</v>
      </c>
      <c r="E370" s="212" t="s">
        <v>454</v>
      </c>
      <c r="F370" s="213" t="s">
        <v>455</v>
      </c>
      <c r="G370" s="214" t="s">
        <v>456</v>
      </c>
      <c r="H370" s="215">
        <v>1</v>
      </c>
      <c r="I370" s="216"/>
      <c r="J370" s="217">
        <f>ROUND(I370*H370,2)</f>
        <v>0</v>
      </c>
      <c r="K370" s="213" t="s">
        <v>176</v>
      </c>
      <c r="L370" s="43"/>
      <c r="M370" s="218" t="s">
        <v>19</v>
      </c>
      <c r="N370" s="219" t="s">
        <v>47</v>
      </c>
      <c r="O370" s="83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2" t="s">
        <v>422</v>
      </c>
      <c r="AT370" s="222" t="s">
        <v>172</v>
      </c>
      <c r="AU370" s="222" t="s">
        <v>85</v>
      </c>
      <c r="AY370" s="16" t="s">
        <v>170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6" t="s">
        <v>83</v>
      </c>
      <c r="BK370" s="223">
        <f>ROUND(I370*H370,2)</f>
        <v>0</v>
      </c>
      <c r="BL370" s="16" t="s">
        <v>422</v>
      </c>
      <c r="BM370" s="222" t="s">
        <v>929</v>
      </c>
    </row>
    <row r="371" s="2" customFormat="1">
      <c r="A371" s="37"/>
      <c r="B371" s="38"/>
      <c r="C371" s="39"/>
      <c r="D371" s="224" t="s">
        <v>179</v>
      </c>
      <c r="E371" s="39"/>
      <c r="F371" s="225" t="s">
        <v>458</v>
      </c>
      <c r="G371" s="39"/>
      <c r="H371" s="39"/>
      <c r="I371" s="226"/>
      <c r="J371" s="39"/>
      <c r="K371" s="39"/>
      <c r="L371" s="43"/>
      <c r="M371" s="227"/>
      <c r="N371" s="228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179</v>
      </c>
      <c r="AU371" s="16" t="s">
        <v>85</v>
      </c>
    </row>
    <row r="372" s="12" customFormat="1" ht="22.8" customHeight="1">
      <c r="A372" s="12"/>
      <c r="B372" s="195"/>
      <c r="C372" s="196"/>
      <c r="D372" s="197" t="s">
        <v>75</v>
      </c>
      <c r="E372" s="209" t="s">
        <v>459</v>
      </c>
      <c r="F372" s="209" t="s">
        <v>460</v>
      </c>
      <c r="G372" s="196"/>
      <c r="H372" s="196"/>
      <c r="I372" s="199"/>
      <c r="J372" s="210">
        <f>BK372</f>
        <v>0</v>
      </c>
      <c r="K372" s="196"/>
      <c r="L372" s="201"/>
      <c r="M372" s="202"/>
      <c r="N372" s="203"/>
      <c r="O372" s="203"/>
      <c r="P372" s="204">
        <f>SUM(P373:P374)</f>
        <v>0</v>
      </c>
      <c r="Q372" s="203"/>
      <c r="R372" s="204">
        <f>SUM(R373:R374)</f>
        <v>0</v>
      </c>
      <c r="S372" s="203"/>
      <c r="T372" s="205">
        <f>SUM(T373:T374)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6" t="s">
        <v>200</v>
      </c>
      <c r="AT372" s="207" t="s">
        <v>75</v>
      </c>
      <c r="AU372" s="207" t="s">
        <v>83</v>
      </c>
      <c r="AY372" s="206" t="s">
        <v>170</v>
      </c>
      <c r="BK372" s="208">
        <f>SUM(BK373:BK374)</f>
        <v>0</v>
      </c>
    </row>
    <row r="373" s="2" customFormat="1" ht="16.5" customHeight="1">
      <c r="A373" s="37"/>
      <c r="B373" s="38"/>
      <c r="C373" s="211" t="s">
        <v>930</v>
      </c>
      <c r="D373" s="211" t="s">
        <v>172</v>
      </c>
      <c r="E373" s="212" t="s">
        <v>462</v>
      </c>
      <c r="F373" s="213" t="s">
        <v>463</v>
      </c>
      <c r="G373" s="214" t="s">
        <v>421</v>
      </c>
      <c r="H373" s="215">
        <v>4</v>
      </c>
      <c r="I373" s="216"/>
      <c r="J373" s="217">
        <f>ROUND(I373*H373,2)</f>
        <v>0</v>
      </c>
      <c r="K373" s="213" t="s">
        <v>176</v>
      </c>
      <c r="L373" s="43"/>
      <c r="M373" s="218" t="s">
        <v>19</v>
      </c>
      <c r="N373" s="219" t="s">
        <v>47</v>
      </c>
      <c r="O373" s="83"/>
      <c r="P373" s="220">
        <f>O373*H373</f>
        <v>0</v>
      </c>
      <c r="Q373" s="220">
        <v>0</v>
      </c>
      <c r="R373" s="220">
        <f>Q373*H373</f>
        <v>0</v>
      </c>
      <c r="S373" s="220">
        <v>0</v>
      </c>
      <c r="T373" s="221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2" t="s">
        <v>422</v>
      </c>
      <c r="AT373" s="222" t="s">
        <v>172</v>
      </c>
      <c r="AU373" s="222" t="s">
        <v>85</v>
      </c>
      <c r="AY373" s="16" t="s">
        <v>170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6" t="s">
        <v>83</v>
      </c>
      <c r="BK373" s="223">
        <f>ROUND(I373*H373,2)</f>
        <v>0</v>
      </c>
      <c r="BL373" s="16" t="s">
        <v>422</v>
      </c>
      <c r="BM373" s="222" t="s">
        <v>931</v>
      </c>
    </row>
    <row r="374" s="2" customFormat="1">
      <c r="A374" s="37"/>
      <c r="B374" s="38"/>
      <c r="C374" s="39"/>
      <c r="D374" s="224" t="s">
        <v>179</v>
      </c>
      <c r="E374" s="39"/>
      <c r="F374" s="225" t="s">
        <v>465</v>
      </c>
      <c r="G374" s="39"/>
      <c r="H374" s="39"/>
      <c r="I374" s="226"/>
      <c r="J374" s="39"/>
      <c r="K374" s="39"/>
      <c r="L374" s="43"/>
      <c r="M374" s="227"/>
      <c r="N374" s="228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179</v>
      </c>
      <c r="AU374" s="16" t="s">
        <v>85</v>
      </c>
    </row>
    <row r="375" s="12" customFormat="1" ht="22.8" customHeight="1">
      <c r="A375" s="12"/>
      <c r="B375" s="195"/>
      <c r="C375" s="196"/>
      <c r="D375" s="197" t="s">
        <v>75</v>
      </c>
      <c r="E375" s="209" t="s">
        <v>466</v>
      </c>
      <c r="F375" s="209" t="s">
        <v>467</v>
      </c>
      <c r="G375" s="196"/>
      <c r="H375" s="196"/>
      <c r="I375" s="199"/>
      <c r="J375" s="210">
        <f>BK375</f>
        <v>0</v>
      </c>
      <c r="K375" s="196"/>
      <c r="L375" s="201"/>
      <c r="M375" s="202"/>
      <c r="N375" s="203"/>
      <c r="O375" s="203"/>
      <c r="P375" s="204">
        <f>SUM(P376:P377)</f>
        <v>0</v>
      </c>
      <c r="Q375" s="203"/>
      <c r="R375" s="204">
        <f>SUM(R376:R377)</f>
        <v>0</v>
      </c>
      <c r="S375" s="203"/>
      <c r="T375" s="205">
        <f>SUM(T376:T377)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6" t="s">
        <v>200</v>
      </c>
      <c r="AT375" s="207" t="s">
        <v>75</v>
      </c>
      <c r="AU375" s="207" t="s">
        <v>83</v>
      </c>
      <c r="AY375" s="206" t="s">
        <v>170</v>
      </c>
      <c r="BK375" s="208">
        <f>SUM(BK376:BK377)</f>
        <v>0</v>
      </c>
    </row>
    <row r="376" s="2" customFormat="1" ht="16.5" customHeight="1">
      <c r="A376" s="37"/>
      <c r="B376" s="38"/>
      <c r="C376" s="211" t="s">
        <v>932</v>
      </c>
      <c r="D376" s="211" t="s">
        <v>172</v>
      </c>
      <c r="E376" s="212" t="s">
        <v>469</v>
      </c>
      <c r="F376" s="213" t="s">
        <v>470</v>
      </c>
      <c r="G376" s="214" t="s">
        <v>421</v>
      </c>
      <c r="H376" s="215">
        <v>1</v>
      </c>
      <c r="I376" s="216"/>
      <c r="J376" s="217">
        <f>ROUND(I376*H376,2)</f>
        <v>0</v>
      </c>
      <c r="K376" s="213" t="s">
        <v>176</v>
      </c>
      <c r="L376" s="43"/>
      <c r="M376" s="218" t="s">
        <v>19</v>
      </c>
      <c r="N376" s="219" t="s">
        <v>47</v>
      </c>
      <c r="O376" s="83"/>
      <c r="P376" s="220">
        <f>O376*H376</f>
        <v>0</v>
      </c>
      <c r="Q376" s="220">
        <v>0</v>
      </c>
      <c r="R376" s="220">
        <f>Q376*H376</f>
        <v>0</v>
      </c>
      <c r="S376" s="220">
        <v>0</v>
      </c>
      <c r="T376" s="22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2" t="s">
        <v>422</v>
      </c>
      <c r="AT376" s="222" t="s">
        <v>172</v>
      </c>
      <c r="AU376" s="222" t="s">
        <v>85</v>
      </c>
      <c r="AY376" s="16" t="s">
        <v>170</v>
      </c>
      <c r="BE376" s="223">
        <f>IF(N376="základní",J376,0)</f>
        <v>0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16" t="s">
        <v>83</v>
      </c>
      <c r="BK376" s="223">
        <f>ROUND(I376*H376,2)</f>
        <v>0</v>
      </c>
      <c r="BL376" s="16" t="s">
        <v>422</v>
      </c>
      <c r="BM376" s="222" t="s">
        <v>933</v>
      </c>
    </row>
    <row r="377" s="2" customFormat="1">
      <c r="A377" s="37"/>
      <c r="B377" s="38"/>
      <c r="C377" s="39"/>
      <c r="D377" s="224" t="s">
        <v>179</v>
      </c>
      <c r="E377" s="39"/>
      <c r="F377" s="225" t="s">
        <v>472</v>
      </c>
      <c r="G377" s="39"/>
      <c r="H377" s="39"/>
      <c r="I377" s="226"/>
      <c r="J377" s="39"/>
      <c r="K377" s="39"/>
      <c r="L377" s="43"/>
      <c r="M377" s="227"/>
      <c r="N377" s="228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179</v>
      </c>
      <c r="AU377" s="16" t="s">
        <v>85</v>
      </c>
    </row>
    <row r="378" s="12" customFormat="1" ht="22.8" customHeight="1">
      <c r="A378" s="12"/>
      <c r="B378" s="195"/>
      <c r="C378" s="196"/>
      <c r="D378" s="197" t="s">
        <v>75</v>
      </c>
      <c r="E378" s="209" t="s">
        <v>473</v>
      </c>
      <c r="F378" s="209" t="s">
        <v>474</v>
      </c>
      <c r="G378" s="196"/>
      <c r="H378" s="196"/>
      <c r="I378" s="199"/>
      <c r="J378" s="210">
        <f>BK378</f>
        <v>0</v>
      </c>
      <c r="K378" s="196"/>
      <c r="L378" s="201"/>
      <c r="M378" s="202"/>
      <c r="N378" s="203"/>
      <c r="O378" s="203"/>
      <c r="P378" s="204">
        <f>SUM(P379:P381)</f>
        <v>0</v>
      </c>
      <c r="Q378" s="203"/>
      <c r="R378" s="204">
        <f>SUM(R379:R381)</f>
        <v>0</v>
      </c>
      <c r="S378" s="203"/>
      <c r="T378" s="205">
        <f>SUM(T379:T381)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6" t="s">
        <v>200</v>
      </c>
      <c r="AT378" s="207" t="s">
        <v>75</v>
      </c>
      <c r="AU378" s="207" t="s">
        <v>83</v>
      </c>
      <c r="AY378" s="206" t="s">
        <v>170</v>
      </c>
      <c r="BK378" s="208">
        <f>SUM(BK379:BK381)</f>
        <v>0</v>
      </c>
    </row>
    <row r="379" s="2" customFormat="1" ht="16.5" customHeight="1">
      <c r="A379" s="37"/>
      <c r="B379" s="38"/>
      <c r="C379" s="211" t="s">
        <v>934</v>
      </c>
      <c r="D379" s="211" t="s">
        <v>172</v>
      </c>
      <c r="E379" s="212" t="s">
        <v>476</v>
      </c>
      <c r="F379" s="213" t="s">
        <v>477</v>
      </c>
      <c r="G379" s="214" t="s">
        <v>478</v>
      </c>
      <c r="H379" s="215">
        <v>1</v>
      </c>
      <c r="I379" s="216"/>
      <c r="J379" s="217">
        <f>ROUND(I379*H379,2)</f>
        <v>0</v>
      </c>
      <c r="K379" s="213" t="s">
        <v>176</v>
      </c>
      <c r="L379" s="43"/>
      <c r="M379" s="218" t="s">
        <v>19</v>
      </c>
      <c r="N379" s="219" t="s">
        <v>47</v>
      </c>
      <c r="O379" s="83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22" t="s">
        <v>422</v>
      </c>
      <c r="AT379" s="222" t="s">
        <v>172</v>
      </c>
      <c r="AU379" s="222" t="s">
        <v>85</v>
      </c>
      <c r="AY379" s="16" t="s">
        <v>170</v>
      </c>
      <c r="BE379" s="223">
        <f>IF(N379="základní",J379,0)</f>
        <v>0</v>
      </c>
      <c r="BF379" s="223">
        <f>IF(N379="snížená",J379,0)</f>
        <v>0</v>
      </c>
      <c r="BG379" s="223">
        <f>IF(N379="zákl. přenesená",J379,0)</f>
        <v>0</v>
      </c>
      <c r="BH379" s="223">
        <f>IF(N379="sníž. přenesená",J379,0)</f>
        <v>0</v>
      </c>
      <c r="BI379" s="223">
        <f>IF(N379="nulová",J379,0)</f>
        <v>0</v>
      </c>
      <c r="BJ379" s="16" t="s">
        <v>83</v>
      </c>
      <c r="BK379" s="223">
        <f>ROUND(I379*H379,2)</f>
        <v>0</v>
      </c>
      <c r="BL379" s="16" t="s">
        <v>422</v>
      </c>
      <c r="BM379" s="222" t="s">
        <v>935</v>
      </c>
    </row>
    <row r="380" s="2" customFormat="1">
      <c r="A380" s="37"/>
      <c r="B380" s="38"/>
      <c r="C380" s="39"/>
      <c r="D380" s="224" t="s">
        <v>179</v>
      </c>
      <c r="E380" s="39"/>
      <c r="F380" s="225" t="s">
        <v>480</v>
      </c>
      <c r="G380" s="39"/>
      <c r="H380" s="39"/>
      <c r="I380" s="226"/>
      <c r="J380" s="39"/>
      <c r="K380" s="39"/>
      <c r="L380" s="43"/>
      <c r="M380" s="227"/>
      <c r="N380" s="228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179</v>
      </c>
      <c r="AU380" s="16" t="s">
        <v>85</v>
      </c>
    </row>
    <row r="381" s="2" customFormat="1">
      <c r="A381" s="37"/>
      <c r="B381" s="38"/>
      <c r="C381" s="39"/>
      <c r="D381" s="229" t="s">
        <v>181</v>
      </c>
      <c r="E381" s="39"/>
      <c r="F381" s="230" t="s">
        <v>481</v>
      </c>
      <c r="G381" s="39"/>
      <c r="H381" s="39"/>
      <c r="I381" s="226"/>
      <c r="J381" s="39"/>
      <c r="K381" s="39"/>
      <c r="L381" s="43"/>
      <c r="M381" s="227"/>
      <c r="N381" s="228"/>
      <c r="O381" s="83"/>
      <c r="P381" s="83"/>
      <c r="Q381" s="83"/>
      <c r="R381" s="83"/>
      <c r="S381" s="83"/>
      <c r="T381" s="84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181</v>
      </c>
      <c r="AU381" s="16" t="s">
        <v>85</v>
      </c>
    </row>
    <row r="382" s="12" customFormat="1" ht="22.8" customHeight="1">
      <c r="A382" s="12"/>
      <c r="B382" s="195"/>
      <c r="C382" s="196"/>
      <c r="D382" s="197" t="s">
        <v>75</v>
      </c>
      <c r="E382" s="209" t="s">
        <v>482</v>
      </c>
      <c r="F382" s="209" t="s">
        <v>483</v>
      </c>
      <c r="G382" s="196"/>
      <c r="H382" s="196"/>
      <c r="I382" s="199"/>
      <c r="J382" s="210">
        <f>BK382</f>
        <v>0</v>
      </c>
      <c r="K382" s="196"/>
      <c r="L382" s="201"/>
      <c r="M382" s="202"/>
      <c r="N382" s="203"/>
      <c r="O382" s="203"/>
      <c r="P382" s="204">
        <f>SUM(P383:P384)</f>
        <v>0</v>
      </c>
      <c r="Q382" s="203"/>
      <c r="R382" s="204">
        <f>SUM(R383:R384)</f>
        <v>0</v>
      </c>
      <c r="S382" s="203"/>
      <c r="T382" s="205">
        <f>SUM(T383:T384)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6" t="s">
        <v>200</v>
      </c>
      <c r="AT382" s="207" t="s">
        <v>75</v>
      </c>
      <c r="AU382" s="207" t="s">
        <v>83</v>
      </c>
      <c r="AY382" s="206" t="s">
        <v>170</v>
      </c>
      <c r="BK382" s="208">
        <f>SUM(BK383:BK384)</f>
        <v>0</v>
      </c>
    </row>
    <row r="383" s="2" customFormat="1" ht="16.5" customHeight="1">
      <c r="A383" s="37"/>
      <c r="B383" s="38"/>
      <c r="C383" s="211" t="s">
        <v>936</v>
      </c>
      <c r="D383" s="211" t="s">
        <v>172</v>
      </c>
      <c r="E383" s="212" t="s">
        <v>485</v>
      </c>
      <c r="F383" s="213" t="s">
        <v>486</v>
      </c>
      <c r="G383" s="214" t="s">
        <v>421</v>
      </c>
      <c r="H383" s="215">
        <v>1</v>
      </c>
      <c r="I383" s="216"/>
      <c r="J383" s="217">
        <f>ROUND(I383*H383,2)</f>
        <v>0</v>
      </c>
      <c r="K383" s="213" t="s">
        <v>176</v>
      </c>
      <c r="L383" s="43"/>
      <c r="M383" s="218" t="s">
        <v>19</v>
      </c>
      <c r="N383" s="219" t="s">
        <v>47</v>
      </c>
      <c r="O383" s="83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2" t="s">
        <v>422</v>
      </c>
      <c r="AT383" s="222" t="s">
        <v>172</v>
      </c>
      <c r="AU383" s="222" t="s">
        <v>85</v>
      </c>
      <c r="AY383" s="16" t="s">
        <v>170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6" t="s">
        <v>83</v>
      </c>
      <c r="BK383" s="223">
        <f>ROUND(I383*H383,2)</f>
        <v>0</v>
      </c>
      <c r="BL383" s="16" t="s">
        <v>422</v>
      </c>
      <c r="BM383" s="222" t="s">
        <v>937</v>
      </c>
    </row>
    <row r="384" s="2" customFormat="1">
      <c r="A384" s="37"/>
      <c r="B384" s="38"/>
      <c r="C384" s="39"/>
      <c r="D384" s="224" t="s">
        <v>179</v>
      </c>
      <c r="E384" s="39"/>
      <c r="F384" s="225" t="s">
        <v>488</v>
      </c>
      <c r="G384" s="39"/>
      <c r="H384" s="39"/>
      <c r="I384" s="226"/>
      <c r="J384" s="39"/>
      <c r="K384" s="39"/>
      <c r="L384" s="43"/>
      <c r="M384" s="241"/>
      <c r="N384" s="242"/>
      <c r="O384" s="243"/>
      <c r="P384" s="243"/>
      <c r="Q384" s="243"/>
      <c r="R384" s="243"/>
      <c r="S384" s="243"/>
      <c r="T384" s="244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179</v>
      </c>
      <c r="AU384" s="16" t="s">
        <v>85</v>
      </c>
    </row>
    <row r="385" s="2" customFormat="1" ht="6.96" customHeight="1">
      <c r="A385" s="37"/>
      <c r="B385" s="58"/>
      <c r="C385" s="59"/>
      <c r="D385" s="59"/>
      <c r="E385" s="59"/>
      <c r="F385" s="59"/>
      <c r="G385" s="59"/>
      <c r="H385" s="59"/>
      <c r="I385" s="59"/>
      <c r="J385" s="59"/>
      <c r="K385" s="59"/>
      <c r="L385" s="43"/>
      <c r="M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</row>
  </sheetData>
  <sheetProtection sheet="1" autoFilter="0" formatColumns="0" formatRows="0" objects="1" scenarios="1" spinCount="100000" saltValue="eYjKJwsW7pMhlMW/y0gZfX7Qdn4Sx4k1/wH7rIFzoS4yuhC25Srr+xqOFmY6JnycCfXYBXfFxpBphy3sXx7Rpw==" hashValue="1JBuadoAEsHMLBiydZcEPugJl/gI/0xxa6WprBM0evtwm+QFBAevWB0wr3+Mv5Ipj8uLOhBXtsulHvbrIJqPxw==" algorithmName="SHA-512" password="CC35"/>
  <autoFilter ref="C94:K384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3_01/112151013"/>
    <hyperlink ref="F102" r:id="rId2" display="https://podminky.urs.cz/item/CS_URS_2023_01/112201113"/>
    <hyperlink ref="F105" r:id="rId3" display="https://podminky.urs.cz/item/CS_URS_2023_01/561071111"/>
    <hyperlink ref="F109" r:id="rId4" display="https://podminky.urs.cz/item/CS_URS_2023_01/122251101"/>
    <hyperlink ref="F112" r:id="rId5" display="https://podminky.urs.cz/item/CS_URS_2023_01/122251104"/>
    <hyperlink ref="F115" r:id="rId6" display="https://podminky.urs.cz/item/CS_URS_2023_01/122251104"/>
    <hyperlink ref="F118" r:id="rId7" display="https://podminky.urs.cz/item/CS_URS_2023_01/122251104"/>
    <hyperlink ref="F121" r:id="rId8" display="https://podminky.urs.cz/item/CS_URS_2023_01/122251104"/>
    <hyperlink ref="F124" r:id="rId9" display="https://podminky.urs.cz/item/CS_URS_2023_01/122251405"/>
    <hyperlink ref="F127" r:id="rId10" display="https://podminky.urs.cz/item/CS_URS_2023_01/122151405"/>
    <hyperlink ref="F130" r:id="rId11" display="https://podminky.urs.cz/item/CS_URS_2023_01/132251103"/>
    <hyperlink ref="F133" r:id="rId12" display="https://podminky.urs.cz/item/CS_URS_2023_01/162201402"/>
    <hyperlink ref="F136" r:id="rId13" display="https://podminky.urs.cz/item/CS_URS_2023_01/162351103"/>
    <hyperlink ref="F139" r:id="rId14" display="https://podminky.urs.cz/item/CS_URS_2023_01/162351104"/>
    <hyperlink ref="F141" r:id="rId15" display="https://podminky.urs.cz/item/CS_URS_2023_01/162651112"/>
    <hyperlink ref="F143" r:id="rId16" display="https://podminky.urs.cz/item/CS_URS_2023_01/162651112"/>
    <hyperlink ref="F146" r:id="rId17" display="https://podminky.urs.cz/item/CS_URS_2023_01/162651112"/>
    <hyperlink ref="F149" r:id="rId18" display="https://podminky.urs.cz/item/CS_URS_2023_01/162651112"/>
    <hyperlink ref="F152" r:id="rId19" display="https://podminky.urs.cz/item/CS_URS_2023_01/162651112"/>
    <hyperlink ref="F155" r:id="rId20" display="https://podminky.urs.cz/item/CS_URS_2023_01/162651112"/>
    <hyperlink ref="F158" r:id="rId21" display="https://podminky.urs.cz/item/CS_URS_2023_01/171152111"/>
    <hyperlink ref="F160" r:id="rId22" display="https://podminky.urs.cz/item/CS_URS_2023_01/171251201"/>
    <hyperlink ref="F163" r:id="rId23" display="https://podminky.urs.cz/item/CS_URS_2023_01/171251201"/>
    <hyperlink ref="F166" r:id="rId24" display="https://podminky.urs.cz/item/CS_URS_2023_01/171251201"/>
    <hyperlink ref="F169" r:id="rId25" display="https://podminky.urs.cz/item/CS_URS_2023_01/171251201"/>
    <hyperlink ref="F172" r:id="rId26" display="https://podminky.urs.cz/item/CS_URS_2023_01/171251201"/>
    <hyperlink ref="F175" r:id="rId27" display="https://podminky.urs.cz/item/CS_URS_2023_01/171251201"/>
    <hyperlink ref="F178" r:id="rId28" display="https://podminky.urs.cz/item/CS_URS_2023_01/171201231"/>
    <hyperlink ref="F181" r:id="rId29" display="https://podminky.urs.cz/item/CS_URS_2023_01/171201231"/>
    <hyperlink ref="F184" r:id="rId30" display="https://podminky.urs.cz/item/CS_URS_2023_01/171201231"/>
    <hyperlink ref="F187" r:id="rId31" display="https://podminky.urs.cz/item/CS_URS_2023_01/171201231"/>
    <hyperlink ref="F190" r:id="rId32" display="https://podminky.urs.cz/item/CS_URS_2023_01/171201231"/>
    <hyperlink ref="F193" r:id="rId33" display="https://podminky.urs.cz/item/CS_URS_2023_01/171201231"/>
    <hyperlink ref="F196" r:id="rId34" display="https://podminky.urs.cz/item/CS_URS_2023_01/175151101"/>
    <hyperlink ref="F201" r:id="rId35" display="https://podminky.urs.cz/item/CS_URS_2023_01/181101131"/>
    <hyperlink ref="F204" r:id="rId36" display="https://podminky.urs.cz/item/CS_URS_2023_01/181101131"/>
    <hyperlink ref="F207" r:id="rId37" display="https://podminky.urs.cz/item/CS_URS_2023_01/181101131"/>
    <hyperlink ref="F210" r:id="rId38" display="https://podminky.urs.cz/item/CS_URS_2023_01/181101131"/>
    <hyperlink ref="F213" r:id="rId39" display="https://podminky.urs.cz/item/CS_URS_2023_01/181101141"/>
    <hyperlink ref="F216" r:id="rId40" display="https://podminky.urs.cz/item/CS_URS_2023_01/181951112"/>
    <hyperlink ref="F219" r:id="rId41" display="https://podminky.urs.cz/item/CS_URS_2023_01/181951112"/>
    <hyperlink ref="F222" r:id="rId42" display="https://podminky.urs.cz/item/CS_URS_2023_01/181351113"/>
    <hyperlink ref="F224" r:id="rId43" display="https://podminky.urs.cz/item/CS_URS_2023_01/181451311"/>
    <hyperlink ref="F228" r:id="rId44" display="https://podminky.urs.cz/item/CS_URS_2023_01/181951112"/>
    <hyperlink ref="F232" r:id="rId45" display="https://podminky.urs.cz/item/CS_URS_2023_01/211531111"/>
    <hyperlink ref="F235" r:id="rId46" display="https://podminky.urs.cz/item/CS_URS_2023_01/212751106"/>
    <hyperlink ref="F238" r:id="rId47" display="https://podminky.urs.cz/item/CS_URS_2023_01/213141112"/>
    <hyperlink ref="F244" r:id="rId48" display="https://podminky.urs.cz/item/CS_URS_2023_01/213141112"/>
    <hyperlink ref="F249" r:id="rId49" display="https://podminky.urs.cz/item/CS_URS_2023_01/213141112"/>
    <hyperlink ref="F254" r:id="rId50" display="https://podminky.urs.cz/item/CS_URS_2023_01/274311127"/>
    <hyperlink ref="F257" r:id="rId51" display="https://podminky.urs.cz/item/CS_URS_2023_01/274311128"/>
    <hyperlink ref="F261" r:id="rId52" display="https://podminky.urs.cz/item/CS_URS_2023_01/451313511"/>
    <hyperlink ref="F264" r:id="rId53" display="https://podminky.urs.cz/item/CS_URS_2023_01/462511111"/>
    <hyperlink ref="F268" r:id="rId54" display="https://podminky.urs.cz/item/CS_URS_2023_01/564231111"/>
    <hyperlink ref="F270" r:id="rId55" display="https://podminky.urs.cz/item/CS_URS_2023_01/564681111"/>
    <hyperlink ref="F273" r:id="rId56" display="https://podminky.urs.cz/item/CS_URS_2023_01/564762111"/>
    <hyperlink ref="F276" r:id="rId57" display="https://podminky.urs.cz/item/CS_URS_2023_01/564762111"/>
    <hyperlink ref="F279" r:id="rId58" display="https://podminky.urs.cz/item/CS_URS_2023_01/564851111"/>
    <hyperlink ref="F282" r:id="rId59" display="https://podminky.urs.cz/item/CS_URS_2023_01/564861111"/>
    <hyperlink ref="F285" r:id="rId60" display="https://podminky.urs.cz/item/CS_URS_2023_01/564861111"/>
    <hyperlink ref="F288" r:id="rId61" display="https://podminky.urs.cz/item/CS_URS_2023_01/564861111"/>
    <hyperlink ref="F291" r:id="rId62" display="https://podminky.urs.cz/item/CS_URS_2023_01/564861111"/>
    <hyperlink ref="F294" r:id="rId63" display="https://podminky.urs.cz/item/CS_URS_2023_01/564952111"/>
    <hyperlink ref="F297" r:id="rId64" display="https://podminky.urs.cz/item/CS_URS_2023_01/565155121"/>
    <hyperlink ref="F300" r:id="rId65" display="https://podminky.urs.cz/item/CS_URS_2023_01/569831111"/>
    <hyperlink ref="F303" r:id="rId66" display="https://podminky.urs.cz/item/CS_URS_2023_01/571903111"/>
    <hyperlink ref="F305" r:id="rId67" display="https://podminky.urs.cz/item/CS_URS_2023_01/571903111"/>
    <hyperlink ref="F308" r:id="rId68" display="https://podminky.urs.cz/item/CS_URS_2023_01/571906111"/>
    <hyperlink ref="F310" r:id="rId69" display="https://podminky.urs.cz/item/CS_URS_2023_01/571906111"/>
    <hyperlink ref="F313" r:id="rId70" display="https://podminky.urs.cz/item/CS_URS_2023_01/573111111"/>
    <hyperlink ref="F316" r:id="rId71" display="https://podminky.urs.cz/item/CS_URS_2023_01/573211107"/>
    <hyperlink ref="F319" r:id="rId72" display="https://podminky.urs.cz/item/CS_URS_2023_01/577134121"/>
    <hyperlink ref="F322" r:id="rId73" display="https://podminky.urs.cz/item/CS_URS_2023_01/594511112"/>
    <hyperlink ref="F325" r:id="rId74" display="https://podminky.urs.cz/item/CS_URS_2023_01/599632111"/>
    <hyperlink ref="F329" r:id="rId75" display="https://podminky.urs.cz/item/CS_URS_2023_01/820441113"/>
    <hyperlink ref="F333" r:id="rId76" display="https://podminky.urs.cz/item/CS_URS_2023_01/919441221"/>
    <hyperlink ref="F335" r:id="rId77" display="https://podminky.urs.cz/item/CS_URS_2023_01/919521140"/>
    <hyperlink ref="F339" r:id="rId78" display="https://podminky.urs.cz/item/CS_URS_2023_01/938902112"/>
    <hyperlink ref="F343" r:id="rId79" display="https://podminky.urs.cz/item/CS_URS_2023_01/997013655"/>
    <hyperlink ref="F345" r:id="rId80" display="https://podminky.urs.cz/item/CS_URS_2023_01/997221551"/>
    <hyperlink ref="F347" r:id="rId81" display="https://podminky.urs.cz/item/CS_URS_2023_01/997221559"/>
    <hyperlink ref="F351" r:id="rId82" display="https://podminky.urs.cz/item/CS_URS_2023_01/998225111"/>
    <hyperlink ref="F355" r:id="rId83" display="https://podminky.urs.cz/item/CS_URS_2023_01/011314000"/>
    <hyperlink ref="F357" r:id="rId84" display="https://podminky.urs.cz/item/CS_URS_2023_01/011701000AD"/>
    <hyperlink ref="F359" r:id="rId85" display="https://podminky.urs.cz/item/CS_URS_2023_01/012103000"/>
    <hyperlink ref="F362" r:id="rId86" display="https://podminky.urs.cz/item/CS_URS_2023_01/012203000"/>
    <hyperlink ref="F364" r:id="rId87" display="https://podminky.urs.cz/item/CS_URS_2023_01/012303000"/>
    <hyperlink ref="F366" r:id="rId88" display="https://podminky.urs.cz/item/CS_URS_2023_01/013254000"/>
    <hyperlink ref="F369" r:id="rId89" display="https://podminky.urs.cz/item/CS_URS_2023_01/032002000"/>
    <hyperlink ref="F371" r:id="rId90" display="https://podminky.urs.cz/item/CS_URS_2023_01/034503000"/>
    <hyperlink ref="F374" r:id="rId91" display="https://podminky.urs.cz/item/CS_URS_2023_01/042903000"/>
    <hyperlink ref="F377" r:id="rId92" display="https://podminky.urs.cz/item/CS_URS_2023_01/062002000"/>
    <hyperlink ref="F380" r:id="rId93" display="https://podminky.urs.cz/item/CS_URS_2023_01/070001000"/>
    <hyperlink ref="F384" r:id="rId94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938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ROUND(J91,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ROUND((SUM(BE91:BE225)),  2)</f>
        <v>0</v>
      </c>
      <c r="G33" s="37"/>
      <c r="H33" s="37"/>
      <c r="I33" s="156">
        <v>0.20999999999999999</v>
      </c>
      <c r="J33" s="155">
        <f>ROUND(((SUM(BE91:BE225))*I33),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ROUND((SUM(BF91:BF225)),  2)</f>
        <v>0</v>
      </c>
      <c r="G34" s="37"/>
      <c r="H34" s="37"/>
      <c r="I34" s="156">
        <v>0.14999999999999999</v>
      </c>
      <c r="J34" s="155">
        <f>ROUND(((SUM(BF91:BF225))*I34),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ROUND((SUM(BG91:BG225)),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ROUND((SUM(BH91:BH225)),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ROUND((SUM(BI91:BI225)),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202303053 - SO 103 - Polní cesta VPC 10 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J92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J93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141</v>
      </c>
      <c r="E62" s="181"/>
      <c r="F62" s="181"/>
      <c r="G62" s="181"/>
      <c r="H62" s="181"/>
      <c r="I62" s="181"/>
      <c r="J62" s="182">
        <f>J159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143</v>
      </c>
      <c r="E63" s="181"/>
      <c r="F63" s="181"/>
      <c r="G63" s="181"/>
      <c r="H63" s="181"/>
      <c r="I63" s="181"/>
      <c r="J63" s="182">
        <f>J176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147</v>
      </c>
      <c r="E64" s="181"/>
      <c r="F64" s="181"/>
      <c r="G64" s="181"/>
      <c r="H64" s="181"/>
      <c r="I64" s="181"/>
      <c r="J64" s="182">
        <f>J190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3"/>
      <c r="C65" s="174"/>
      <c r="D65" s="175" t="s">
        <v>148</v>
      </c>
      <c r="E65" s="176"/>
      <c r="F65" s="176"/>
      <c r="G65" s="176"/>
      <c r="H65" s="176"/>
      <c r="I65" s="176"/>
      <c r="J65" s="177">
        <f>J193</f>
        <v>0</v>
      </c>
      <c r="K65" s="174"/>
      <c r="L65" s="17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9"/>
      <c r="C66" s="124"/>
      <c r="D66" s="180" t="s">
        <v>149</v>
      </c>
      <c r="E66" s="181"/>
      <c r="F66" s="181"/>
      <c r="G66" s="181"/>
      <c r="H66" s="181"/>
      <c r="I66" s="181"/>
      <c r="J66" s="182">
        <f>J194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150</v>
      </c>
      <c r="E67" s="181"/>
      <c r="F67" s="181"/>
      <c r="G67" s="181"/>
      <c r="H67" s="181"/>
      <c r="I67" s="181"/>
      <c r="J67" s="182">
        <f>J208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151</v>
      </c>
      <c r="E68" s="181"/>
      <c r="F68" s="181"/>
      <c r="G68" s="181"/>
      <c r="H68" s="181"/>
      <c r="I68" s="181"/>
      <c r="J68" s="182">
        <f>J213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152</v>
      </c>
      <c r="E69" s="181"/>
      <c r="F69" s="181"/>
      <c r="G69" s="181"/>
      <c r="H69" s="181"/>
      <c r="I69" s="181"/>
      <c r="J69" s="182">
        <f>J216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153</v>
      </c>
      <c r="E70" s="181"/>
      <c r="F70" s="181"/>
      <c r="G70" s="181"/>
      <c r="H70" s="181"/>
      <c r="I70" s="181"/>
      <c r="J70" s="182">
        <f>J219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154</v>
      </c>
      <c r="E71" s="181"/>
      <c r="F71" s="181"/>
      <c r="G71" s="181"/>
      <c r="H71" s="181"/>
      <c r="I71" s="181"/>
      <c r="J71" s="182">
        <f>J223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155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8" t="str">
        <f>E7</f>
        <v>Polní cesty stavby D6 v k.ú. Řevničov(CU2023/1)</v>
      </c>
      <c r="F81" s="31"/>
      <c r="G81" s="31"/>
      <c r="H81" s="31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131</v>
      </c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 xml:space="preserve">202303053 - SO 103 - Polní cesta VPC 10 </v>
      </c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>Řevníčov</v>
      </c>
      <c r="G85" s="39"/>
      <c r="H85" s="39"/>
      <c r="I85" s="31" t="s">
        <v>23</v>
      </c>
      <c r="J85" s="71" t="str">
        <f>IF(J12="","",J12)</f>
        <v>18. 4. 2020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>Státní pozemkový úřad</v>
      </c>
      <c r="G87" s="39"/>
      <c r="H87" s="39"/>
      <c r="I87" s="31" t="s">
        <v>33</v>
      </c>
      <c r="J87" s="35" t="str">
        <f>E21</f>
        <v>S-pro servis s.r.o.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IF(E18="","",E18)</f>
        <v>Vyplň údaj</v>
      </c>
      <c r="G88" s="39"/>
      <c r="H88" s="39"/>
      <c r="I88" s="31" t="s">
        <v>38</v>
      </c>
      <c r="J88" s="35" t="str">
        <f>E24</f>
        <v xml:space="preserve"> 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84"/>
      <c r="B90" s="185"/>
      <c r="C90" s="186" t="s">
        <v>156</v>
      </c>
      <c r="D90" s="187" t="s">
        <v>61</v>
      </c>
      <c r="E90" s="187" t="s">
        <v>57</v>
      </c>
      <c r="F90" s="187" t="s">
        <v>58</v>
      </c>
      <c r="G90" s="187" t="s">
        <v>157</v>
      </c>
      <c r="H90" s="187" t="s">
        <v>158</v>
      </c>
      <c r="I90" s="187" t="s">
        <v>159</v>
      </c>
      <c r="J90" s="187" t="s">
        <v>137</v>
      </c>
      <c r="K90" s="188" t="s">
        <v>160</v>
      </c>
      <c r="L90" s="189"/>
      <c r="M90" s="91" t="s">
        <v>19</v>
      </c>
      <c r="N90" s="92" t="s">
        <v>46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39"/>
      <c r="J91" s="190">
        <f>BK91</f>
        <v>0</v>
      </c>
      <c r="K91" s="39"/>
      <c r="L91" s="43"/>
      <c r="M91" s="94"/>
      <c r="N91" s="191"/>
      <c r="O91" s="95"/>
      <c r="P91" s="192">
        <f>P92+P193</f>
        <v>0</v>
      </c>
      <c r="Q91" s="95"/>
      <c r="R91" s="192">
        <f>R92+R193</f>
        <v>3792.8233208500001</v>
      </c>
      <c r="S91" s="95"/>
      <c r="T91" s="193">
        <f>T92+T193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75</v>
      </c>
      <c r="AU91" s="16" t="s">
        <v>138</v>
      </c>
      <c r="BK91" s="194">
        <f>BK92+BK193</f>
        <v>0</v>
      </c>
    </row>
    <row r="92" s="12" customFormat="1" ht="25.92" customHeight="1">
      <c r="A92" s="12"/>
      <c r="B92" s="195"/>
      <c r="C92" s="196"/>
      <c r="D92" s="197" t="s">
        <v>75</v>
      </c>
      <c r="E92" s="198" t="s">
        <v>168</v>
      </c>
      <c r="F92" s="198" t="s">
        <v>169</v>
      </c>
      <c r="G92" s="196"/>
      <c r="H92" s="196"/>
      <c r="I92" s="199"/>
      <c r="J92" s="200">
        <f>BK92</f>
        <v>0</v>
      </c>
      <c r="K92" s="196"/>
      <c r="L92" s="201"/>
      <c r="M92" s="202"/>
      <c r="N92" s="203"/>
      <c r="O92" s="203"/>
      <c r="P92" s="204">
        <f>P93+P159+P176+P190</f>
        <v>0</v>
      </c>
      <c r="Q92" s="203"/>
      <c r="R92" s="204">
        <f>R93+R159+R176+R190</f>
        <v>3792.8233208500001</v>
      </c>
      <c r="S92" s="203"/>
      <c r="T92" s="205">
        <f>T93+T159+T176+T190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6" t="s">
        <v>83</v>
      </c>
      <c r="AT92" s="207" t="s">
        <v>75</v>
      </c>
      <c r="AU92" s="207" t="s">
        <v>76</v>
      </c>
      <c r="AY92" s="206" t="s">
        <v>170</v>
      </c>
      <c r="BK92" s="208">
        <f>BK93+BK159+BK176+BK190</f>
        <v>0</v>
      </c>
    </row>
    <row r="93" s="12" customFormat="1" ht="22.8" customHeight="1">
      <c r="A93" s="12"/>
      <c r="B93" s="195"/>
      <c r="C93" s="196"/>
      <c r="D93" s="197" t="s">
        <v>75</v>
      </c>
      <c r="E93" s="209" t="s">
        <v>83</v>
      </c>
      <c r="F93" s="209" t="s">
        <v>171</v>
      </c>
      <c r="G93" s="196"/>
      <c r="H93" s="196"/>
      <c r="I93" s="199"/>
      <c r="J93" s="210">
        <f>BK93</f>
        <v>0</v>
      </c>
      <c r="K93" s="196"/>
      <c r="L93" s="201"/>
      <c r="M93" s="202"/>
      <c r="N93" s="203"/>
      <c r="O93" s="203"/>
      <c r="P93" s="204">
        <f>SUM(P94:P158)</f>
        <v>0</v>
      </c>
      <c r="Q93" s="203"/>
      <c r="R93" s="204">
        <f>SUM(R94:R158)</f>
        <v>63.795924999999997</v>
      </c>
      <c r="S93" s="203"/>
      <c r="T93" s="205">
        <f>SUM(T94:T158)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6" t="s">
        <v>83</v>
      </c>
      <c r="AT93" s="207" t="s">
        <v>75</v>
      </c>
      <c r="AU93" s="207" t="s">
        <v>83</v>
      </c>
      <c r="AY93" s="206" t="s">
        <v>170</v>
      </c>
      <c r="BK93" s="208">
        <f>SUM(BK94:BK158)</f>
        <v>0</v>
      </c>
    </row>
    <row r="94" s="2" customFormat="1" ht="37.8" customHeight="1">
      <c r="A94" s="37"/>
      <c r="B94" s="38"/>
      <c r="C94" s="211" t="s">
        <v>83</v>
      </c>
      <c r="D94" s="211" t="s">
        <v>172</v>
      </c>
      <c r="E94" s="212" t="s">
        <v>508</v>
      </c>
      <c r="F94" s="213" t="s">
        <v>509</v>
      </c>
      <c r="G94" s="214" t="s">
        <v>175</v>
      </c>
      <c r="H94" s="215">
        <v>3922.0340000000001</v>
      </c>
      <c r="I94" s="216"/>
      <c r="J94" s="217">
        <f>ROUND(I94*H94,2)</f>
        <v>0</v>
      </c>
      <c r="K94" s="213" t="s">
        <v>176</v>
      </c>
      <c r="L94" s="43"/>
      <c r="M94" s="218" t="s">
        <v>19</v>
      </c>
      <c r="N94" s="219" t="s">
        <v>47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177</v>
      </c>
      <c r="AT94" s="222" t="s">
        <v>172</v>
      </c>
      <c r="AU94" s="222" t="s">
        <v>85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83</v>
      </c>
      <c r="BK94" s="223">
        <f>ROUND(I94*H94,2)</f>
        <v>0</v>
      </c>
      <c r="BL94" s="16" t="s">
        <v>177</v>
      </c>
      <c r="BM94" s="222" t="s">
        <v>939</v>
      </c>
    </row>
    <row r="95" s="2" customFormat="1">
      <c r="A95" s="37"/>
      <c r="B95" s="38"/>
      <c r="C95" s="39"/>
      <c r="D95" s="224" t="s">
        <v>179</v>
      </c>
      <c r="E95" s="39"/>
      <c r="F95" s="225" t="s">
        <v>511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179</v>
      </c>
      <c r="AU95" s="16" t="s">
        <v>85</v>
      </c>
    </row>
    <row r="96" s="2" customFormat="1" ht="16.5" customHeight="1">
      <c r="A96" s="37"/>
      <c r="B96" s="38"/>
      <c r="C96" s="231" t="s">
        <v>85</v>
      </c>
      <c r="D96" s="231" t="s">
        <v>240</v>
      </c>
      <c r="E96" s="232" t="s">
        <v>512</v>
      </c>
      <c r="F96" s="233" t="s">
        <v>940</v>
      </c>
      <c r="G96" s="234" t="s">
        <v>225</v>
      </c>
      <c r="H96" s="235">
        <v>63.729999999999997</v>
      </c>
      <c r="I96" s="236"/>
      <c r="J96" s="237">
        <f>ROUND(I96*H96,2)</f>
        <v>0</v>
      </c>
      <c r="K96" s="233" t="s">
        <v>176</v>
      </c>
      <c r="L96" s="238"/>
      <c r="M96" s="239" t="s">
        <v>19</v>
      </c>
      <c r="N96" s="240" t="s">
        <v>47</v>
      </c>
      <c r="O96" s="83"/>
      <c r="P96" s="220">
        <f>O96*H96</f>
        <v>0</v>
      </c>
      <c r="Q96" s="220">
        <v>1</v>
      </c>
      <c r="R96" s="220">
        <f>Q96*H96</f>
        <v>63.729999999999997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211</v>
      </c>
      <c r="AT96" s="222" t="s">
        <v>240</v>
      </c>
      <c r="AU96" s="222" t="s">
        <v>85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83</v>
      </c>
      <c r="BK96" s="223">
        <f>ROUND(I96*H96,2)</f>
        <v>0</v>
      </c>
      <c r="BL96" s="16" t="s">
        <v>177</v>
      </c>
      <c r="BM96" s="222" t="s">
        <v>941</v>
      </c>
    </row>
    <row r="97" s="2" customFormat="1">
      <c r="A97" s="37"/>
      <c r="B97" s="38"/>
      <c r="C97" s="39"/>
      <c r="D97" s="229" t="s">
        <v>181</v>
      </c>
      <c r="E97" s="39"/>
      <c r="F97" s="230" t="s">
        <v>942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181</v>
      </c>
      <c r="AU97" s="16" t="s">
        <v>85</v>
      </c>
    </row>
    <row r="98" s="2" customFormat="1" ht="16.5" customHeight="1">
      <c r="A98" s="37"/>
      <c r="B98" s="38"/>
      <c r="C98" s="211" t="s">
        <v>188</v>
      </c>
      <c r="D98" s="211" t="s">
        <v>172</v>
      </c>
      <c r="E98" s="212" t="s">
        <v>943</v>
      </c>
      <c r="F98" s="213" t="s">
        <v>944</v>
      </c>
      <c r="G98" s="214" t="s">
        <v>175</v>
      </c>
      <c r="H98" s="215">
        <v>2263.75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47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85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83</v>
      </c>
      <c r="BK98" s="223">
        <f>ROUND(I98*H98,2)</f>
        <v>0</v>
      </c>
      <c r="BL98" s="16" t="s">
        <v>177</v>
      </c>
      <c r="BM98" s="222" t="s">
        <v>945</v>
      </c>
    </row>
    <row r="99" s="2" customFormat="1">
      <c r="A99" s="37"/>
      <c r="B99" s="38"/>
      <c r="C99" s="39"/>
      <c r="D99" s="224" t="s">
        <v>179</v>
      </c>
      <c r="E99" s="39"/>
      <c r="F99" s="225" t="s">
        <v>946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85</v>
      </c>
    </row>
    <row r="100" s="2" customFormat="1" ht="21.75" customHeight="1">
      <c r="A100" s="37"/>
      <c r="B100" s="38"/>
      <c r="C100" s="211" t="s">
        <v>177</v>
      </c>
      <c r="D100" s="211" t="s">
        <v>172</v>
      </c>
      <c r="E100" s="212" t="s">
        <v>195</v>
      </c>
      <c r="F100" s="213" t="s">
        <v>196</v>
      </c>
      <c r="G100" s="214" t="s">
        <v>191</v>
      </c>
      <c r="H100" s="215">
        <v>1004.899</v>
      </c>
      <c r="I100" s="216"/>
      <c r="J100" s="217">
        <f>ROUND(I100*H100,2)</f>
        <v>0</v>
      </c>
      <c r="K100" s="213" t="s">
        <v>176</v>
      </c>
      <c r="L100" s="43"/>
      <c r="M100" s="218" t="s">
        <v>19</v>
      </c>
      <c r="N100" s="219" t="s">
        <v>47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177</v>
      </c>
      <c r="AT100" s="222" t="s">
        <v>172</v>
      </c>
      <c r="AU100" s="222" t="s">
        <v>85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83</v>
      </c>
      <c r="BK100" s="223">
        <f>ROUND(I100*H100,2)</f>
        <v>0</v>
      </c>
      <c r="BL100" s="16" t="s">
        <v>177</v>
      </c>
      <c r="BM100" s="222" t="s">
        <v>947</v>
      </c>
    </row>
    <row r="101" s="2" customFormat="1">
      <c r="A101" s="37"/>
      <c r="B101" s="38"/>
      <c r="C101" s="39"/>
      <c r="D101" s="224" t="s">
        <v>179</v>
      </c>
      <c r="E101" s="39"/>
      <c r="F101" s="225" t="s">
        <v>198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179</v>
      </c>
      <c r="AU101" s="16" t="s">
        <v>85</v>
      </c>
    </row>
    <row r="102" s="2" customFormat="1">
      <c r="A102" s="37"/>
      <c r="B102" s="38"/>
      <c r="C102" s="39"/>
      <c r="D102" s="229" t="s">
        <v>181</v>
      </c>
      <c r="E102" s="39"/>
      <c r="F102" s="230" t="s">
        <v>550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181</v>
      </c>
      <c r="AU102" s="16" t="s">
        <v>85</v>
      </c>
    </row>
    <row r="103" s="2" customFormat="1" ht="24.15" customHeight="1">
      <c r="A103" s="37"/>
      <c r="B103" s="38"/>
      <c r="C103" s="211" t="s">
        <v>200</v>
      </c>
      <c r="D103" s="211" t="s">
        <v>172</v>
      </c>
      <c r="E103" s="212" t="s">
        <v>948</v>
      </c>
      <c r="F103" s="213" t="s">
        <v>949</v>
      </c>
      <c r="G103" s="214" t="s">
        <v>191</v>
      </c>
      <c r="H103" s="215">
        <v>395.55000000000001</v>
      </c>
      <c r="I103" s="216"/>
      <c r="J103" s="217">
        <f>ROUND(I103*H103,2)</f>
        <v>0</v>
      </c>
      <c r="K103" s="213" t="s">
        <v>176</v>
      </c>
      <c r="L103" s="43"/>
      <c r="M103" s="218" t="s">
        <v>19</v>
      </c>
      <c r="N103" s="219" t="s">
        <v>47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177</v>
      </c>
      <c r="AT103" s="222" t="s">
        <v>172</v>
      </c>
      <c r="AU103" s="222" t="s">
        <v>85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83</v>
      </c>
      <c r="BK103" s="223">
        <f>ROUND(I103*H103,2)</f>
        <v>0</v>
      </c>
      <c r="BL103" s="16" t="s">
        <v>177</v>
      </c>
      <c r="BM103" s="222" t="s">
        <v>950</v>
      </c>
    </row>
    <row r="104" s="2" customFormat="1">
      <c r="A104" s="37"/>
      <c r="B104" s="38"/>
      <c r="C104" s="39"/>
      <c r="D104" s="224" t="s">
        <v>179</v>
      </c>
      <c r="E104" s="39"/>
      <c r="F104" s="225" t="s">
        <v>951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85</v>
      </c>
    </row>
    <row r="105" s="2" customFormat="1">
      <c r="A105" s="37"/>
      <c r="B105" s="38"/>
      <c r="C105" s="39"/>
      <c r="D105" s="229" t="s">
        <v>181</v>
      </c>
      <c r="E105" s="39"/>
      <c r="F105" s="230" t="s">
        <v>952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181</v>
      </c>
      <c r="AU105" s="16" t="s">
        <v>85</v>
      </c>
    </row>
    <row r="106" s="2" customFormat="1" ht="24.15" customHeight="1">
      <c r="A106" s="37"/>
      <c r="B106" s="38"/>
      <c r="C106" s="211" t="s">
        <v>203</v>
      </c>
      <c r="D106" s="211" t="s">
        <v>172</v>
      </c>
      <c r="E106" s="212" t="s">
        <v>953</v>
      </c>
      <c r="F106" s="213" t="s">
        <v>954</v>
      </c>
      <c r="G106" s="214" t="s">
        <v>191</v>
      </c>
      <c r="H106" s="215">
        <v>2</v>
      </c>
      <c r="I106" s="216"/>
      <c r="J106" s="217">
        <f>ROUND(I106*H106,2)</f>
        <v>0</v>
      </c>
      <c r="K106" s="213" t="s">
        <v>176</v>
      </c>
      <c r="L106" s="43"/>
      <c r="M106" s="218" t="s">
        <v>19</v>
      </c>
      <c r="N106" s="219" t="s">
        <v>47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177</v>
      </c>
      <c r="AT106" s="222" t="s">
        <v>172</v>
      </c>
      <c r="AU106" s="222" t="s">
        <v>85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83</v>
      </c>
      <c r="BK106" s="223">
        <f>ROUND(I106*H106,2)</f>
        <v>0</v>
      </c>
      <c r="BL106" s="16" t="s">
        <v>177</v>
      </c>
      <c r="BM106" s="222" t="s">
        <v>955</v>
      </c>
    </row>
    <row r="107" s="2" customFormat="1">
      <c r="A107" s="37"/>
      <c r="B107" s="38"/>
      <c r="C107" s="39"/>
      <c r="D107" s="224" t="s">
        <v>179</v>
      </c>
      <c r="E107" s="39"/>
      <c r="F107" s="225" t="s">
        <v>956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179</v>
      </c>
      <c r="AU107" s="16" t="s">
        <v>85</v>
      </c>
    </row>
    <row r="108" s="2" customFormat="1">
      <c r="A108" s="37"/>
      <c r="B108" s="38"/>
      <c r="C108" s="39"/>
      <c r="D108" s="229" t="s">
        <v>181</v>
      </c>
      <c r="E108" s="39"/>
      <c r="F108" s="230" t="s">
        <v>957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181</v>
      </c>
      <c r="AU108" s="16" t="s">
        <v>85</v>
      </c>
    </row>
    <row r="109" s="2" customFormat="1" ht="24.15" customHeight="1">
      <c r="A109" s="37"/>
      <c r="B109" s="38"/>
      <c r="C109" s="211" t="s">
        <v>209</v>
      </c>
      <c r="D109" s="211" t="s">
        <v>172</v>
      </c>
      <c r="E109" s="212" t="s">
        <v>741</v>
      </c>
      <c r="F109" s="213" t="s">
        <v>742</v>
      </c>
      <c r="G109" s="214" t="s">
        <v>191</v>
      </c>
      <c r="H109" s="215">
        <v>120.8</v>
      </c>
      <c r="I109" s="216"/>
      <c r="J109" s="217">
        <f>ROUND(I109*H109,2)</f>
        <v>0</v>
      </c>
      <c r="K109" s="213" t="s">
        <v>176</v>
      </c>
      <c r="L109" s="43"/>
      <c r="M109" s="218" t="s">
        <v>19</v>
      </c>
      <c r="N109" s="219" t="s">
        <v>47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177</v>
      </c>
      <c r="AT109" s="222" t="s">
        <v>172</v>
      </c>
      <c r="AU109" s="222" t="s">
        <v>85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83</v>
      </c>
      <c r="BK109" s="223">
        <f>ROUND(I109*H109,2)</f>
        <v>0</v>
      </c>
      <c r="BL109" s="16" t="s">
        <v>177</v>
      </c>
      <c r="BM109" s="222" t="s">
        <v>958</v>
      </c>
    </row>
    <row r="110" s="2" customFormat="1">
      <c r="A110" s="37"/>
      <c r="B110" s="38"/>
      <c r="C110" s="39"/>
      <c r="D110" s="224" t="s">
        <v>179</v>
      </c>
      <c r="E110" s="39"/>
      <c r="F110" s="225" t="s">
        <v>744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85</v>
      </c>
    </row>
    <row r="111" s="2" customFormat="1">
      <c r="A111" s="37"/>
      <c r="B111" s="38"/>
      <c r="C111" s="39"/>
      <c r="D111" s="229" t="s">
        <v>181</v>
      </c>
      <c r="E111" s="39"/>
      <c r="F111" s="230" t="s">
        <v>959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181</v>
      </c>
      <c r="AU111" s="16" t="s">
        <v>85</v>
      </c>
    </row>
    <row r="112" s="2" customFormat="1" ht="24.15" customHeight="1">
      <c r="A112" s="37"/>
      <c r="B112" s="38"/>
      <c r="C112" s="211" t="s">
        <v>211</v>
      </c>
      <c r="D112" s="211" t="s">
        <v>172</v>
      </c>
      <c r="E112" s="212" t="s">
        <v>960</v>
      </c>
      <c r="F112" s="213" t="s">
        <v>961</v>
      </c>
      <c r="G112" s="214" t="s">
        <v>191</v>
      </c>
      <c r="H112" s="215">
        <v>2.2400000000000002</v>
      </c>
      <c r="I112" s="216"/>
      <c r="J112" s="217">
        <f>ROUND(I112*H112,2)</f>
        <v>0</v>
      </c>
      <c r="K112" s="213" t="s">
        <v>176</v>
      </c>
      <c r="L112" s="43"/>
      <c r="M112" s="218" t="s">
        <v>19</v>
      </c>
      <c r="N112" s="219" t="s">
        <v>47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177</v>
      </c>
      <c r="AT112" s="222" t="s">
        <v>172</v>
      </c>
      <c r="AU112" s="222" t="s">
        <v>85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83</v>
      </c>
      <c r="BK112" s="223">
        <f>ROUND(I112*H112,2)</f>
        <v>0</v>
      </c>
      <c r="BL112" s="16" t="s">
        <v>177</v>
      </c>
      <c r="BM112" s="222" t="s">
        <v>962</v>
      </c>
    </row>
    <row r="113" s="2" customFormat="1">
      <c r="A113" s="37"/>
      <c r="B113" s="38"/>
      <c r="C113" s="39"/>
      <c r="D113" s="224" t="s">
        <v>179</v>
      </c>
      <c r="E113" s="39"/>
      <c r="F113" s="225" t="s">
        <v>963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179</v>
      </c>
      <c r="AU113" s="16" t="s">
        <v>85</v>
      </c>
    </row>
    <row r="114" s="2" customFormat="1">
      <c r="A114" s="37"/>
      <c r="B114" s="38"/>
      <c r="C114" s="39"/>
      <c r="D114" s="229" t="s">
        <v>181</v>
      </c>
      <c r="E114" s="39"/>
      <c r="F114" s="230" t="s">
        <v>964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181</v>
      </c>
      <c r="AU114" s="16" t="s">
        <v>85</v>
      </c>
    </row>
    <row r="115" s="2" customFormat="1" ht="37.8" customHeight="1">
      <c r="A115" s="37"/>
      <c r="B115" s="38"/>
      <c r="C115" s="211" t="s">
        <v>213</v>
      </c>
      <c r="D115" s="211" t="s">
        <v>172</v>
      </c>
      <c r="E115" s="212" t="s">
        <v>752</v>
      </c>
      <c r="F115" s="213" t="s">
        <v>753</v>
      </c>
      <c r="G115" s="214" t="s">
        <v>191</v>
      </c>
      <c r="H115" s="215">
        <v>395.55000000000001</v>
      </c>
      <c r="I115" s="216"/>
      <c r="J115" s="217">
        <f>ROUND(I115*H115,2)</f>
        <v>0</v>
      </c>
      <c r="K115" s="213" t="s">
        <v>176</v>
      </c>
      <c r="L115" s="43"/>
      <c r="M115" s="218" t="s">
        <v>19</v>
      </c>
      <c r="N115" s="219" t="s">
        <v>47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177</v>
      </c>
      <c r="AT115" s="222" t="s">
        <v>172</v>
      </c>
      <c r="AU115" s="222" t="s">
        <v>85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83</v>
      </c>
      <c r="BK115" s="223">
        <f>ROUND(I115*H115,2)</f>
        <v>0</v>
      </c>
      <c r="BL115" s="16" t="s">
        <v>177</v>
      </c>
      <c r="BM115" s="222" t="s">
        <v>965</v>
      </c>
    </row>
    <row r="116" s="2" customFormat="1">
      <c r="A116" s="37"/>
      <c r="B116" s="38"/>
      <c r="C116" s="39"/>
      <c r="D116" s="224" t="s">
        <v>179</v>
      </c>
      <c r="E116" s="39"/>
      <c r="F116" s="225" t="s">
        <v>755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85</v>
      </c>
    </row>
    <row r="117" s="2" customFormat="1" ht="37.8" customHeight="1">
      <c r="A117" s="37"/>
      <c r="B117" s="38"/>
      <c r="C117" s="211" t="s">
        <v>218</v>
      </c>
      <c r="D117" s="211" t="s">
        <v>172</v>
      </c>
      <c r="E117" s="212" t="s">
        <v>204</v>
      </c>
      <c r="F117" s="213" t="s">
        <v>205</v>
      </c>
      <c r="G117" s="214" t="s">
        <v>191</v>
      </c>
      <c r="H117" s="215">
        <v>1004.899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47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177</v>
      </c>
      <c r="AT117" s="222" t="s">
        <v>172</v>
      </c>
      <c r="AU117" s="222" t="s">
        <v>85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83</v>
      </c>
      <c r="BK117" s="223">
        <f>ROUND(I117*H117,2)</f>
        <v>0</v>
      </c>
      <c r="BL117" s="16" t="s">
        <v>177</v>
      </c>
      <c r="BM117" s="222" t="s">
        <v>966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207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85</v>
      </c>
    </row>
    <row r="119" s="2" customFormat="1" ht="37.8" customHeight="1">
      <c r="A119" s="37"/>
      <c r="B119" s="38"/>
      <c r="C119" s="211" t="s">
        <v>220</v>
      </c>
      <c r="D119" s="211" t="s">
        <v>172</v>
      </c>
      <c r="E119" s="212" t="s">
        <v>204</v>
      </c>
      <c r="F119" s="213" t="s">
        <v>205</v>
      </c>
      <c r="G119" s="214" t="s">
        <v>191</v>
      </c>
      <c r="H119" s="215">
        <v>120.8</v>
      </c>
      <c r="I119" s="216"/>
      <c r="J119" s="217">
        <f>ROUND(I119*H119,2)</f>
        <v>0</v>
      </c>
      <c r="K119" s="213" t="s">
        <v>176</v>
      </c>
      <c r="L119" s="43"/>
      <c r="M119" s="218" t="s">
        <v>19</v>
      </c>
      <c r="N119" s="219" t="s">
        <v>47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177</v>
      </c>
      <c r="AT119" s="222" t="s">
        <v>172</v>
      </c>
      <c r="AU119" s="222" t="s">
        <v>85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83</v>
      </c>
      <c r="BK119" s="223">
        <f>ROUND(I119*H119,2)</f>
        <v>0</v>
      </c>
      <c r="BL119" s="16" t="s">
        <v>177</v>
      </c>
      <c r="BM119" s="222" t="s">
        <v>967</v>
      </c>
    </row>
    <row r="120" s="2" customFormat="1">
      <c r="A120" s="37"/>
      <c r="B120" s="38"/>
      <c r="C120" s="39"/>
      <c r="D120" s="224" t="s">
        <v>179</v>
      </c>
      <c r="E120" s="39"/>
      <c r="F120" s="225" t="s">
        <v>207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85</v>
      </c>
    </row>
    <row r="121" s="2" customFormat="1">
      <c r="A121" s="37"/>
      <c r="B121" s="38"/>
      <c r="C121" s="39"/>
      <c r="D121" s="229" t="s">
        <v>181</v>
      </c>
      <c r="E121" s="39"/>
      <c r="F121" s="230" t="s">
        <v>726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181</v>
      </c>
      <c r="AU121" s="16" t="s">
        <v>85</v>
      </c>
    </row>
    <row r="122" s="2" customFormat="1" ht="37.8" customHeight="1">
      <c r="A122" s="37"/>
      <c r="B122" s="38"/>
      <c r="C122" s="211" t="s">
        <v>222</v>
      </c>
      <c r="D122" s="211" t="s">
        <v>172</v>
      </c>
      <c r="E122" s="212" t="s">
        <v>204</v>
      </c>
      <c r="F122" s="213" t="s">
        <v>205</v>
      </c>
      <c r="G122" s="214" t="s">
        <v>191</v>
      </c>
      <c r="H122" s="215">
        <v>4.2400000000000002</v>
      </c>
      <c r="I122" s="216"/>
      <c r="J122" s="217">
        <f>ROUND(I122*H122,2)</f>
        <v>0</v>
      </c>
      <c r="K122" s="213" t="s">
        <v>176</v>
      </c>
      <c r="L122" s="43"/>
      <c r="M122" s="218" t="s">
        <v>19</v>
      </c>
      <c r="N122" s="219" t="s">
        <v>47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177</v>
      </c>
      <c r="AT122" s="222" t="s">
        <v>172</v>
      </c>
      <c r="AU122" s="222" t="s">
        <v>85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83</v>
      </c>
      <c r="BK122" s="223">
        <f>ROUND(I122*H122,2)</f>
        <v>0</v>
      </c>
      <c r="BL122" s="16" t="s">
        <v>177</v>
      </c>
      <c r="BM122" s="222" t="s">
        <v>968</v>
      </c>
    </row>
    <row r="123" s="2" customFormat="1">
      <c r="A123" s="37"/>
      <c r="B123" s="38"/>
      <c r="C123" s="39"/>
      <c r="D123" s="224" t="s">
        <v>179</v>
      </c>
      <c r="E123" s="39"/>
      <c r="F123" s="225" t="s">
        <v>207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179</v>
      </c>
      <c r="AU123" s="16" t="s">
        <v>85</v>
      </c>
    </row>
    <row r="124" s="2" customFormat="1">
      <c r="A124" s="37"/>
      <c r="B124" s="38"/>
      <c r="C124" s="39"/>
      <c r="D124" s="229" t="s">
        <v>181</v>
      </c>
      <c r="E124" s="39"/>
      <c r="F124" s="230" t="s">
        <v>969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181</v>
      </c>
      <c r="AU124" s="16" t="s">
        <v>85</v>
      </c>
    </row>
    <row r="125" s="2" customFormat="1" ht="37.8" customHeight="1">
      <c r="A125" s="37"/>
      <c r="B125" s="38"/>
      <c r="C125" s="211" t="s">
        <v>229</v>
      </c>
      <c r="D125" s="211" t="s">
        <v>172</v>
      </c>
      <c r="E125" s="212" t="s">
        <v>204</v>
      </c>
      <c r="F125" s="213" t="s">
        <v>205</v>
      </c>
      <c r="G125" s="214" t="s">
        <v>191</v>
      </c>
      <c r="H125" s="215">
        <v>452.75</v>
      </c>
      <c r="I125" s="216"/>
      <c r="J125" s="217">
        <f>ROUND(I125*H125,2)</f>
        <v>0</v>
      </c>
      <c r="K125" s="213" t="s">
        <v>176</v>
      </c>
      <c r="L125" s="43"/>
      <c r="M125" s="218" t="s">
        <v>19</v>
      </c>
      <c r="N125" s="219" t="s">
        <v>47</v>
      </c>
      <c r="O125" s="83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177</v>
      </c>
      <c r="AT125" s="222" t="s">
        <v>172</v>
      </c>
      <c r="AU125" s="222" t="s">
        <v>85</v>
      </c>
      <c r="AY125" s="16" t="s">
        <v>170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83</v>
      </c>
      <c r="BK125" s="223">
        <f>ROUND(I125*H125,2)</f>
        <v>0</v>
      </c>
      <c r="BL125" s="16" t="s">
        <v>177</v>
      </c>
      <c r="BM125" s="222" t="s">
        <v>970</v>
      </c>
    </row>
    <row r="126" s="2" customFormat="1">
      <c r="A126" s="37"/>
      <c r="B126" s="38"/>
      <c r="C126" s="39"/>
      <c r="D126" s="224" t="s">
        <v>179</v>
      </c>
      <c r="E126" s="39"/>
      <c r="F126" s="225" t="s">
        <v>207</v>
      </c>
      <c r="G126" s="39"/>
      <c r="H126" s="39"/>
      <c r="I126" s="226"/>
      <c r="J126" s="39"/>
      <c r="K126" s="39"/>
      <c r="L126" s="43"/>
      <c r="M126" s="227"/>
      <c r="N126" s="228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179</v>
      </c>
      <c r="AU126" s="16" t="s">
        <v>85</v>
      </c>
    </row>
    <row r="127" s="2" customFormat="1">
      <c r="A127" s="37"/>
      <c r="B127" s="38"/>
      <c r="C127" s="39"/>
      <c r="D127" s="229" t="s">
        <v>181</v>
      </c>
      <c r="E127" s="39"/>
      <c r="F127" s="230" t="s">
        <v>971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181</v>
      </c>
      <c r="AU127" s="16" t="s">
        <v>85</v>
      </c>
    </row>
    <row r="128" s="2" customFormat="1" ht="24.15" customHeight="1">
      <c r="A128" s="37"/>
      <c r="B128" s="38"/>
      <c r="C128" s="211" t="s">
        <v>232</v>
      </c>
      <c r="D128" s="211" t="s">
        <v>172</v>
      </c>
      <c r="E128" s="212" t="s">
        <v>767</v>
      </c>
      <c r="F128" s="213" t="s">
        <v>768</v>
      </c>
      <c r="G128" s="214" t="s">
        <v>191</v>
      </c>
      <c r="H128" s="215">
        <v>1004.899</v>
      </c>
      <c r="I128" s="216"/>
      <c r="J128" s="217">
        <f>ROUND(I128*H128,2)</f>
        <v>0</v>
      </c>
      <c r="K128" s="213" t="s">
        <v>176</v>
      </c>
      <c r="L128" s="43"/>
      <c r="M128" s="218" t="s">
        <v>19</v>
      </c>
      <c r="N128" s="219" t="s">
        <v>47</v>
      </c>
      <c r="O128" s="83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177</v>
      </c>
      <c r="AT128" s="222" t="s">
        <v>172</v>
      </c>
      <c r="AU128" s="222" t="s">
        <v>85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83</v>
      </c>
      <c r="BK128" s="223">
        <f>ROUND(I128*H128,2)</f>
        <v>0</v>
      </c>
      <c r="BL128" s="16" t="s">
        <v>177</v>
      </c>
      <c r="BM128" s="222" t="s">
        <v>972</v>
      </c>
    </row>
    <row r="129" s="2" customFormat="1">
      <c r="A129" s="37"/>
      <c r="B129" s="38"/>
      <c r="C129" s="39"/>
      <c r="D129" s="224" t="s">
        <v>179</v>
      </c>
      <c r="E129" s="39"/>
      <c r="F129" s="225" t="s">
        <v>770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179</v>
      </c>
      <c r="AU129" s="16" t="s">
        <v>85</v>
      </c>
    </row>
    <row r="130" s="2" customFormat="1">
      <c r="A130" s="37"/>
      <c r="B130" s="38"/>
      <c r="C130" s="39"/>
      <c r="D130" s="229" t="s">
        <v>181</v>
      </c>
      <c r="E130" s="39"/>
      <c r="F130" s="230" t="s">
        <v>529</v>
      </c>
      <c r="G130" s="39"/>
      <c r="H130" s="39"/>
      <c r="I130" s="226"/>
      <c r="J130" s="39"/>
      <c r="K130" s="39"/>
      <c r="L130" s="43"/>
      <c r="M130" s="227"/>
      <c r="N130" s="228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181</v>
      </c>
      <c r="AU130" s="16" t="s">
        <v>85</v>
      </c>
    </row>
    <row r="131" s="2" customFormat="1" ht="24.15" customHeight="1">
      <c r="A131" s="37"/>
      <c r="B131" s="38"/>
      <c r="C131" s="211" t="s">
        <v>8</v>
      </c>
      <c r="D131" s="211" t="s">
        <v>172</v>
      </c>
      <c r="E131" s="212" t="s">
        <v>767</v>
      </c>
      <c r="F131" s="213" t="s">
        <v>768</v>
      </c>
      <c r="G131" s="214" t="s">
        <v>191</v>
      </c>
      <c r="H131" s="215">
        <v>120.8</v>
      </c>
      <c r="I131" s="216"/>
      <c r="J131" s="217">
        <f>ROUND(I131*H131,2)</f>
        <v>0</v>
      </c>
      <c r="K131" s="213" t="s">
        <v>176</v>
      </c>
      <c r="L131" s="43"/>
      <c r="M131" s="218" t="s">
        <v>19</v>
      </c>
      <c r="N131" s="219" t="s">
        <v>47</v>
      </c>
      <c r="O131" s="83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177</v>
      </c>
      <c r="AT131" s="222" t="s">
        <v>172</v>
      </c>
      <c r="AU131" s="222" t="s">
        <v>85</v>
      </c>
      <c r="AY131" s="16" t="s">
        <v>170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83</v>
      </c>
      <c r="BK131" s="223">
        <f>ROUND(I131*H131,2)</f>
        <v>0</v>
      </c>
      <c r="BL131" s="16" t="s">
        <v>177</v>
      </c>
      <c r="BM131" s="222" t="s">
        <v>973</v>
      </c>
    </row>
    <row r="132" s="2" customFormat="1">
      <c r="A132" s="37"/>
      <c r="B132" s="38"/>
      <c r="C132" s="39"/>
      <c r="D132" s="224" t="s">
        <v>179</v>
      </c>
      <c r="E132" s="39"/>
      <c r="F132" s="225" t="s">
        <v>770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179</v>
      </c>
      <c r="AU132" s="16" t="s">
        <v>85</v>
      </c>
    </row>
    <row r="133" s="2" customFormat="1">
      <c r="A133" s="37"/>
      <c r="B133" s="38"/>
      <c r="C133" s="39"/>
      <c r="D133" s="229" t="s">
        <v>181</v>
      </c>
      <c r="E133" s="39"/>
      <c r="F133" s="230" t="s">
        <v>529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181</v>
      </c>
      <c r="AU133" s="16" t="s">
        <v>85</v>
      </c>
    </row>
    <row r="134" s="2" customFormat="1" ht="24.15" customHeight="1">
      <c r="A134" s="37"/>
      <c r="B134" s="38"/>
      <c r="C134" s="211" t="s">
        <v>239</v>
      </c>
      <c r="D134" s="211" t="s">
        <v>172</v>
      </c>
      <c r="E134" s="212" t="s">
        <v>767</v>
      </c>
      <c r="F134" s="213" t="s">
        <v>768</v>
      </c>
      <c r="G134" s="214" t="s">
        <v>191</v>
      </c>
      <c r="H134" s="215">
        <v>4.2400000000000002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47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177</v>
      </c>
      <c r="AT134" s="222" t="s">
        <v>172</v>
      </c>
      <c r="AU134" s="222" t="s">
        <v>85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83</v>
      </c>
      <c r="BK134" s="223">
        <f>ROUND(I134*H134,2)</f>
        <v>0</v>
      </c>
      <c r="BL134" s="16" t="s">
        <v>177</v>
      </c>
      <c r="BM134" s="222" t="s">
        <v>974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770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85</v>
      </c>
    </row>
    <row r="136" s="2" customFormat="1">
      <c r="A136" s="37"/>
      <c r="B136" s="38"/>
      <c r="C136" s="39"/>
      <c r="D136" s="229" t="s">
        <v>181</v>
      </c>
      <c r="E136" s="39"/>
      <c r="F136" s="230" t="s">
        <v>969</v>
      </c>
      <c r="G136" s="39"/>
      <c r="H136" s="39"/>
      <c r="I136" s="226"/>
      <c r="J136" s="39"/>
      <c r="K136" s="39"/>
      <c r="L136" s="43"/>
      <c r="M136" s="227"/>
      <c r="N136" s="228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181</v>
      </c>
      <c r="AU136" s="16" t="s">
        <v>85</v>
      </c>
    </row>
    <row r="137" s="2" customFormat="1" ht="24.15" customHeight="1">
      <c r="A137" s="37"/>
      <c r="B137" s="38"/>
      <c r="C137" s="211" t="s">
        <v>245</v>
      </c>
      <c r="D137" s="211" t="s">
        <v>172</v>
      </c>
      <c r="E137" s="212" t="s">
        <v>767</v>
      </c>
      <c r="F137" s="213" t="s">
        <v>768</v>
      </c>
      <c r="G137" s="214" t="s">
        <v>191</v>
      </c>
      <c r="H137" s="215">
        <v>452.75</v>
      </c>
      <c r="I137" s="216"/>
      <c r="J137" s="217">
        <f>ROUND(I137*H137,2)</f>
        <v>0</v>
      </c>
      <c r="K137" s="213" t="s">
        <v>176</v>
      </c>
      <c r="L137" s="43"/>
      <c r="M137" s="218" t="s">
        <v>19</v>
      </c>
      <c r="N137" s="219" t="s">
        <v>47</v>
      </c>
      <c r="O137" s="83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177</v>
      </c>
      <c r="AT137" s="222" t="s">
        <v>172</v>
      </c>
      <c r="AU137" s="222" t="s">
        <v>85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83</v>
      </c>
      <c r="BK137" s="223">
        <f>ROUND(I137*H137,2)</f>
        <v>0</v>
      </c>
      <c r="BL137" s="16" t="s">
        <v>177</v>
      </c>
      <c r="BM137" s="222" t="s">
        <v>975</v>
      </c>
    </row>
    <row r="138" s="2" customFormat="1">
      <c r="A138" s="37"/>
      <c r="B138" s="38"/>
      <c r="C138" s="39"/>
      <c r="D138" s="224" t="s">
        <v>179</v>
      </c>
      <c r="E138" s="39"/>
      <c r="F138" s="225" t="s">
        <v>770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179</v>
      </c>
      <c r="AU138" s="16" t="s">
        <v>85</v>
      </c>
    </row>
    <row r="139" s="2" customFormat="1" ht="24.15" customHeight="1">
      <c r="A139" s="37"/>
      <c r="B139" s="38"/>
      <c r="C139" s="211" t="s">
        <v>251</v>
      </c>
      <c r="D139" s="211" t="s">
        <v>172</v>
      </c>
      <c r="E139" s="212" t="s">
        <v>532</v>
      </c>
      <c r="F139" s="213" t="s">
        <v>533</v>
      </c>
      <c r="G139" s="214" t="s">
        <v>225</v>
      </c>
      <c r="H139" s="215">
        <v>1758.5730000000001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47</v>
      </c>
      <c r="O139" s="83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85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83</v>
      </c>
      <c r="BK139" s="223">
        <f>ROUND(I139*H139,2)</f>
        <v>0</v>
      </c>
      <c r="BL139" s="16" t="s">
        <v>177</v>
      </c>
      <c r="BM139" s="222" t="s">
        <v>976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535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85</v>
      </c>
    </row>
    <row r="141" s="2" customFormat="1">
      <c r="A141" s="37"/>
      <c r="B141" s="38"/>
      <c r="C141" s="39"/>
      <c r="D141" s="229" t="s">
        <v>181</v>
      </c>
      <c r="E141" s="39"/>
      <c r="F141" s="230" t="s">
        <v>977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181</v>
      </c>
      <c r="AU141" s="16" t="s">
        <v>85</v>
      </c>
    </row>
    <row r="142" s="2" customFormat="1" ht="24.15" customHeight="1">
      <c r="A142" s="37"/>
      <c r="B142" s="38"/>
      <c r="C142" s="211" t="s">
        <v>253</v>
      </c>
      <c r="D142" s="211" t="s">
        <v>172</v>
      </c>
      <c r="E142" s="212" t="s">
        <v>532</v>
      </c>
      <c r="F142" s="213" t="s">
        <v>533</v>
      </c>
      <c r="G142" s="214" t="s">
        <v>225</v>
      </c>
      <c r="H142" s="215">
        <v>211.40000000000001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978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535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>
      <c r="A144" s="37"/>
      <c r="B144" s="38"/>
      <c r="C144" s="39"/>
      <c r="D144" s="229" t="s">
        <v>181</v>
      </c>
      <c r="E144" s="39"/>
      <c r="F144" s="230" t="s">
        <v>979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181</v>
      </c>
      <c r="AU144" s="16" t="s">
        <v>85</v>
      </c>
    </row>
    <row r="145" s="2" customFormat="1" ht="24.15" customHeight="1">
      <c r="A145" s="37"/>
      <c r="B145" s="38"/>
      <c r="C145" s="211" t="s">
        <v>259</v>
      </c>
      <c r="D145" s="211" t="s">
        <v>172</v>
      </c>
      <c r="E145" s="212" t="s">
        <v>532</v>
      </c>
      <c r="F145" s="213" t="s">
        <v>533</v>
      </c>
      <c r="G145" s="214" t="s">
        <v>225</v>
      </c>
      <c r="H145" s="215">
        <v>7.4199999999999999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47</v>
      </c>
      <c r="O145" s="83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85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83</v>
      </c>
      <c r="BK145" s="223">
        <f>ROUND(I145*H145,2)</f>
        <v>0</v>
      </c>
      <c r="BL145" s="16" t="s">
        <v>177</v>
      </c>
      <c r="BM145" s="222" t="s">
        <v>980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535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85</v>
      </c>
    </row>
    <row r="147" s="2" customFormat="1">
      <c r="A147" s="37"/>
      <c r="B147" s="38"/>
      <c r="C147" s="39"/>
      <c r="D147" s="229" t="s">
        <v>181</v>
      </c>
      <c r="E147" s="39"/>
      <c r="F147" s="230" t="s">
        <v>969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85</v>
      </c>
    </row>
    <row r="148" s="2" customFormat="1" ht="24.15" customHeight="1">
      <c r="A148" s="37"/>
      <c r="B148" s="38"/>
      <c r="C148" s="211" t="s">
        <v>7</v>
      </c>
      <c r="D148" s="211" t="s">
        <v>172</v>
      </c>
      <c r="E148" s="212" t="s">
        <v>790</v>
      </c>
      <c r="F148" s="213" t="s">
        <v>981</v>
      </c>
      <c r="G148" s="214" t="s">
        <v>191</v>
      </c>
      <c r="H148" s="215">
        <v>581.84000000000003</v>
      </c>
      <c r="I148" s="216"/>
      <c r="J148" s="217">
        <f>ROUND(I148*H148,2)</f>
        <v>0</v>
      </c>
      <c r="K148" s="213" t="s">
        <v>176</v>
      </c>
      <c r="L148" s="43"/>
      <c r="M148" s="218" t="s">
        <v>19</v>
      </c>
      <c r="N148" s="219" t="s">
        <v>47</v>
      </c>
      <c r="O148" s="83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177</v>
      </c>
      <c r="AT148" s="222" t="s">
        <v>172</v>
      </c>
      <c r="AU148" s="222" t="s">
        <v>85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83</v>
      </c>
      <c r="BK148" s="223">
        <f>ROUND(I148*H148,2)</f>
        <v>0</v>
      </c>
      <c r="BL148" s="16" t="s">
        <v>177</v>
      </c>
      <c r="BM148" s="222" t="s">
        <v>982</v>
      </c>
    </row>
    <row r="149" s="2" customFormat="1">
      <c r="A149" s="37"/>
      <c r="B149" s="38"/>
      <c r="C149" s="39"/>
      <c r="D149" s="224" t="s">
        <v>179</v>
      </c>
      <c r="E149" s="39"/>
      <c r="F149" s="225" t="s">
        <v>793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179</v>
      </c>
      <c r="AU149" s="16" t="s">
        <v>85</v>
      </c>
    </row>
    <row r="150" s="2" customFormat="1">
      <c r="A150" s="37"/>
      <c r="B150" s="38"/>
      <c r="C150" s="39"/>
      <c r="D150" s="229" t="s">
        <v>181</v>
      </c>
      <c r="E150" s="39"/>
      <c r="F150" s="230" t="s">
        <v>543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181</v>
      </c>
      <c r="AU150" s="16" t="s">
        <v>85</v>
      </c>
    </row>
    <row r="151" s="2" customFormat="1" ht="21.75" customHeight="1">
      <c r="A151" s="37"/>
      <c r="B151" s="38"/>
      <c r="C151" s="211" t="s">
        <v>269</v>
      </c>
      <c r="D151" s="211" t="s">
        <v>172</v>
      </c>
      <c r="E151" s="212" t="s">
        <v>546</v>
      </c>
      <c r="F151" s="213" t="s">
        <v>547</v>
      </c>
      <c r="G151" s="214" t="s">
        <v>175</v>
      </c>
      <c r="H151" s="215">
        <v>3878.9360000000001</v>
      </c>
      <c r="I151" s="216"/>
      <c r="J151" s="217">
        <f>ROUND(I151*H151,2)</f>
        <v>0</v>
      </c>
      <c r="K151" s="213" t="s">
        <v>176</v>
      </c>
      <c r="L151" s="43"/>
      <c r="M151" s="218" t="s">
        <v>19</v>
      </c>
      <c r="N151" s="219" t="s">
        <v>47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177</v>
      </c>
      <c r="AT151" s="222" t="s">
        <v>172</v>
      </c>
      <c r="AU151" s="222" t="s">
        <v>85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83</v>
      </c>
      <c r="BK151" s="223">
        <f>ROUND(I151*H151,2)</f>
        <v>0</v>
      </c>
      <c r="BL151" s="16" t="s">
        <v>177</v>
      </c>
      <c r="BM151" s="222" t="s">
        <v>983</v>
      </c>
    </row>
    <row r="152" s="2" customFormat="1">
      <c r="A152" s="37"/>
      <c r="B152" s="38"/>
      <c r="C152" s="39"/>
      <c r="D152" s="224" t="s">
        <v>179</v>
      </c>
      <c r="E152" s="39"/>
      <c r="F152" s="225" t="s">
        <v>549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85</v>
      </c>
    </row>
    <row r="153" s="2" customFormat="1">
      <c r="A153" s="37"/>
      <c r="B153" s="38"/>
      <c r="C153" s="39"/>
      <c r="D153" s="229" t="s">
        <v>181</v>
      </c>
      <c r="E153" s="39"/>
      <c r="F153" s="230" t="s">
        <v>550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85</v>
      </c>
    </row>
    <row r="154" s="2" customFormat="1" ht="24.15" customHeight="1">
      <c r="A154" s="37"/>
      <c r="B154" s="38"/>
      <c r="C154" s="211" t="s">
        <v>275</v>
      </c>
      <c r="D154" s="211" t="s">
        <v>172</v>
      </c>
      <c r="E154" s="212" t="s">
        <v>805</v>
      </c>
      <c r="F154" s="213" t="s">
        <v>806</v>
      </c>
      <c r="G154" s="214" t="s">
        <v>175</v>
      </c>
      <c r="H154" s="215">
        <v>2637</v>
      </c>
      <c r="I154" s="216"/>
      <c r="J154" s="217">
        <f>ROUND(I154*H154,2)</f>
        <v>0</v>
      </c>
      <c r="K154" s="213" t="s">
        <v>176</v>
      </c>
      <c r="L154" s="43"/>
      <c r="M154" s="218" t="s">
        <v>19</v>
      </c>
      <c r="N154" s="219" t="s">
        <v>47</v>
      </c>
      <c r="O154" s="83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177</v>
      </c>
      <c r="AT154" s="222" t="s">
        <v>172</v>
      </c>
      <c r="AU154" s="222" t="s">
        <v>85</v>
      </c>
      <c r="AY154" s="16" t="s">
        <v>170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83</v>
      </c>
      <c r="BK154" s="223">
        <f>ROUND(I154*H154,2)</f>
        <v>0</v>
      </c>
      <c r="BL154" s="16" t="s">
        <v>177</v>
      </c>
      <c r="BM154" s="222" t="s">
        <v>984</v>
      </c>
    </row>
    <row r="155" s="2" customFormat="1">
      <c r="A155" s="37"/>
      <c r="B155" s="38"/>
      <c r="C155" s="39"/>
      <c r="D155" s="224" t="s">
        <v>179</v>
      </c>
      <c r="E155" s="39"/>
      <c r="F155" s="225" t="s">
        <v>808</v>
      </c>
      <c r="G155" s="39"/>
      <c r="H155" s="39"/>
      <c r="I155" s="226"/>
      <c r="J155" s="39"/>
      <c r="K155" s="39"/>
      <c r="L155" s="43"/>
      <c r="M155" s="227"/>
      <c r="N155" s="22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179</v>
      </c>
      <c r="AU155" s="16" t="s">
        <v>85</v>
      </c>
    </row>
    <row r="156" s="2" customFormat="1" ht="16.5" customHeight="1">
      <c r="A156" s="37"/>
      <c r="B156" s="38"/>
      <c r="C156" s="211" t="s">
        <v>281</v>
      </c>
      <c r="D156" s="211" t="s">
        <v>172</v>
      </c>
      <c r="E156" s="212" t="s">
        <v>809</v>
      </c>
      <c r="F156" s="213" t="s">
        <v>810</v>
      </c>
      <c r="G156" s="214" t="s">
        <v>175</v>
      </c>
      <c r="H156" s="215">
        <v>2637</v>
      </c>
      <c r="I156" s="216"/>
      <c r="J156" s="217">
        <f>ROUND(I156*H156,2)</f>
        <v>0</v>
      </c>
      <c r="K156" s="213" t="s">
        <v>176</v>
      </c>
      <c r="L156" s="43"/>
      <c r="M156" s="218" t="s">
        <v>19</v>
      </c>
      <c r="N156" s="219" t="s">
        <v>47</v>
      </c>
      <c r="O156" s="83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177</v>
      </c>
      <c r="AT156" s="222" t="s">
        <v>172</v>
      </c>
      <c r="AU156" s="222" t="s">
        <v>85</v>
      </c>
      <c r="AY156" s="16" t="s">
        <v>170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83</v>
      </c>
      <c r="BK156" s="223">
        <f>ROUND(I156*H156,2)</f>
        <v>0</v>
      </c>
      <c r="BL156" s="16" t="s">
        <v>177</v>
      </c>
      <c r="BM156" s="222" t="s">
        <v>985</v>
      </c>
    </row>
    <row r="157" s="2" customFormat="1">
      <c r="A157" s="37"/>
      <c r="B157" s="38"/>
      <c r="C157" s="39"/>
      <c r="D157" s="224" t="s">
        <v>179</v>
      </c>
      <c r="E157" s="39"/>
      <c r="F157" s="225" t="s">
        <v>812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179</v>
      </c>
      <c r="AU157" s="16" t="s">
        <v>85</v>
      </c>
    </row>
    <row r="158" s="2" customFormat="1" ht="16.5" customHeight="1">
      <c r="A158" s="37"/>
      <c r="B158" s="38"/>
      <c r="C158" s="231" t="s">
        <v>287</v>
      </c>
      <c r="D158" s="231" t="s">
        <v>240</v>
      </c>
      <c r="E158" s="232" t="s">
        <v>813</v>
      </c>
      <c r="F158" s="233" t="s">
        <v>814</v>
      </c>
      <c r="G158" s="234" t="s">
        <v>815</v>
      </c>
      <c r="H158" s="235">
        <v>65.924999999999997</v>
      </c>
      <c r="I158" s="236"/>
      <c r="J158" s="237">
        <f>ROUND(I158*H158,2)</f>
        <v>0</v>
      </c>
      <c r="K158" s="233" t="s">
        <v>176</v>
      </c>
      <c r="L158" s="238"/>
      <c r="M158" s="239" t="s">
        <v>19</v>
      </c>
      <c r="N158" s="240" t="s">
        <v>47</v>
      </c>
      <c r="O158" s="83"/>
      <c r="P158" s="220">
        <f>O158*H158</f>
        <v>0</v>
      </c>
      <c r="Q158" s="220">
        <v>0.001</v>
      </c>
      <c r="R158" s="220">
        <f>Q158*H158</f>
        <v>0.065924999999999997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211</v>
      </c>
      <c r="AT158" s="222" t="s">
        <v>240</v>
      </c>
      <c r="AU158" s="222" t="s">
        <v>85</v>
      </c>
      <c r="AY158" s="16" t="s">
        <v>170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83</v>
      </c>
      <c r="BK158" s="223">
        <f>ROUND(I158*H158,2)</f>
        <v>0</v>
      </c>
      <c r="BL158" s="16" t="s">
        <v>177</v>
      </c>
      <c r="BM158" s="222" t="s">
        <v>986</v>
      </c>
    </row>
    <row r="159" s="12" customFormat="1" ht="22.8" customHeight="1">
      <c r="A159" s="12"/>
      <c r="B159" s="195"/>
      <c r="C159" s="196"/>
      <c r="D159" s="197" t="s">
        <v>75</v>
      </c>
      <c r="E159" s="209" t="s">
        <v>85</v>
      </c>
      <c r="F159" s="209" t="s">
        <v>264</v>
      </c>
      <c r="G159" s="196"/>
      <c r="H159" s="196"/>
      <c r="I159" s="199"/>
      <c r="J159" s="210">
        <f>BK159</f>
        <v>0</v>
      </c>
      <c r="K159" s="196"/>
      <c r="L159" s="201"/>
      <c r="M159" s="202"/>
      <c r="N159" s="203"/>
      <c r="O159" s="203"/>
      <c r="P159" s="204">
        <f>SUM(P160:P175)</f>
        <v>0</v>
      </c>
      <c r="Q159" s="203"/>
      <c r="R159" s="204">
        <f>SUM(R160:R175)</f>
        <v>400.15144000000004</v>
      </c>
      <c r="S159" s="203"/>
      <c r="T159" s="205">
        <f>SUM(T160:T175)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6" t="s">
        <v>83</v>
      </c>
      <c r="AT159" s="207" t="s">
        <v>75</v>
      </c>
      <c r="AU159" s="207" t="s">
        <v>83</v>
      </c>
      <c r="AY159" s="206" t="s">
        <v>170</v>
      </c>
      <c r="BK159" s="208">
        <f>SUM(BK160:BK175)</f>
        <v>0</v>
      </c>
    </row>
    <row r="160" s="2" customFormat="1" ht="24.15" customHeight="1">
      <c r="A160" s="37"/>
      <c r="B160" s="38"/>
      <c r="C160" s="211" t="s">
        <v>293</v>
      </c>
      <c r="D160" s="211" t="s">
        <v>172</v>
      </c>
      <c r="E160" s="212" t="s">
        <v>819</v>
      </c>
      <c r="F160" s="213" t="s">
        <v>987</v>
      </c>
      <c r="G160" s="214" t="s">
        <v>191</v>
      </c>
      <c r="H160" s="215">
        <v>107.5</v>
      </c>
      <c r="I160" s="216"/>
      <c r="J160" s="217">
        <f>ROUND(I160*H160,2)</f>
        <v>0</v>
      </c>
      <c r="K160" s="213" t="s">
        <v>176</v>
      </c>
      <c r="L160" s="43"/>
      <c r="M160" s="218" t="s">
        <v>19</v>
      </c>
      <c r="N160" s="219" t="s">
        <v>47</v>
      </c>
      <c r="O160" s="83"/>
      <c r="P160" s="220">
        <f>O160*H160</f>
        <v>0</v>
      </c>
      <c r="Q160" s="220">
        <v>1.6299999999999999</v>
      </c>
      <c r="R160" s="220">
        <f>Q160*H160</f>
        <v>175.22499999999999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177</v>
      </c>
      <c r="AT160" s="222" t="s">
        <v>172</v>
      </c>
      <c r="AU160" s="222" t="s">
        <v>85</v>
      </c>
      <c r="AY160" s="16" t="s">
        <v>170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83</v>
      </c>
      <c r="BK160" s="223">
        <f>ROUND(I160*H160,2)</f>
        <v>0</v>
      </c>
      <c r="BL160" s="16" t="s">
        <v>177</v>
      </c>
      <c r="BM160" s="222" t="s">
        <v>988</v>
      </c>
    </row>
    <row r="161" s="2" customFormat="1">
      <c r="A161" s="37"/>
      <c r="B161" s="38"/>
      <c r="C161" s="39"/>
      <c r="D161" s="224" t="s">
        <v>179</v>
      </c>
      <c r="E161" s="39"/>
      <c r="F161" s="225" t="s">
        <v>822</v>
      </c>
      <c r="G161" s="39"/>
      <c r="H161" s="39"/>
      <c r="I161" s="226"/>
      <c r="J161" s="39"/>
      <c r="K161" s="39"/>
      <c r="L161" s="43"/>
      <c r="M161" s="227"/>
      <c r="N161" s="228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179</v>
      </c>
      <c r="AU161" s="16" t="s">
        <v>85</v>
      </c>
    </row>
    <row r="162" s="2" customFormat="1">
      <c r="A162" s="37"/>
      <c r="B162" s="38"/>
      <c r="C162" s="39"/>
      <c r="D162" s="229" t="s">
        <v>181</v>
      </c>
      <c r="E162" s="39"/>
      <c r="F162" s="230" t="s">
        <v>989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181</v>
      </c>
      <c r="AU162" s="16" t="s">
        <v>85</v>
      </c>
    </row>
    <row r="163" s="2" customFormat="1" ht="24.15" customHeight="1">
      <c r="A163" s="37"/>
      <c r="B163" s="38"/>
      <c r="C163" s="211" t="s">
        <v>298</v>
      </c>
      <c r="D163" s="211" t="s">
        <v>172</v>
      </c>
      <c r="E163" s="212" t="s">
        <v>819</v>
      </c>
      <c r="F163" s="213" t="s">
        <v>987</v>
      </c>
      <c r="G163" s="214" t="s">
        <v>191</v>
      </c>
      <c r="H163" s="215">
        <v>2.0600000000000001</v>
      </c>
      <c r="I163" s="216"/>
      <c r="J163" s="217">
        <f>ROUND(I163*H163,2)</f>
        <v>0</v>
      </c>
      <c r="K163" s="213" t="s">
        <v>176</v>
      </c>
      <c r="L163" s="43"/>
      <c r="M163" s="218" t="s">
        <v>19</v>
      </c>
      <c r="N163" s="219" t="s">
        <v>47</v>
      </c>
      <c r="O163" s="83"/>
      <c r="P163" s="220">
        <f>O163*H163</f>
        <v>0</v>
      </c>
      <c r="Q163" s="220">
        <v>1.6299999999999999</v>
      </c>
      <c r="R163" s="220">
        <f>Q163*H163</f>
        <v>3.3577999999999997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177</v>
      </c>
      <c r="AT163" s="222" t="s">
        <v>172</v>
      </c>
      <c r="AU163" s="222" t="s">
        <v>85</v>
      </c>
      <c r="AY163" s="16" t="s">
        <v>170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83</v>
      </c>
      <c r="BK163" s="223">
        <f>ROUND(I163*H163,2)</f>
        <v>0</v>
      </c>
      <c r="BL163" s="16" t="s">
        <v>177</v>
      </c>
      <c r="BM163" s="222" t="s">
        <v>990</v>
      </c>
    </row>
    <row r="164" s="2" customFormat="1">
      <c r="A164" s="37"/>
      <c r="B164" s="38"/>
      <c r="C164" s="39"/>
      <c r="D164" s="224" t="s">
        <v>179</v>
      </c>
      <c r="E164" s="39"/>
      <c r="F164" s="225" t="s">
        <v>822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85</v>
      </c>
    </row>
    <row r="165" s="2" customFormat="1" ht="37.8" customHeight="1">
      <c r="A165" s="37"/>
      <c r="B165" s="38"/>
      <c r="C165" s="211" t="s">
        <v>304</v>
      </c>
      <c r="D165" s="211" t="s">
        <v>172</v>
      </c>
      <c r="E165" s="212" t="s">
        <v>824</v>
      </c>
      <c r="F165" s="213" t="s">
        <v>825</v>
      </c>
      <c r="G165" s="214" t="s">
        <v>343</v>
      </c>
      <c r="H165" s="215">
        <v>755</v>
      </c>
      <c r="I165" s="216"/>
      <c r="J165" s="217">
        <f>ROUND(I165*H165,2)</f>
        <v>0</v>
      </c>
      <c r="K165" s="213" t="s">
        <v>176</v>
      </c>
      <c r="L165" s="43"/>
      <c r="M165" s="218" t="s">
        <v>19</v>
      </c>
      <c r="N165" s="219" t="s">
        <v>47</v>
      </c>
      <c r="O165" s="83"/>
      <c r="P165" s="220">
        <f>O165*H165</f>
        <v>0</v>
      </c>
      <c r="Q165" s="220">
        <v>0.28736</v>
      </c>
      <c r="R165" s="220">
        <f>Q165*H165</f>
        <v>216.95680000000002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177</v>
      </c>
      <c r="AT165" s="222" t="s">
        <v>172</v>
      </c>
      <c r="AU165" s="222" t="s">
        <v>85</v>
      </c>
      <c r="AY165" s="16" t="s">
        <v>170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83</v>
      </c>
      <c r="BK165" s="223">
        <f>ROUND(I165*H165,2)</f>
        <v>0</v>
      </c>
      <c r="BL165" s="16" t="s">
        <v>177</v>
      </c>
      <c r="BM165" s="222" t="s">
        <v>991</v>
      </c>
    </row>
    <row r="166" s="2" customFormat="1">
      <c r="A166" s="37"/>
      <c r="B166" s="38"/>
      <c r="C166" s="39"/>
      <c r="D166" s="224" t="s">
        <v>179</v>
      </c>
      <c r="E166" s="39"/>
      <c r="F166" s="225" t="s">
        <v>827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85</v>
      </c>
    </row>
    <row r="167" s="2" customFormat="1">
      <c r="A167" s="37"/>
      <c r="B167" s="38"/>
      <c r="C167" s="39"/>
      <c r="D167" s="229" t="s">
        <v>181</v>
      </c>
      <c r="E167" s="39"/>
      <c r="F167" s="230" t="s">
        <v>992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181</v>
      </c>
      <c r="AU167" s="16" t="s">
        <v>85</v>
      </c>
    </row>
    <row r="168" s="2" customFormat="1" ht="33" customHeight="1">
      <c r="A168" s="37"/>
      <c r="B168" s="38"/>
      <c r="C168" s="211" t="s">
        <v>310</v>
      </c>
      <c r="D168" s="211" t="s">
        <v>172</v>
      </c>
      <c r="E168" s="212" t="s">
        <v>993</v>
      </c>
      <c r="F168" s="213" t="s">
        <v>994</v>
      </c>
      <c r="G168" s="214" t="s">
        <v>343</v>
      </c>
      <c r="H168" s="215">
        <v>22</v>
      </c>
      <c r="I168" s="216"/>
      <c r="J168" s="217">
        <f>ROUND(I168*H168,2)</f>
        <v>0</v>
      </c>
      <c r="K168" s="213" t="s">
        <v>176</v>
      </c>
      <c r="L168" s="43"/>
      <c r="M168" s="218" t="s">
        <v>19</v>
      </c>
      <c r="N168" s="219" t="s">
        <v>47</v>
      </c>
      <c r="O168" s="83"/>
      <c r="P168" s="220">
        <f>O168*H168</f>
        <v>0</v>
      </c>
      <c r="Q168" s="220">
        <v>0.20455000000000001</v>
      </c>
      <c r="R168" s="220">
        <f>Q168*H168</f>
        <v>4.5000999999999998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177</v>
      </c>
      <c r="AT168" s="222" t="s">
        <v>172</v>
      </c>
      <c r="AU168" s="222" t="s">
        <v>85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83</v>
      </c>
      <c r="BK168" s="223">
        <f>ROUND(I168*H168,2)</f>
        <v>0</v>
      </c>
      <c r="BL168" s="16" t="s">
        <v>177</v>
      </c>
      <c r="BM168" s="222" t="s">
        <v>995</v>
      </c>
    </row>
    <row r="169" s="2" customFormat="1">
      <c r="A169" s="37"/>
      <c r="B169" s="38"/>
      <c r="C169" s="39"/>
      <c r="D169" s="224" t="s">
        <v>179</v>
      </c>
      <c r="E169" s="39"/>
      <c r="F169" s="225" t="s">
        <v>996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85</v>
      </c>
    </row>
    <row r="170" s="2" customFormat="1">
      <c r="A170" s="37"/>
      <c r="B170" s="38"/>
      <c r="C170" s="39"/>
      <c r="D170" s="229" t="s">
        <v>181</v>
      </c>
      <c r="E170" s="39"/>
      <c r="F170" s="230" t="s">
        <v>997</v>
      </c>
      <c r="G170" s="39"/>
      <c r="H170" s="39"/>
      <c r="I170" s="226"/>
      <c r="J170" s="39"/>
      <c r="K170" s="39"/>
      <c r="L170" s="43"/>
      <c r="M170" s="227"/>
      <c r="N170" s="228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181</v>
      </c>
      <c r="AU170" s="16" t="s">
        <v>85</v>
      </c>
    </row>
    <row r="171" s="2" customFormat="1" ht="24.15" customHeight="1">
      <c r="A171" s="37"/>
      <c r="B171" s="38"/>
      <c r="C171" s="211" t="s">
        <v>316</v>
      </c>
      <c r="D171" s="211" t="s">
        <v>172</v>
      </c>
      <c r="E171" s="212" t="s">
        <v>829</v>
      </c>
      <c r="F171" s="213" t="s">
        <v>830</v>
      </c>
      <c r="G171" s="214" t="s">
        <v>175</v>
      </c>
      <c r="H171" s="215">
        <v>302</v>
      </c>
      <c r="I171" s="216"/>
      <c r="J171" s="217">
        <f>ROUND(I171*H171,2)</f>
        <v>0</v>
      </c>
      <c r="K171" s="213" t="s">
        <v>176</v>
      </c>
      <c r="L171" s="43"/>
      <c r="M171" s="218" t="s">
        <v>19</v>
      </c>
      <c r="N171" s="219" t="s">
        <v>47</v>
      </c>
      <c r="O171" s="83"/>
      <c r="P171" s="220">
        <f>O171*H171</f>
        <v>0</v>
      </c>
      <c r="Q171" s="220">
        <v>0.00013999999999999999</v>
      </c>
      <c r="R171" s="220">
        <f>Q171*H171</f>
        <v>0.042279999999999998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177</v>
      </c>
      <c r="AT171" s="222" t="s">
        <v>172</v>
      </c>
      <c r="AU171" s="222" t="s">
        <v>85</v>
      </c>
      <c r="AY171" s="16" t="s">
        <v>170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83</v>
      </c>
      <c r="BK171" s="223">
        <f>ROUND(I171*H171,2)</f>
        <v>0</v>
      </c>
      <c r="BL171" s="16" t="s">
        <v>177</v>
      </c>
      <c r="BM171" s="222" t="s">
        <v>998</v>
      </c>
    </row>
    <row r="172" s="2" customFormat="1">
      <c r="A172" s="37"/>
      <c r="B172" s="38"/>
      <c r="C172" s="39"/>
      <c r="D172" s="224" t="s">
        <v>179</v>
      </c>
      <c r="E172" s="39"/>
      <c r="F172" s="225" t="s">
        <v>832</v>
      </c>
      <c r="G172" s="39"/>
      <c r="H172" s="39"/>
      <c r="I172" s="226"/>
      <c r="J172" s="39"/>
      <c r="K172" s="39"/>
      <c r="L172" s="43"/>
      <c r="M172" s="227"/>
      <c r="N172" s="22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179</v>
      </c>
      <c r="AU172" s="16" t="s">
        <v>85</v>
      </c>
    </row>
    <row r="173" s="2" customFormat="1">
      <c r="A173" s="37"/>
      <c r="B173" s="38"/>
      <c r="C173" s="39"/>
      <c r="D173" s="229" t="s">
        <v>181</v>
      </c>
      <c r="E173" s="39"/>
      <c r="F173" s="230" t="s">
        <v>999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181</v>
      </c>
      <c r="AU173" s="16" t="s">
        <v>85</v>
      </c>
    </row>
    <row r="174" s="2" customFormat="1" ht="16.5" customHeight="1">
      <c r="A174" s="37"/>
      <c r="B174" s="38"/>
      <c r="C174" s="231" t="s">
        <v>322</v>
      </c>
      <c r="D174" s="231" t="s">
        <v>240</v>
      </c>
      <c r="E174" s="232" t="s">
        <v>834</v>
      </c>
      <c r="F174" s="233" t="s">
        <v>835</v>
      </c>
      <c r="G174" s="234" t="s">
        <v>175</v>
      </c>
      <c r="H174" s="235">
        <v>347.30000000000001</v>
      </c>
      <c r="I174" s="236"/>
      <c r="J174" s="237">
        <f>ROUND(I174*H174,2)</f>
        <v>0</v>
      </c>
      <c r="K174" s="233" t="s">
        <v>176</v>
      </c>
      <c r="L174" s="238"/>
      <c r="M174" s="239" t="s">
        <v>19</v>
      </c>
      <c r="N174" s="240" t="s">
        <v>47</v>
      </c>
      <c r="O174" s="83"/>
      <c r="P174" s="220">
        <f>O174*H174</f>
        <v>0</v>
      </c>
      <c r="Q174" s="220">
        <v>0.00020000000000000001</v>
      </c>
      <c r="R174" s="220">
        <f>Q174*H174</f>
        <v>0.069460000000000008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211</v>
      </c>
      <c r="AT174" s="222" t="s">
        <v>240</v>
      </c>
      <c r="AU174" s="222" t="s">
        <v>85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83</v>
      </c>
      <c r="BK174" s="223">
        <f>ROUND(I174*H174,2)</f>
        <v>0</v>
      </c>
      <c r="BL174" s="16" t="s">
        <v>177</v>
      </c>
      <c r="BM174" s="222" t="s">
        <v>1000</v>
      </c>
    </row>
    <row r="175" s="2" customFormat="1">
      <c r="A175" s="37"/>
      <c r="B175" s="38"/>
      <c r="C175" s="39"/>
      <c r="D175" s="229" t="s">
        <v>181</v>
      </c>
      <c r="E175" s="39"/>
      <c r="F175" s="230" t="s">
        <v>1001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181</v>
      </c>
      <c r="AU175" s="16" t="s">
        <v>85</v>
      </c>
    </row>
    <row r="176" s="12" customFormat="1" ht="22.8" customHeight="1">
      <c r="A176" s="12"/>
      <c r="B176" s="195"/>
      <c r="C176" s="196"/>
      <c r="D176" s="197" t="s">
        <v>75</v>
      </c>
      <c r="E176" s="209" t="s">
        <v>200</v>
      </c>
      <c r="F176" s="209" t="s">
        <v>286</v>
      </c>
      <c r="G176" s="196"/>
      <c r="H176" s="196"/>
      <c r="I176" s="199"/>
      <c r="J176" s="210">
        <f>BK176</f>
        <v>0</v>
      </c>
      <c r="K176" s="196"/>
      <c r="L176" s="201"/>
      <c r="M176" s="202"/>
      <c r="N176" s="203"/>
      <c r="O176" s="203"/>
      <c r="P176" s="204">
        <f>SUM(P177:P189)</f>
        <v>0</v>
      </c>
      <c r="Q176" s="203"/>
      <c r="R176" s="204">
        <f>SUM(R177:R189)</f>
        <v>3328.8759558500001</v>
      </c>
      <c r="S176" s="203"/>
      <c r="T176" s="205">
        <f>SUM(T177:T189)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6" t="s">
        <v>83</v>
      </c>
      <c r="AT176" s="207" t="s">
        <v>75</v>
      </c>
      <c r="AU176" s="207" t="s">
        <v>83</v>
      </c>
      <c r="AY176" s="206" t="s">
        <v>170</v>
      </c>
      <c r="BK176" s="208">
        <f>SUM(BK177:BK189)</f>
        <v>0</v>
      </c>
    </row>
    <row r="177" s="2" customFormat="1" ht="21.75" customHeight="1">
      <c r="A177" s="37"/>
      <c r="B177" s="38"/>
      <c r="C177" s="211" t="s">
        <v>328</v>
      </c>
      <c r="D177" s="211" t="s">
        <v>172</v>
      </c>
      <c r="E177" s="212" t="s">
        <v>563</v>
      </c>
      <c r="F177" s="213" t="s">
        <v>564</v>
      </c>
      <c r="G177" s="214" t="s">
        <v>175</v>
      </c>
      <c r="H177" s="215">
        <v>2570.8649999999998</v>
      </c>
      <c r="I177" s="216"/>
      <c r="J177" s="217">
        <f>ROUND(I177*H177,2)</f>
        <v>0</v>
      </c>
      <c r="K177" s="213" t="s">
        <v>176</v>
      </c>
      <c r="L177" s="43"/>
      <c r="M177" s="218" t="s">
        <v>19</v>
      </c>
      <c r="N177" s="219" t="s">
        <v>47</v>
      </c>
      <c r="O177" s="83"/>
      <c r="P177" s="220">
        <f>O177*H177</f>
        <v>0</v>
      </c>
      <c r="Q177" s="220">
        <v>0.48574000000000001</v>
      </c>
      <c r="R177" s="220">
        <f>Q177*H177</f>
        <v>1248.7719651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177</v>
      </c>
      <c r="AT177" s="222" t="s">
        <v>172</v>
      </c>
      <c r="AU177" s="222" t="s">
        <v>85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83</v>
      </c>
      <c r="BK177" s="223">
        <f>ROUND(I177*H177,2)</f>
        <v>0</v>
      </c>
      <c r="BL177" s="16" t="s">
        <v>177</v>
      </c>
      <c r="BM177" s="222" t="s">
        <v>1002</v>
      </c>
    </row>
    <row r="178" s="2" customFormat="1">
      <c r="A178" s="37"/>
      <c r="B178" s="38"/>
      <c r="C178" s="39"/>
      <c r="D178" s="224" t="s">
        <v>179</v>
      </c>
      <c r="E178" s="39"/>
      <c r="F178" s="225" t="s">
        <v>566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85</v>
      </c>
    </row>
    <row r="179" s="2" customFormat="1">
      <c r="A179" s="37"/>
      <c r="B179" s="38"/>
      <c r="C179" s="39"/>
      <c r="D179" s="229" t="s">
        <v>181</v>
      </c>
      <c r="E179" s="39"/>
      <c r="F179" s="230" t="s">
        <v>1003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181</v>
      </c>
      <c r="AU179" s="16" t="s">
        <v>85</v>
      </c>
    </row>
    <row r="180" s="2" customFormat="1" ht="21.75" customHeight="1">
      <c r="A180" s="37"/>
      <c r="B180" s="38"/>
      <c r="C180" s="211" t="s">
        <v>334</v>
      </c>
      <c r="D180" s="211" t="s">
        <v>172</v>
      </c>
      <c r="E180" s="212" t="s">
        <v>572</v>
      </c>
      <c r="F180" s="213" t="s">
        <v>1004</v>
      </c>
      <c r="G180" s="214" t="s">
        <v>175</v>
      </c>
      <c r="H180" s="215">
        <v>3878.9360000000001</v>
      </c>
      <c r="I180" s="216"/>
      <c r="J180" s="217">
        <f>ROUND(I180*H180,2)</f>
        <v>0</v>
      </c>
      <c r="K180" s="213" t="s">
        <v>176</v>
      </c>
      <c r="L180" s="43"/>
      <c r="M180" s="218" t="s">
        <v>19</v>
      </c>
      <c r="N180" s="219" t="s">
        <v>47</v>
      </c>
      <c r="O180" s="83"/>
      <c r="P180" s="220">
        <f>O180*H180</f>
        <v>0</v>
      </c>
      <c r="Q180" s="220">
        <v>0.46000000000000002</v>
      </c>
      <c r="R180" s="220">
        <f>Q180*H180</f>
        <v>1784.3105600000001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177</v>
      </c>
      <c r="AT180" s="222" t="s">
        <v>172</v>
      </c>
      <c r="AU180" s="222" t="s">
        <v>85</v>
      </c>
      <c r="AY180" s="16" t="s">
        <v>170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83</v>
      </c>
      <c r="BK180" s="223">
        <f>ROUND(I180*H180,2)</f>
        <v>0</v>
      </c>
      <c r="BL180" s="16" t="s">
        <v>177</v>
      </c>
      <c r="BM180" s="222" t="s">
        <v>1005</v>
      </c>
    </row>
    <row r="181" s="2" customFormat="1">
      <c r="A181" s="37"/>
      <c r="B181" s="38"/>
      <c r="C181" s="39"/>
      <c r="D181" s="224" t="s">
        <v>179</v>
      </c>
      <c r="E181" s="39"/>
      <c r="F181" s="225" t="s">
        <v>575</v>
      </c>
      <c r="G181" s="39"/>
      <c r="H181" s="39"/>
      <c r="I181" s="226"/>
      <c r="J181" s="39"/>
      <c r="K181" s="39"/>
      <c r="L181" s="43"/>
      <c r="M181" s="227"/>
      <c r="N181" s="228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179</v>
      </c>
      <c r="AU181" s="16" t="s">
        <v>85</v>
      </c>
    </row>
    <row r="182" s="2" customFormat="1">
      <c r="A182" s="37"/>
      <c r="B182" s="38"/>
      <c r="C182" s="39"/>
      <c r="D182" s="229" t="s">
        <v>181</v>
      </c>
      <c r="E182" s="39"/>
      <c r="F182" s="230" t="s">
        <v>1006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181</v>
      </c>
      <c r="AU182" s="16" t="s">
        <v>85</v>
      </c>
    </row>
    <row r="183" s="2" customFormat="1" ht="21.75" customHeight="1">
      <c r="A183" s="37"/>
      <c r="B183" s="38"/>
      <c r="C183" s="211" t="s">
        <v>340</v>
      </c>
      <c r="D183" s="211" t="s">
        <v>172</v>
      </c>
      <c r="E183" s="212" t="s">
        <v>311</v>
      </c>
      <c r="F183" s="213" t="s">
        <v>312</v>
      </c>
      <c r="G183" s="214" t="s">
        <v>175</v>
      </c>
      <c r="H183" s="215">
        <v>754.55999999999995</v>
      </c>
      <c r="I183" s="216"/>
      <c r="J183" s="217">
        <f>ROUND(I183*H183,2)</f>
        <v>0</v>
      </c>
      <c r="K183" s="213" t="s">
        <v>176</v>
      </c>
      <c r="L183" s="43"/>
      <c r="M183" s="218" t="s">
        <v>19</v>
      </c>
      <c r="N183" s="219" t="s">
        <v>47</v>
      </c>
      <c r="O183" s="83"/>
      <c r="P183" s="220">
        <f>O183*H183</f>
        <v>0</v>
      </c>
      <c r="Q183" s="220">
        <v>0.23000000000000001</v>
      </c>
      <c r="R183" s="220">
        <f>Q183*H183</f>
        <v>173.5488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177</v>
      </c>
      <c r="AT183" s="222" t="s">
        <v>172</v>
      </c>
      <c r="AU183" s="222" t="s">
        <v>85</v>
      </c>
      <c r="AY183" s="16" t="s">
        <v>170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83</v>
      </c>
      <c r="BK183" s="223">
        <f>ROUND(I183*H183,2)</f>
        <v>0</v>
      </c>
      <c r="BL183" s="16" t="s">
        <v>177</v>
      </c>
      <c r="BM183" s="222" t="s">
        <v>1007</v>
      </c>
    </row>
    <row r="184" s="2" customFormat="1">
      <c r="A184" s="37"/>
      <c r="B184" s="38"/>
      <c r="C184" s="39"/>
      <c r="D184" s="224" t="s">
        <v>179</v>
      </c>
      <c r="E184" s="39"/>
      <c r="F184" s="225" t="s">
        <v>314</v>
      </c>
      <c r="G184" s="39"/>
      <c r="H184" s="39"/>
      <c r="I184" s="226"/>
      <c r="J184" s="39"/>
      <c r="K184" s="39"/>
      <c r="L184" s="43"/>
      <c r="M184" s="227"/>
      <c r="N184" s="228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179</v>
      </c>
      <c r="AU184" s="16" t="s">
        <v>85</v>
      </c>
    </row>
    <row r="185" s="2" customFormat="1">
      <c r="A185" s="37"/>
      <c r="B185" s="38"/>
      <c r="C185" s="39"/>
      <c r="D185" s="229" t="s">
        <v>181</v>
      </c>
      <c r="E185" s="39"/>
      <c r="F185" s="230" t="s">
        <v>550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181</v>
      </c>
      <c r="AU185" s="16" t="s">
        <v>85</v>
      </c>
    </row>
    <row r="186" s="2" customFormat="1" ht="24.15" customHeight="1">
      <c r="A186" s="37"/>
      <c r="B186" s="38"/>
      <c r="C186" s="211" t="s">
        <v>346</v>
      </c>
      <c r="D186" s="211" t="s">
        <v>172</v>
      </c>
      <c r="E186" s="212" t="s">
        <v>586</v>
      </c>
      <c r="F186" s="213" t="s">
        <v>587</v>
      </c>
      <c r="G186" s="214" t="s">
        <v>175</v>
      </c>
      <c r="H186" s="215">
        <v>2570.8649999999998</v>
      </c>
      <c r="I186" s="216"/>
      <c r="J186" s="217">
        <f>ROUND(I186*H186,2)</f>
        <v>0</v>
      </c>
      <c r="K186" s="213" t="s">
        <v>176</v>
      </c>
      <c r="L186" s="43"/>
      <c r="M186" s="218" t="s">
        <v>19</v>
      </c>
      <c r="N186" s="219" t="s">
        <v>47</v>
      </c>
      <c r="O186" s="83"/>
      <c r="P186" s="220">
        <f>O186*H186</f>
        <v>0</v>
      </c>
      <c r="Q186" s="220">
        <v>0.01585</v>
      </c>
      <c r="R186" s="220">
        <f>Q186*H186</f>
        <v>40.748210249999993</v>
      </c>
      <c r="S186" s="220">
        <v>0</v>
      </c>
      <c r="T186" s="22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2" t="s">
        <v>177</v>
      </c>
      <c r="AT186" s="222" t="s">
        <v>172</v>
      </c>
      <c r="AU186" s="222" t="s">
        <v>85</v>
      </c>
      <c r="AY186" s="16" t="s">
        <v>170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6" t="s">
        <v>83</v>
      </c>
      <c r="BK186" s="223">
        <f>ROUND(I186*H186,2)</f>
        <v>0</v>
      </c>
      <c r="BL186" s="16" t="s">
        <v>177</v>
      </c>
      <c r="BM186" s="222" t="s">
        <v>1008</v>
      </c>
    </row>
    <row r="187" s="2" customFormat="1">
      <c r="A187" s="37"/>
      <c r="B187" s="38"/>
      <c r="C187" s="39"/>
      <c r="D187" s="224" t="s">
        <v>179</v>
      </c>
      <c r="E187" s="39"/>
      <c r="F187" s="225" t="s">
        <v>589</v>
      </c>
      <c r="G187" s="39"/>
      <c r="H187" s="39"/>
      <c r="I187" s="226"/>
      <c r="J187" s="39"/>
      <c r="K187" s="39"/>
      <c r="L187" s="43"/>
      <c r="M187" s="227"/>
      <c r="N187" s="228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179</v>
      </c>
      <c r="AU187" s="16" t="s">
        <v>85</v>
      </c>
    </row>
    <row r="188" s="2" customFormat="1" ht="24.15" customHeight="1">
      <c r="A188" s="37"/>
      <c r="B188" s="38"/>
      <c r="C188" s="211" t="s">
        <v>352</v>
      </c>
      <c r="D188" s="211" t="s">
        <v>172</v>
      </c>
      <c r="E188" s="212" t="s">
        <v>591</v>
      </c>
      <c r="F188" s="213" t="s">
        <v>592</v>
      </c>
      <c r="G188" s="214" t="s">
        <v>175</v>
      </c>
      <c r="H188" s="215">
        <v>2570.8649999999998</v>
      </c>
      <c r="I188" s="216"/>
      <c r="J188" s="217">
        <f>ROUND(I188*H188,2)</f>
        <v>0</v>
      </c>
      <c r="K188" s="213" t="s">
        <v>176</v>
      </c>
      <c r="L188" s="43"/>
      <c r="M188" s="218" t="s">
        <v>19</v>
      </c>
      <c r="N188" s="219" t="s">
        <v>47</v>
      </c>
      <c r="O188" s="83"/>
      <c r="P188" s="220">
        <f>O188*H188</f>
        <v>0</v>
      </c>
      <c r="Q188" s="220">
        <v>0.031699999999999999</v>
      </c>
      <c r="R188" s="220">
        <f>Q188*H188</f>
        <v>81.496420499999985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177</v>
      </c>
      <c r="AT188" s="222" t="s">
        <v>172</v>
      </c>
      <c r="AU188" s="222" t="s">
        <v>85</v>
      </c>
      <c r="AY188" s="16" t="s">
        <v>170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83</v>
      </c>
      <c r="BK188" s="223">
        <f>ROUND(I188*H188,2)</f>
        <v>0</v>
      </c>
      <c r="BL188" s="16" t="s">
        <v>177</v>
      </c>
      <c r="BM188" s="222" t="s">
        <v>1009</v>
      </c>
    </row>
    <row r="189" s="2" customFormat="1">
      <c r="A189" s="37"/>
      <c r="B189" s="38"/>
      <c r="C189" s="39"/>
      <c r="D189" s="224" t="s">
        <v>179</v>
      </c>
      <c r="E189" s="39"/>
      <c r="F189" s="225" t="s">
        <v>594</v>
      </c>
      <c r="G189" s="39"/>
      <c r="H189" s="39"/>
      <c r="I189" s="226"/>
      <c r="J189" s="39"/>
      <c r="K189" s="39"/>
      <c r="L189" s="43"/>
      <c r="M189" s="227"/>
      <c r="N189" s="228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179</v>
      </c>
      <c r="AU189" s="16" t="s">
        <v>85</v>
      </c>
    </row>
    <row r="190" s="12" customFormat="1" ht="22.8" customHeight="1">
      <c r="A190" s="12"/>
      <c r="B190" s="195"/>
      <c r="C190" s="196"/>
      <c r="D190" s="197" t="s">
        <v>75</v>
      </c>
      <c r="E190" s="209" t="s">
        <v>407</v>
      </c>
      <c r="F190" s="209" t="s">
        <v>408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SUM(P191:P192)</f>
        <v>0</v>
      </c>
      <c r="Q190" s="203"/>
      <c r="R190" s="204">
        <f>SUM(R191:R192)</f>
        <v>0</v>
      </c>
      <c r="S190" s="203"/>
      <c r="T190" s="205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83</v>
      </c>
      <c r="AT190" s="207" t="s">
        <v>75</v>
      </c>
      <c r="AU190" s="207" t="s">
        <v>83</v>
      </c>
      <c r="AY190" s="206" t="s">
        <v>170</v>
      </c>
      <c r="BK190" s="208">
        <f>SUM(BK191:BK192)</f>
        <v>0</v>
      </c>
    </row>
    <row r="191" s="2" customFormat="1" ht="24.15" customHeight="1">
      <c r="A191" s="37"/>
      <c r="B191" s="38"/>
      <c r="C191" s="211" t="s">
        <v>359</v>
      </c>
      <c r="D191" s="211" t="s">
        <v>172</v>
      </c>
      <c r="E191" s="212" t="s">
        <v>410</v>
      </c>
      <c r="F191" s="213" t="s">
        <v>411</v>
      </c>
      <c r="G191" s="214" t="s">
        <v>225</v>
      </c>
      <c r="H191" s="215">
        <v>3792.8229999999999</v>
      </c>
      <c r="I191" s="216"/>
      <c r="J191" s="217">
        <f>ROUND(I191*H191,2)</f>
        <v>0</v>
      </c>
      <c r="K191" s="213" t="s">
        <v>176</v>
      </c>
      <c r="L191" s="43"/>
      <c r="M191" s="218" t="s">
        <v>19</v>
      </c>
      <c r="N191" s="219" t="s">
        <v>47</v>
      </c>
      <c r="O191" s="83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177</v>
      </c>
      <c r="AT191" s="222" t="s">
        <v>172</v>
      </c>
      <c r="AU191" s="222" t="s">
        <v>85</v>
      </c>
      <c r="AY191" s="16" t="s">
        <v>170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83</v>
      </c>
      <c r="BK191" s="223">
        <f>ROUND(I191*H191,2)</f>
        <v>0</v>
      </c>
      <c r="BL191" s="16" t="s">
        <v>177</v>
      </c>
      <c r="BM191" s="222" t="s">
        <v>1010</v>
      </c>
    </row>
    <row r="192" s="2" customFormat="1">
      <c r="A192" s="37"/>
      <c r="B192" s="38"/>
      <c r="C192" s="39"/>
      <c r="D192" s="224" t="s">
        <v>179</v>
      </c>
      <c r="E192" s="39"/>
      <c r="F192" s="225" t="s">
        <v>413</v>
      </c>
      <c r="G192" s="39"/>
      <c r="H192" s="39"/>
      <c r="I192" s="226"/>
      <c r="J192" s="39"/>
      <c r="K192" s="39"/>
      <c r="L192" s="43"/>
      <c r="M192" s="227"/>
      <c r="N192" s="228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179</v>
      </c>
      <c r="AU192" s="16" t="s">
        <v>85</v>
      </c>
    </row>
    <row r="193" s="12" customFormat="1" ht="25.92" customHeight="1">
      <c r="A193" s="12"/>
      <c r="B193" s="195"/>
      <c r="C193" s="196"/>
      <c r="D193" s="197" t="s">
        <v>75</v>
      </c>
      <c r="E193" s="198" t="s">
        <v>414</v>
      </c>
      <c r="F193" s="198" t="s">
        <v>415</v>
      </c>
      <c r="G193" s="196"/>
      <c r="H193" s="196"/>
      <c r="I193" s="199"/>
      <c r="J193" s="200">
        <f>BK193</f>
        <v>0</v>
      </c>
      <c r="K193" s="196"/>
      <c r="L193" s="201"/>
      <c r="M193" s="202"/>
      <c r="N193" s="203"/>
      <c r="O193" s="203"/>
      <c r="P193" s="204">
        <f>P194+P208+P213+P216+P219+P223</f>
        <v>0</v>
      </c>
      <c r="Q193" s="203"/>
      <c r="R193" s="204">
        <f>R194+R208+R213+R216+R219+R223</f>
        <v>0</v>
      </c>
      <c r="S193" s="203"/>
      <c r="T193" s="205">
        <f>T194+T208+T213+T216+T219+T223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6" t="s">
        <v>200</v>
      </c>
      <c r="AT193" s="207" t="s">
        <v>75</v>
      </c>
      <c r="AU193" s="207" t="s">
        <v>76</v>
      </c>
      <c r="AY193" s="206" t="s">
        <v>170</v>
      </c>
      <c r="BK193" s="208">
        <f>BK194+BK208+BK213+BK216+BK219+BK223</f>
        <v>0</v>
      </c>
    </row>
    <row r="194" s="12" customFormat="1" ht="22.8" customHeight="1">
      <c r="A194" s="12"/>
      <c r="B194" s="195"/>
      <c r="C194" s="196"/>
      <c r="D194" s="197" t="s">
        <v>75</v>
      </c>
      <c r="E194" s="209" t="s">
        <v>416</v>
      </c>
      <c r="F194" s="209" t="s">
        <v>417</v>
      </c>
      <c r="G194" s="196"/>
      <c r="H194" s="196"/>
      <c r="I194" s="199"/>
      <c r="J194" s="210">
        <f>BK194</f>
        <v>0</v>
      </c>
      <c r="K194" s="196"/>
      <c r="L194" s="201"/>
      <c r="M194" s="202"/>
      <c r="N194" s="203"/>
      <c r="O194" s="203"/>
      <c r="P194" s="204">
        <f>SUM(P195:P207)</f>
        <v>0</v>
      </c>
      <c r="Q194" s="203"/>
      <c r="R194" s="204">
        <f>SUM(R195:R207)</f>
        <v>0</v>
      </c>
      <c r="S194" s="203"/>
      <c r="T194" s="205">
        <f>SUM(T195:T207)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6" t="s">
        <v>200</v>
      </c>
      <c r="AT194" s="207" t="s">
        <v>75</v>
      </c>
      <c r="AU194" s="207" t="s">
        <v>83</v>
      </c>
      <c r="AY194" s="206" t="s">
        <v>170</v>
      </c>
      <c r="BK194" s="208">
        <f>SUM(BK195:BK207)</f>
        <v>0</v>
      </c>
    </row>
    <row r="195" s="2" customFormat="1" ht="16.5" customHeight="1">
      <c r="A195" s="37"/>
      <c r="B195" s="38"/>
      <c r="C195" s="211" t="s">
        <v>364</v>
      </c>
      <c r="D195" s="211" t="s">
        <v>172</v>
      </c>
      <c r="E195" s="212" t="s">
        <v>419</v>
      </c>
      <c r="F195" s="213" t="s">
        <v>420</v>
      </c>
      <c r="G195" s="214" t="s">
        <v>421</v>
      </c>
      <c r="H195" s="215">
        <v>1</v>
      </c>
      <c r="I195" s="216"/>
      <c r="J195" s="217">
        <f>ROUND(I195*H195,2)</f>
        <v>0</v>
      </c>
      <c r="K195" s="213" t="s">
        <v>176</v>
      </c>
      <c r="L195" s="43"/>
      <c r="M195" s="218" t="s">
        <v>19</v>
      </c>
      <c r="N195" s="219" t="s">
        <v>47</v>
      </c>
      <c r="O195" s="83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422</v>
      </c>
      <c r="AT195" s="222" t="s">
        <v>172</v>
      </c>
      <c r="AU195" s="222" t="s">
        <v>85</v>
      </c>
      <c r="AY195" s="16" t="s">
        <v>170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83</v>
      </c>
      <c r="BK195" s="223">
        <f>ROUND(I195*H195,2)</f>
        <v>0</v>
      </c>
      <c r="BL195" s="16" t="s">
        <v>422</v>
      </c>
      <c r="BM195" s="222" t="s">
        <v>1011</v>
      </c>
    </row>
    <row r="196" s="2" customFormat="1">
      <c r="A196" s="37"/>
      <c r="B196" s="38"/>
      <c r="C196" s="39"/>
      <c r="D196" s="224" t="s">
        <v>179</v>
      </c>
      <c r="E196" s="39"/>
      <c r="F196" s="225" t="s">
        <v>424</v>
      </c>
      <c r="G196" s="39"/>
      <c r="H196" s="39"/>
      <c r="I196" s="226"/>
      <c r="J196" s="39"/>
      <c r="K196" s="39"/>
      <c r="L196" s="43"/>
      <c r="M196" s="227"/>
      <c r="N196" s="228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179</v>
      </c>
      <c r="AU196" s="16" t="s">
        <v>85</v>
      </c>
    </row>
    <row r="197" s="2" customFormat="1" ht="16.5" customHeight="1">
      <c r="A197" s="37"/>
      <c r="B197" s="38"/>
      <c r="C197" s="211" t="s">
        <v>369</v>
      </c>
      <c r="D197" s="211" t="s">
        <v>172</v>
      </c>
      <c r="E197" s="212" t="s">
        <v>655</v>
      </c>
      <c r="F197" s="213" t="s">
        <v>656</v>
      </c>
      <c r="G197" s="214" t="s">
        <v>355</v>
      </c>
      <c r="H197" s="215">
        <v>2</v>
      </c>
      <c r="I197" s="216"/>
      <c r="J197" s="217">
        <f>ROUND(I197*H197,2)</f>
        <v>0</v>
      </c>
      <c r="K197" s="213" t="s">
        <v>1012</v>
      </c>
      <c r="L197" s="43"/>
      <c r="M197" s="218" t="s">
        <v>19</v>
      </c>
      <c r="N197" s="219" t="s">
        <v>47</v>
      </c>
      <c r="O197" s="83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422</v>
      </c>
      <c r="AT197" s="222" t="s">
        <v>172</v>
      </c>
      <c r="AU197" s="222" t="s">
        <v>85</v>
      </c>
      <c r="AY197" s="16" t="s">
        <v>170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83</v>
      </c>
      <c r="BK197" s="223">
        <f>ROUND(I197*H197,2)</f>
        <v>0</v>
      </c>
      <c r="BL197" s="16" t="s">
        <v>422</v>
      </c>
      <c r="BM197" s="222" t="s">
        <v>1013</v>
      </c>
    </row>
    <row r="198" s="2" customFormat="1">
      <c r="A198" s="37"/>
      <c r="B198" s="38"/>
      <c r="C198" s="39"/>
      <c r="D198" s="224" t="s">
        <v>179</v>
      </c>
      <c r="E198" s="39"/>
      <c r="F198" s="225" t="s">
        <v>1014</v>
      </c>
      <c r="G198" s="39"/>
      <c r="H198" s="39"/>
      <c r="I198" s="226"/>
      <c r="J198" s="39"/>
      <c r="K198" s="39"/>
      <c r="L198" s="43"/>
      <c r="M198" s="227"/>
      <c r="N198" s="228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179</v>
      </c>
      <c r="AU198" s="16" t="s">
        <v>85</v>
      </c>
    </row>
    <row r="199" s="2" customFormat="1" ht="16.5" customHeight="1">
      <c r="A199" s="37"/>
      <c r="B199" s="38"/>
      <c r="C199" s="211" t="s">
        <v>373</v>
      </c>
      <c r="D199" s="211" t="s">
        <v>172</v>
      </c>
      <c r="E199" s="212" t="s">
        <v>426</v>
      </c>
      <c r="F199" s="213" t="s">
        <v>427</v>
      </c>
      <c r="G199" s="214" t="s">
        <v>421</v>
      </c>
      <c r="H199" s="215">
        <v>1</v>
      </c>
      <c r="I199" s="216"/>
      <c r="J199" s="217">
        <f>ROUND(I199*H199,2)</f>
        <v>0</v>
      </c>
      <c r="K199" s="213" t="s">
        <v>176</v>
      </c>
      <c r="L199" s="43"/>
      <c r="M199" s="218" t="s">
        <v>19</v>
      </c>
      <c r="N199" s="219" t="s">
        <v>47</v>
      </c>
      <c r="O199" s="83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422</v>
      </c>
      <c r="AT199" s="222" t="s">
        <v>172</v>
      </c>
      <c r="AU199" s="222" t="s">
        <v>85</v>
      </c>
      <c r="AY199" s="16" t="s">
        <v>170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83</v>
      </c>
      <c r="BK199" s="223">
        <f>ROUND(I199*H199,2)</f>
        <v>0</v>
      </c>
      <c r="BL199" s="16" t="s">
        <v>422</v>
      </c>
      <c r="BM199" s="222" t="s">
        <v>1015</v>
      </c>
    </row>
    <row r="200" s="2" customFormat="1">
      <c r="A200" s="37"/>
      <c r="B200" s="38"/>
      <c r="C200" s="39"/>
      <c r="D200" s="224" t="s">
        <v>179</v>
      </c>
      <c r="E200" s="39"/>
      <c r="F200" s="225" t="s">
        <v>429</v>
      </c>
      <c r="G200" s="39"/>
      <c r="H200" s="39"/>
      <c r="I200" s="226"/>
      <c r="J200" s="39"/>
      <c r="K200" s="39"/>
      <c r="L200" s="43"/>
      <c r="M200" s="227"/>
      <c r="N200" s="228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179</v>
      </c>
      <c r="AU200" s="16" t="s">
        <v>85</v>
      </c>
    </row>
    <row r="201" s="2" customFormat="1">
      <c r="A201" s="37"/>
      <c r="B201" s="38"/>
      <c r="C201" s="39"/>
      <c r="D201" s="229" t="s">
        <v>181</v>
      </c>
      <c r="E201" s="39"/>
      <c r="F201" s="230" t="s">
        <v>430</v>
      </c>
      <c r="G201" s="39"/>
      <c r="H201" s="39"/>
      <c r="I201" s="226"/>
      <c r="J201" s="39"/>
      <c r="K201" s="39"/>
      <c r="L201" s="43"/>
      <c r="M201" s="227"/>
      <c r="N201" s="228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181</v>
      </c>
      <c r="AU201" s="16" t="s">
        <v>85</v>
      </c>
    </row>
    <row r="202" s="2" customFormat="1" ht="16.5" customHeight="1">
      <c r="A202" s="37"/>
      <c r="B202" s="38"/>
      <c r="C202" s="211" t="s">
        <v>378</v>
      </c>
      <c r="D202" s="211" t="s">
        <v>172</v>
      </c>
      <c r="E202" s="212" t="s">
        <v>432</v>
      </c>
      <c r="F202" s="213" t="s">
        <v>433</v>
      </c>
      <c r="G202" s="214" t="s">
        <v>421</v>
      </c>
      <c r="H202" s="215">
        <v>1</v>
      </c>
      <c r="I202" s="216"/>
      <c r="J202" s="217">
        <f>ROUND(I202*H202,2)</f>
        <v>0</v>
      </c>
      <c r="K202" s="213" t="s">
        <v>176</v>
      </c>
      <c r="L202" s="43"/>
      <c r="M202" s="218" t="s">
        <v>19</v>
      </c>
      <c r="N202" s="219" t="s">
        <v>47</v>
      </c>
      <c r="O202" s="83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422</v>
      </c>
      <c r="AT202" s="222" t="s">
        <v>172</v>
      </c>
      <c r="AU202" s="222" t="s">
        <v>85</v>
      </c>
      <c r="AY202" s="16" t="s">
        <v>170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83</v>
      </c>
      <c r="BK202" s="223">
        <f>ROUND(I202*H202,2)</f>
        <v>0</v>
      </c>
      <c r="BL202" s="16" t="s">
        <v>422</v>
      </c>
      <c r="BM202" s="222" t="s">
        <v>1016</v>
      </c>
    </row>
    <row r="203" s="2" customFormat="1">
      <c r="A203" s="37"/>
      <c r="B203" s="38"/>
      <c r="C203" s="39"/>
      <c r="D203" s="224" t="s">
        <v>179</v>
      </c>
      <c r="E203" s="39"/>
      <c r="F203" s="225" t="s">
        <v>435</v>
      </c>
      <c r="G203" s="39"/>
      <c r="H203" s="39"/>
      <c r="I203" s="226"/>
      <c r="J203" s="39"/>
      <c r="K203" s="39"/>
      <c r="L203" s="43"/>
      <c r="M203" s="227"/>
      <c r="N203" s="228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179</v>
      </c>
      <c r="AU203" s="16" t="s">
        <v>85</v>
      </c>
    </row>
    <row r="204" s="2" customFormat="1" ht="16.5" customHeight="1">
      <c r="A204" s="37"/>
      <c r="B204" s="38"/>
      <c r="C204" s="211" t="s">
        <v>386</v>
      </c>
      <c r="D204" s="211" t="s">
        <v>172</v>
      </c>
      <c r="E204" s="212" t="s">
        <v>437</v>
      </c>
      <c r="F204" s="213" t="s">
        <v>438</v>
      </c>
      <c r="G204" s="214" t="s">
        <v>421</v>
      </c>
      <c r="H204" s="215">
        <v>1</v>
      </c>
      <c r="I204" s="216"/>
      <c r="J204" s="217">
        <f>ROUND(I204*H204,2)</f>
        <v>0</v>
      </c>
      <c r="K204" s="213" t="s">
        <v>176</v>
      </c>
      <c r="L204" s="43"/>
      <c r="M204" s="218" t="s">
        <v>19</v>
      </c>
      <c r="N204" s="219" t="s">
        <v>47</v>
      </c>
      <c r="O204" s="83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422</v>
      </c>
      <c r="AT204" s="222" t="s">
        <v>172</v>
      </c>
      <c r="AU204" s="222" t="s">
        <v>85</v>
      </c>
      <c r="AY204" s="16" t="s">
        <v>170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83</v>
      </c>
      <c r="BK204" s="223">
        <f>ROUND(I204*H204,2)</f>
        <v>0</v>
      </c>
      <c r="BL204" s="16" t="s">
        <v>422</v>
      </c>
      <c r="BM204" s="222" t="s">
        <v>1017</v>
      </c>
    </row>
    <row r="205" s="2" customFormat="1">
      <c r="A205" s="37"/>
      <c r="B205" s="38"/>
      <c r="C205" s="39"/>
      <c r="D205" s="224" t="s">
        <v>179</v>
      </c>
      <c r="E205" s="39"/>
      <c r="F205" s="225" t="s">
        <v>440</v>
      </c>
      <c r="G205" s="39"/>
      <c r="H205" s="39"/>
      <c r="I205" s="226"/>
      <c r="J205" s="39"/>
      <c r="K205" s="39"/>
      <c r="L205" s="43"/>
      <c r="M205" s="227"/>
      <c r="N205" s="228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179</v>
      </c>
      <c r="AU205" s="16" t="s">
        <v>85</v>
      </c>
    </row>
    <row r="206" s="2" customFormat="1" ht="16.5" customHeight="1">
      <c r="A206" s="37"/>
      <c r="B206" s="38"/>
      <c r="C206" s="211" t="s">
        <v>391</v>
      </c>
      <c r="D206" s="211" t="s">
        <v>172</v>
      </c>
      <c r="E206" s="212" t="s">
        <v>442</v>
      </c>
      <c r="F206" s="213" t="s">
        <v>443</v>
      </c>
      <c r="G206" s="214" t="s">
        <v>421</v>
      </c>
      <c r="H206" s="215">
        <v>1</v>
      </c>
      <c r="I206" s="216"/>
      <c r="J206" s="217">
        <f>ROUND(I206*H206,2)</f>
        <v>0</v>
      </c>
      <c r="K206" s="213" t="s">
        <v>176</v>
      </c>
      <c r="L206" s="43"/>
      <c r="M206" s="218" t="s">
        <v>19</v>
      </c>
      <c r="N206" s="219" t="s">
        <v>47</v>
      </c>
      <c r="O206" s="83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422</v>
      </c>
      <c r="AT206" s="222" t="s">
        <v>172</v>
      </c>
      <c r="AU206" s="222" t="s">
        <v>85</v>
      </c>
      <c r="AY206" s="16" t="s">
        <v>170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83</v>
      </c>
      <c r="BK206" s="223">
        <f>ROUND(I206*H206,2)</f>
        <v>0</v>
      </c>
      <c r="BL206" s="16" t="s">
        <v>422</v>
      </c>
      <c r="BM206" s="222" t="s">
        <v>1018</v>
      </c>
    </row>
    <row r="207" s="2" customFormat="1">
      <c r="A207" s="37"/>
      <c r="B207" s="38"/>
      <c r="C207" s="39"/>
      <c r="D207" s="224" t="s">
        <v>179</v>
      </c>
      <c r="E207" s="39"/>
      <c r="F207" s="225" t="s">
        <v>445</v>
      </c>
      <c r="G207" s="39"/>
      <c r="H207" s="39"/>
      <c r="I207" s="226"/>
      <c r="J207" s="39"/>
      <c r="K207" s="39"/>
      <c r="L207" s="43"/>
      <c r="M207" s="227"/>
      <c r="N207" s="228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179</v>
      </c>
      <c r="AU207" s="16" t="s">
        <v>85</v>
      </c>
    </row>
    <row r="208" s="12" customFormat="1" ht="22.8" customHeight="1">
      <c r="A208" s="12"/>
      <c r="B208" s="195"/>
      <c r="C208" s="196"/>
      <c r="D208" s="197" t="s">
        <v>75</v>
      </c>
      <c r="E208" s="209" t="s">
        <v>446</v>
      </c>
      <c r="F208" s="209" t="s">
        <v>447</v>
      </c>
      <c r="G208" s="196"/>
      <c r="H208" s="196"/>
      <c r="I208" s="199"/>
      <c r="J208" s="210">
        <f>BK208</f>
        <v>0</v>
      </c>
      <c r="K208" s="196"/>
      <c r="L208" s="201"/>
      <c r="M208" s="202"/>
      <c r="N208" s="203"/>
      <c r="O208" s="203"/>
      <c r="P208" s="204">
        <f>SUM(P209:P212)</f>
        <v>0</v>
      </c>
      <c r="Q208" s="203"/>
      <c r="R208" s="204">
        <f>SUM(R209:R212)</f>
        <v>0</v>
      </c>
      <c r="S208" s="203"/>
      <c r="T208" s="205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6" t="s">
        <v>200</v>
      </c>
      <c r="AT208" s="207" t="s">
        <v>75</v>
      </c>
      <c r="AU208" s="207" t="s">
        <v>83</v>
      </c>
      <c r="AY208" s="206" t="s">
        <v>170</v>
      </c>
      <c r="BK208" s="208">
        <f>SUM(BK209:BK212)</f>
        <v>0</v>
      </c>
    </row>
    <row r="209" s="2" customFormat="1" ht="16.5" customHeight="1">
      <c r="A209" s="37"/>
      <c r="B209" s="38"/>
      <c r="C209" s="211" t="s">
        <v>396</v>
      </c>
      <c r="D209" s="211" t="s">
        <v>172</v>
      </c>
      <c r="E209" s="212" t="s">
        <v>449</v>
      </c>
      <c r="F209" s="213" t="s">
        <v>450</v>
      </c>
      <c r="G209" s="214" t="s">
        <v>421</v>
      </c>
      <c r="H209" s="215">
        <v>1</v>
      </c>
      <c r="I209" s="216"/>
      <c r="J209" s="217">
        <f>ROUND(I209*H209,2)</f>
        <v>0</v>
      </c>
      <c r="K209" s="213" t="s">
        <v>176</v>
      </c>
      <c r="L209" s="43"/>
      <c r="M209" s="218" t="s">
        <v>19</v>
      </c>
      <c r="N209" s="219" t="s">
        <v>47</v>
      </c>
      <c r="O209" s="83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422</v>
      </c>
      <c r="AT209" s="222" t="s">
        <v>172</v>
      </c>
      <c r="AU209" s="222" t="s">
        <v>85</v>
      </c>
      <c r="AY209" s="16" t="s">
        <v>170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83</v>
      </c>
      <c r="BK209" s="223">
        <f>ROUND(I209*H209,2)</f>
        <v>0</v>
      </c>
      <c r="BL209" s="16" t="s">
        <v>422</v>
      </c>
      <c r="BM209" s="222" t="s">
        <v>1019</v>
      </c>
    </row>
    <row r="210" s="2" customFormat="1">
      <c r="A210" s="37"/>
      <c r="B210" s="38"/>
      <c r="C210" s="39"/>
      <c r="D210" s="224" t="s">
        <v>179</v>
      </c>
      <c r="E210" s="39"/>
      <c r="F210" s="225" t="s">
        <v>452</v>
      </c>
      <c r="G210" s="39"/>
      <c r="H210" s="39"/>
      <c r="I210" s="226"/>
      <c r="J210" s="39"/>
      <c r="K210" s="39"/>
      <c r="L210" s="43"/>
      <c r="M210" s="227"/>
      <c r="N210" s="228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179</v>
      </c>
      <c r="AU210" s="16" t="s">
        <v>85</v>
      </c>
    </row>
    <row r="211" s="2" customFormat="1" ht="16.5" customHeight="1">
      <c r="A211" s="37"/>
      <c r="B211" s="38"/>
      <c r="C211" s="211" t="s">
        <v>401</v>
      </c>
      <c r="D211" s="211" t="s">
        <v>172</v>
      </c>
      <c r="E211" s="212" t="s">
        <v>454</v>
      </c>
      <c r="F211" s="213" t="s">
        <v>455</v>
      </c>
      <c r="G211" s="214" t="s">
        <v>456</v>
      </c>
      <c r="H211" s="215">
        <v>1</v>
      </c>
      <c r="I211" s="216"/>
      <c r="J211" s="217">
        <f>ROUND(I211*H211,2)</f>
        <v>0</v>
      </c>
      <c r="K211" s="213" t="s">
        <v>176</v>
      </c>
      <c r="L211" s="43"/>
      <c r="M211" s="218" t="s">
        <v>19</v>
      </c>
      <c r="N211" s="219" t="s">
        <v>47</v>
      </c>
      <c r="O211" s="83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422</v>
      </c>
      <c r="AT211" s="222" t="s">
        <v>172</v>
      </c>
      <c r="AU211" s="222" t="s">
        <v>85</v>
      </c>
      <c r="AY211" s="16" t="s">
        <v>170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83</v>
      </c>
      <c r="BK211" s="223">
        <f>ROUND(I211*H211,2)</f>
        <v>0</v>
      </c>
      <c r="BL211" s="16" t="s">
        <v>422</v>
      </c>
      <c r="BM211" s="222" t="s">
        <v>1020</v>
      </c>
    </row>
    <row r="212" s="2" customFormat="1">
      <c r="A212" s="37"/>
      <c r="B212" s="38"/>
      <c r="C212" s="39"/>
      <c r="D212" s="224" t="s">
        <v>179</v>
      </c>
      <c r="E212" s="39"/>
      <c r="F212" s="225" t="s">
        <v>458</v>
      </c>
      <c r="G212" s="39"/>
      <c r="H212" s="39"/>
      <c r="I212" s="226"/>
      <c r="J212" s="39"/>
      <c r="K212" s="39"/>
      <c r="L212" s="43"/>
      <c r="M212" s="227"/>
      <c r="N212" s="228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179</v>
      </c>
      <c r="AU212" s="16" t="s">
        <v>85</v>
      </c>
    </row>
    <row r="213" s="12" customFormat="1" ht="22.8" customHeight="1">
      <c r="A213" s="12"/>
      <c r="B213" s="195"/>
      <c r="C213" s="196"/>
      <c r="D213" s="197" t="s">
        <v>75</v>
      </c>
      <c r="E213" s="209" t="s">
        <v>459</v>
      </c>
      <c r="F213" s="209" t="s">
        <v>460</v>
      </c>
      <c r="G213" s="196"/>
      <c r="H213" s="196"/>
      <c r="I213" s="199"/>
      <c r="J213" s="210">
        <f>BK213</f>
        <v>0</v>
      </c>
      <c r="K213" s="196"/>
      <c r="L213" s="201"/>
      <c r="M213" s="202"/>
      <c r="N213" s="203"/>
      <c r="O213" s="203"/>
      <c r="P213" s="204">
        <f>SUM(P214:P215)</f>
        <v>0</v>
      </c>
      <c r="Q213" s="203"/>
      <c r="R213" s="204">
        <f>SUM(R214:R215)</f>
        <v>0</v>
      </c>
      <c r="S213" s="203"/>
      <c r="T213" s="205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6" t="s">
        <v>200</v>
      </c>
      <c r="AT213" s="207" t="s">
        <v>75</v>
      </c>
      <c r="AU213" s="207" t="s">
        <v>83</v>
      </c>
      <c r="AY213" s="206" t="s">
        <v>170</v>
      </c>
      <c r="BK213" s="208">
        <f>SUM(BK214:BK215)</f>
        <v>0</v>
      </c>
    </row>
    <row r="214" s="2" customFormat="1" ht="16.5" customHeight="1">
      <c r="A214" s="37"/>
      <c r="B214" s="38"/>
      <c r="C214" s="211" t="s">
        <v>409</v>
      </c>
      <c r="D214" s="211" t="s">
        <v>172</v>
      </c>
      <c r="E214" s="212" t="s">
        <v>462</v>
      </c>
      <c r="F214" s="213" t="s">
        <v>463</v>
      </c>
      <c r="G214" s="214" t="s">
        <v>421</v>
      </c>
      <c r="H214" s="215">
        <v>2</v>
      </c>
      <c r="I214" s="216"/>
      <c r="J214" s="217">
        <f>ROUND(I214*H214,2)</f>
        <v>0</v>
      </c>
      <c r="K214" s="213" t="s">
        <v>176</v>
      </c>
      <c r="L214" s="43"/>
      <c r="M214" s="218" t="s">
        <v>19</v>
      </c>
      <c r="N214" s="219" t="s">
        <v>47</v>
      </c>
      <c r="O214" s="83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422</v>
      </c>
      <c r="AT214" s="222" t="s">
        <v>172</v>
      </c>
      <c r="AU214" s="222" t="s">
        <v>85</v>
      </c>
      <c r="AY214" s="16" t="s">
        <v>170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83</v>
      </c>
      <c r="BK214" s="223">
        <f>ROUND(I214*H214,2)</f>
        <v>0</v>
      </c>
      <c r="BL214" s="16" t="s">
        <v>422</v>
      </c>
      <c r="BM214" s="222" t="s">
        <v>1021</v>
      </c>
    </row>
    <row r="215" s="2" customFormat="1">
      <c r="A215" s="37"/>
      <c r="B215" s="38"/>
      <c r="C215" s="39"/>
      <c r="D215" s="224" t="s">
        <v>179</v>
      </c>
      <c r="E215" s="39"/>
      <c r="F215" s="225" t="s">
        <v>465</v>
      </c>
      <c r="G215" s="39"/>
      <c r="H215" s="39"/>
      <c r="I215" s="226"/>
      <c r="J215" s="39"/>
      <c r="K215" s="39"/>
      <c r="L215" s="43"/>
      <c r="M215" s="227"/>
      <c r="N215" s="228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179</v>
      </c>
      <c r="AU215" s="16" t="s">
        <v>85</v>
      </c>
    </row>
    <row r="216" s="12" customFormat="1" ht="22.8" customHeight="1">
      <c r="A216" s="12"/>
      <c r="B216" s="195"/>
      <c r="C216" s="196"/>
      <c r="D216" s="197" t="s">
        <v>75</v>
      </c>
      <c r="E216" s="209" t="s">
        <v>466</v>
      </c>
      <c r="F216" s="209" t="s">
        <v>467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SUM(P217:P218)</f>
        <v>0</v>
      </c>
      <c r="Q216" s="203"/>
      <c r="R216" s="204">
        <f>SUM(R217:R218)</f>
        <v>0</v>
      </c>
      <c r="S216" s="203"/>
      <c r="T216" s="205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200</v>
      </c>
      <c r="AT216" s="207" t="s">
        <v>75</v>
      </c>
      <c r="AU216" s="207" t="s">
        <v>83</v>
      </c>
      <c r="AY216" s="206" t="s">
        <v>170</v>
      </c>
      <c r="BK216" s="208">
        <f>SUM(BK217:BK218)</f>
        <v>0</v>
      </c>
    </row>
    <row r="217" s="2" customFormat="1" ht="16.5" customHeight="1">
      <c r="A217" s="37"/>
      <c r="B217" s="38"/>
      <c r="C217" s="211" t="s">
        <v>418</v>
      </c>
      <c r="D217" s="211" t="s">
        <v>172</v>
      </c>
      <c r="E217" s="212" t="s">
        <v>469</v>
      </c>
      <c r="F217" s="213" t="s">
        <v>470</v>
      </c>
      <c r="G217" s="214" t="s">
        <v>421</v>
      </c>
      <c r="H217" s="215">
        <v>1</v>
      </c>
      <c r="I217" s="216"/>
      <c r="J217" s="217">
        <f>ROUND(I217*H217,2)</f>
        <v>0</v>
      </c>
      <c r="K217" s="213" t="s">
        <v>176</v>
      </c>
      <c r="L217" s="43"/>
      <c r="M217" s="218" t="s">
        <v>19</v>
      </c>
      <c r="N217" s="219" t="s">
        <v>47</v>
      </c>
      <c r="O217" s="83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422</v>
      </c>
      <c r="AT217" s="222" t="s">
        <v>172</v>
      </c>
      <c r="AU217" s="222" t="s">
        <v>85</v>
      </c>
      <c r="AY217" s="16" t="s">
        <v>170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83</v>
      </c>
      <c r="BK217" s="223">
        <f>ROUND(I217*H217,2)</f>
        <v>0</v>
      </c>
      <c r="BL217" s="16" t="s">
        <v>422</v>
      </c>
      <c r="BM217" s="222" t="s">
        <v>1022</v>
      </c>
    </row>
    <row r="218" s="2" customFormat="1">
      <c r="A218" s="37"/>
      <c r="B218" s="38"/>
      <c r="C218" s="39"/>
      <c r="D218" s="224" t="s">
        <v>179</v>
      </c>
      <c r="E218" s="39"/>
      <c r="F218" s="225" t="s">
        <v>472</v>
      </c>
      <c r="G218" s="39"/>
      <c r="H218" s="39"/>
      <c r="I218" s="226"/>
      <c r="J218" s="39"/>
      <c r="K218" s="39"/>
      <c r="L218" s="43"/>
      <c r="M218" s="227"/>
      <c r="N218" s="228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179</v>
      </c>
      <c r="AU218" s="16" t="s">
        <v>85</v>
      </c>
    </row>
    <row r="219" s="12" customFormat="1" ht="22.8" customHeight="1">
      <c r="A219" s="12"/>
      <c r="B219" s="195"/>
      <c r="C219" s="196"/>
      <c r="D219" s="197" t="s">
        <v>75</v>
      </c>
      <c r="E219" s="209" t="s">
        <v>473</v>
      </c>
      <c r="F219" s="209" t="s">
        <v>474</v>
      </c>
      <c r="G219" s="196"/>
      <c r="H219" s="196"/>
      <c r="I219" s="199"/>
      <c r="J219" s="210">
        <f>BK219</f>
        <v>0</v>
      </c>
      <c r="K219" s="196"/>
      <c r="L219" s="201"/>
      <c r="M219" s="202"/>
      <c r="N219" s="203"/>
      <c r="O219" s="203"/>
      <c r="P219" s="204">
        <f>SUM(P220:P222)</f>
        <v>0</v>
      </c>
      <c r="Q219" s="203"/>
      <c r="R219" s="204">
        <f>SUM(R220:R222)</f>
        <v>0</v>
      </c>
      <c r="S219" s="203"/>
      <c r="T219" s="205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6" t="s">
        <v>200</v>
      </c>
      <c r="AT219" s="207" t="s">
        <v>75</v>
      </c>
      <c r="AU219" s="207" t="s">
        <v>83</v>
      </c>
      <c r="AY219" s="206" t="s">
        <v>170</v>
      </c>
      <c r="BK219" s="208">
        <f>SUM(BK220:BK222)</f>
        <v>0</v>
      </c>
    </row>
    <row r="220" s="2" customFormat="1" ht="16.5" customHeight="1">
      <c r="A220" s="37"/>
      <c r="B220" s="38"/>
      <c r="C220" s="211" t="s">
        <v>425</v>
      </c>
      <c r="D220" s="211" t="s">
        <v>172</v>
      </c>
      <c r="E220" s="212" t="s">
        <v>476</v>
      </c>
      <c r="F220" s="213" t="s">
        <v>477</v>
      </c>
      <c r="G220" s="214" t="s">
        <v>478</v>
      </c>
      <c r="H220" s="215">
        <v>1</v>
      </c>
      <c r="I220" s="216"/>
      <c r="J220" s="217">
        <f>ROUND(I220*H220,2)</f>
        <v>0</v>
      </c>
      <c r="K220" s="213" t="s">
        <v>176</v>
      </c>
      <c r="L220" s="43"/>
      <c r="M220" s="218" t="s">
        <v>19</v>
      </c>
      <c r="N220" s="219" t="s">
        <v>47</v>
      </c>
      <c r="O220" s="83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422</v>
      </c>
      <c r="AT220" s="222" t="s">
        <v>172</v>
      </c>
      <c r="AU220" s="222" t="s">
        <v>85</v>
      </c>
      <c r="AY220" s="16" t="s">
        <v>170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83</v>
      </c>
      <c r="BK220" s="223">
        <f>ROUND(I220*H220,2)</f>
        <v>0</v>
      </c>
      <c r="BL220" s="16" t="s">
        <v>422</v>
      </c>
      <c r="BM220" s="222" t="s">
        <v>1023</v>
      </c>
    </row>
    <row r="221" s="2" customFormat="1">
      <c r="A221" s="37"/>
      <c r="B221" s="38"/>
      <c r="C221" s="39"/>
      <c r="D221" s="224" t="s">
        <v>179</v>
      </c>
      <c r="E221" s="39"/>
      <c r="F221" s="225" t="s">
        <v>480</v>
      </c>
      <c r="G221" s="39"/>
      <c r="H221" s="39"/>
      <c r="I221" s="226"/>
      <c r="J221" s="39"/>
      <c r="K221" s="39"/>
      <c r="L221" s="43"/>
      <c r="M221" s="227"/>
      <c r="N221" s="228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179</v>
      </c>
      <c r="AU221" s="16" t="s">
        <v>85</v>
      </c>
    </row>
    <row r="222" s="2" customFormat="1">
      <c r="A222" s="37"/>
      <c r="B222" s="38"/>
      <c r="C222" s="39"/>
      <c r="D222" s="229" t="s">
        <v>181</v>
      </c>
      <c r="E222" s="39"/>
      <c r="F222" s="230" t="s">
        <v>481</v>
      </c>
      <c r="G222" s="39"/>
      <c r="H222" s="39"/>
      <c r="I222" s="226"/>
      <c r="J222" s="39"/>
      <c r="K222" s="39"/>
      <c r="L222" s="43"/>
      <c r="M222" s="227"/>
      <c r="N222" s="228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181</v>
      </c>
      <c r="AU222" s="16" t="s">
        <v>85</v>
      </c>
    </row>
    <row r="223" s="12" customFormat="1" ht="22.8" customHeight="1">
      <c r="A223" s="12"/>
      <c r="B223" s="195"/>
      <c r="C223" s="196"/>
      <c r="D223" s="197" t="s">
        <v>75</v>
      </c>
      <c r="E223" s="209" t="s">
        <v>482</v>
      </c>
      <c r="F223" s="209" t="s">
        <v>483</v>
      </c>
      <c r="G223" s="196"/>
      <c r="H223" s="196"/>
      <c r="I223" s="199"/>
      <c r="J223" s="210">
        <f>BK223</f>
        <v>0</v>
      </c>
      <c r="K223" s="196"/>
      <c r="L223" s="201"/>
      <c r="M223" s="202"/>
      <c r="N223" s="203"/>
      <c r="O223" s="203"/>
      <c r="P223" s="204">
        <f>SUM(P224:P225)</f>
        <v>0</v>
      </c>
      <c r="Q223" s="203"/>
      <c r="R223" s="204">
        <f>SUM(R224:R225)</f>
        <v>0</v>
      </c>
      <c r="S223" s="203"/>
      <c r="T223" s="205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6" t="s">
        <v>200</v>
      </c>
      <c r="AT223" s="207" t="s">
        <v>75</v>
      </c>
      <c r="AU223" s="207" t="s">
        <v>83</v>
      </c>
      <c r="AY223" s="206" t="s">
        <v>170</v>
      </c>
      <c r="BK223" s="208">
        <f>SUM(BK224:BK225)</f>
        <v>0</v>
      </c>
    </row>
    <row r="224" s="2" customFormat="1" ht="16.5" customHeight="1">
      <c r="A224" s="37"/>
      <c r="B224" s="38"/>
      <c r="C224" s="211" t="s">
        <v>431</v>
      </c>
      <c r="D224" s="211" t="s">
        <v>172</v>
      </c>
      <c r="E224" s="212" t="s">
        <v>485</v>
      </c>
      <c r="F224" s="213" t="s">
        <v>486</v>
      </c>
      <c r="G224" s="214" t="s">
        <v>421</v>
      </c>
      <c r="H224" s="215">
        <v>1</v>
      </c>
      <c r="I224" s="216"/>
      <c r="J224" s="217">
        <f>ROUND(I224*H224,2)</f>
        <v>0</v>
      </c>
      <c r="K224" s="213" t="s">
        <v>176</v>
      </c>
      <c r="L224" s="43"/>
      <c r="M224" s="218" t="s">
        <v>19</v>
      </c>
      <c r="N224" s="219" t="s">
        <v>47</v>
      </c>
      <c r="O224" s="83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422</v>
      </c>
      <c r="AT224" s="222" t="s">
        <v>172</v>
      </c>
      <c r="AU224" s="222" t="s">
        <v>85</v>
      </c>
      <c r="AY224" s="16" t="s">
        <v>170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83</v>
      </c>
      <c r="BK224" s="223">
        <f>ROUND(I224*H224,2)</f>
        <v>0</v>
      </c>
      <c r="BL224" s="16" t="s">
        <v>422</v>
      </c>
      <c r="BM224" s="222" t="s">
        <v>1024</v>
      </c>
    </row>
    <row r="225" s="2" customFormat="1">
      <c r="A225" s="37"/>
      <c r="B225" s="38"/>
      <c r="C225" s="39"/>
      <c r="D225" s="224" t="s">
        <v>179</v>
      </c>
      <c r="E225" s="39"/>
      <c r="F225" s="225" t="s">
        <v>488</v>
      </c>
      <c r="G225" s="39"/>
      <c r="H225" s="39"/>
      <c r="I225" s="226"/>
      <c r="J225" s="39"/>
      <c r="K225" s="39"/>
      <c r="L225" s="43"/>
      <c r="M225" s="241"/>
      <c r="N225" s="242"/>
      <c r="O225" s="243"/>
      <c r="P225" s="243"/>
      <c r="Q225" s="243"/>
      <c r="R225" s="243"/>
      <c r="S225" s="243"/>
      <c r="T225" s="24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179</v>
      </c>
      <c r="AU225" s="16" t="s">
        <v>85</v>
      </c>
    </row>
    <row r="226" s="2" customFormat="1" ht="6.96" customHeight="1">
      <c r="A226" s="37"/>
      <c r="B226" s="58"/>
      <c r="C226" s="59"/>
      <c r="D226" s="59"/>
      <c r="E226" s="59"/>
      <c r="F226" s="59"/>
      <c r="G226" s="59"/>
      <c r="H226" s="59"/>
      <c r="I226" s="59"/>
      <c r="J226" s="59"/>
      <c r="K226" s="59"/>
      <c r="L226" s="43"/>
      <c r="M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</row>
  </sheetData>
  <sheetProtection sheet="1" autoFilter="0" formatColumns="0" formatRows="0" objects="1" scenarios="1" spinCount="100000" saltValue="3jStoLYYpuR/aRzGJnSUgGdo58CAth5kwjGpP7a3Xd5bi94RZhU1nqr87zBUNOatl5WVaSX13DwD6K1nFo/qrA==" hashValue="6rJ3CUIarmlmX+5Ks1aj3c136KZzi2UFPtEr5NP6u9GOw+/L3yupkugd/NMVo3uhShtJ/qMMAUUpnAEzJ8ArRA==" algorithmName="SHA-512" password="CC35"/>
  <autoFilter ref="C90:K22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561071111"/>
    <hyperlink ref="F99" r:id="rId2" display="https://podminky.urs.cz/item/CS_URS_2023_01/121151123"/>
    <hyperlink ref="F101" r:id="rId3" display="https://podminky.urs.cz/item/CS_URS_2023_01/122251104"/>
    <hyperlink ref="F104" r:id="rId4" display="https://podminky.urs.cz/item/CS_URS_2023_01/122151404"/>
    <hyperlink ref="F107" r:id="rId5" display="https://podminky.urs.cz/item/CS_URS_2023_01/131251100"/>
    <hyperlink ref="F110" r:id="rId6" display="https://podminky.urs.cz/item/CS_URS_2023_01/132251103"/>
    <hyperlink ref="F113" r:id="rId7" display="https://podminky.urs.cz/item/CS_URS_2023_01/132251101"/>
    <hyperlink ref="F116" r:id="rId8" display="https://podminky.urs.cz/item/CS_URS_2023_01/162351104"/>
    <hyperlink ref="F118" r:id="rId9" display="https://podminky.urs.cz/item/CS_URS_2023_01/162651112"/>
    <hyperlink ref="F120" r:id="rId10" display="https://podminky.urs.cz/item/CS_URS_2023_01/162651112"/>
    <hyperlink ref="F123" r:id="rId11" display="https://podminky.urs.cz/item/CS_URS_2023_01/162651112"/>
    <hyperlink ref="F126" r:id="rId12" display="https://podminky.urs.cz/item/CS_URS_2023_01/162651112"/>
    <hyperlink ref="F129" r:id="rId13" display="https://podminky.urs.cz/item/CS_URS_2023_01/171251201"/>
    <hyperlink ref="F132" r:id="rId14" display="https://podminky.urs.cz/item/CS_URS_2023_01/171251201"/>
    <hyperlink ref="F135" r:id="rId15" display="https://podminky.urs.cz/item/CS_URS_2023_01/171251201"/>
    <hyperlink ref="F138" r:id="rId16" display="https://podminky.urs.cz/item/CS_URS_2023_01/171251201"/>
    <hyperlink ref="F140" r:id="rId17" display="https://podminky.urs.cz/item/CS_URS_2023_01/171201231"/>
    <hyperlink ref="F143" r:id="rId18" display="https://podminky.urs.cz/item/CS_URS_2023_01/171201231"/>
    <hyperlink ref="F146" r:id="rId19" display="https://podminky.urs.cz/item/CS_URS_2023_01/171201231"/>
    <hyperlink ref="F149" r:id="rId20" display="https://podminky.urs.cz/item/CS_URS_2023_01/181101131"/>
    <hyperlink ref="F152" r:id="rId21" display="https://podminky.urs.cz/item/CS_URS_2023_01/181951112"/>
    <hyperlink ref="F155" r:id="rId22" display="https://podminky.urs.cz/item/CS_URS_2023_01/181351113"/>
    <hyperlink ref="F157" r:id="rId23" display="https://podminky.urs.cz/item/CS_URS_2023_01/181451311"/>
    <hyperlink ref="F161" r:id="rId24" display="https://podminky.urs.cz/item/CS_URS_2023_01/211531111"/>
    <hyperlink ref="F164" r:id="rId25" display="https://podminky.urs.cz/item/CS_URS_2023_01/211531111"/>
    <hyperlink ref="F166" r:id="rId26" display="https://podminky.urs.cz/item/CS_URS_2023_01/212751106"/>
    <hyperlink ref="F169" r:id="rId27" display="https://podminky.urs.cz/item/CS_URS_2023_01/212752131"/>
    <hyperlink ref="F172" r:id="rId28" display="https://podminky.urs.cz/item/CS_URS_2023_01/213141112"/>
    <hyperlink ref="F178" r:id="rId29" display="https://podminky.urs.cz/item/CS_URS_2023_01/564762111"/>
    <hyperlink ref="F181" r:id="rId30" display="https://podminky.urs.cz/item/CS_URS_2023_01/564861111"/>
    <hyperlink ref="F184" r:id="rId31" display="https://podminky.urs.cz/item/CS_URS_2023_01/569831111"/>
    <hyperlink ref="F187" r:id="rId32" display="https://podminky.urs.cz/item/CS_URS_2023_01/571903111"/>
    <hyperlink ref="F189" r:id="rId33" display="https://podminky.urs.cz/item/CS_URS_2023_01/571906111"/>
    <hyperlink ref="F192" r:id="rId34" display="https://podminky.urs.cz/item/CS_URS_2023_01/998225111"/>
    <hyperlink ref="F196" r:id="rId35" display="https://podminky.urs.cz/item/CS_URS_2023_01/011314000"/>
    <hyperlink ref="F198" r:id="rId36" display="https://podminky.urs.cz/item/CS_URS_2021_01/011701000AD"/>
    <hyperlink ref="F200" r:id="rId37" display="https://podminky.urs.cz/item/CS_URS_2023_01/012103000"/>
    <hyperlink ref="F203" r:id="rId38" display="https://podminky.urs.cz/item/CS_URS_2023_01/012203000"/>
    <hyperlink ref="F205" r:id="rId39" display="https://podminky.urs.cz/item/CS_URS_2023_01/012303000"/>
    <hyperlink ref="F207" r:id="rId40" display="https://podminky.urs.cz/item/CS_URS_2023_01/013254000"/>
    <hyperlink ref="F210" r:id="rId41" display="https://podminky.urs.cz/item/CS_URS_2023_01/032002000"/>
    <hyperlink ref="F212" r:id="rId42" display="https://podminky.urs.cz/item/CS_URS_2023_01/034503000"/>
    <hyperlink ref="F215" r:id="rId43" display="https://podminky.urs.cz/item/CS_URS_2023_01/042903000"/>
    <hyperlink ref="F218" r:id="rId44" display="https://podminky.urs.cz/item/CS_URS_2023_01/062002000"/>
    <hyperlink ref="F221" r:id="rId45" display="https://podminky.urs.cz/item/CS_URS_2023_01/070001000"/>
    <hyperlink ref="F225" r:id="rId46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1025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ROUND(J91,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ROUND((SUM(BE91:BE189)),  2)</f>
        <v>0</v>
      </c>
      <c r="G33" s="37"/>
      <c r="H33" s="37"/>
      <c r="I33" s="156">
        <v>0.20999999999999999</v>
      </c>
      <c r="J33" s="155">
        <f>ROUND(((SUM(BE91:BE189))*I33),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ROUND((SUM(BF91:BF189)),  2)</f>
        <v>0</v>
      </c>
      <c r="G34" s="37"/>
      <c r="H34" s="37"/>
      <c r="I34" s="156">
        <v>0.14999999999999999</v>
      </c>
      <c r="J34" s="155">
        <f>ROUND(((SUM(BF91:BF189))*I34),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ROUND((SUM(BG91:BG189)),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ROUND((SUM(BH91:BH189)),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ROUND((SUM(BI91:BI189)),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202303054 - SO 104 - Polní cesta VPC 11 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J92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J93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143</v>
      </c>
      <c r="E62" s="181"/>
      <c r="F62" s="181"/>
      <c r="G62" s="181"/>
      <c r="H62" s="181"/>
      <c r="I62" s="181"/>
      <c r="J62" s="182">
        <f>J129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144</v>
      </c>
      <c r="E63" s="181"/>
      <c r="F63" s="181"/>
      <c r="G63" s="181"/>
      <c r="H63" s="181"/>
      <c r="I63" s="181"/>
      <c r="J63" s="182">
        <f>J143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147</v>
      </c>
      <c r="E64" s="181"/>
      <c r="F64" s="181"/>
      <c r="G64" s="181"/>
      <c r="H64" s="181"/>
      <c r="I64" s="181"/>
      <c r="J64" s="182">
        <f>J154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3"/>
      <c r="C65" s="174"/>
      <c r="D65" s="175" t="s">
        <v>148</v>
      </c>
      <c r="E65" s="176"/>
      <c r="F65" s="176"/>
      <c r="G65" s="176"/>
      <c r="H65" s="176"/>
      <c r="I65" s="176"/>
      <c r="J65" s="177">
        <f>J157</f>
        <v>0</v>
      </c>
      <c r="K65" s="174"/>
      <c r="L65" s="17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9"/>
      <c r="C66" s="124"/>
      <c r="D66" s="180" t="s">
        <v>149</v>
      </c>
      <c r="E66" s="181"/>
      <c r="F66" s="181"/>
      <c r="G66" s="181"/>
      <c r="H66" s="181"/>
      <c r="I66" s="181"/>
      <c r="J66" s="182">
        <f>J158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150</v>
      </c>
      <c r="E67" s="181"/>
      <c r="F67" s="181"/>
      <c r="G67" s="181"/>
      <c r="H67" s="181"/>
      <c r="I67" s="181"/>
      <c r="J67" s="182">
        <f>J172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151</v>
      </c>
      <c r="E68" s="181"/>
      <c r="F68" s="181"/>
      <c r="G68" s="181"/>
      <c r="H68" s="181"/>
      <c r="I68" s="181"/>
      <c r="J68" s="182">
        <f>J177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152</v>
      </c>
      <c r="E69" s="181"/>
      <c r="F69" s="181"/>
      <c r="G69" s="181"/>
      <c r="H69" s="181"/>
      <c r="I69" s="181"/>
      <c r="J69" s="182">
        <f>J180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153</v>
      </c>
      <c r="E70" s="181"/>
      <c r="F70" s="181"/>
      <c r="G70" s="181"/>
      <c r="H70" s="181"/>
      <c r="I70" s="181"/>
      <c r="J70" s="182">
        <f>J183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154</v>
      </c>
      <c r="E71" s="181"/>
      <c r="F71" s="181"/>
      <c r="G71" s="181"/>
      <c r="H71" s="181"/>
      <c r="I71" s="181"/>
      <c r="J71" s="182">
        <f>J187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155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8" t="str">
        <f>E7</f>
        <v>Polní cesty stavby D6 v k.ú. Řevničov(CU2023/1)</v>
      </c>
      <c r="F81" s="31"/>
      <c r="G81" s="31"/>
      <c r="H81" s="31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131</v>
      </c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 xml:space="preserve">202303054 - SO 104 - Polní cesta VPC 11 </v>
      </c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>Řevníčov</v>
      </c>
      <c r="G85" s="39"/>
      <c r="H85" s="39"/>
      <c r="I85" s="31" t="s">
        <v>23</v>
      </c>
      <c r="J85" s="71" t="str">
        <f>IF(J12="","",J12)</f>
        <v>18. 4. 2020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>Státní pozemkový úřad</v>
      </c>
      <c r="G87" s="39"/>
      <c r="H87" s="39"/>
      <c r="I87" s="31" t="s">
        <v>33</v>
      </c>
      <c r="J87" s="35" t="str">
        <f>E21</f>
        <v>S-pro servis s.r.o.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IF(E18="","",E18)</f>
        <v>Vyplň údaj</v>
      </c>
      <c r="G88" s="39"/>
      <c r="H88" s="39"/>
      <c r="I88" s="31" t="s">
        <v>38</v>
      </c>
      <c r="J88" s="35" t="str">
        <f>E24</f>
        <v xml:space="preserve"> 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84"/>
      <c r="B90" s="185"/>
      <c r="C90" s="186" t="s">
        <v>156</v>
      </c>
      <c r="D90" s="187" t="s">
        <v>61</v>
      </c>
      <c r="E90" s="187" t="s">
        <v>57</v>
      </c>
      <c r="F90" s="187" t="s">
        <v>58</v>
      </c>
      <c r="G90" s="187" t="s">
        <v>157</v>
      </c>
      <c r="H90" s="187" t="s">
        <v>158</v>
      </c>
      <c r="I90" s="187" t="s">
        <v>159</v>
      </c>
      <c r="J90" s="187" t="s">
        <v>137</v>
      </c>
      <c r="K90" s="188" t="s">
        <v>160</v>
      </c>
      <c r="L90" s="189"/>
      <c r="M90" s="91" t="s">
        <v>19</v>
      </c>
      <c r="N90" s="92" t="s">
        <v>46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39"/>
      <c r="J91" s="190">
        <f>BK91</f>
        <v>0</v>
      </c>
      <c r="K91" s="39"/>
      <c r="L91" s="43"/>
      <c r="M91" s="94"/>
      <c r="N91" s="191"/>
      <c r="O91" s="95"/>
      <c r="P91" s="192">
        <f>P92+P157</f>
        <v>0</v>
      </c>
      <c r="Q91" s="95"/>
      <c r="R91" s="192">
        <f>R92+R157</f>
        <v>4634.8779827900007</v>
      </c>
      <c r="S91" s="95"/>
      <c r="T91" s="193">
        <f>T92+T157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75</v>
      </c>
      <c r="AU91" s="16" t="s">
        <v>138</v>
      </c>
      <c r="BK91" s="194">
        <f>BK92+BK157</f>
        <v>0</v>
      </c>
    </row>
    <row r="92" s="12" customFormat="1" ht="25.92" customHeight="1">
      <c r="A92" s="12"/>
      <c r="B92" s="195"/>
      <c r="C92" s="196"/>
      <c r="D92" s="197" t="s">
        <v>75</v>
      </c>
      <c r="E92" s="198" t="s">
        <v>168</v>
      </c>
      <c r="F92" s="198" t="s">
        <v>169</v>
      </c>
      <c r="G92" s="196"/>
      <c r="H92" s="196"/>
      <c r="I92" s="199"/>
      <c r="J92" s="200">
        <f>BK92</f>
        <v>0</v>
      </c>
      <c r="K92" s="196"/>
      <c r="L92" s="201"/>
      <c r="M92" s="202"/>
      <c r="N92" s="203"/>
      <c r="O92" s="203"/>
      <c r="P92" s="204">
        <f>P93+P129+P143+P154</f>
        <v>0</v>
      </c>
      <c r="Q92" s="203"/>
      <c r="R92" s="204">
        <f>R93+R129+R143+R154</f>
        <v>4634.8779827900007</v>
      </c>
      <c r="S92" s="203"/>
      <c r="T92" s="205">
        <f>T93+T129+T143+T154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6" t="s">
        <v>83</v>
      </c>
      <c r="AT92" s="207" t="s">
        <v>75</v>
      </c>
      <c r="AU92" s="207" t="s">
        <v>76</v>
      </c>
      <c r="AY92" s="206" t="s">
        <v>170</v>
      </c>
      <c r="BK92" s="208">
        <f>BK93+BK129+BK143+BK154</f>
        <v>0</v>
      </c>
    </row>
    <row r="93" s="12" customFormat="1" ht="22.8" customHeight="1">
      <c r="A93" s="12"/>
      <c r="B93" s="195"/>
      <c r="C93" s="196"/>
      <c r="D93" s="197" t="s">
        <v>75</v>
      </c>
      <c r="E93" s="209" t="s">
        <v>83</v>
      </c>
      <c r="F93" s="209" t="s">
        <v>171</v>
      </c>
      <c r="G93" s="196"/>
      <c r="H93" s="196"/>
      <c r="I93" s="199"/>
      <c r="J93" s="210">
        <f>BK93</f>
        <v>0</v>
      </c>
      <c r="K93" s="196"/>
      <c r="L93" s="201"/>
      <c r="M93" s="202"/>
      <c r="N93" s="203"/>
      <c r="O93" s="203"/>
      <c r="P93" s="204">
        <f>SUM(P94:P128)</f>
        <v>0</v>
      </c>
      <c r="Q93" s="203"/>
      <c r="R93" s="204">
        <f>SUM(R94:R128)</f>
        <v>86.240549999999999</v>
      </c>
      <c r="S93" s="203"/>
      <c r="T93" s="205">
        <f>SUM(T94:T128)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6" t="s">
        <v>83</v>
      </c>
      <c r="AT93" s="207" t="s">
        <v>75</v>
      </c>
      <c r="AU93" s="207" t="s">
        <v>83</v>
      </c>
      <c r="AY93" s="206" t="s">
        <v>170</v>
      </c>
      <c r="BK93" s="208">
        <f>SUM(BK94:BK128)</f>
        <v>0</v>
      </c>
    </row>
    <row r="94" s="2" customFormat="1" ht="37.8" customHeight="1">
      <c r="A94" s="37"/>
      <c r="B94" s="38"/>
      <c r="C94" s="211" t="s">
        <v>83</v>
      </c>
      <c r="D94" s="211" t="s">
        <v>172</v>
      </c>
      <c r="E94" s="212" t="s">
        <v>508</v>
      </c>
      <c r="F94" s="213" t="s">
        <v>509</v>
      </c>
      <c r="G94" s="214" t="s">
        <v>175</v>
      </c>
      <c r="H94" s="215">
        <v>5305.0699999999997</v>
      </c>
      <c r="I94" s="216"/>
      <c r="J94" s="217">
        <f>ROUND(I94*H94,2)</f>
        <v>0</v>
      </c>
      <c r="K94" s="213" t="s">
        <v>176</v>
      </c>
      <c r="L94" s="43"/>
      <c r="M94" s="218" t="s">
        <v>19</v>
      </c>
      <c r="N94" s="219" t="s">
        <v>47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177</v>
      </c>
      <c r="AT94" s="222" t="s">
        <v>172</v>
      </c>
      <c r="AU94" s="222" t="s">
        <v>85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83</v>
      </c>
      <c r="BK94" s="223">
        <f>ROUND(I94*H94,2)</f>
        <v>0</v>
      </c>
      <c r="BL94" s="16" t="s">
        <v>177</v>
      </c>
      <c r="BM94" s="222" t="s">
        <v>1026</v>
      </c>
    </row>
    <row r="95" s="2" customFormat="1">
      <c r="A95" s="37"/>
      <c r="B95" s="38"/>
      <c r="C95" s="39"/>
      <c r="D95" s="224" t="s">
        <v>179</v>
      </c>
      <c r="E95" s="39"/>
      <c r="F95" s="225" t="s">
        <v>511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179</v>
      </c>
      <c r="AU95" s="16" t="s">
        <v>85</v>
      </c>
    </row>
    <row r="96" s="2" customFormat="1" ht="16.5" customHeight="1">
      <c r="A96" s="37"/>
      <c r="B96" s="38"/>
      <c r="C96" s="231" t="s">
        <v>85</v>
      </c>
      <c r="D96" s="231" t="s">
        <v>240</v>
      </c>
      <c r="E96" s="232" t="s">
        <v>512</v>
      </c>
      <c r="F96" s="233" t="s">
        <v>940</v>
      </c>
      <c r="G96" s="234" t="s">
        <v>225</v>
      </c>
      <c r="H96" s="235">
        <v>86.200000000000003</v>
      </c>
      <c r="I96" s="236"/>
      <c r="J96" s="237">
        <f>ROUND(I96*H96,2)</f>
        <v>0</v>
      </c>
      <c r="K96" s="233" t="s">
        <v>176</v>
      </c>
      <c r="L96" s="238"/>
      <c r="M96" s="239" t="s">
        <v>19</v>
      </c>
      <c r="N96" s="240" t="s">
        <v>47</v>
      </c>
      <c r="O96" s="83"/>
      <c r="P96" s="220">
        <f>O96*H96</f>
        <v>0</v>
      </c>
      <c r="Q96" s="220">
        <v>1</v>
      </c>
      <c r="R96" s="220">
        <f>Q96*H96</f>
        <v>86.200000000000003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211</v>
      </c>
      <c r="AT96" s="222" t="s">
        <v>240</v>
      </c>
      <c r="AU96" s="222" t="s">
        <v>85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83</v>
      </c>
      <c r="BK96" s="223">
        <f>ROUND(I96*H96,2)</f>
        <v>0</v>
      </c>
      <c r="BL96" s="16" t="s">
        <v>177</v>
      </c>
      <c r="BM96" s="222" t="s">
        <v>1027</v>
      </c>
    </row>
    <row r="97" s="2" customFormat="1">
      <c r="A97" s="37"/>
      <c r="B97" s="38"/>
      <c r="C97" s="39"/>
      <c r="D97" s="229" t="s">
        <v>181</v>
      </c>
      <c r="E97" s="39"/>
      <c r="F97" s="230" t="s">
        <v>1028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181</v>
      </c>
      <c r="AU97" s="16" t="s">
        <v>85</v>
      </c>
    </row>
    <row r="98" s="2" customFormat="1" ht="16.5" customHeight="1">
      <c r="A98" s="37"/>
      <c r="B98" s="38"/>
      <c r="C98" s="211" t="s">
        <v>188</v>
      </c>
      <c r="D98" s="211" t="s">
        <v>172</v>
      </c>
      <c r="E98" s="212" t="s">
        <v>1029</v>
      </c>
      <c r="F98" s="213" t="s">
        <v>1030</v>
      </c>
      <c r="G98" s="214" t="s">
        <v>175</v>
      </c>
      <c r="H98" s="215">
        <v>3090.3000000000002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47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85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83</v>
      </c>
      <c r="BK98" s="223">
        <f>ROUND(I98*H98,2)</f>
        <v>0</v>
      </c>
      <c r="BL98" s="16" t="s">
        <v>177</v>
      </c>
      <c r="BM98" s="222" t="s">
        <v>1031</v>
      </c>
    </row>
    <row r="99" s="2" customFormat="1">
      <c r="A99" s="37"/>
      <c r="B99" s="38"/>
      <c r="C99" s="39"/>
      <c r="D99" s="224" t="s">
        <v>179</v>
      </c>
      <c r="E99" s="39"/>
      <c r="F99" s="225" t="s">
        <v>1032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85</v>
      </c>
    </row>
    <row r="100" s="2" customFormat="1" ht="21.75" customHeight="1">
      <c r="A100" s="37"/>
      <c r="B100" s="38"/>
      <c r="C100" s="211" t="s">
        <v>177</v>
      </c>
      <c r="D100" s="211" t="s">
        <v>172</v>
      </c>
      <c r="E100" s="212" t="s">
        <v>195</v>
      </c>
      <c r="F100" s="213" t="s">
        <v>196</v>
      </c>
      <c r="G100" s="214" t="s">
        <v>191</v>
      </c>
      <c r="H100" s="215">
        <v>237.69999999999999</v>
      </c>
      <c r="I100" s="216"/>
      <c r="J100" s="217">
        <f>ROUND(I100*H100,2)</f>
        <v>0</v>
      </c>
      <c r="K100" s="213" t="s">
        <v>176</v>
      </c>
      <c r="L100" s="43"/>
      <c r="M100" s="218" t="s">
        <v>19</v>
      </c>
      <c r="N100" s="219" t="s">
        <v>47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177</v>
      </c>
      <c r="AT100" s="222" t="s">
        <v>172</v>
      </c>
      <c r="AU100" s="222" t="s">
        <v>85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83</v>
      </c>
      <c r="BK100" s="223">
        <f>ROUND(I100*H100,2)</f>
        <v>0</v>
      </c>
      <c r="BL100" s="16" t="s">
        <v>177</v>
      </c>
      <c r="BM100" s="222" t="s">
        <v>1033</v>
      </c>
    </row>
    <row r="101" s="2" customFormat="1">
      <c r="A101" s="37"/>
      <c r="B101" s="38"/>
      <c r="C101" s="39"/>
      <c r="D101" s="224" t="s">
        <v>179</v>
      </c>
      <c r="E101" s="39"/>
      <c r="F101" s="225" t="s">
        <v>198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179</v>
      </c>
      <c r="AU101" s="16" t="s">
        <v>85</v>
      </c>
    </row>
    <row r="102" s="2" customFormat="1">
      <c r="A102" s="37"/>
      <c r="B102" s="38"/>
      <c r="C102" s="39"/>
      <c r="D102" s="229" t="s">
        <v>181</v>
      </c>
      <c r="E102" s="39"/>
      <c r="F102" s="230" t="s">
        <v>550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181</v>
      </c>
      <c r="AU102" s="16" t="s">
        <v>85</v>
      </c>
    </row>
    <row r="103" s="2" customFormat="1" ht="24.15" customHeight="1">
      <c r="A103" s="37"/>
      <c r="B103" s="38"/>
      <c r="C103" s="211" t="s">
        <v>200</v>
      </c>
      <c r="D103" s="211" t="s">
        <v>172</v>
      </c>
      <c r="E103" s="212" t="s">
        <v>1034</v>
      </c>
      <c r="F103" s="213" t="s">
        <v>1035</v>
      </c>
      <c r="G103" s="214" t="s">
        <v>191</v>
      </c>
      <c r="H103" s="215">
        <v>243.30000000000001</v>
      </c>
      <c r="I103" s="216"/>
      <c r="J103" s="217">
        <f>ROUND(I103*H103,2)</f>
        <v>0</v>
      </c>
      <c r="K103" s="213" t="s">
        <v>176</v>
      </c>
      <c r="L103" s="43"/>
      <c r="M103" s="218" t="s">
        <v>19</v>
      </c>
      <c r="N103" s="219" t="s">
        <v>47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177</v>
      </c>
      <c r="AT103" s="222" t="s">
        <v>172</v>
      </c>
      <c r="AU103" s="222" t="s">
        <v>85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83</v>
      </c>
      <c r="BK103" s="223">
        <f>ROUND(I103*H103,2)</f>
        <v>0</v>
      </c>
      <c r="BL103" s="16" t="s">
        <v>177</v>
      </c>
      <c r="BM103" s="222" t="s">
        <v>1036</v>
      </c>
    </row>
    <row r="104" s="2" customFormat="1">
      <c r="A104" s="37"/>
      <c r="B104" s="38"/>
      <c r="C104" s="39"/>
      <c r="D104" s="224" t="s">
        <v>179</v>
      </c>
      <c r="E104" s="39"/>
      <c r="F104" s="225" t="s">
        <v>1037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85</v>
      </c>
    </row>
    <row r="105" s="2" customFormat="1">
      <c r="A105" s="37"/>
      <c r="B105" s="38"/>
      <c r="C105" s="39"/>
      <c r="D105" s="229" t="s">
        <v>181</v>
      </c>
      <c r="E105" s="39"/>
      <c r="F105" s="230" t="s">
        <v>1038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181</v>
      </c>
      <c r="AU105" s="16" t="s">
        <v>85</v>
      </c>
    </row>
    <row r="106" s="2" customFormat="1" ht="37.8" customHeight="1">
      <c r="A106" s="37"/>
      <c r="B106" s="38"/>
      <c r="C106" s="211" t="s">
        <v>203</v>
      </c>
      <c r="D106" s="211" t="s">
        <v>172</v>
      </c>
      <c r="E106" s="212" t="s">
        <v>747</v>
      </c>
      <c r="F106" s="213" t="s">
        <v>748</v>
      </c>
      <c r="G106" s="214" t="s">
        <v>191</v>
      </c>
      <c r="H106" s="215">
        <v>1834.4549999999999</v>
      </c>
      <c r="I106" s="216"/>
      <c r="J106" s="217">
        <f>ROUND(I106*H106,2)</f>
        <v>0</v>
      </c>
      <c r="K106" s="213" t="s">
        <v>176</v>
      </c>
      <c r="L106" s="43"/>
      <c r="M106" s="218" t="s">
        <v>19</v>
      </c>
      <c r="N106" s="219" t="s">
        <v>47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177</v>
      </c>
      <c r="AT106" s="222" t="s">
        <v>172</v>
      </c>
      <c r="AU106" s="222" t="s">
        <v>85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83</v>
      </c>
      <c r="BK106" s="223">
        <f>ROUND(I106*H106,2)</f>
        <v>0</v>
      </c>
      <c r="BL106" s="16" t="s">
        <v>177</v>
      </c>
      <c r="BM106" s="222" t="s">
        <v>1039</v>
      </c>
    </row>
    <row r="107" s="2" customFormat="1">
      <c r="A107" s="37"/>
      <c r="B107" s="38"/>
      <c r="C107" s="39"/>
      <c r="D107" s="224" t="s">
        <v>179</v>
      </c>
      <c r="E107" s="39"/>
      <c r="F107" s="225" t="s">
        <v>750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179</v>
      </c>
      <c r="AU107" s="16" t="s">
        <v>85</v>
      </c>
    </row>
    <row r="108" s="2" customFormat="1">
      <c r="A108" s="37"/>
      <c r="B108" s="38"/>
      <c r="C108" s="39"/>
      <c r="D108" s="229" t="s">
        <v>181</v>
      </c>
      <c r="E108" s="39"/>
      <c r="F108" s="230" t="s">
        <v>1040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181</v>
      </c>
      <c r="AU108" s="16" t="s">
        <v>85</v>
      </c>
    </row>
    <row r="109" s="2" customFormat="1" ht="37.8" customHeight="1">
      <c r="A109" s="37"/>
      <c r="B109" s="38"/>
      <c r="C109" s="211" t="s">
        <v>209</v>
      </c>
      <c r="D109" s="211" t="s">
        <v>172</v>
      </c>
      <c r="E109" s="212" t="s">
        <v>752</v>
      </c>
      <c r="F109" s="213" t="s">
        <v>753</v>
      </c>
      <c r="G109" s="214" t="s">
        <v>191</v>
      </c>
      <c r="H109" s="215">
        <v>243.30000000000001</v>
      </c>
      <c r="I109" s="216"/>
      <c r="J109" s="217">
        <f>ROUND(I109*H109,2)</f>
        <v>0</v>
      </c>
      <c r="K109" s="213" t="s">
        <v>176</v>
      </c>
      <c r="L109" s="43"/>
      <c r="M109" s="218" t="s">
        <v>19</v>
      </c>
      <c r="N109" s="219" t="s">
        <v>47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177</v>
      </c>
      <c r="AT109" s="222" t="s">
        <v>172</v>
      </c>
      <c r="AU109" s="222" t="s">
        <v>85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83</v>
      </c>
      <c r="BK109" s="223">
        <f>ROUND(I109*H109,2)</f>
        <v>0</v>
      </c>
      <c r="BL109" s="16" t="s">
        <v>177</v>
      </c>
      <c r="BM109" s="222" t="s">
        <v>1041</v>
      </c>
    </row>
    <row r="110" s="2" customFormat="1">
      <c r="A110" s="37"/>
      <c r="B110" s="38"/>
      <c r="C110" s="39"/>
      <c r="D110" s="224" t="s">
        <v>179</v>
      </c>
      <c r="E110" s="39"/>
      <c r="F110" s="225" t="s">
        <v>755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85</v>
      </c>
    </row>
    <row r="111" s="2" customFormat="1" ht="37.8" customHeight="1">
      <c r="A111" s="37"/>
      <c r="B111" s="38"/>
      <c r="C111" s="211" t="s">
        <v>211</v>
      </c>
      <c r="D111" s="211" t="s">
        <v>172</v>
      </c>
      <c r="E111" s="212" t="s">
        <v>204</v>
      </c>
      <c r="F111" s="213" t="s">
        <v>205</v>
      </c>
      <c r="G111" s="214" t="s">
        <v>191</v>
      </c>
      <c r="H111" s="215">
        <v>927.09000000000003</v>
      </c>
      <c r="I111" s="216"/>
      <c r="J111" s="217">
        <f>ROUND(I111*H111,2)</f>
        <v>0</v>
      </c>
      <c r="K111" s="213" t="s">
        <v>176</v>
      </c>
      <c r="L111" s="43"/>
      <c r="M111" s="218" t="s">
        <v>19</v>
      </c>
      <c r="N111" s="219" t="s">
        <v>47</v>
      </c>
      <c r="O111" s="83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2" t="s">
        <v>177</v>
      </c>
      <c r="AT111" s="222" t="s">
        <v>172</v>
      </c>
      <c r="AU111" s="222" t="s">
        <v>85</v>
      </c>
      <c r="AY111" s="16" t="s">
        <v>170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83</v>
      </c>
      <c r="BK111" s="223">
        <f>ROUND(I111*H111,2)</f>
        <v>0</v>
      </c>
      <c r="BL111" s="16" t="s">
        <v>177</v>
      </c>
      <c r="BM111" s="222" t="s">
        <v>1042</v>
      </c>
    </row>
    <row r="112" s="2" customFormat="1">
      <c r="A112" s="37"/>
      <c r="B112" s="38"/>
      <c r="C112" s="39"/>
      <c r="D112" s="224" t="s">
        <v>179</v>
      </c>
      <c r="E112" s="39"/>
      <c r="F112" s="225" t="s">
        <v>207</v>
      </c>
      <c r="G112" s="39"/>
      <c r="H112" s="39"/>
      <c r="I112" s="226"/>
      <c r="J112" s="39"/>
      <c r="K112" s="39"/>
      <c r="L112" s="43"/>
      <c r="M112" s="227"/>
      <c r="N112" s="22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179</v>
      </c>
      <c r="AU112" s="16" t="s">
        <v>85</v>
      </c>
    </row>
    <row r="113" s="2" customFormat="1">
      <c r="A113" s="37"/>
      <c r="B113" s="38"/>
      <c r="C113" s="39"/>
      <c r="D113" s="229" t="s">
        <v>181</v>
      </c>
      <c r="E113" s="39"/>
      <c r="F113" s="230" t="s">
        <v>971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181</v>
      </c>
      <c r="AU113" s="16" t="s">
        <v>85</v>
      </c>
    </row>
    <row r="114" s="2" customFormat="1" ht="33" customHeight="1">
      <c r="A114" s="37"/>
      <c r="B114" s="38"/>
      <c r="C114" s="211" t="s">
        <v>213</v>
      </c>
      <c r="D114" s="211" t="s">
        <v>172</v>
      </c>
      <c r="E114" s="212" t="s">
        <v>763</v>
      </c>
      <c r="F114" s="213" t="s">
        <v>764</v>
      </c>
      <c r="G114" s="214" t="s">
        <v>191</v>
      </c>
      <c r="H114" s="215">
        <v>1596.75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47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85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83</v>
      </c>
      <c r="BK114" s="223">
        <f>ROUND(I114*H114,2)</f>
        <v>0</v>
      </c>
      <c r="BL114" s="16" t="s">
        <v>177</v>
      </c>
      <c r="BM114" s="222" t="s">
        <v>1043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766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85</v>
      </c>
    </row>
    <row r="116" s="2" customFormat="1" ht="24.15" customHeight="1">
      <c r="A116" s="37"/>
      <c r="B116" s="38"/>
      <c r="C116" s="211" t="s">
        <v>218</v>
      </c>
      <c r="D116" s="211" t="s">
        <v>172</v>
      </c>
      <c r="E116" s="212" t="s">
        <v>767</v>
      </c>
      <c r="F116" s="213" t="s">
        <v>768</v>
      </c>
      <c r="G116" s="214" t="s">
        <v>191</v>
      </c>
      <c r="H116" s="215">
        <v>927.09000000000003</v>
      </c>
      <c r="I116" s="216"/>
      <c r="J116" s="217">
        <f>ROUND(I116*H116,2)</f>
        <v>0</v>
      </c>
      <c r="K116" s="213" t="s">
        <v>176</v>
      </c>
      <c r="L116" s="43"/>
      <c r="M116" s="218" t="s">
        <v>19</v>
      </c>
      <c r="N116" s="219" t="s">
        <v>47</v>
      </c>
      <c r="O116" s="83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2" t="s">
        <v>177</v>
      </c>
      <c r="AT116" s="222" t="s">
        <v>172</v>
      </c>
      <c r="AU116" s="222" t="s">
        <v>85</v>
      </c>
      <c r="AY116" s="16" t="s">
        <v>170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16" t="s">
        <v>83</v>
      </c>
      <c r="BK116" s="223">
        <f>ROUND(I116*H116,2)</f>
        <v>0</v>
      </c>
      <c r="BL116" s="16" t="s">
        <v>177</v>
      </c>
      <c r="BM116" s="222" t="s">
        <v>1044</v>
      </c>
    </row>
    <row r="117" s="2" customFormat="1">
      <c r="A117" s="37"/>
      <c r="B117" s="38"/>
      <c r="C117" s="39"/>
      <c r="D117" s="224" t="s">
        <v>179</v>
      </c>
      <c r="E117" s="39"/>
      <c r="F117" s="225" t="s">
        <v>770</v>
      </c>
      <c r="G117" s="39"/>
      <c r="H117" s="39"/>
      <c r="I117" s="226"/>
      <c r="J117" s="39"/>
      <c r="K117" s="39"/>
      <c r="L117" s="43"/>
      <c r="M117" s="227"/>
      <c r="N117" s="22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179</v>
      </c>
      <c r="AU117" s="16" t="s">
        <v>85</v>
      </c>
    </row>
    <row r="118" s="2" customFormat="1" ht="24.15" customHeight="1">
      <c r="A118" s="37"/>
      <c r="B118" s="38"/>
      <c r="C118" s="211" t="s">
        <v>220</v>
      </c>
      <c r="D118" s="211" t="s">
        <v>172</v>
      </c>
      <c r="E118" s="212" t="s">
        <v>790</v>
      </c>
      <c r="F118" s="213" t="s">
        <v>981</v>
      </c>
      <c r="G118" s="214" t="s">
        <v>191</v>
      </c>
      <c r="H118" s="215">
        <v>794.27999999999997</v>
      </c>
      <c r="I118" s="216"/>
      <c r="J118" s="217">
        <f>ROUND(I118*H118,2)</f>
        <v>0</v>
      </c>
      <c r="K118" s="213" t="s">
        <v>176</v>
      </c>
      <c r="L118" s="43"/>
      <c r="M118" s="218" t="s">
        <v>19</v>
      </c>
      <c r="N118" s="219" t="s">
        <v>47</v>
      </c>
      <c r="O118" s="83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2" t="s">
        <v>177</v>
      </c>
      <c r="AT118" s="222" t="s">
        <v>172</v>
      </c>
      <c r="AU118" s="222" t="s">
        <v>85</v>
      </c>
      <c r="AY118" s="16" t="s">
        <v>170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16" t="s">
        <v>83</v>
      </c>
      <c r="BK118" s="223">
        <f>ROUND(I118*H118,2)</f>
        <v>0</v>
      </c>
      <c r="BL118" s="16" t="s">
        <v>177</v>
      </c>
      <c r="BM118" s="222" t="s">
        <v>1045</v>
      </c>
    </row>
    <row r="119" s="2" customFormat="1">
      <c r="A119" s="37"/>
      <c r="B119" s="38"/>
      <c r="C119" s="39"/>
      <c r="D119" s="224" t="s">
        <v>179</v>
      </c>
      <c r="E119" s="39"/>
      <c r="F119" s="225" t="s">
        <v>793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179</v>
      </c>
      <c r="AU119" s="16" t="s">
        <v>85</v>
      </c>
    </row>
    <row r="120" s="2" customFormat="1">
      <c r="A120" s="37"/>
      <c r="B120" s="38"/>
      <c r="C120" s="39"/>
      <c r="D120" s="229" t="s">
        <v>181</v>
      </c>
      <c r="E120" s="39"/>
      <c r="F120" s="230" t="s">
        <v>543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181</v>
      </c>
      <c r="AU120" s="16" t="s">
        <v>85</v>
      </c>
    </row>
    <row r="121" s="2" customFormat="1" ht="21.75" customHeight="1">
      <c r="A121" s="37"/>
      <c r="B121" s="38"/>
      <c r="C121" s="211" t="s">
        <v>222</v>
      </c>
      <c r="D121" s="211" t="s">
        <v>172</v>
      </c>
      <c r="E121" s="212" t="s">
        <v>546</v>
      </c>
      <c r="F121" s="213" t="s">
        <v>547</v>
      </c>
      <c r="G121" s="214" t="s">
        <v>175</v>
      </c>
      <c r="H121" s="215">
        <v>5295.2290000000003</v>
      </c>
      <c r="I121" s="216"/>
      <c r="J121" s="217">
        <f>ROUND(I121*H121,2)</f>
        <v>0</v>
      </c>
      <c r="K121" s="213" t="s">
        <v>176</v>
      </c>
      <c r="L121" s="43"/>
      <c r="M121" s="218" t="s">
        <v>19</v>
      </c>
      <c r="N121" s="219" t="s">
        <v>47</v>
      </c>
      <c r="O121" s="83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177</v>
      </c>
      <c r="AT121" s="222" t="s">
        <v>172</v>
      </c>
      <c r="AU121" s="222" t="s">
        <v>85</v>
      </c>
      <c r="AY121" s="16" t="s">
        <v>170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83</v>
      </c>
      <c r="BK121" s="223">
        <f>ROUND(I121*H121,2)</f>
        <v>0</v>
      </c>
      <c r="BL121" s="16" t="s">
        <v>177</v>
      </c>
      <c r="BM121" s="222" t="s">
        <v>1046</v>
      </c>
    </row>
    <row r="122" s="2" customFormat="1">
      <c r="A122" s="37"/>
      <c r="B122" s="38"/>
      <c r="C122" s="39"/>
      <c r="D122" s="224" t="s">
        <v>179</v>
      </c>
      <c r="E122" s="39"/>
      <c r="F122" s="225" t="s">
        <v>549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179</v>
      </c>
      <c r="AU122" s="16" t="s">
        <v>85</v>
      </c>
    </row>
    <row r="123" s="2" customFormat="1">
      <c r="A123" s="37"/>
      <c r="B123" s="38"/>
      <c r="C123" s="39"/>
      <c r="D123" s="229" t="s">
        <v>181</v>
      </c>
      <c r="E123" s="39"/>
      <c r="F123" s="230" t="s">
        <v>550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181</v>
      </c>
      <c r="AU123" s="16" t="s">
        <v>85</v>
      </c>
    </row>
    <row r="124" s="2" customFormat="1" ht="24.15" customHeight="1">
      <c r="A124" s="37"/>
      <c r="B124" s="38"/>
      <c r="C124" s="211" t="s">
        <v>229</v>
      </c>
      <c r="D124" s="211" t="s">
        <v>172</v>
      </c>
      <c r="E124" s="212" t="s">
        <v>805</v>
      </c>
      <c r="F124" s="213" t="s">
        <v>806</v>
      </c>
      <c r="G124" s="214" t="s">
        <v>175</v>
      </c>
      <c r="H124" s="215">
        <v>5250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47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177</v>
      </c>
      <c r="AT124" s="222" t="s">
        <v>172</v>
      </c>
      <c r="AU124" s="222" t="s">
        <v>85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83</v>
      </c>
      <c r="BK124" s="223">
        <f>ROUND(I124*H124,2)</f>
        <v>0</v>
      </c>
      <c r="BL124" s="16" t="s">
        <v>177</v>
      </c>
      <c r="BM124" s="222" t="s">
        <v>1047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808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85</v>
      </c>
    </row>
    <row r="126" s="2" customFormat="1" ht="16.5" customHeight="1">
      <c r="A126" s="37"/>
      <c r="B126" s="38"/>
      <c r="C126" s="211" t="s">
        <v>232</v>
      </c>
      <c r="D126" s="211" t="s">
        <v>172</v>
      </c>
      <c r="E126" s="212" t="s">
        <v>809</v>
      </c>
      <c r="F126" s="213" t="s">
        <v>810</v>
      </c>
      <c r="G126" s="214" t="s">
        <v>175</v>
      </c>
      <c r="H126" s="215">
        <v>1622</v>
      </c>
      <c r="I126" s="216"/>
      <c r="J126" s="217">
        <f>ROUND(I126*H126,2)</f>
        <v>0</v>
      </c>
      <c r="K126" s="213" t="s">
        <v>176</v>
      </c>
      <c r="L126" s="43"/>
      <c r="M126" s="218" t="s">
        <v>19</v>
      </c>
      <c r="N126" s="219" t="s">
        <v>47</v>
      </c>
      <c r="O126" s="83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177</v>
      </c>
      <c r="AT126" s="222" t="s">
        <v>172</v>
      </c>
      <c r="AU126" s="222" t="s">
        <v>85</v>
      </c>
      <c r="AY126" s="16" t="s">
        <v>170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83</v>
      </c>
      <c r="BK126" s="223">
        <f>ROUND(I126*H126,2)</f>
        <v>0</v>
      </c>
      <c r="BL126" s="16" t="s">
        <v>177</v>
      </c>
      <c r="BM126" s="222" t="s">
        <v>1048</v>
      </c>
    </row>
    <row r="127" s="2" customFormat="1">
      <c r="A127" s="37"/>
      <c r="B127" s="38"/>
      <c r="C127" s="39"/>
      <c r="D127" s="224" t="s">
        <v>179</v>
      </c>
      <c r="E127" s="39"/>
      <c r="F127" s="225" t="s">
        <v>812</v>
      </c>
      <c r="G127" s="39"/>
      <c r="H127" s="39"/>
      <c r="I127" s="226"/>
      <c r="J127" s="39"/>
      <c r="K127" s="39"/>
      <c r="L127" s="43"/>
      <c r="M127" s="227"/>
      <c r="N127" s="22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179</v>
      </c>
      <c r="AU127" s="16" t="s">
        <v>85</v>
      </c>
    </row>
    <row r="128" s="2" customFormat="1" ht="16.5" customHeight="1">
      <c r="A128" s="37"/>
      <c r="B128" s="38"/>
      <c r="C128" s="231" t="s">
        <v>8</v>
      </c>
      <c r="D128" s="231" t="s">
        <v>240</v>
      </c>
      <c r="E128" s="232" t="s">
        <v>813</v>
      </c>
      <c r="F128" s="233" t="s">
        <v>814</v>
      </c>
      <c r="G128" s="234" t="s">
        <v>815</v>
      </c>
      <c r="H128" s="235">
        <v>40.549999999999997</v>
      </c>
      <c r="I128" s="236"/>
      <c r="J128" s="237">
        <f>ROUND(I128*H128,2)</f>
        <v>0</v>
      </c>
      <c r="K128" s="233" t="s">
        <v>176</v>
      </c>
      <c r="L128" s="238"/>
      <c r="M128" s="239" t="s">
        <v>19</v>
      </c>
      <c r="N128" s="240" t="s">
        <v>47</v>
      </c>
      <c r="O128" s="83"/>
      <c r="P128" s="220">
        <f>O128*H128</f>
        <v>0</v>
      </c>
      <c r="Q128" s="220">
        <v>0.001</v>
      </c>
      <c r="R128" s="220">
        <f>Q128*H128</f>
        <v>0.040549999999999996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211</v>
      </c>
      <c r="AT128" s="222" t="s">
        <v>240</v>
      </c>
      <c r="AU128" s="222" t="s">
        <v>85</v>
      </c>
      <c r="AY128" s="16" t="s">
        <v>170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83</v>
      </c>
      <c r="BK128" s="223">
        <f>ROUND(I128*H128,2)</f>
        <v>0</v>
      </c>
      <c r="BL128" s="16" t="s">
        <v>177</v>
      </c>
      <c r="BM128" s="222" t="s">
        <v>1049</v>
      </c>
    </row>
    <row r="129" s="12" customFormat="1" ht="22.8" customHeight="1">
      <c r="A129" s="12"/>
      <c r="B129" s="195"/>
      <c r="C129" s="196"/>
      <c r="D129" s="197" t="s">
        <v>75</v>
      </c>
      <c r="E129" s="209" t="s">
        <v>200</v>
      </c>
      <c r="F129" s="209" t="s">
        <v>286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SUM(P130:P142)</f>
        <v>0</v>
      </c>
      <c r="Q129" s="203"/>
      <c r="R129" s="204">
        <f>SUM(R130:R142)</f>
        <v>4544.6702927900005</v>
      </c>
      <c r="S129" s="203"/>
      <c r="T129" s="205">
        <f>SUM(T130:T142)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83</v>
      </c>
      <c r="AT129" s="207" t="s">
        <v>75</v>
      </c>
      <c r="AU129" s="207" t="s">
        <v>83</v>
      </c>
      <c r="AY129" s="206" t="s">
        <v>170</v>
      </c>
      <c r="BK129" s="208">
        <f>SUM(BK130:BK142)</f>
        <v>0</v>
      </c>
    </row>
    <row r="130" s="2" customFormat="1" ht="21.75" customHeight="1">
      <c r="A130" s="37"/>
      <c r="B130" s="38"/>
      <c r="C130" s="211" t="s">
        <v>239</v>
      </c>
      <c r="D130" s="211" t="s">
        <v>172</v>
      </c>
      <c r="E130" s="212" t="s">
        <v>563</v>
      </c>
      <c r="F130" s="213" t="s">
        <v>564</v>
      </c>
      <c r="G130" s="214" t="s">
        <v>175</v>
      </c>
      <c r="H130" s="215">
        <v>3509.5509999999999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47</v>
      </c>
      <c r="O130" s="83"/>
      <c r="P130" s="220">
        <f>O130*H130</f>
        <v>0</v>
      </c>
      <c r="Q130" s="220">
        <v>0.48574000000000001</v>
      </c>
      <c r="R130" s="220">
        <f>Q130*H130</f>
        <v>1704.7293027400001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177</v>
      </c>
      <c r="AT130" s="222" t="s">
        <v>172</v>
      </c>
      <c r="AU130" s="222" t="s">
        <v>85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83</v>
      </c>
      <c r="BK130" s="223">
        <f>ROUND(I130*H130,2)</f>
        <v>0</v>
      </c>
      <c r="BL130" s="16" t="s">
        <v>177</v>
      </c>
      <c r="BM130" s="222" t="s">
        <v>1050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566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85</v>
      </c>
    </row>
    <row r="132" s="2" customFormat="1">
      <c r="A132" s="37"/>
      <c r="B132" s="38"/>
      <c r="C132" s="39"/>
      <c r="D132" s="229" t="s">
        <v>181</v>
      </c>
      <c r="E132" s="39"/>
      <c r="F132" s="230" t="s">
        <v>1051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181</v>
      </c>
      <c r="AU132" s="16" t="s">
        <v>85</v>
      </c>
    </row>
    <row r="133" s="2" customFormat="1" ht="21.75" customHeight="1">
      <c r="A133" s="37"/>
      <c r="B133" s="38"/>
      <c r="C133" s="211" t="s">
        <v>245</v>
      </c>
      <c r="D133" s="211" t="s">
        <v>172</v>
      </c>
      <c r="E133" s="212" t="s">
        <v>572</v>
      </c>
      <c r="F133" s="213" t="s">
        <v>1004</v>
      </c>
      <c r="G133" s="214" t="s">
        <v>175</v>
      </c>
      <c r="H133" s="215">
        <v>5295.2290000000003</v>
      </c>
      <c r="I133" s="216"/>
      <c r="J133" s="217">
        <f>ROUND(I133*H133,2)</f>
        <v>0</v>
      </c>
      <c r="K133" s="213" t="s">
        <v>176</v>
      </c>
      <c r="L133" s="43"/>
      <c r="M133" s="218" t="s">
        <v>19</v>
      </c>
      <c r="N133" s="219" t="s">
        <v>47</v>
      </c>
      <c r="O133" s="83"/>
      <c r="P133" s="220">
        <f>O133*H133</f>
        <v>0</v>
      </c>
      <c r="Q133" s="220">
        <v>0.46000000000000002</v>
      </c>
      <c r="R133" s="220">
        <f>Q133*H133</f>
        <v>2435.8053400000003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177</v>
      </c>
      <c r="AT133" s="222" t="s">
        <v>172</v>
      </c>
      <c r="AU133" s="222" t="s">
        <v>85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83</v>
      </c>
      <c r="BK133" s="223">
        <f>ROUND(I133*H133,2)</f>
        <v>0</v>
      </c>
      <c r="BL133" s="16" t="s">
        <v>177</v>
      </c>
      <c r="BM133" s="222" t="s">
        <v>1052</v>
      </c>
    </row>
    <row r="134" s="2" customFormat="1">
      <c r="A134" s="37"/>
      <c r="B134" s="38"/>
      <c r="C134" s="39"/>
      <c r="D134" s="224" t="s">
        <v>179</v>
      </c>
      <c r="E134" s="39"/>
      <c r="F134" s="225" t="s">
        <v>575</v>
      </c>
      <c r="G134" s="39"/>
      <c r="H134" s="39"/>
      <c r="I134" s="226"/>
      <c r="J134" s="39"/>
      <c r="K134" s="39"/>
      <c r="L134" s="43"/>
      <c r="M134" s="227"/>
      <c r="N134" s="228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179</v>
      </c>
      <c r="AU134" s="16" t="s">
        <v>85</v>
      </c>
    </row>
    <row r="135" s="2" customFormat="1">
      <c r="A135" s="37"/>
      <c r="B135" s="38"/>
      <c r="C135" s="39"/>
      <c r="D135" s="229" t="s">
        <v>181</v>
      </c>
      <c r="E135" s="39"/>
      <c r="F135" s="230" t="s">
        <v>1053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181</v>
      </c>
      <c r="AU135" s="16" t="s">
        <v>85</v>
      </c>
    </row>
    <row r="136" s="2" customFormat="1" ht="21.75" customHeight="1">
      <c r="A136" s="37"/>
      <c r="B136" s="38"/>
      <c r="C136" s="211" t="s">
        <v>251</v>
      </c>
      <c r="D136" s="211" t="s">
        <v>172</v>
      </c>
      <c r="E136" s="212" t="s">
        <v>311</v>
      </c>
      <c r="F136" s="213" t="s">
        <v>312</v>
      </c>
      <c r="G136" s="214" t="s">
        <v>175</v>
      </c>
      <c r="H136" s="215">
        <v>1031.55</v>
      </c>
      <c r="I136" s="216"/>
      <c r="J136" s="217">
        <f>ROUND(I136*H136,2)</f>
        <v>0</v>
      </c>
      <c r="K136" s="213" t="s">
        <v>176</v>
      </c>
      <c r="L136" s="43"/>
      <c r="M136" s="218" t="s">
        <v>19</v>
      </c>
      <c r="N136" s="219" t="s">
        <v>47</v>
      </c>
      <c r="O136" s="83"/>
      <c r="P136" s="220">
        <f>O136*H136</f>
        <v>0</v>
      </c>
      <c r="Q136" s="220">
        <v>0.23000000000000001</v>
      </c>
      <c r="R136" s="220">
        <f>Q136*H136</f>
        <v>237.25649999999999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177</v>
      </c>
      <c r="AT136" s="222" t="s">
        <v>172</v>
      </c>
      <c r="AU136" s="222" t="s">
        <v>85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83</v>
      </c>
      <c r="BK136" s="223">
        <f>ROUND(I136*H136,2)</f>
        <v>0</v>
      </c>
      <c r="BL136" s="16" t="s">
        <v>177</v>
      </c>
      <c r="BM136" s="222" t="s">
        <v>1054</v>
      </c>
    </row>
    <row r="137" s="2" customFormat="1">
      <c r="A137" s="37"/>
      <c r="B137" s="38"/>
      <c r="C137" s="39"/>
      <c r="D137" s="224" t="s">
        <v>179</v>
      </c>
      <c r="E137" s="39"/>
      <c r="F137" s="225" t="s">
        <v>314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85</v>
      </c>
    </row>
    <row r="138" s="2" customFormat="1">
      <c r="A138" s="37"/>
      <c r="B138" s="38"/>
      <c r="C138" s="39"/>
      <c r="D138" s="229" t="s">
        <v>181</v>
      </c>
      <c r="E138" s="39"/>
      <c r="F138" s="230" t="s">
        <v>550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181</v>
      </c>
      <c r="AU138" s="16" t="s">
        <v>85</v>
      </c>
    </row>
    <row r="139" s="2" customFormat="1" ht="24.15" customHeight="1">
      <c r="A139" s="37"/>
      <c r="B139" s="38"/>
      <c r="C139" s="211" t="s">
        <v>253</v>
      </c>
      <c r="D139" s="211" t="s">
        <v>172</v>
      </c>
      <c r="E139" s="212" t="s">
        <v>586</v>
      </c>
      <c r="F139" s="213" t="s">
        <v>587</v>
      </c>
      <c r="G139" s="214" t="s">
        <v>175</v>
      </c>
      <c r="H139" s="215">
        <v>3509.5509999999999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47</v>
      </c>
      <c r="O139" s="83"/>
      <c r="P139" s="220">
        <f>O139*H139</f>
        <v>0</v>
      </c>
      <c r="Q139" s="220">
        <v>0.01585</v>
      </c>
      <c r="R139" s="220">
        <f>Q139*H139</f>
        <v>55.626383349999998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85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83</v>
      </c>
      <c r="BK139" s="223">
        <f>ROUND(I139*H139,2)</f>
        <v>0</v>
      </c>
      <c r="BL139" s="16" t="s">
        <v>177</v>
      </c>
      <c r="BM139" s="222" t="s">
        <v>1055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589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85</v>
      </c>
    </row>
    <row r="141" s="2" customFormat="1" ht="24.15" customHeight="1">
      <c r="A141" s="37"/>
      <c r="B141" s="38"/>
      <c r="C141" s="211" t="s">
        <v>259</v>
      </c>
      <c r="D141" s="211" t="s">
        <v>172</v>
      </c>
      <c r="E141" s="212" t="s">
        <v>591</v>
      </c>
      <c r="F141" s="213" t="s">
        <v>592</v>
      </c>
      <c r="G141" s="214" t="s">
        <v>175</v>
      </c>
      <c r="H141" s="215">
        <v>3509.5509999999999</v>
      </c>
      <c r="I141" s="216"/>
      <c r="J141" s="217">
        <f>ROUND(I141*H141,2)</f>
        <v>0</v>
      </c>
      <c r="K141" s="213" t="s">
        <v>176</v>
      </c>
      <c r="L141" s="43"/>
      <c r="M141" s="218" t="s">
        <v>19</v>
      </c>
      <c r="N141" s="219" t="s">
        <v>47</v>
      </c>
      <c r="O141" s="83"/>
      <c r="P141" s="220">
        <f>O141*H141</f>
        <v>0</v>
      </c>
      <c r="Q141" s="220">
        <v>0.031699999999999999</v>
      </c>
      <c r="R141" s="220">
        <f>Q141*H141</f>
        <v>111.2527667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177</v>
      </c>
      <c r="AT141" s="222" t="s">
        <v>172</v>
      </c>
      <c r="AU141" s="222" t="s">
        <v>85</v>
      </c>
      <c r="AY141" s="16" t="s">
        <v>170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83</v>
      </c>
      <c r="BK141" s="223">
        <f>ROUND(I141*H141,2)</f>
        <v>0</v>
      </c>
      <c r="BL141" s="16" t="s">
        <v>177</v>
      </c>
      <c r="BM141" s="222" t="s">
        <v>1056</v>
      </c>
    </row>
    <row r="142" s="2" customFormat="1">
      <c r="A142" s="37"/>
      <c r="B142" s="38"/>
      <c r="C142" s="39"/>
      <c r="D142" s="224" t="s">
        <v>179</v>
      </c>
      <c r="E142" s="39"/>
      <c r="F142" s="225" t="s">
        <v>594</v>
      </c>
      <c r="G142" s="39"/>
      <c r="H142" s="39"/>
      <c r="I142" s="226"/>
      <c r="J142" s="39"/>
      <c r="K142" s="39"/>
      <c r="L142" s="43"/>
      <c r="M142" s="227"/>
      <c r="N142" s="228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179</v>
      </c>
      <c r="AU142" s="16" t="s">
        <v>85</v>
      </c>
    </row>
    <row r="143" s="12" customFormat="1" ht="22.8" customHeight="1">
      <c r="A143" s="12"/>
      <c r="B143" s="195"/>
      <c r="C143" s="196"/>
      <c r="D143" s="197" t="s">
        <v>75</v>
      </c>
      <c r="E143" s="209" t="s">
        <v>211</v>
      </c>
      <c r="F143" s="209" t="s">
        <v>351</v>
      </c>
      <c r="G143" s="196"/>
      <c r="H143" s="196"/>
      <c r="I143" s="199"/>
      <c r="J143" s="210">
        <f>BK143</f>
        <v>0</v>
      </c>
      <c r="K143" s="196"/>
      <c r="L143" s="201"/>
      <c r="M143" s="202"/>
      <c r="N143" s="203"/>
      <c r="O143" s="203"/>
      <c r="P143" s="204">
        <f>SUM(P144:P153)</f>
        <v>0</v>
      </c>
      <c r="Q143" s="203"/>
      <c r="R143" s="204">
        <f>SUM(R144:R153)</f>
        <v>3.9671399999999997</v>
      </c>
      <c r="S143" s="203"/>
      <c r="T143" s="205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6" t="s">
        <v>83</v>
      </c>
      <c r="AT143" s="207" t="s">
        <v>75</v>
      </c>
      <c r="AU143" s="207" t="s">
        <v>83</v>
      </c>
      <c r="AY143" s="206" t="s">
        <v>170</v>
      </c>
      <c r="BK143" s="208">
        <f>SUM(BK144:BK153)</f>
        <v>0</v>
      </c>
    </row>
    <row r="144" s="2" customFormat="1" ht="16.5" customHeight="1">
      <c r="A144" s="37"/>
      <c r="B144" s="38"/>
      <c r="C144" s="211" t="s">
        <v>7</v>
      </c>
      <c r="D144" s="211" t="s">
        <v>172</v>
      </c>
      <c r="E144" s="212" t="s">
        <v>1057</v>
      </c>
      <c r="F144" s="213" t="s">
        <v>1058</v>
      </c>
      <c r="G144" s="214" t="s">
        <v>355</v>
      </c>
      <c r="H144" s="215">
        <v>7</v>
      </c>
      <c r="I144" s="216"/>
      <c r="J144" s="217">
        <f>ROUND(I144*H144,2)</f>
        <v>0</v>
      </c>
      <c r="K144" s="213" t="s">
        <v>176</v>
      </c>
      <c r="L144" s="43"/>
      <c r="M144" s="218" t="s">
        <v>19</v>
      </c>
      <c r="N144" s="219" t="s">
        <v>47</v>
      </c>
      <c r="O144" s="83"/>
      <c r="P144" s="220">
        <f>O144*H144</f>
        <v>0</v>
      </c>
      <c r="Q144" s="220">
        <v>0.010189999999999999</v>
      </c>
      <c r="R144" s="220">
        <f>Q144*H144</f>
        <v>0.071329999999999991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177</v>
      </c>
      <c r="AT144" s="222" t="s">
        <v>172</v>
      </c>
      <c r="AU144" s="222" t="s">
        <v>85</v>
      </c>
      <c r="AY144" s="16" t="s">
        <v>170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83</v>
      </c>
      <c r="BK144" s="223">
        <f>ROUND(I144*H144,2)</f>
        <v>0</v>
      </c>
      <c r="BL144" s="16" t="s">
        <v>177</v>
      </c>
      <c r="BM144" s="222" t="s">
        <v>1059</v>
      </c>
    </row>
    <row r="145" s="2" customFormat="1">
      <c r="A145" s="37"/>
      <c r="B145" s="38"/>
      <c r="C145" s="39"/>
      <c r="D145" s="224" t="s">
        <v>179</v>
      </c>
      <c r="E145" s="39"/>
      <c r="F145" s="225" t="s">
        <v>1060</v>
      </c>
      <c r="G145" s="39"/>
      <c r="H145" s="39"/>
      <c r="I145" s="226"/>
      <c r="J145" s="39"/>
      <c r="K145" s="39"/>
      <c r="L145" s="43"/>
      <c r="M145" s="227"/>
      <c r="N145" s="228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179</v>
      </c>
      <c r="AU145" s="16" t="s">
        <v>85</v>
      </c>
    </row>
    <row r="146" s="2" customFormat="1" ht="16.5" customHeight="1">
      <c r="A146" s="37"/>
      <c r="B146" s="38"/>
      <c r="C146" s="231" t="s">
        <v>269</v>
      </c>
      <c r="D146" s="231" t="s">
        <v>240</v>
      </c>
      <c r="E146" s="232" t="s">
        <v>1061</v>
      </c>
      <c r="F146" s="233" t="s">
        <v>1062</v>
      </c>
      <c r="G146" s="234" t="s">
        <v>355</v>
      </c>
      <c r="H146" s="235">
        <v>6</v>
      </c>
      <c r="I146" s="236"/>
      <c r="J146" s="237">
        <f>ROUND(I146*H146,2)</f>
        <v>0</v>
      </c>
      <c r="K146" s="233" t="s">
        <v>176</v>
      </c>
      <c r="L146" s="238"/>
      <c r="M146" s="239" t="s">
        <v>19</v>
      </c>
      <c r="N146" s="240" t="s">
        <v>47</v>
      </c>
      <c r="O146" s="83"/>
      <c r="P146" s="220">
        <f>O146*H146</f>
        <v>0</v>
      </c>
      <c r="Q146" s="220">
        <v>0.37</v>
      </c>
      <c r="R146" s="220">
        <f>Q146*H146</f>
        <v>2.2199999999999998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211</v>
      </c>
      <c r="AT146" s="222" t="s">
        <v>240</v>
      </c>
      <c r="AU146" s="222" t="s">
        <v>85</v>
      </c>
      <c r="AY146" s="16" t="s">
        <v>170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83</v>
      </c>
      <c r="BK146" s="223">
        <f>ROUND(I146*H146,2)</f>
        <v>0</v>
      </c>
      <c r="BL146" s="16" t="s">
        <v>177</v>
      </c>
      <c r="BM146" s="222" t="s">
        <v>1063</v>
      </c>
    </row>
    <row r="147" s="2" customFormat="1">
      <c r="A147" s="37"/>
      <c r="B147" s="38"/>
      <c r="C147" s="39"/>
      <c r="D147" s="229" t="s">
        <v>181</v>
      </c>
      <c r="E147" s="39"/>
      <c r="F147" s="230" t="s">
        <v>1064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85</v>
      </c>
    </row>
    <row r="148" s="2" customFormat="1" ht="16.5" customHeight="1">
      <c r="A148" s="37"/>
      <c r="B148" s="38"/>
      <c r="C148" s="231" t="s">
        <v>275</v>
      </c>
      <c r="D148" s="231" t="s">
        <v>240</v>
      </c>
      <c r="E148" s="232" t="s">
        <v>1065</v>
      </c>
      <c r="F148" s="233" t="s">
        <v>1066</v>
      </c>
      <c r="G148" s="234" t="s">
        <v>355</v>
      </c>
      <c r="H148" s="235">
        <v>1</v>
      </c>
      <c r="I148" s="236"/>
      <c r="J148" s="237">
        <f>ROUND(I148*H148,2)</f>
        <v>0</v>
      </c>
      <c r="K148" s="233" t="s">
        <v>176</v>
      </c>
      <c r="L148" s="238"/>
      <c r="M148" s="239" t="s">
        <v>19</v>
      </c>
      <c r="N148" s="240" t="s">
        <v>47</v>
      </c>
      <c r="O148" s="83"/>
      <c r="P148" s="220">
        <f>O148*H148</f>
        <v>0</v>
      </c>
      <c r="Q148" s="220">
        <v>0.21099999999999999</v>
      </c>
      <c r="R148" s="220">
        <f>Q148*H148</f>
        <v>0.21099999999999999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211</v>
      </c>
      <c r="AT148" s="222" t="s">
        <v>240</v>
      </c>
      <c r="AU148" s="222" t="s">
        <v>85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83</v>
      </c>
      <c r="BK148" s="223">
        <f>ROUND(I148*H148,2)</f>
        <v>0</v>
      </c>
      <c r="BL148" s="16" t="s">
        <v>177</v>
      </c>
      <c r="BM148" s="222" t="s">
        <v>1067</v>
      </c>
    </row>
    <row r="149" s="2" customFormat="1">
      <c r="A149" s="37"/>
      <c r="B149" s="38"/>
      <c r="C149" s="39"/>
      <c r="D149" s="229" t="s">
        <v>181</v>
      </c>
      <c r="E149" s="39"/>
      <c r="F149" s="230" t="s">
        <v>1068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181</v>
      </c>
      <c r="AU149" s="16" t="s">
        <v>85</v>
      </c>
    </row>
    <row r="150" s="2" customFormat="1" ht="16.5" customHeight="1">
      <c r="A150" s="37"/>
      <c r="B150" s="38"/>
      <c r="C150" s="211" t="s">
        <v>281</v>
      </c>
      <c r="D150" s="211" t="s">
        <v>172</v>
      </c>
      <c r="E150" s="212" t="s">
        <v>1069</v>
      </c>
      <c r="F150" s="213" t="s">
        <v>1070</v>
      </c>
      <c r="G150" s="214" t="s">
        <v>355</v>
      </c>
      <c r="H150" s="215">
        <v>3</v>
      </c>
      <c r="I150" s="216"/>
      <c r="J150" s="217">
        <f>ROUND(I150*H150,2)</f>
        <v>0</v>
      </c>
      <c r="K150" s="213" t="s">
        <v>176</v>
      </c>
      <c r="L150" s="43"/>
      <c r="M150" s="218" t="s">
        <v>19</v>
      </c>
      <c r="N150" s="219" t="s">
        <v>47</v>
      </c>
      <c r="O150" s="83"/>
      <c r="P150" s="220">
        <f>O150*H150</f>
        <v>0</v>
      </c>
      <c r="Q150" s="220">
        <v>0.039269999999999999</v>
      </c>
      <c r="R150" s="220">
        <f>Q150*H150</f>
        <v>0.11781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177</v>
      </c>
      <c r="AT150" s="222" t="s">
        <v>172</v>
      </c>
      <c r="AU150" s="222" t="s">
        <v>85</v>
      </c>
      <c r="AY150" s="16" t="s">
        <v>170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83</v>
      </c>
      <c r="BK150" s="223">
        <f>ROUND(I150*H150,2)</f>
        <v>0</v>
      </c>
      <c r="BL150" s="16" t="s">
        <v>177</v>
      </c>
      <c r="BM150" s="222" t="s">
        <v>1071</v>
      </c>
    </row>
    <row r="151" s="2" customFormat="1">
      <c r="A151" s="37"/>
      <c r="B151" s="38"/>
      <c r="C151" s="39"/>
      <c r="D151" s="224" t="s">
        <v>179</v>
      </c>
      <c r="E151" s="39"/>
      <c r="F151" s="225" t="s">
        <v>1072</v>
      </c>
      <c r="G151" s="39"/>
      <c r="H151" s="39"/>
      <c r="I151" s="226"/>
      <c r="J151" s="39"/>
      <c r="K151" s="39"/>
      <c r="L151" s="43"/>
      <c r="M151" s="227"/>
      <c r="N151" s="228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179</v>
      </c>
      <c r="AU151" s="16" t="s">
        <v>85</v>
      </c>
    </row>
    <row r="152" s="2" customFormat="1" ht="16.5" customHeight="1">
      <c r="A152" s="37"/>
      <c r="B152" s="38"/>
      <c r="C152" s="231" t="s">
        <v>287</v>
      </c>
      <c r="D152" s="231" t="s">
        <v>240</v>
      </c>
      <c r="E152" s="232" t="s">
        <v>1073</v>
      </c>
      <c r="F152" s="233" t="s">
        <v>1074</v>
      </c>
      <c r="G152" s="234" t="s">
        <v>355</v>
      </c>
      <c r="H152" s="235">
        <v>3</v>
      </c>
      <c r="I152" s="236"/>
      <c r="J152" s="237">
        <f>ROUND(I152*H152,2)</f>
        <v>0</v>
      </c>
      <c r="K152" s="233" t="s">
        <v>176</v>
      </c>
      <c r="L152" s="238"/>
      <c r="M152" s="239" t="s">
        <v>19</v>
      </c>
      <c r="N152" s="240" t="s">
        <v>47</v>
      </c>
      <c r="O152" s="83"/>
      <c r="P152" s="220">
        <f>O152*H152</f>
        <v>0</v>
      </c>
      <c r="Q152" s="220">
        <v>0.44900000000000001</v>
      </c>
      <c r="R152" s="220">
        <f>Q152*H152</f>
        <v>1.347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211</v>
      </c>
      <c r="AT152" s="222" t="s">
        <v>240</v>
      </c>
      <c r="AU152" s="222" t="s">
        <v>85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83</v>
      </c>
      <c r="BK152" s="223">
        <f>ROUND(I152*H152,2)</f>
        <v>0</v>
      </c>
      <c r="BL152" s="16" t="s">
        <v>177</v>
      </c>
      <c r="BM152" s="222" t="s">
        <v>1075</v>
      </c>
    </row>
    <row r="153" s="2" customFormat="1">
      <c r="A153" s="37"/>
      <c r="B153" s="38"/>
      <c r="C153" s="39"/>
      <c r="D153" s="229" t="s">
        <v>181</v>
      </c>
      <c r="E153" s="39"/>
      <c r="F153" s="230" t="s">
        <v>1076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85</v>
      </c>
    </row>
    <row r="154" s="12" customFormat="1" ht="22.8" customHeight="1">
      <c r="A154" s="12"/>
      <c r="B154" s="195"/>
      <c r="C154" s="196"/>
      <c r="D154" s="197" t="s">
        <v>75</v>
      </c>
      <c r="E154" s="209" t="s">
        <v>407</v>
      </c>
      <c r="F154" s="209" t="s">
        <v>408</v>
      </c>
      <c r="G154" s="196"/>
      <c r="H154" s="196"/>
      <c r="I154" s="199"/>
      <c r="J154" s="210">
        <f>BK154</f>
        <v>0</v>
      </c>
      <c r="K154" s="196"/>
      <c r="L154" s="201"/>
      <c r="M154" s="202"/>
      <c r="N154" s="203"/>
      <c r="O154" s="203"/>
      <c r="P154" s="204">
        <f>SUM(P155:P156)</f>
        <v>0</v>
      </c>
      <c r="Q154" s="203"/>
      <c r="R154" s="204">
        <f>SUM(R155:R156)</f>
        <v>0</v>
      </c>
      <c r="S154" s="203"/>
      <c r="T154" s="205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6" t="s">
        <v>83</v>
      </c>
      <c r="AT154" s="207" t="s">
        <v>75</v>
      </c>
      <c r="AU154" s="207" t="s">
        <v>83</v>
      </c>
      <c r="AY154" s="206" t="s">
        <v>170</v>
      </c>
      <c r="BK154" s="208">
        <f>SUM(BK155:BK156)</f>
        <v>0</v>
      </c>
    </row>
    <row r="155" s="2" customFormat="1" ht="24.15" customHeight="1">
      <c r="A155" s="37"/>
      <c r="B155" s="38"/>
      <c r="C155" s="211" t="s">
        <v>293</v>
      </c>
      <c r="D155" s="211" t="s">
        <v>172</v>
      </c>
      <c r="E155" s="212" t="s">
        <v>410</v>
      </c>
      <c r="F155" s="213" t="s">
        <v>411</v>
      </c>
      <c r="G155" s="214" t="s">
        <v>225</v>
      </c>
      <c r="H155" s="215">
        <v>4634.8779999999997</v>
      </c>
      <c r="I155" s="216"/>
      <c r="J155" s="217">
        <f>ROUND(I155*H155,2)</f>
        <v>0</v>
      </c>
      <c r="K155" s="213" t="s">
        <v>176</v>
      </c>
      <c r="L155" s="43"/>
      <c r="M155" s="218" t="s">
        <v>19</v>
      </c>
      <c r="N155" s="219" t="s">
        <v>47</v>
      </c>
      <c r="O155" s="83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177</v>
      </c>
      <c r="AT155" s="222" t="s">
        <v>172</v>
      </c>
      <c r="AU155" s="222" t="s">
        <v>85</v>
      </c>
      <c r="AY155" s="16" t="s">
        <v>170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83</v>
      </c>
      <c r="BK155" s="223">
        <f>ROUND(I155*H155,2)</f>
        <v>0</v>
      </c>
      <c r="BL155" s="16" t="s">
        <v>177</v>
      </c>
      <c r="BM155" s="222" t="s">
        <v>1077</v>
      </c>
    </row>
    <row r="156" s="2" customFormat="1">
      <c r="A156" s="37"/>
      <c r="B156" s="38"/>
      <c r="C156" s="39"/>
      <c r="D156" s="224" t="s">
        <v>179</v>
      </c>
      <c r="E156" s="39"/>
      <c r="F156" s="225" t="s">
        <v>413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85</v>
      </c>
    </row>
    <row r="157" s="12" customFormat="1" ht="25.92" customHeight="1">
      <c r="A157" s="12"/>
      <c r="B157" s="195"/>
      <c r="C157" s="196"/>
      <c r="D157" s="197" t="s">
        <v>75</v>
      </c>
      <c r="E157" s="198" t="s">
        <v>414</v>
      </c>
      <c r="F157" s="198" t="s">
        <v>415</v>
      </c>
      <c r="G157" s="196"/>
      <c r="H157" s="196"/>
      <c r="I157" s="199"/>
      <c r="J157" s="200">
        <f>BK157</f>
        <v>0</v>
      </c>
      <c r="K157" s="196"/>
      <c r="L157" s="201"/>
      <c r="M157" s="202"/>
      <c r="N157" s="203"/>
      <c r="O157" s="203"/>
      <c r="P157" s="204">
        <f>P158+P172+P177+P180+P183+P187</f>
        <v>0</v>
      </c>
      <c r="Q157" s="203"/>
      <c r="R157" s="204">
        <f>R158+R172+R177+R180+R183+R187</f>
        <v>0</v>
      </c>
      <c r="S157" s="203"/>
      <c r="T157" s="205">
        <f>T158+T172+T177+T180+T183+T187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6" t="s">
        <v>200</v>
      </c>
      <c r="AT157" s="207" t="s">
        <v>75</v>
      </c>
      <c r="AU157" s="207" t="s">
        <v>76</v>
      </c>
      <c r="AY157" s="206" t="s">
        <v>170</v>
      </c>
      <c r="BK157" s="208">
        <f>BK158+BK172+BK177+BK180+BK183+BK187</f>
        <v>0</v>
      </c>
    </row>
    <row r="158" s="12" customFormat="1" ht="22.8" customHeight="1">
      <c r="A158" s="12"/>
      <c r="B158" s="195"/>
      <c r="C158" s="196"/>
      <c r="D158" s="197" t="s">
        <v>75</v>
      </c>
      <c r="E158" s="209" t="s">
        <v>416</v>
      </c>
      <c r="F158" s="209" t="s">
        <v>417</v>
      </c>
      <c r="G158" s="196"/>
      <c r="H158" s="196"/>
      <c r="I158" s="199"/>
      <c r="J158" s="210">
        <f>BK158</f>
        <v>0</v>
      </c>
      <c r="K158" s="196"/>
      <c r="L158" s="201"/>
      <c r="M158" s="202"/>
      <c r="N158" s="203"/>
      <c r="O158" s="203"/>
      <c r="P158" s="204">
        <f>SUM(P159:P171)</f>
        <v>0</v>
      </c>
      <c r="Q158" s="203"/>
      <c r="R158" s="204">
        <f>SUM(R159:R171)</f>
        <v>0</v>
      </c>
      <c r="S158" s="203"/>
      <c r="T158" s="205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6" t="s">
        <v>200</v>
      </c>
      <c r="AT158" s="207" t="s">
        <v>75</v>
      </c>
      <c r="AU158" s="207" t="s">
        <v>83</v>
      </c>
      <c r="AY158" s="206" t="s">
        <v>170</v>
      </c>
      <c r="BK158" s="208">
        <f>SUM(BK159:BK171)</f>
        <v>0</v>
      </c>
    </row>
    <row r="159" s="2" customFormat="1" ht="16.5" customHeight="1">
      <c r="A159" s="37"/>
      <c r="B159" s="38"/>
      <c r="C159" s="211" t="s">
        <v>298</v>
      </c>
      <c r="D159" s="211" t="s">
        <v>172</v>
      </c>
      <c r="E159" s="212" t="s">
        <v>419</v>
      </c>
      <c r="F159" s="213" t="s">
        <v>420</v>
      </c>
      <c r="G159" s="214" t="s">
        <v>421</v>
      </c>
      <c r="H159" s="215">
        <v>1</v>
      </c>
      <c r="I159" s="216"/>
      <c r="J159" s="217">
        <f>ROUND(I159*H159,2)</f>
        <v>0</v>
      </c>
      <c r="K159" s="213" t="s">
        <v>176</v>
      </c>
      <c r="L159" s="43"/>
      <c r="M159" s="218" t="s">
        <v>19</v>
      </c>
      <c r="N159" s="219" t="s">
        <v>47</v>
      </c>
      <c r="O159" s="83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422</v>
      </c>
      <c r="AT159" s="222" t="s">
        <v>172</v>
      </c>
      <c r="AU159" s="222" t="s">
        <v>85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83</v>
      </c>
      <c r="BK159" s="223">
        <f>ROUND(I159*H159,2)</f>
        <v>0</v>
      </c>
      <c r="BL159" s="16" t="s">
        <v>422</v>
      </c>
      <c r="BM159" s="222" t="s">
        <v>1078</v>
      </c>
    </row>
    <row r="160" s="2" customFormat="1">
      <c r="A160" s="37"/>
      <c r="B160" s="38"/>
      <c r="C160" s="39"/>
      <c r="D160" s="224" t="s">
        <v>179</v>
      </c>
      <c r="E160" s="39"/>
      <c r="F160" s="225" t="s">
        <v>424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85</v>
      </c>
    </row>
    <row r="161" s="2" customFormat="1" ht="16.5" customHeight="1">
      <c r="A161" s="37"/>
      <c r="B161" s="38"/>
      <c r="C161" s="211" t="s">
        <v>304</v>
      </c>
      <c r="D161" s="211" t="s">
        <v>172</v>
      </c>
      <c r="E161" s="212" t="s">
        <v>655</v>
      </c>
      <c r="F161" s="213" t="s">
        <v>656</v>
      </c>
      <c r="G161" s="214" t="s">
        <v>355</v>
      </c>
      <c r="H161" s="215">
        <v>2</v>
      </c>
      <c r="I161" s="216"/>
      <c r="J161" s="217">
        <f>ROUND(I161*H161,2)</f>
        <v>0</v>
      </c>
      <c r="K161" s="213" t="s">
        <v>1012</v>
      </c>
      <c r="L161" s="43"/>
      <c r="M161" s="218" t="s">
        <v>19</v>
      </c>
      <c r="N161" s="219" t="s">
        <v>47</v>
      </c>
      <c r="O161" s="83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422</v>
      </c>
      <c r="AT161" s="222" t="s">
        <v>172</v>
      </c>
      <c r="AU161" s="222" t="s">
        <v>85</v>
      </c>
      <c r="AY161" s="16" t="s">
        <v>170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83</v>
      </c>
      <c r="BK161" s="223">
        <f>ROUND(I161*H161,2)</f>
        <v>0</v>
      </c>
      <c r="BL161" s="16" t="s">
        <v>422</v>
      </c>
      <c r="BM161" s="222" t="s">
        <v>1079</v>
      </c>
    </row>
    <row r="162" s="2" customFormat="1">
      <c r="A162" s="37"/>
      <c r="B162" s="38"/>
      <c r="C162" s="39"/>
      <c r="D162" s="224" t="s">
        <v>179</v>
      </c>
      <c r="E162" s="39"/>
      <c r="F162" s="225" t="s">
        <v>1014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85</v>
      </c>
    </row>
    <row r="163" s="2" customFormat="1" ht="16.5" customHeight="1">
      <c r="A163" s="37"/>
      <c r="B163" s="38"/>
      <c r="C163" s="211" t="s">
        <v>310</v>
      </c>
      <c r="D163" s="211" t="s">
        <v>172</v>
      </c>
      <c r="E163" s="212" t="s">
        <v>426</v>
      </c>
      <c r="F163" s="213" t="s">
        <v>427</v>
      </c>
      <c r="G163" s="214" t="s">
        <v>421</v>
      </c>
      <c r="H163" s="215">
        <v>1</v>
      </c>
      <c r="I163" s="216"/>
      <c r="J163" s="217">
        <f>ROUND(I163*H163,2)</f>
        <v>0</v>
      </c>
      <c r="K163" s="213" t="s">
        <v>176</v>
      </c>
      <c r="L163" s="43"/>
      <c r="M163" s="218" t="s">
        <v>19</v>
      </c>
      <c r="N163" s="219" t="s">
        <v>47</v>
      </c>
      <c r="O163" s="83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422</v>
      </c>
      <c r="AT163" s="222" t="s">
        <v>172</v>
      </c>
      <c r="AU163" s="222" t="s">
        <v>85</v>
      </c>
      <c r="AY163" s="16" t="s">
        <v>170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83</v>
      </c>
      <c r="BK163" s="223">
        <f>ROUND(I163*H163,2)</f>
        <v>0</v>
      </c>
      <c r="BL163" s="16" t="s">
        <v>422</v>
      </c>
      <c r="BM163" s="222" t="s">
        <v>1080</v>
      </c>
    </row>
    <row r="164" s="2" customFormat="1">
      <c r="A164" s="37"/>
      <c r="B164" s="38"/>
      <c r="C164" s="39"/>
      <c r="D164" s="224" t="s">
        <v>179</v>
      </c>
      <c r="E164" s="39"/>
      <c r="F164" s="225" t="s">
        <v>429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85</v>
      </c>
    </row>
    <row r="165" s="2" customFormat="1">
      <c r="A165" s="37"/>
      <c r="B165" s="38"/>
      <c r="C165" s="39"/>
      <c r="D165" s="229" t="s">
        <v>181</v>
      </c>
      <c r="E165" s="39"/>
      <c r="F165" s="230" t="s">
        <v>430</v>
      </c>
      <c r="G165" s="39"/>
      <c r="H165" s="39"/>
      <c r="I165" s="226"/>
      <c r="J165" s="39"/>
      <c r="K165" s="39"/>
      <c r="L165" s="43"/>
      <c r="M165" s="227"/>
      <c r="N165" s="228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181</v>
      </c>
      <c r="AU165" s="16" t="s">
        <v>85</v>
      </c>
    </row>
    <row r="166" s="2" customFormat="1" ht="16.5" customHeight="1">
      <c r="A166" s="37"/>
      <c r="B166" s="38"/>
      <c r="C166" s="211" t="s">
        <v>316</v>
      </c>
      <c r="D166" s="211" t="s">
        <v>172</v>
      </c>
      <c r="E166" s="212" t="s">
        <v>432</v>
      </c>
      <c r="F166" s="213" t="s">
        <v>433</v>
      </c>
      <c r="G166" s="214" t="s">
        <v>421</v>
      </c>
      <c r="H166" s="215">
        <v>1</v>
      </c>
      <c r="I166" s="216"/>
      <c r="J166" s="217">
        <f>ROUND(I166*H166,2)</f>
        <v>0</v>
      </c>
      <c r="K166" s="213" t="s">
        <v>176</v>
      </c>
      <c r="L166" s="43"/>
      <c r="M166" s="218" t="s">
        <v>19</v>
      </c>
      <c r="N166" s="219" t="s">
        <v>47</v>
      </c>
      <c r="O166" s="83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422</v>
      </c>
      <c r="AT166" s="222" t="s">
        <v>172</v>
      </c>
      <c r="AU166" s="222" t="s">
        <v>85</v>
      </c>
      <c r="AY166" s="16" t="s">
        <v>170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83</v>
      </c>
      <c r="BK166" s="223">
        <f>ROUND(I166*H166,2)</f>
        <v>0</v>
      </c>
      <c r="BL166" s="16" t="s">
        <v>422</v>
      </c>
      <c r="BM166" s="222" t="s">
        <v>1081</v>
      </c>
    </row>
    <row r="167" s="2" customFormat="1">
      <c r="A167" s="37"/>
      <c r="B167" s="38"/>
      <c r="C167" s="39"/>
      <c r="D167" s="224" t="s">
        <v>179</v>
      </c>
      <c r="E167" s="39"/>
      <c r="F167" s="225" t="s">
        <v>435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179</v>
      </c>
      <c r="AU167" s="16" t="s">
        <v>85</v>
      </c>
    </row>
    <row r="168" s="2" customFormat="1" ht="16.5" customHeight="1">
      <c r="A168" s="37"/>
      <c r="B168" s="38"/>
      <c r="C168" s="211" t="s">
        <v>322</v>
      </c>
      <c r="D168" s="211" t="s">
        <v>172</v>
      </c>
      <c r="E168" s="212" t="s">
        <v>437</v>
      </c>
      <c r="F168" s="213" t="s">
        <v>438</v>
      </c>
      <c r="G168" s="214" t="s">
        <v>421</v>
      </c>
      <c r="H168" s="215">
        <v>1</v>
      </c>
      <c r="I168" s="216"/>
      <c r="J168" s="217">
        <f>ROUND(I168*H168,2)</f>
        <v>0</v>
      </c>
      <c r="K168" s="213" t="s">
        <v>176</v>
      </c>
      <c r="L168" s="43"/>
      <c r="M168" s="218" t="s">
        <v>19</v>
      </c>
      <c r="N168" s="219" t="s">
        <v>47</v>
      </c>
      <c r="O168" s="83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422</v>
      </c>
      <c r="AT168" s="222" t="s">
        <v>172</v>
      </c>
      <c r="AU168" s="222" t="s">
        <v>85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83</v>
      </c>
      <c r="BK168" s="223">
        <f>ROUND(I168*H168,2)</f>
        <v>0</v>
      </c>
      <c r="BL168" s="16" t="s">
        <v>422</v>
      </c>
      <c r="BM168" s="222" t="s">
        <v>1082</v>
      </c>
    </row>
    <row r="169" s="2" customFormat="1">
      <c r="A169" s="37"/>
      <c r="B169" s="38"/>
      <c r="C169" s="39"/>
      <c r="D169" s="224" t="s">
        <v>179</v>
      </c>
      <c r="E169" s="39"/>
      <c r="F169" s="225" t="s">
        <v>440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85</v>
      </c>
    </row>
    <row r="170" s="2" customFormat="1" ht="16.5" customHeight="1">
      <c r="A170" s="37"/>
      <c r="B170" s="38"/>
      <c r="C170" s="211" t="s">
        <v>328</v>
      </c>
      <c r="D170" s="211" t="s">
        <v>172</v>
      </c>
      <c r="E170" s="212" t="s">
        <v>442</v>
      </c>
      <c r="F170" s="213" t="s">
        <v>443</v>
      </c>
      <c r="G170" s="214" t="s">
        <v>421</v>
      </c>
      <c r="H170" s="215">
        <v>1</v>
      </c>
      <c r="I170" s="216"/>
      <c r="J170" s="217">
        <f>ROUND(I170*H170,2)</f>
        <v>0</v>
      </c>
      <c r="K170" s="213" t="s">
        <v>176</v>
      </c>
      <c r="L170" s="43"/>
      <c r="M170" s="218" t="s">
        <v>19</v>
      </c>
      <c r="N170" s="219" t="s">
        <v>47</v>
      </c>
      <c r="O170" s="83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422</v>
      </c>
      <c r="AT170" s="222" t="s">
        <v>172</v>
      </c>
      <c r="AU170" s="222" t="s">
        <v>85</v>
      </c>
      <c r="AY170" s="16" t="s">
        <v>170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83</v>
      </c>
      <c r="BK170" s="223">
        <f>ROUND(I170*H170,2)</f>
        <v>0</v>
      </c>
      <c r="BL170" s="16" t="s">
        <v>422</v>
      </c>
      <c r="BM170" s="222" t="s">
        <v>1083</v>
      </c>
    </row>
    <row r="171" s="2" customFormat="1">
      <c r="A171" s="37"/>
      <c r="B171" s="38"/>
      <c r="C171" s="39"/>
      <c r="D171" s="224" t="s">
        <v>179</v>
      </c>
      <c r="E171" s="39"/>
      <c r="F171" s="225" t="s">
        <v>445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179</v>
      </c>
      <c r="AU171" s="16" t="s">
        <v>85</v>
      </c>
    </row>
    <row r="172" s="12" customFormat="1" ht="22.8" customHeight="1">
      <c r="A172" s="12"/>
      <c r="B172" s="195"/>
      <c r="C172" s="196"/>
      <c r="D172" s="197" t="s">
        <v>75</v>
      </c>
      <c r="E172" s="209" t="s">
        <v>446</v>
      </c>
      <c r="F172" s="209" t="s">
        <v>447</v>
      </c>
      <c r="G172" s="196"/>
      <c r="H172" s="196"/>
      <c r="I172" s="199"/>
      <c r="J172" s="210">
        <f>BK172</f>
        <v>0</v>
      </c>
      <c r="K172" s="196"/>
      <c r="L172" s="201"/>
      <c r="M172" s="202"/>
      <c r="N172" s="203"/>
      <c r="O172" s="203"/>
      <c r="P172" s="204">
        <f>SUM(P173:P176)</f>
        <v>0</v>
      </c>
      <c r="Q172" s="203"/>
      <c r="R172" s="204">
        <f>SUM(R173:R176)</f>
        <v>0</v>
      </c>
      <c r="S172" s="203"/>
      <c r="T172" s="205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6" t="s">
        <v>200</v>
      </c>
      <c r="AT172" s="207" t="s">
        <v>75</v>
      </c>
      <c r="AU172" s="207" t="s">
        <v>83</v>
      </c>
      <c r="AY172" s="206" t="s">
        <v>170</v>
      </c>
      <c r="BK172" s="208">
        <f>SUM(BK173:BK176)</f>
        <v>0</v>
      </c>
    </row>
    <row r="173" s="2" customFormat="1" ht="16.5" customHeight="1">
      <c r="A173" s="37"/>
      <c r="B173" s="38"/>
      <c r="C173" s="211" t="s">
        <v>334</v>
      </c>
      <c r="D173" s="211" t="s">
        <v>172</v>
      </c>
      <c r="E173" s="212" t="s">
        <v>449</v>
      </c>
      <c r="F173" s="213" t="s">
        <v>450</v>
      </c>
      <c r="G173" s="214" t="s">
        <v>421</v>
      </c>
      <c r="H173" s="215">
        <v>1</v>
      </c>
      <c r="I173" s="216"/>
      <c r="J173" s="217">
        <f>ROUND(I173*H173,2)</f>
        <v>0</v>
      </c>
      <c r="K173" s="213" t="s">
        <v>176</v>
      </c>
      <c r="L173" s="43"/>
      <c r="M173" s="218" t="s">
        <v>19</v>
      </c>
      <c r="N173" s="219" t="s">
        <v>47</v>
      </c>
      <c r="O173" s="83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422</v>
      </c>
      <c r="AT173" s="222" t="s">
        <v>172</v>
      </c>
      <c r="AU173" s="222" t="s">
        <v>85</v>
      </c>
      <c r="AY173" s="16" t="s">
        <v>170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83</v>
      </c>
      <c r="BK173" s="223">
        <f>ROUND(I173*H173,2)</f>
        <v>0</v>
      </c>
      <c r="BL173" s="16" t="s">
        <v>422</v>
      </c>
      <c r="BM173" s="222" t="s">
        <v>1084</v>
      </c>
    </row>
    <row r="174" s="2" customFormat="1">
      <c r="A174" s="37"/>
      <c r="B174" s="38"/>
      <c r="C174" s="39"/>
      <c r="D174" s="224" t="s">
        <v>179</v>
      </c>
      <c r="E174" s="39"/>
      <c r="F174" s="225" t="s">
        <v>452</v>
      </c>
      <c r="G174" s="39"/>
      <c r="H174" s="39"/>
      <c r="I174" s="226"/>
      <c r="J174" s="39"/>
      <c r="K174" s="39"/>
      <c r="L174" s="43"/>
      <c r="M174" s="227"/>
      <c r="N174" s="228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179</v>
      </c>
      <c r="AU174" s="16" t="s">
        <v>85</v>
      </c>
    </row>
    <row r="175" s="2" customFormat="1" ht="16.5" customHeight="1">
      <c r="A175" s="37"/>
      <c r="B175" s="38"/>
      <c r="C175" s="211" t="s">
        <v>340</v>
      </c>
      <c r="D175" s="211" t="s">
        <v>172</v>
      </c>
      <c r="E175" s="212" t="s">
        <v>454</v>
      </c>
      <c r="F175" s="213" t="s">
        <v>455</v>
      </c>
      <c r="G175" s="214" t="s">
        <v>456</v>
      </c>
      <c r="H175" s="215">
        <v>1</v>
      </c>
      <c r="I175" s="216"/>
      <c r="J175" s="217">
        <f>ROUND(I175*H175,2)</f>
        <v>0</v>
      </c>
      <c r="K175" s="213" t="s">
        <v>176</v>
      </c>
      <c r="L175" s="43"/>
      <c r="M175" s="218" t="s">
        <v>19</v>
      </c>
      <c r="N175" s="219" t="s">
        <v>47</v>
      </c>
      <c r="O175" s="83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422</v>
      </c>
      <c r="AT175" s="222" t="s">
        <v>172</v>
      </c>
      <c r="AU175" s="222" t="s">
        <v>85</v>
      </c>
      <c r="AY175" s="16" t="s">
        <v>170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83</v>
      </c>
      <c r="BK175" s="223">
        <f>ROUND(I175*H175,2)</f>
        <v>0</v>
      </c>
      <c r="BL175" s="16" t="s">
        <v>422</v>
      </c>
      <c r="BM175" s="222" t="s">
        <v>1085</v>
      </c>
    </row>
    <row r="176" s="2" customFormat="1">
      <c r="A176" s="37"/>
      <c r="B176" s="38"/>
      <c r="C176" s="39"/>
      <c r="D176" s="224" t="s">
        <v>179</v>
      </c>
      <c r="E176" s="39"/>
      <c r="F176" s="225" t="s">
        <v>458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85</v>
      </c>
    </row>
    <row r="177" s="12" customFormat="1" ht="22.8" customHeight="1">
      <c r="A177" s="12"/>
      <c r="B177" s="195"/>
      <c r="C177" s="196"/>
      <c r="D177" s="197" t="s">
        <v>75</v>
      </c>
      <c r="E177" s="209" t="s">
        <v>459</v>
      </c>
      <c r="F177" s="209" t="s">
        <v>460</v>
      </c>
      <c r="G177" s="196"/>
      <c r="H177" s="196"/>
      <c r="I177" s="199"/>
      <c r="J177" s="210">
        <f>BK177</f>
        <v>0</v>
      </c>
      <c r="K177" s="196"/>
      <c r="L177" s="201"/>
      <c r="M177" s="202"/>
      <c r="N177" s="203"/>
      <c r="O177" s="203"/>
      <c r="P177" s="204">
        <f>SUM(P178:P179)</f>
        <v>0</v>
      </c>
      <c r="Q177" s="203"/>
      <c r="R177" s="204">
        <f>SUM(R178:R179)</f>
        <v>0</v>
      </c>
      <c r="S177" s="203"/>
      <c r="T177" s="205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6" t="s">
        <v>200</v>
      </c>
      <c r="AT177" s="207" t="s">
        <v>75</v>
      </c>
      <c r="AU177" s="207" t="s">
        <v>83</v>
      </c>
      <c r="AY177" s="206" t="s">
        <v>170</v>
      </c>
      <c r="BK177" s="208">
        <f>SUM(BK178:BK179)</f>
        <v>0</v>
      </c>
    </row>
    <row r="178" s="2" customFormat="1" ht="16.5" customHeight="1">
      <c r="A178" s="37"/>
      <c r="B178" s="38"/>
      <c r="C178" s="211" t="s">
        <v>346</v>
      </c>
      <c r="D178" s="211" t="s">
        <v>172</v>
      </c>
      <c r="E178" s="212" t="s">
        <v>462</v>
      </c>
      <c r="F178" s="213" t="s">
        <v>463</v>
      </c>
      <c r="G178" s="214" t="s">
        <v>421</v>
      </c>
      <c r="H178" s="215">
        <v>2</v>
      </c>
      <c r="I178" s="216"/>
      <c r="J178" s="217">
        <f>ROUND(I178*H178,2)</f>
        <v>0</v>
      </c>
      <c r="K178" s="213" t="s">
        <v>176</v>
      </c>
      <c r="L178" s="43"/>
      <c r="M178" s="218" t="s">
        <v>19</v>
      </c>
      <c r="N178" s="219" t="s">
        <v>47</v>
      </c>
      <c r="O178" s="83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422</v>
      </c>
      <c r="AT178" s="222" t="s">
        <v>172</v>
      </c>
      <c r="AU178" s="222" t="s">
        <v>85</v>
      </c>
      <c r="AY178" s="16" t="s">
        <v>170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83</v>
      </c>
      <c r="BK178" s="223">
        <f>ROUND(I178*H178,2)</f>
        <v>0</v>
      </c>
      <c r="BL178" s="16" t="s">
        <v>422</v>
      </c>
      <c r="BM178" s="222" t="s">
        <v>1086</v>
      </c>
    </row>
    <row r="179" s="2" customFormat="1">
      <c r="A179" s="37"/>
      <c r="B179" s="38"/>
      <c r="C179" s="39"/>
      <c r="D179" s="224" t="s">
        <v>179</v>
      </c>
      <c r="E179" s="39"/>
      <c r="F179" s="225" t="s">
        <v>465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179</v>
      </c>
      <c r="AU179" s="16" t="s">
        <v>85</v>
      </c>
    </row>
    <row r="180" s="12" customFormat="1" ht="22.8" customHeight="1">
      <c r="A180" s="12"/>
      <c r="B180" s="195"/>
      <c r="C180" s="196"/>
      <c r="D180" s="197" t="s">
        <v>75</v>
      </c>
      <c r="E180" s="209" t="s">
        <v>466</v>
      </c>
      <c r="F180" s="209" t="s">
        <v>467</v>
      </c>
      <c r="G180" s="196"/>
      <c r="H180" s="196"/>
      <c r="I180" s="199"/>
      <c r="J180" s="210">
        <f>BK180</f>
        <v>0</v>
      </c>
      <c r="K180" s="196"/>
      <c r="L180" s="201"/>
      <c r="M180" s="202"/>
      <c r="N180" s="203"/>
      <c r="O180" s="203"/>
      <c r="P180" s="204">
        <f>SUM(P181:P182)</f>
        <v>0</v>
      </c>
      <c r="Q180" s="203"/>
      <c r="R180" s="204">
        <f>SUM(R181:R182)</f>
        <v>0</v>
      </c>
      <c r="S180" s="203"/>
      <c r="T180" s="205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6" t="s">
        <v>200</v>
      </c>
      <c r="AT180" s="207" t="s">
        <v>75</v>
      </c>
      <c r="AU180" s="207" t="s">
        <v>83</v>
      </c>
      <c r="AY180" s="206" t="s">
        <v>170</v>
      </c>
      <c r="BK180" s="208">
        <f>SUM(BK181:BK182)</f>
        <v>0</v>
      </c>
    </row>
    <row r="181" s="2" customFormat="1" ht="16.5" customHeight="1">
      <c r="A181" s="37"/>
      <c r="B181" s="38"/>
      <c r="C181" s="211" t="s">
        <v>352</v>
      </c>
      <c r="D181" s="211" t="s">
        <v>172</v>
      </c>
      <c r="E181" s="212" t="s">
        <v>469</v>
      </c>
      <c r="F181" s="213" t="s">
        <v>470</v>
      </c>
      <c r="G181" s="214" t="s">
        <v>421</v>
      </c>
      <c r="H181" s="215">
        <v>1</v>
      </c>
      <c r="I181" s="216"/>
      <c r="J181" s="217">
        <f>ROUND(I181*H181,2)</f>
        <v>0</v>
      </c>
      <c r="K181" s="213" t="s">
        <v>176</v>
      </c>
      <c r="L181" s="43"/>
      <c r="M181" s="218" t="s">
        <v>19</v>
      </c>
      <c r="N181" s="219" t="s">
        <v>47</v>
      </c>
      <c r="O181" s="83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422</v>
      </c>
      <c r="AT181" s="222" t="s">
        <v>172</v>
      </c>
      <c r="AU181" s="222" t="s">
        <v>85</v>
      </c>
      <c r="AY181" s="16" t="s">
        <v>170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83</v>
      </c>
      <c r="BK181" s="223">
        <f>ROUND(I181*H181,2)</f>
        <v>0</v>
      </c>
      <c r="BL181" s="16" t="s">
        <v>422</v>
      </c>
      <c r="BM181" s="222" t="s">
        <v>1087</v>
      </c>
    </row>
    <row r="182" s="2" customFormat="1">
      <c r="A182" s="37"/>
      <c r="B182" s="38"/>
      <c r="C182" s="39"/>
      <c r="D182" s="224" t="s">
        <v>179</v>
      </c>
      <c r="E182" s="39"/>
      <c r="F182" s="225" t="s">
        <v>472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179</v>
      </c>
      <c r="AU182" s="16" t="s">
        <v>85</v>
      </c>
    </row>
    <row r="183" s="12" customFormat="1" ht="22.8" customHeight="1">
      <c r="A183" s="12"/>
      <c r="B183" s="195"/>
      <c r="C183" s="196"/>
      <c r="D183" s="197" t="s">
        <v>75</v>
      </c>
      <c r="E183" s="209" t="s">
        <v>473</v>
      </c>
      <c r="F183" s="209" t="s">
        <v>474</v>
      </c>
      <c r="G183" s="196"/>
      <c r="H183" s="196"/>
      <c r="I183" s="199"/>
      <c r="J183" s="210">
        <f>BK183</f>
        <v>0</v>
      </c>
      <c r="K183" s="196"/>
      <c r="L183" s="201"/>
      <c r="M183" s="202"/>
      <c r="N183" s="203"/>
      <c r="O183" s="203"/>
      <c r="P183" s="204">
        <f>SUM(P184:P186)</f>
        <v>0</v>
      </c>
      <c r="Q183" s="203"/>
      <c r="R183" s="204">
        <f>SUM(R184:R186)</f>
        <v>0</v>
      </c>
      <c r="S183" s="203"/>
      <c r="T183" s="205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6" t="s">
        <v>200</v>
      </c>
      <c r="AT183" s="207" t="s">
        <v>75</v>
      </c>
      <c r="AU183" s="207" t="s">
        <v>83</v>
      </c>
      <c r="AY183" s="206" t="s">
        <v>170</v>
      </c>
      <c r="BK183" s="208">
        <f>SUM(BK184:BK186)</f>
        <v>0</v>
      </c>
    </row>
    <row r="184" s="2" customFormat="1" ht="16.5" customHeight="1">
      <c r="A184" s="37"/>
      <c r="B184" s="38"/>
      <c r="C184" s="211" t="s">
        <v>359</v>
      </c>
      <c r="D184" s="211" t="s">
        <v>172</v>
      </c>
      <c r="E184" s="212" t="s">
        <v>476</v>
      </c>
      <c r="F184" s="213" t="s">
        <v>477</v>
      </c>
      <c r="G184" s="214" t="s">
        <v>478</v>
      </c>
      <c r="H184" s="215">
        <v>1</v>
      </c>
      <c r="I184" s="216"/>
      <c r="J184" s="217">
        <f>ROUND(I184*H184,2)</f>
        <v>0</v>
      </c>
      <c r="K184" s="213" t="s">
        <v>176</v>
      </c>
      <c r="L184" s="43"/>
      <c r="M184" s="218" t="s">
        <v>19</v>
      </c>
      <c r="N184" s="219" t="s">
        <v>47</v>
      </c>
      <c r="O184" s="83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422</v>
      </c>
      <c r="AT184" s="222" t="s">
        <v>172</v>
      </c>
      <c r="AU184" s="222" t="s">
        <v>85</v>
      </c>
      <c r="AY184" s="16" t="s">
        <v>170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83</v>
      </c>
      <c r="BK184" s="223">
        <f>ROUND(I184*H184,2)</f>
        <v>0</v>
      </c>
      <c r="BL184" s="16" t="s">
        <v>422</v>
      </c>
      <c r="BM184" s="222" t="s">
        <v>1088</v>
      </c>
    </row>
    <row r="185" s="2" customFormat="1">
      <c r="A185" s="37"/>
      <c r="B185" s="38"/>
      <c r="C185" s="39"/>
      <c r="D185" s="224" t="s">
        <v>179</v>
      </c>
      <c r="E185" s="39"/>
      <c r="F185" s="225" t="s">
        <v>480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85</v>
      </c>
    </row>
    <row r="186" s="2" customFormat="1">
      <c r="A186" s="37"/>
      <c r="B186" s="38"/>
      <c r="C186" s="39"/>
      <c r="D186" s="229" t="s">
        <v>181</v>
      </c>
      <c r="E186" s="39"/>
      <c r="F186" s="230" t="s">
        <v>481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181</v>
      </c>
      <c r="AU186" s="16" t="s">
        <v>85</v>
      </c>
    </row>
    <row r="187" s="12" customFormat="1" ht="22.8" customHeight="1">
      <c r="A187" s="12"/>
      <c r="B187" s="195"/>
      <c r="C187" s="196"/>
      <c r="D187" s="197" t="s">
        <v>75</v>
      </c>
      <c r="E187" s="209" t="s">
        <v>482</v>
      </c>
      <c r="F187" s="209" t="s">
        <v>483</v>
      </c>
      <c r="G187" s="196"/>
      <c r="H187" s="196"/>
      <c r="I187" s="199"/>
      <c r="J187" s="210">
        <f>BK187</f>
        <v>0</v>
      </c>
      <c r="K187" s="196"/>
      <c r="L187" s="201"/>
      <c r="M187" s="202"/>
      <c r="N187" s="203"/>
      <c r="O187" s="203"/>
      <c r="P187" s="204">
        <f>SUM(P188:P189)</f>
        <v>0</v>
      </c>
      <c r="Q187" s="203"/>
      <c r="R187" s="204">
        <f>SUM(R188:R189)</f>
        <v>0</v>
      </c>
      <c r="S187" s="203"/>
      <c r="T187" s="205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6" t="s">
        <v>200</v>
      </c>
      <c r="AT187" s="207" t="s">
        <v>75</v>
      </c>
      <c r="AU187" s="207" t="s">
        <v>83</v>
      </c>
      <c r="AY187" s="206" t="s">
        <v>170</v>
      </c>
      <c r="BK187" s="208">
        <f>SUM(BK188:BK189)</f>
        <v>0</v>
      </c>
    </row>
    <row r="188" s="2" customFormat="1" ht="16.5" customHeight="1">
      <c r="A188" s="37"/>
      <c r="B188" s="38"/>
      <c r="C188" s="211" t="s">
        <v>364</v>
      </c>
      <c r="D188" s="211" t="s">
        <v>172</v>
      </c>
      <c r="E188" s="212" t="s">
        <v>485</v>
      </c>
      <c r="F188" s="213" t="s">
        <v>486</v>
      </c>
      <c r="G188" s="214" t="s">
        <v>421</v>
      </c>
      <c r="H188" s="215">
        <v>1</v>
      </c>
      <c r="I188" s="216"/>
      <c r="J188" s="217">
        <f>ROUND(I188*H188,2)</f>
        <v>0</v>
      </c>
      <c r="K188" s="213" t="s">
        <v>176</v>
      </c>
      <c r="L188" s="43"/>
      <c r="M188" s="218" t="s">
        <v>19</v>
      </c>
      <c r="N188" s="219" t="s">
        <v>47</v>
      </c>
      <c r="O188" s="83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422</v>
      </c>
      <c r="AT188" s="222" t="s">
        <v>172</v>
      </c>
      <c r="AU188" s="222" t="s">
        <v>85</v>
      </c>
      <c r="AY188" s="16" t="s">
        <v>170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83</v>
      </c>
      <c r="BK188" s="223">
        <f>ROUND(I188*H188,2)</f>
        <v>0</v>
      </c>
      <c r="BL188" s="16" t="s">
        <v>422</v>
      </c>
      <c r="BM188" s="222" t="s">
        <v>1089</v>
      </c>
    </row>
    <row r="189" s="2" customFormat="1">
      <c r="A189" s="37"/>
      <c r="B189" s="38"/>
      <c r="C189" s="39"/>
      <c r="D189" s="224" t="s">
        <v>179</v>
      </c>
      <c r="E189" s="39"/>
      <c r="F189" s="225" t="s">
        <v>488</v>
      </c>
      <c r="G189" s="39"/>
      <c r="H189" s="39"/>
      <c r="I189" s="226"/>
      <c r="J189" s="39"/>
      <c r="K189" s="39"/>
      <c r="L189" s="43"/>
      <c r="M189" s="241"/>
      <c r="N189" s="242"/>
      <c r="O189" s="243"/>
      <c r="P189" s="243"/>
      <c r="Q189" s="243"/>
      <c r="R189" s="243"/>
      <c r="S189" s="243"/>
      <c r="T189" s="24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179</v>
      </c>
      <c r="AU189" s="16" t="s">
        <v>85</v>
      </c>
    </row>
    <row r="190" s="2" customFormat="1" ht="6.96" customHeight="1">
      <c r="A190" s="37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LB5pMO38skVJYxtRe1zUp4GhJsUBhNIoIgsz+RsFzr6bEdxd9nRsF1XbB4a71itC3XfChvYHq/ejlPP9IhZyYg==" hashValue="uAn6ydLmP+HpoTiPqnIUxQCqGI7w9WjjY8Pa1Gxm7oGTHctSHxAZ/ve0GMJ9eLzfUmQ+2yKOGA1elTLRXFp89w==" algorithmName="SHA-512" password="CC35"/>
  <autoFilter ref="C90:K18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561071111"/>
    <hyperlink ref="F99" r:id="rId2" display="https://podminky.urs.cz/item/CS_URS_2023_01/121151125"/>
    <hyperlink ref="F101" r:id="rId3" display="https://podminky.urs.cz/item/CS_URS_2023_01/122251104"/>
    <hyperlink ref="F104" r:id="rId4" display="https://podminky.urs.cz/item/CS_URS_2023_01/122251404"/>
    <hyperlink ref="F107" r:id="rId5" display="https://podminky.urs.cz/item/CS_URS_2023_01/162351103"/>
    <hyperlink ref="F110" r:id="rId6" display="https://podminky.urs.cz/item/CS_URS_2023_01/162351104"/>
    <hyperlink ref="F112" r:id="rId7" display="https://podminky.urs.cz/item/CS_URS_2023_01/162651112"/>
    <hyperlink ref="F115" r:id="rId8" display="https://podminky.urs.cz/item/CS_URS_2023_01/171152111"/>
    <hyperlink ref="F117" r:id="rId9" display="https://podminky.urs.cz/item/CS_URS_2023_01/171251201"/>
    <hyperlink ref="F119" r:id="rId10" display="https://podminky.urs.cz/item/CS_URS_2023_01/181101131"/>
    <hyperlink ref="F122" r:id="rId11" display="https://podminky.urs.cz/item/CS_URS_2023_01/181951112"/>
    <hyperlink ref="F125" r:id="rId12" display="https://podminky.urs.cz/item/CS_URS_2023_01/181351113"/>
    <hyperlink ref="F127" r:id="rId13" display="https://podminky.urs.cz/item/CS_URS_2023_01/181451311"/>
    <hyperlink ref="F131" r:id="rId14" display="https://podminky.urs.cz/item/CS_URS_2023_01/564762111"/>
    <hyperlink ref="F134" r:id="rId15" display="https://podminky.urs.cz/item/CS_URS_2023_01/564861111"/>
    <hyperlink ref="F137" r:id="rId16" display="https://podminky.urs.cz/item/CS_URS_2023_01/569831111"/>
    <hyperlink ref="F140" r:id="rId17" display="https://podminky.urs.cz/item/CS_URS_2023_01/571903111"/>
    <hyperlink ref="F142" r:id="rId18" display="https://podminky.urs.cz/item/CS_URS_2023_01/571906111"/>
    <hyperlink ref="F145" r:id="rId19" display="https://podminky.urs.cz/item/CS_URS_2023_01/894411311"/>
    <hyperlink ref="F151" r:id="rId20" display="https://podminky.urs.cz/item/CS_URS_2023_01/894414211"/>
    <hyperlink ref="F156" r:id="rId21" display="https://podminky.urs.cz/item/CS_URS_2023_01/998225111"/>
    <hyperlink ref="F160" r:id="rId22" display="https://podminky.urs.cz/item/CS_URS_2023_01/011314000"/>
    <hyperlink ref="F162" r:id="rId23" display="https://podminky.urs.cz/item/CS_URS_2021_01/011701000AD"/>
    <hyperlink ref="F164" r:id="rId24" display="https://podminky.urs.cz/item/CS_URS_2023_01/012103000"/>
    <hyperlink ref="F167" r:id="rId25" display="https://podminky.urs.cz/item/CS_URS_2023_01/012203000"/>
    <hyperlink ref="F169" r:id="rId26" display="https://podminky.urs.cz/item/CS_URS_2023_01/012303000"/>
    <hyperlink ref="F171" r:id="rId27" display="https://podminky.urs.cz/item/CS_URS_2023_01/013254000"/>
    <hyperlink ref="F174" r:id="rId28" display="https://podminky.urs.cz/item/CS_URS_2023_01/032002000"/>
    <hyperlink ref="F176" r:id="rId29" display="https://podminky.urs.cz/item/CS_URS_2023_01/034503000"/>
    <hyperlink ref="F179" r:id="rId30" display="https://podminky.urs.cz/item/CS_URS_2023_01/042903000"/>
    <hyperlink ref="F182" r:id="rId31" display="https://podminky.urs.cz/item/CS_URS_2023_01/062002000"/>
    <hyperlink ref="F185" r:id="rId32" display="https://podminky.urs.cz/item/CS_URS_2023_01/070001000"/>
    <hyperlink ref="F189" r:id="rId33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1090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ROUND(J90,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ROUND((SUM(BE90:BE193)),  2)</f>
        <v>0</v>
      </c>
      <c r="G33" s="37"/>
      <c r="H33" s="37"/>
      <c r="I33" s="156">
        <v>0.20999999999999999</v>
      </c>
      <c r="J33" s="155">
        <f>ROUND(((SUM(BE90:BE193))*I33),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ROUND((SUM(BF90:BF193)),  2)</f>
        <v>0</v>
      </c>
      <c r="G34" s="37"/>
      <c r="H34" s="37"/>
      <c r="I34" s="156">
        <v>0.14999999999999999</v>
      </c>
      <c r="J34" s="155">
        <f>ROUND(((SUM(BF90:BF193))*I34),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ROUND((SUM(BG90:BG193)),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ROUND((SUM(BH90:BH193)),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ROUND((SUM(BI90:BI193)),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202303055 - SO 105 - Polní cesta VPC 12 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J90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J91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J92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143</v>
      </c>
      <c r="E62" s="181"/>
      <c r="F62" s="181"/>
      <c r="G62" s="181"/>
      <c r="H62" s="181"/>
      <c r="I62" s="181"/>
      <c r="J62" s="182">
        <f>J126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147</v>
      </c>
      <c r="E63" s="181"/>
      <c r="F63" s="181"/>
      <c r="G63" s="181"/>
      <c r="H63" s="181"/>
      <c r="I63" s="181"/>
      <c r="J63" s="182">
        <f>J158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3"/>
      <c r="C64" s="174"/>
      <c r="D64" s="175" t="s">
        <v>148</v>
      </c>
      <c r="E64" s="176"/>
      <c r="F64" s="176"/>
      <c r="G64" s="176"/>
      <c r="H64" s="176"/>
      <c r="I64" s="176"/>
      <c r="J64" s="177">
        <f>J161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149</v>
      </c>
      <c r="E65" s="181"/>
      <c r="F65" s="181"/>
      <c r="G65" s="181"/>
      <c r="H65" s="181"/>
      <c r="I65" s="181"/>
      <c r="J65" s="182">
        <f>J162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9"/>
      <c r="C66" s="124"/>
      <c r="D66" s="180" t="s">
        <v>150</v>
      </c>
      <c r="E66" s="181"/>
      <c r="F66" s="181"/>
      <c r="G66" s="181"/>
      <c r="H66" s="181"/>
      <c r="I66" s="181"/>
      <c r="J66" s="182">
        <f>J176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151</v>
      </c>
      <c r="E67" s="181"/>
      <c r="F67" s="181"/>
      <c r="G67" s="181"/>
      <c r="H67" s="181"/>
      <c r="I67" s="181"/>
      <c r="J67" s="182">
        <f>J181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152</v>
      </c>
      <c r="E68" s="181"/>
      <c r="F68" s="181"/>
      <c r="G68" s="181"/>
      <c r="H68" s="181"/>
      <c r="I68" s="181"/>
      <c r="J68" s="182">
        <f>J184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153</v>
      </c>
      <c r="E69" s="181"/>
      <c r="F69" s="181"/>
      <c r="G69" s="181"/>
      <c r="H69" s="181"/>
      <c r="I69" s="181"/>
      <c r="J69" s="182">
        <f>J187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154</v>
      </c>
      <c r="E70" s="181"/>
      <c r="F70" s="181"/>
      <c r="G70" s="181"/>
      <c r="H70" s="181"/>
      <c r="I70" s="181"/>
      <c r="J70" s="182">
        <f>J191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155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8" t="str">
        <f>E7</f>
        <v>Polní cesty stavby D6 v k.ú. Řevničov(CU2023/1)</v>
      </c>
      <c r="F80" s="31"/>
      <c r="G80" s="31"/>
      <c r="H80" s="31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131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E9</f>
        <v xml:space="preserve">202303055 - SO 105 - Polní cesta VPC 12 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F12</f>
        <v>Řevníčov</v>
      </c>
      <c r="G84" s="39"/>
      <c r="H84" s="39"/>
      <c r="I84" s="31" t="s">
        <v>23</v>
      </c>
      <c r="J84" s="71" t="str">
        <f>IF(J12="","",J12)</f>
        <v>18. 4. 2020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E15</f>
        <v>Státní pozemkový úřad</v>
      </c>
      <c r="G86" s="39"/>
      <c r="H86" s="39"/>
      <c r="I86" s="31" t="s">
        <v>33</v>
      </c>
      <c r="J86" s="35" t="str">
        <f>E21</f>
        <v>S-pro servis s.r.o.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IF(E18="","",E18)</f>
        <v>Vyplň údaj</v>
      </c>
      <c r="G87" s="39"/>
      <c r="H87" s="39"/>
      <c r="I87" s="31" t="s">
        <v>38</v>
      </c>
      <c r="J87" s="35" t="str">
        <f>E24</f>
        <v xml:space="preserve"> 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4"/>
      <c r="B89" s="185"/>
      <c r="C89" s="186" t="s">
        <v>156</v>
      </c>
      <c r="D89" s="187" t="s">
        <v>61</v>
      </c>
      <c r="E89" s="187" t="s">
        <v>57</v>
      </c>
      <c r="F89" s="187" t="s">
        <v>58</v>
      </c>
      <c r="G89" s="187" t="s">
        <v>157</v>
      </c>
      <c r="H89" s="187" t="s">
        <v>158</v>
      </c>
      <c r="I89" s="187" t="s">
        <v>159</v>
      </c>
      <c r="J89" s="187" t="s">
        <v>137</v>
      </c>
      <c r="K89" s="188" t="s">
        <v>160</v>
      </c>
      <c r="L89" s="189"/>
      <c r="M89" s="91" t="s">
        <v>19</v>
      </c>
      <c r="N89" s="92" t="s">
        <v>46</v>
      </c>
      <c r="O89" s="92" t="s">
        <v>161</v>
      </c>
      <c r="P89" s="92" t="s">
        <v>162</v>
      </c>
      <c r="Q89" s="92" t="s">
        <v>163</v>
      </c>
      <c r="R89" s="92" t="s">
        <v>164</v>
      </c>
      <c r="S89" s="92" t="s">
        <v>165</v>
      </c>
      <c r="T89" s="93" t="s">
        <v>166</v>
      </c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</row>
    <row r="90" s="2" customFormat="1" ht="22.8" customHeight="1">
      <c r="A90" s="37"/>
      <c r="B90" s="38"/>
      <c r="C90" s="98" t="s">
        <v>167</v>
      </c>
      <c r="D90" s="39"/>
      <c r="E90" s="39"/>
      <c r="F90" s="39"/>
      <c r="G90" s="39"/>
      <c r="H90" s="39"/>
      <c r="I90" s="39"/>
      <c r="J90" s="190">
        <f>BK90</f>
        <v>0</v>
      </c>
      <c r="K90" s="39"/>
      <c r="L90" s="43"/>
      <c r="M90" s="94"/>
      <c r="N90" s="191"/>
      <c r="O90" s="95"/>
      <c r="P90" s="192">
        <f>P91+P161</f>
        <v>0</v>
      </c>
      <c r="Q90" s="95"/>
      <c r="R90" s="192">
        <f>R91+R161</f>
        <v>6794.0745558500003</v>
      </c>
      <c r="S90" s="95"/>
      <c r="T90" s="193">
        <f>T91+T161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75</v>
      </c>
      <c r="AU90" s="16" t="s">
        <v>138</v>
      </c>
      <c r="BK90" s="194">
        <f>BK91+BK161</f>
        <v>0</v>
      </c>
    </row>
    <row r="91" s="12" customFormat="1" ht="25.92" customHeight="1">
      <c r="A91" s="12"/>
      <c r="B91" s="195"/>
      <c r="C91" s="196"/>
      <c r="D91" s="197" t="s">
        <v>75</v>
      </c>
      <c r="E91" s="198" t="s">
        <v>168</v>
      </c>
      <c r="F91" s="198" t="s">
        <v>169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P92+P126+P158</f>
        <v>0</v>
      </c>
      <c r="Q91" s="203"/>
      <c r="R91" s="204">
        <f>R92+R126+R158</f>
        <v>6794.0745558500003</v>
      </c>
      <c r="S91" s="203"/>
      <c r="T91" s="205">
        <f>T92+T126+T158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6" t="s">
        <v>83</v>
      </c>
      <c r="AT91" s="207" t="s">
        <v>75</v>
      </c>
      <c r="AU91" s="207" t="s">
        <v>76</v>
      </c>
      <c r="AY91" s="206" t="s">
        <v>170</v>
      </c>
      <c r="BK91" s="208">
        <f>BK92+BK126+BK158</f>
        <v>0</v>
      </c>
    </row>
    <row r="92" s="12" customFormat="1" ht="22.8" customHeight="1">
      <c r="A92" s="12"/>
      <c r="B92" s="195"/>
      <c r="C92" s="196"/>
      <c r="D92" s="197" t="s">
        <v>75</v>
      </c>
      <c r="E92" s="209" t="s">
        <v>83</v>
      </c>
      <c r="F92" s="209" t="s">
        <v>171</v>
      </c>
      <c r="G92" s="196"/>
      <c r="H92" s="196"/>
      <c r="I92" s="199"/>
      <c r="J92" s="210">
        <f>BK92</f>
        <v>0</v>
      </c>
      <c r="K92" s="196"/>
      <c r="L92" s="201"/>
      <c r="M92" s="202"/>
      <c r="N92" s="203"/>
      <c r="O92" s="203"/>
      <c r="P92" s="204">
        <f>SUM(P93:P125)</f>
        <v>0</v>
      </c>
      <c r="Q92" s="203"/>
      <c r="R92" s="204">
        <f>SUM(R93:R125)</f>
        <v>112.27</v>
      </c>
      <c r="S92" s="203"/>
      <c r="T92" s="205">
        <f>SUM(T93:T125)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6" t="s">
        <v>83</v>
      </c>
      <c r="AT92" s="207" t="s">
        <v>75</v>
      </c>
      <c r="AU92" s="207" t="s">
        <v>83</v>
      </c>
      <c r="AY92" s="206" t="s">
        <v>170</v>
      </c>
      <c r="BK92" s="208">
        <f>SUM(BK93:BK125)</f>
        <v>0</v>
      </c>
    </row>
    <row r="93" s="2" customFormat="1" ht="37.8" customHeight="1">
      <c r="A93" s="37"/>
      <c r="B93" s="38"/>
      <c r="C93" s="211" t="s">
        <v>83</v>
      </c>
      <c r="D93" s="211" t="s">
        <v>172</v>
      </c>
      <c r="E93" s="212" t="s">
        <v>508</v>
      </c>
      <c r="F93" s="213" t="s">
        <v>509</v>
      </c>
      <c r="G93" s="214" t="s">
        <v>175</v>
      </c>
      <c r="H93" s="215">
        <v>6909.1369999999997</v>
      </c>
      <c r="I93" s="216"/>
      <c r="J93" s="217">
        <f>ROUND(I93*H93,2)</f>
        <v>0</v>
      </c>
      <c r="K93" s="213" t="s">
        <v>176</v>
      </c>
      <c r="L93" s="43"/>
      <c r="M93" s="218" t="s">
        <v>19</v>
      </c>
      <c r="N93" s="219" t="s">
        <v>47</v>
      </c>
      <c r="O93" s="83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2" t="s">
        <v>177</v>
      </c>
      <c r="AT93" s="222" t="s">
        <v>172</v>
      </c>
      <c r="AU93" s="222" t="s">
        <v>85</v>
      </c>
      <c r="AY93" s="16" t="s">
        <v>170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83</v>
      </c>
      <c r="BK93" s="223">
        <f>ROUND(I93*H93,2)</f>
        <v>0</v>
      </c>
      <c r="BL93" s="16" t="s">
        <v>177</v>
      </c>
      <c r="BM93" s="222" t="s">
        <v>1091</v>
      </c>
    </row>
    <row r="94" s="2" customFormat="1">
      <c r="A94" s="37"/>
      <c r="B94" s="38"/>
      <c r="C94" s="39"/>
      <c r="D94" s="224" t="s">
        <v>179</v>
      </c>
      <c r="E94" s="39"/>
      <c r="F94" s="225" t="s">
        <v>511</v>
      </c>
      <c r="G94" s="39"/>
      <c r="H94" s="39"/>
      <c r="I94" s="226"/>
      <c r="J94" s="39"/>
      <c r="K94" s="39"/>
      <c r="L94" s="43"/>
      <c r="M94" s="227"/>
      <c r="N94" s="228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179</v>
      </c>
      <c r="AU94" s="16" t="s">
        <v>85</v>
      </c>
    </row>
    <row r="95" s="2" customFormat="1" ht="16.5" customHeight="1">
      <c r="A95" s="37"/>
      <c r="B95" s="38"/>
      <c r="C95" s="231" t="s">
        <v>85</v>
      </c>
      <c r="D95" s="231" t="s">
        <v>240</v>
      </c>
      <c r="E95" s="232" t="s">
        <v>512</v>
      </c>
      <c r="F95" s="233" t="s">
        <v>940</v>
      </c>
      <c r="G95" s="234" t="s">
        <v>225</v>
      </c>
      <c r="H95" s="235">
        <v>112.27</v>
      </c>
      <c r="I95" s="236"/>
      <c r="J95" s="237">
        <f>ROUND(I95*H95,2)</f>
        <v>0</v>
      </c>
      <c r="K95" s="233" t="s">
        <v>176</v>
      </c>
      <c r="L95" s="238"/>
      <c r="M95" s="239" t="s">
        <v>19</v>
      </c>
      <c r="N95" s="240" t="s">
        <v>47</v>
      </c>
      <c r="O95" s="83"/>
      <c r="P95" s="220">
        <f>O95*H95</f>
        <v>0</v>
      </c>
      <c r="Q95" s="220">
        <v>1</v>
      </c>
      <c r="R95" s="220">
        <f>Q95*H95</f>
        <v>112.27</v>
      </c>
      <c r="S95" s="220">
        <v>0</v>
      </c>
      <c r="T95" s="221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2" t="s">
        <v>211</v>
      </c>
      <c r="AT95" s="222" t="s">
        <v>240</v>
      </c>
      <c r="AU95" s="222" t="s">
        <v>85</v>
      </c>
      <c r="AY95" s="16" t="s">
        <v>170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83</v>
      </c>
      <c r="BK95" s="223">
        <f>ROUND(I95*H95,2)</f>
        <v>0</v>
      </c>
      <c r="BL95" s="16" t="s">
        <v>177</v>
      </c>
      <c r="BM95" s="222" t="s">
        <v>1092</v>
      </c>
    </row>
    <row r="96" s="2" customFormat="1">
      <c r="A96" s="37"/>
      <c r="B96" s="38"/>
      <c r="C96" s="39"/>
      <c r="D96" s="229" t="s">
        <v>181</v>
      </c>
      <c r="E96" s="39"/>
      <c r="F96" s="230" t="s">
        <v>1093</v>
      </c>
      <c r="G96" s="39"/>
      <c r="H96" s="39"/>
      <c r="I96" s="226"/>
      <c r="J96" s="39"/>
      <c r="K96" s="39"/>
      <c r="L96" s="43"/>
      <c r="M96" s="227"/>
      <c r="N96" s="228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181</v>
      </c>
      <c r="AU96" s="16" t="s">
        <v>85</v>
      </c>
    </row>
    <row r="97" s="2" customFormat="1" ht="16.5" customHeight="1">
      <c r="A97" s="37"/>
      <c r="B97" s="38"/>
      <c r="C97" s="211" t="s">
        <v>188</v>
      </c>
      <c r="D97" s="211" t="s">
        <v>172</v>
      </c>
      <c r="E97" s="212" t="s">
        <v>1029</v>
      </c>
      <c r="F97" s="213" t="s">
        <v>1030</v>
      </c>
      <c r="G97" s="214" t="s">
        <v>175</v>
      </c>
      <c r="H97" s="215">
        <v>4710.2600000000002</v>
      </c>
      <c r="I97" s="216"/>
      <c r="J97" s="217">
        <f>ROUND(I97*H97,2)</f>
        <v>0</v>
      </c>
      <c r="K97" s="213" t="s">
        <v>176</v>
      </c>
      <c r="L97" s="43"/>
      <c r="M97" s="218" t="s">
        <v>19</v>
      </c>
      <c r="N97" s="219" t="s">
        <v>47</v>
      </c>
      <c r="O97" s="83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2" t="s">
        <v>177</v>
      </c>
      <c r="AT97" s="222" t="s">
        <v>172</v>
      </c>
      <c r="AU97" s="222" t="s">
        <v>85</v>
      </c>
      <c r="AY97" s="16" t="s">
        <v>170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83</v>
      </c>
      <c r="BK97" s="223">
        <f>ROUND(I97*H97,2)</f>
        <v>0</v>
      </c>
      <c r="BL97" s="16" t="s">
        <v>177</v>
      </c>
      <c r="BM97" s="222" t="s">
        <v>1094</v>
      </c>
    </row>
    <row r="98" s="2" customFormat="1">
      <c r="A98" s="37"/>
      <c r="B98" s="38"/>
      <c r="C98" s="39"/>
      <c r="D98" s="224" t="s">
        <v>179</v>
      </c>
      <c r="E98" s="39"/>
      <c r="F98" s="225" t="s">
        <v>1032</v>
      </c>
      <c r="G98" s="39"/>
      <c r="H98" s="39"/>
      <c r="I98" s="226"/>
      <c r="J98" s="39"/>
      <c r="K98" s="39"/>
      <c r="L98" s="43"/>
      <c r="M98" s="227"/>
      <c r="N98" s="228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179</v>
      </c>
      <c r="AU98" s="16" t="s">
        <v>85</v>
      </c>
    </row>
    <row r="99" s="2" customFormat="1" ht="21.75" customHeight="1">
      <c r="A99" s="37"/>
      <c r="B99" s="38"/>
      <c r="C99" s="211" t="s">
        <v>177</v>
      </c>
      <c r="D99" s="211" t="s">
        <v>172</v>
      </c>
      <c r="E99" s="212" t="s">
        <v>195</v>
      </c>
      <c r="F99" s="213" t="s">
        <v>196</v>
      </c>
      <c r="G99" s="214" t="s">
        <v>191</v>
      </c>
      <c r="H99" s="215">
        <v>881.77200000000005</v>
      </c>
      <c r="I99" s="216"/>
      <c r="J99" s="217">
        <f>ROUND(I99*H99,2)</f>
        <v>0</v>
      </c>
      <c r="K99" s="213" t="s">
        <v>176</v>
      </c>
      <c r="L99" s="43"/>
      <c r="M99" s="218" t="s">
        <v>19</v>
      </c>
      <c r="N99" s="219" t="s">
        <v>47</v>
      </c>
      <c r="O99" s="83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2" t="s">
        <v>177</v>
      </c>
      <c r="AT99" s="222" t="s">
        <v>172</v>
      </c>
      <c r="AU99" s="222" t="s">
        <v>85</v>
      </c>
      <c r="AY99" s="16" t="s">
        <v>170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83</v>
      </c>
      <c r="BK99" s="223">
        <f>ROUND(I99*H99,2)</f>
        <v>0</v>
      </c>
      <c r="BL99" s="16" t="s">
        <v>177</v>
      </c>
      <c r="BM99" s="222" t="s">
        <v>1095</v>
      </c>
    </row>
    <row r="100" s="2" customFormat="1">
      <c r="A100" s="37"/>
      <c r="B100" s="38"/>
      <c r="C100" s="39"/>
      <c r="D100" s="224" t="s">
        <v>179</v>
      </c>
      <c r="E100" s="39"/>
      <c r="F100" s="225" t="s">
        <v>198</v>
      </c>
      <c r="G100" s="39"/>
      <c r="H100" s="39"/>
      <c r="I100" s="226"/>
      <c r="J100" s="39"/>
      <c r="K100" s="39"/>
      <c r="L100" s="43"/>
      <c r="M100" s="227"/>
      <c r="N100" s="22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179</v>
      </c>
      <c r="AU100" s="16" t="s">
        <v>85</v>
      </c>
    </row>
    <row r="101" s="2" customFormat="1">
      <c r="A101" s="37"/>
      <c r="B101" s="38"/>
      <c r="C101" s="39"/>
      <c r="D101" s="229" t="s">
        <v>181</v>
      </c>
      <c r="E101" s="39"/>
      <c r="F101" s="230" t="s">
        <v>550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181</v>
      </c>
      <c r="AU101" s="16" t="s">
        <v>85</v>
      </c>
    </row>
    <row r="102" s="2" customFormat="1" ht="37.8" customHeight="1">
      <c r="A102" s="37"/>
      <c r="B102" s="38"/>
      <c r="C102" s="211" t="s">
        <v>200</v>
      </c>
      <c r="D102" s="211" t="s">
        <v>172</v>
      </c>
      <c r="E102" s="212" t="s">
        <v>747</v>
      </c>
      <c r="F102" s="213" t="s">
        <v>748</v>
      </c>
      <c r="G102" s="214" t="s">
        <v>191</v>
      </c>
      <c r="H102" s="215">
        <v>283.25</v>
      </c>
      <c r="I102" s="216"/>
      <c r="J102" s="217">
        <f>ROUND(I102*H102,2)</f>
        <v>0</v>
      </c>
      <c r="K102" s="213" t="s">
        <v>176</v>
      </c>
      <c r="L102" s="43"/>
      <c r="M102" s="218" t="s">
        <v>19</v>
      </c>
      <c r="N102" s="219" t="s">
        <v>47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2" t="s">
        <v>177</v>
      </c>
      <c r="AT102" s="222" t="s">
        <v>172</v>
      </c>
      <c r="AU102" s="222" t="s">
        <v>85</v>
      </c>
      <c r="AY102" s="16" t="s">
        <v>170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6" t="s">
        <v>83</v>
      </c>
      <c r="BK102" s="223">
        <f>ROUND(I102*H102,2)</f>
        <v>0</v>
      </c>
      <c r="BL102" s="16" t="s">
        <v>177</v>
      </c>
      <c r="BM102" s="222" t="s">
        <v>1096</v>
      </c>
    </row>
    <row r="103" s="2" customFormat="1">
      <c r="A103" s="37"/>
      <c r="B103" s="38"/>
      <c r="C103" s="39"/>
      <c r="D103" s="224" t="s">
        <v>179</v>
      </c>
      <c r="E103" s="39"/>
      <c r="F103" s="225" t="s">
        <v>750</v>
      </c>
      <c r="G103" s="39"/>
      <c r="H103" s="39"/>
      <c r="I103" s="226"/>
      <c r="J103" s="39"/>
      <c r="K103" s="39"/>
      <c r="L103" s="43"/>
      <c r="M103" s="227"/>
      <c r="N103" s="228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179</v>
      </c>
      <c r="AU103" s="16" t="s">
        <v>85</v>
      </c>
    </row>
    <row r="104" s="2" customFormat="1">
      <c r="A104" s="37"/>
      <c r="B104" s="38"/>
      <c r="C104" s="39"/>
      <c r="D104" s="229" t="s">
        <v>181</v>
      </c>
      <c r="E104" s="39"/>
      <c r="F104" s="230" t="s">
        <v>751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181</v>
      </c>
      <c r="AU104" s="16" t="s">
        <v>85</v>
      </c>
    </row>
    <row r="105" s="2" customFormat="1" ht="37.8" customHeight="1">
      <c r="A105" s="37"/>
      <c r="B105" s="38"/>
      <c r="C105" s="211" t="s">
        <v>203</v>
      </c>
      <c r="D105" s="211" t="s">
        <v>172</v>
      </c>
      <c r="E105" s="212" t="s">
        <v>204</v>
      </c>
      <c r="F105" s="213" t="s">
        <v>205</v>
      </c>
      <c r="G105" s="214" t="s">
        <v>191</v>
      </c>
      <c r="H105" s="215">
        <v>740.14700000000005</v>
      </c>
      <c r="I105" s="216"/>
      <c r="J105" s="217">
        <f>ROUND(I105*H105,2)</f>
        <v>0</v>
      </c>
      <c r="K105" s="213" t="s">
        <v>176</v>
      </c>
      <c r="L105" s="43"/>
      <c r="M105" s="218" t="s">
        <v>19</v>
      </c>
      <c r="N105" s="219" t="s">
        <v>47</v>
      </c>
      <c r="O105" s="83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2" t="s">
        <v>177</v>
      </c>
      <c r="AT105" s="222" t="s">
        <v>172</v>
      </c>
      <c r="AU105" s="222" t="s">
        <v>85</v>
      </c>
      <c r="AY105" s="16" t="s">
        <v>170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83</v>
      </c>
      <c r="BK105" s="223">
        <f>ROUND(I105*H105,2)</f>
        <v>0</v>
      </c>
      <c r="BL105" s="16" t="s">
        <v>177</v>
      </c>
      <c r="BM105" s="222" t="s">
        <v>1097</v>
      </c>
    </row>
    <row r="106" s="2" customFormat="1">
      <c r="A106" s="37"/>
      <c r="B106" s="38"/>
      <c r="C106" s="39"/>
      <c r="D106" s="224" t="s">
        <v>179</v>
      </c>
      <c r="E106" s="39"/>
      <c r="F106" s="225" t="s">
        <v>207</v>
      </c>
      <c r="G106" s="39"/>
      <c r="H106" s="39"/>
      <c r="I106" s="226"/>
      <c r="J106" s="39"/>
      <c r="K106" s="39"/>
      <c r="L106" s="43"/>
      <c r="M106" s="227"/>
      <c r="N106" s="228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179</v>
      </c>
      <c r="AU106" s="16" t="s">
        <v>85</v>
      </c>
    </row>
    <row r="107" s="2" customFormat="1" ht="37.8" customHeight="1">
      <c r="A107" s="37"/>
      <c r="B107" s="38"/>
      <c r="C107" s="211" t="s">
        <v>209</v>
      </c>
      <c r="D107" s="211" t="s">
        <v>172</v>
      </c>
      <c r="E107" s="212" t="s">
        <v>204</v>
      </c>
      <c r="F107" s="213" t="s">
        <v>205</v>
      </c>
      <c r="G107" s="214" t="s">
        <v>191</v>
      </c>
      <c r="H107" s="215">
        <v>1413.078</v>
      </c>
      <c r="I107" s="216"/>
      <c r="J107" s="217">
        <f>ROUND(I107*H107,2)</f>
        <v>0</v>
      </c>
      <c r="K107" s="213" t="s">
        <v>176</v>
      </c>
      <c r="L107" s="43"/>
      <c r="M107" s="218" t="s">
        <v>19</v>
      </c>
      <c r="N107" s="219" t="s">
        <v>47</v>
      </c>
      <c r="O107" s="83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2" t="s">
        <v>177</v>
      </c>
      <c r="AT107" s="222" t="s">
        <v>172</v>
      </c>
      <c r="AU107" s="222" t="s">
        <v>85</v>
      </c>
      <c r="AY107" s="16" t="s">
        <v>170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83</v>
      </c>
      <c r="BK107" s="223">
        <f>ROUND(I107*H107,2)</f>
        <v>0</v>
      </c>
      <c r="BL107" s="16" t="s">
        <v>177</v>
      </c>
      <c r="BM107" s="222" t="s">
        <v>1098</v>
      </c>
    </row>
    <row r="108" s="2" customFormat="1">
      <c r="A108" s="37"/>
      <c r="B108" s="38"/>
      <c r="C108" s="39"/>
      <c r="D108" s="224" t="s">
        <v>179</v>
      </c>
      <c r="E108" s="39"/>
      <c r="F108" s="225" t="s">
        <v>207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179</v>
      </c>
      <c r="AU108" s="16" t="s">
        <v>85</v>
      </c>
    </row>
    <row r="109" s="2" customFormat="1">
      <c r="A109" s="37"/>
      <c r="B109" s="38"/>
      <c r="C109" s="39"/>
      <c r="D109" s="229" t="s">
        <v>181</v>
      </c>
      <c r="E109" s="39"/>
      <c r="F109" s="230" t="s">
        <v>971</v>
      </c>
      <c r="G109" s="39"/>
      <c r="H109" s="39"/>
      <c r="I109" s="226"/>
      <c r="J109" s="39"/>
      <c r="K109" s="39"/>
      <c r="L109" s="43"/>
      <c r="M109" s="227"/>
      <c r="N109" s="228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181</v>
      </c>
      <c r="AU109" s="16" t="s">
        <v>85</v>
      </c>
    </row>
    <row r="110" s="2" customFormat="1" ht="33" customHeight="1">
      <c r="A110" s="37"/>
      <c r="B110" s="38"/>
      <c r="C110" s="211" t="s">
        <v>211</v>
      </c>
      <c r="D110" s="211" t="s">
        <v>172</v>
      </c>
      <c r="E110" s="212" t="s">
        <v>763</v>
      </c>
      <c r="F110" s="213" t="s">
        <v>764</v>
      </c>
      <c r="G110" s="214" t="s">
        <v>191</v>
      </c>
      <c r="H110" s="215">
        <v>141.625</v>
      </c>
      <c r="I110" s="216"/>
      <c r="J110" s="217">
        <f>ROUND(I110*H110,2)</f>
        <v>0</v>
      </c>
      <c r="K110" s="213" t="s">
        <v>176</v>
      </c>
      <c r="L110" s="43"/>
      <c r="M110" s="218" t="s">
        <v>19</v>
      </c>
      <c r="N110" s="219" t="s">
        <v>47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2" t="s">
        <v>177</v>
      </c>
      <c r="AT110" s="222" t="s">
        <v>172</v>
      </c>
      <c r="AU110" s="222" t="s">
        <v>85</v>
      </c>
      <c r="AY110" s="16" t="s">
        <v>170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6" t="s">
        <v>83</v>
      </c>
      <c r="BK110" s="223">
        <f>ROUND(I110*H110,2)</f>
        <v>0</v>
      </c>
      <c r="BL110" s="16" t="s">
        <v>177</v>
      </c>
      <c r="BM110" s="222" t="s">
        <v>1099</v>
      </c>
    </row>
    <row r="111" s="2" customFormat="1">
      <c r="A111" s="37"/>
      <c r="B111" s="38"/>
      <c r="C111" s="39"/>
      <c r="D111" s="224" t="s">
        <v>179</v>
      </c>
      <c r="E111" s="39"/>
      <c r="F111" s="225" t="s">
        <v>766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179</v>
      </c>
      <c r="AU111" s="16" t="s">
        <v>85</v>
      </c>
    </row>
    <row r="112" s="2" customFormat="1" ht="24.15" customHeight="1">
      <c r="A112" s="37"/>
      <c r="B112" s="38"/>
      <c r="C112" s="211" t="s">
        <v>213</v>
      </c>
      <c r="D112" s="211" t="s">
        <v>172</v>
      </c>
      <c r="E112" s="212" t="s">
        <v>767</v>
      </c>
      <c r="F112" s="213" t="s">
        <v>768</v>
      </c>
      <c r="G112" s="214" t="s">
        <v>191</v>
      </c>
      <c r="H112" s="215">
        <v>740.14700000000005</v>
      </c>
      <c r="I112" s="216"/>
      <c r="J112" s="217">
        <f>ROUND(I112*H112,2)</f>
        <v>0</v>
      </c>
      <c r="K112" s="213" t="s">
        <v>176</v>
      </c>
      <c r="L112" s="43"/>
      <c r="M112" s="218" t="s">
        <v>19</v>
      </c>
      <c r="N112" s="219" t="s">
        <v>47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177</v>
      </c>
      <c r="AT112" s="222" t="s">
        <v>172</v>
      </c>
      <c r="AU112" s="222" t="s">
        <v>85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83</v>
      </c>
      <c r="BK112" s="223">
        <f>ROUND(I112*H112,2)</f>
        <v>0</v>
      </c>
      <c r="BL112" s="16" t="s">
        <v>177</v>
      </c>
      <c r="BM112" s="222" t="s">
        <v>1100</v>
      </c>
    </row>
    <row r="113" s="2" customFormat="1">
      <c r="A113" s="37"/>
      <c r="B113" s="38"/>
      <c r="C113" s="39"/>
      <c r="D113" s="224" t="s">
        <v>179</v>
      </c>
      <c r="E113" s="39"/>
      <c r="F113" s="225" t="s">
        <v>770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179</v>
      </c>
      <c r="AU113" s="16" t="s">
        <v>85</v>
      </c>
    </row>
    <row r="114" s="2" customFormat="1">
      <c r="A114" s="37"/>
      <c r="B114" s="38"/>
      <c r="C114" s="39"/>
      <c r="D114" s="229" t="s">
        <v>181</v>
      </c>
      <c r="E114" s="39"/>
      <c r="F114" s="230" t="s">
        <v>529</v>
      </c>
      <c r="G114" s="39"/>
      <c r="H114" s="39"/>
      <c r="I114" s="226"/>
      <c r="J114" s="39"/>
      <c r="K114" s="39"/>
      <c r="L114" s="43"/>
      <c r="M114" s="227"/>
      <c r="N114" s="228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181</v>
      </c>
      <c r="AU114" s="16" t="s">
        <v>85</v>
      </c>
    </row>
    <row r="115" s="2" customFormat="1" ht="24.15" customHeight="1">
      <c r="A115" s="37"/>
      <c r="B115" s="38"/>
      <c r="C115" s="211" t="s">
        <v>218</v>
      </c>
      <c r="D115" s="211" t="s">
        <v>172</v>
      </c>
      <c r="E115" s="212" t="s">
        <v>767</v>
      </c>
      <c r="F115" s="213" t="s">
        <v>768</v>
      </c>
      <c r="G115" s="214" t="s">
        <v>191</v>
      </c>
      <c r="H115" s="215">
        <v>1413.078</v>
      </c>
      <c r="I115" s="216"/>
      <c r="J115" s="217">
        <f>ROUND(I115*H115,2)</f>
        <v>0</v>
      </c>
      <c r="K115" s="213" t="s">
        <v>176</v>
      </c>
      <c r="L115" s="43"/>
      <c r="M115" s="218" t="s">
        <v>19</v>
      </c>
      <c r="N115" s="219" t="s">
        <v>47</v>
      </c>
      <c r="O115" s="83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2" t="s">
        <v>177</v>
      </c>
      <c r="AT115" s="222" t="s">
        <v>172</v>
      </c>
      <c r="AU115" s="222" t="s">
        <v>85</v>
      </c>
      <c r="AY115" s="16" t="s">
        <v>170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83</v>
      </c>
      <c r="BK115" s="223">
        <f>ROUND(I115*H115,2)</f>
        <v>0</v>
      </c>
      <c r="BL115" s="16" t="s">
        <v>177</v>
      </c>
      <c r="BM115" s="222" t="s">
        <v>1101</v>
      </c>
    </row>
    <row r="116" s="2" customFormat="1">
      <c r="A116" s="37"/>
      <c r="B116" s="38"/>
      <c r="C116" s="39"/>
      <c r="D116" s="224" t="s">
        <v>179</v>
      </c>
      <c r="E116" s="39"/>
      <c r="F116" s="225" t="s">
        <v>770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179</v>
      </c>
      <c r="AU116" s="16" t="s">
        <v>85</v>
      </c>
    </row>
    <row r="117" s="2" customFormat="1" ht="24.15" customHeight="1">
      <c r="A117" s="37"/>
      <c r="B117" s="38"/>
      <c r="C117" s="211" t="s">
        <v>220</v>
      </c>
      <c r="D117" s="211" t="s">
        <v>172</v>
      </c>
      <c r="E117" s="212" t="s">
        <v>532</v>
      </c>
      <c r="F117" s="213" t="s">
        <v>533</v>
      </c>
      <c r="G117" s="214" t="s">
        <v>225</v>
      </c>
      <c r="H117" s="215">
        <v>1295.26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47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177</v>
      </c>
      <c r="AT117" s="222" t="s">
        <v>172</v>
      </c>
      <c r="AU117" s="222" t="s">
        <v>85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83</v>
      </c>
      <c r="BK117" s="223">
        <f>ROUND(I117*H117,2)</f>
        <v>0</v>
      </c>
      <c r="BL117" s="16" t="s">
        <v>177</v>
      </c>
      <c r="BM117" s="222" t="s">
        <v>1102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535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85</v>
      </c>
    </row>
    <row r="119" s="2" customFormat="1">
      <c r="A119" s="37"/>
      <c r="B119" s="38"/>
      <c r="C119" s="39"/>
      <c r="D119" s="229" t="s">
        <v>181</v>
      </c>
      <c r="E119" s="39"/>
      <c r="F119" s="230" t="s">
        <v>1103</v>
      </c>
      <c r="G119" s="39"/>
      <c r="H119" s="39"/>
      <c r="I119" s="226"/>
      <c r="J119" s="39"/>
      <c r="K119" s="39"/>
      <c r="L119" s="43"/>
      <c r="M119" s="227"/>
      <c r="N119" s="228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181</v>
      </c>
      <c r="AU119" s="16" t="s">
        <v>85</v>
      </c>
    </row>
    <row r="120" s="2" customFormat="1" ht="21.75" customHeight="1">
      <c r="A120" s="37"/>
      <c r="B120" s="38"/>
      <c r="C120" s="211" t="s">
        <v>222</v>
      </c>
      <c r="D120" s="211" t="s">
        <v>172</v>
      </c>
      <c r="E120" s="212" t="s">
        <v>546</v>
      </c>
      <c r="F120" s="213" t="s">
        <v>547</v>
      </c>
      <c r="G120" s="214" t="s">
        <v>175</v>
      </c>
      <c r="H120" s="215">
        <v>7689.8360000000002</v>
      </c>
      <c r="I120" s="216"/>
      <c r="J120" s="217">
        <f>ROUND(I120*H120,2)</f>
        <v>0</v>
      </c>
      <c r="K120" s="213" t="s">
        <v>176</v>
      </c>
      <c r="L120" s="43"/>
      <c r="M120" s="218" t="s">
        <v>19</v>
      </c>
      <c r="N120" s="219" t="s">
        <v>47</v>
      </c>
      <c r="O120" s="83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177</v>
      </c>
      <c r="AT120" s="222" t="s">
        <v>172</v>
      </c>
      <c r="AU120" s="222" t="s">
        <v>85</v>
      </c>
      <c r="AY120" s="16" t="s">
        <v>170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83</v>
      </c>
      <c r="BK120" s="223">
        <f>ROUND(I120*H120,2)</f>
        <v>0</v>
      </c>
      <c r="BL120" s="16" t="s">
        <v>177</v>
      </c>
      <c r="BM120" s="222" t="s">
        <v>1104</v>
      </c>
    </row>
    <row r="121" s="2" customFormat="1">
      <c r="A121" s="37"/>
      <c r="B121" s="38"/>
      <c r="C121" s="39"/>
      <c r="D121" s="224" t="s">
        <v>179</v>
      </c>
      <c r="E121" s="39"/>
      <c r="F121" s="225" t="s">
        <v>549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179</v>
      </c>
      <c r="AU121" s="16" t="s">
        <v>85</v>
      </c>
    </row>
    <row r="122" s="2" customFormat="1">
      <c r="A122" s="37"/>
      <c r="B122" s="38"/>
      <c r="C122" s="39"/>
      <c r="D122" s="229" t="s">
        <v>181</v>
      </c>
      <c r="E122" s="39"/>
      <c r="F122" s="230" t="s">
        <v>550</v>
      </c>
      <c r="G122" s="39"/>
      <c r="H122" s="39"/>
      <c r="I122" s="226"/>
      <c r="J122" s="39"/>
      <c r="K122" s="39"/>
      <c r="L122" s="43"/>
      <c r="M122" s="227"/>
      <c r="N122" s="22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181</v>
      </c>
      <c r="AU122" s="16" t="s">
        <v>85</v>
      </c>
    </row>
    <row r="123" s="2" customFormat="1" ht="24.15" customHeight="1">
      <c r="A123" s="37"/>
      <c r="B123" s="38"/>
      <c r="C123" s="211" t="s">
        <v>229</v>
      </c>
      <c r="D123" s="211" t="s">
        <v>172</v>
      </c>
      <c r="E123" s="212" t="s">
        <v>790</v>
      </c>
      <c r="F123" s="213" t="s">
        <v>981</v>
      </c>
      <c r="G123" s="214" t="s">
        <v>191</v>
      </c>
      <c r="H123" s="215">
        <v>1153.4749999999999</v>
      </c>
      <c r="I123" s="216"/>
      <c r="J123" s="217">
        <f>ROUND(I123*H123,2)</f>
        <v>0</v>
      </c>
      <c r="K123" s="213" t="s">
        <v>176</v>
      </c>
      <c r="L123" s="43"/>
      <c r="M123" s="218" t="s">
        <v>19</v>
      </c>
      <c r="N123" s="219" t="s">
        <v>47</v>
      </c>
      <c r="O123" s="83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177</v>
      </c>
      <c r="AT123" s="222" t="s">
        <v>172</v>
      </c>
      <c r="AU123" s="222" t="s">
        <v>85</v>
      </c>
      <c r="AY123" s="16" t="s">
        <v>170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83</v>
      </c>
      <c r="BK123" s="223">
        <f>ROUND(I123*H123,2)</f>
        <v>0</v>
      </c>
      <c r="BL123" s="16" t="s">
        <v>177</v>
      </c>
      <c r="BM123" s="222" t="s">
        <v>1105</v>
      </c>
    </row>
    <row r="124" s="2" customFormat="1">
      <c r="A124" s="37"/>
      <c r="B124" s="38"/>
      <c r="C124" s="39"/>
      <c r="D124" s="224" t="s">
        <v>179</v>
      </c>
      <c r="E124" s="39"/>
      <c r="F124" s="225" t="s">
        <v>793</v>
      </c>
      <c r="G124" s="39"/>
      <c r="H124" s="39"/>
      <c r="I124" s="226"/>
      <c r="J124" s="39"/>
      <c r="K124" s="39"/>
      <c r="L124" s="43"/>
      <c r="M124" s="227"/>
      <c r="N124" s="22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179</v>
      </c>
      <c r="AU124" s="16" t="s">
        <v>85</v>
      </c>
    </row>
    <row r="125" s="2" customFormat="1">
      <c r="A125" s="37"/>
      <c r="B125" s="38"/>
      <c r="C125" s="39"/>
      <c r="D125" s="229" t="s">
        <v>181</v>
      </c>
      <c r="E125" s="39"/>
      <c r="F125" s="230" t="s">
        <v>543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181</v>
      </c>
      <c r="AU125" s="16" t="s">
        <v>85</v>
      </c>
    </row>
    <row r="126" s="12" customFormat="1" ht="22.8" customHeight="1">
      <c r="A126" s="12"/>
      <c r="B126" s="195"/>
      <c r="C126" s="196"/>
      <c r="D126" s="197" t="s">
        <v>75</v>
      </c>
      <c r="E126" s="209" t="s">
        <v>200</v>
      </c>
      <c r="F126" s="209" t="s">
        <v>286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SUM(P127:P157)</f>
        <v>0</v>
      </c>
      <c r="Q126" s="203"/>
      <c r="R126" s="204">
        <f>SUM(R127:R157)</f>
        <v>6681.8045558499998</v>
      </c>
      <c r="S126" s="203"/>
      <c r="T126" s="205">
        <f>SUM(T127:T157)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83</v>
      </c>
      <c r="AT126" s="207" t="s">
        <v>75</v>
      </c>
      <c r="AU126" s="207" t="s">
        <v>83</v>
      </c>
      <c r="AY126" s="206" t="s">
        <v>170</v>
      </c>
      <c r="BK126" s="208">
        <f>SUM(BK127:BK157)</f>
        <v>0</v>
      </c>
    </row>
    <row r="127" s="2" customFormat="1" ht="21.75" customHeight="1">
      <c r="A127" s="37"/>
      <c r="B127" s="38"/>
      <c r="C127" s="211" t="s">
        <v>232</v>
      </c>
      <c r="D127" s="211" t="s">
        <v>172</v>
      </c>
      <c r="E127" s="212" t="s">
        <v>563</v>
      </c>
      <c r="F127" s="213" t="s">
        <v>564</v>
      </c>
      <c r="G127" s="214" t="s">
        <v>175</v>
      </c>
      <c r="H127" s="215">
        <v>5255.3040000000001</v>
      </c>
      <c r="I127" s="216"/>
      <c r="J127" s="217">
        <f>ROUND(I127*H127,2)</f>
        <v>0</v>
      </c>
      <c r="K127" s="213" t="s">
        <v>176</v>
      </c>
      <c r="L127" s="43"/>
      <c r="M127" s="218" t="s">
        <v>19</v>
      </c>
      <c r="N127" s="219" t="s">
        <v>47</v>
      </c>
      <c r="O127" s="83"/>
      <c r="P127" s="220">
        <f>O127*H127</f>
        <v>0</v>
      </c>
      <c r="Q127" s="220">
        <v>0.48574000000000001</v>
      </c>
      <c r="R127" s="220">
        <f>Q127*H127</f>
        <v>2552.7113649600001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177</v>
      </c>
      <c r="AT127" s="222" t="s">
        <v>172</v>
      </c>
      <c r="AU127" s="222" t="s">
        <v>85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83</v>
      </c>
      <c r="BK127" s="223">
        <f>ROUND(I127*H127,2)</f>
        <v>0</v>
      </c>
      <c r="BL127" s="16" t="s">
        <v>177</v>
      </c>
      <c r="BM127" s="222" t="s">
        <v>1106</v>
      </c>
    </row>
    <row r="128" s="2" customFormat="1">
      <c r="A128" s="37"/>
      <c r="B128" s="38"/>
      <c r="C128" s="39"/>
      <c r="D128" s="224" t="s">
        <v>179</v>
      </c>
      <c r="E128" s="39"/>
      <c r="F128" s="225" t="s">
        <v>566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179</v>
      </c>
      <c r="AU128" s="16" t="s">
        <v>85</v>
      </c>
    </row>
    <row r="129" s="2" customFormat="1">
      <c r="A129" s="37"/>
      <c r="B129" s="38"/>
      <c r="C129" s="39"/>
      <c r="D129" s="229" t="s">
        <v>181</v>
      </c>
      <c r="E129" s="39"/>
      <c r="F129" s="230" t="s">
        <v>1107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181</v>
      </c>
      <c r="AU129" s="16" t="s">
        <v>85</v>
      </c>
    </row>
    <row r="130" s="2" customFormat="1" ht="21.75" customHeight="1">
      <c r="A130" s="37"/>
      <c r="B130" s="38"/>
      <c r="C130" s="211" t="s">
        <v>8</v>
      </c>
      <c r="D130" s="211" t="s">
        <v>172</v>
      </c>
      <c r="E130" s="212" t="s">
        <v>288</v>
      </c>
      <c r="F130" s="213" t="s">
        <v>1108</v>
      </c>
      <c r="G130" s="214" t="s">
        <v>175</v>
      </c>
      <c r="H130" s="215">
        <v>40.872999999999998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47</v>
      </c>
      <c r="O130" s="83"/>
      <c r="P130" s="220">
        <f>O130*H130</f>
        <v>0</v>
      </c>
      <c r="Q130" s="220">
        <v>0.34499999999999997</v>
      </c>
      <c r="R130" s="220">
        <f>Q130*H130</f>
        <v>14.101184999999997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177</v>
      </c>
      <c r="AT130" s="222" t="s">
        <v>172</v>
      </c>
      <c r="AU130" s="222" t="s">
        <v>85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83</v>
      </c>
      <c r="BK130" s="223">
        <f>ROUND(I130*H130,2)</f>
        <v>0</v>
      </c>
      <c r="BL130" s="16" t="s">
        <v>177</v>
      </c>
      <c r="BM130" s="222" t="s">
        <v>1109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291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85</v>
      </c>
    </row>
    <row r="132" s="2" customFormat="1">
      <c r="A132" s="37"/>
      <c r="B132" s="38"/>
      <c r="C132" s="39"/>
      <c r="D132" s="229" t="s">
        <v>181</v>
      </c>
      <c r="E132" s="39"/>
      <c r="F132" s="230" t="s">
        <v>1110</v>
      </c>
      <c r="G132" s="39"/>
      <c r="H132" s="39"/>
      <c r="I132" s="226"/>
      <c r="J132" s="39"/>
      <c r="K132" s="39"/>
      <c r="L132" s="43"/>
      <c r="M132" s="227"/>
      <c r="N132" s="228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181</v>
      </c>
      <c r="AU132" s="16" t="s">
        <v>85</v>
      </c>
    </row>
    <row r="133" s="2" customFormat="1" ht="21.75" customHeight="1">
      <c r="A133" s="37"/>
      <c r="B133" s="38"/>
      <c r="C133" s="211" t="s">
        <v>239</v>
      </c>
      <c r="D133" s="211" t="s">
        <v>172</v>
      </c>
      <c r="E133" s="212" t="s">
        <v>572</v>
      </c>
      <c r="F133" s="213" t="s">
        <v>1004</v>
      </c>
      <c r="G133" s="214" t="s">
        <v>175</v>
      </c>
      <c r="H133" s="215">
        <v>7689.8360000000002</v>
      </c>
      <c r="I133" s="216"/>
      <c r="J133" s="217">
        <f>ROUND(I133*H133,2)</f>
        <v>0</v>
      </c>
      <c r="K133" s="213" t="s">
        <v>176</v>
      </c>
      <c r="L133" s="43"/>
      <c r="M133" s="218" t="s">
        <v>19</v>
      </c>
      <c r="N133" s="219" t="s">
        <v>47</v>
      </c>
      <c r="O133" s="83"/>
      <c r="P133" s="220">
        <f>O133*H133</f>
        <v>0</v>
      </c>
      <c r="Q133" s="220">
        <v>0.46000000000000002</v>
      </c>
      <c r="R133" s="220">
        <f>Q133*H133</f>
        <v>3537.3245600000005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177</v>
      </c>
      <c r="AT133" s="222" t="s">
        <v>172</v>
      </c>
      <c r="AU133" s="222" t="s">
        <v>85</v>
      </c>
      <c r="AY133" s="16" t="s">
        <v>170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83</v>
      </c>
      <c r="BK133" s="223">
        <f>ROUND(I133*H133,2)</f>
        <v>0</v>
      </c>
      <c r="BL133" s="16" t="s">
        <v>177</v>
      </c>
      <c r="BM133" s="222" t="s">
        <v>1111</v>
      </c>
    </row>
    <row r="134" s="2" customFormat="1">
      <c r="A134" s="37"/>
      <c r="B134" s="38"/>
      <c r="C134" s="39"/>
      <c r="D134" s="224" t="s">
        <v>179</v>
      </c>
      <c r="E134" s="39"/>
      <c r="F134" s="225" t="s">
        <v>575</v>
      </c>
      <c r="G134" s="39"/>
      <c r="H134" s="39"/>
      <c r="I134" s="226"/>
      <c r="J134" s="39"/>
      <c r="K134" s="39"/>
      <c r="L134" s="43"/>
      <c r="M134" s="227"/>
      <c r="N134" s="228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179</v>
      </c>
      <c r="AU134" s="16" t="s">
        <v>85</v>
      </c>
    </row>
    <row r="135" s="2" customFormat="1">
      <c r="A135" s="37"/>
      <c r="B135" s="38"/>
      <c r="C135" s="39"/>
      <c r="D135" s="229" t="s">
        <v>181</v>
      </c>
      <c r="E135" s="39"/>
      <c r="F135" s="230" t="s">
        <v>1112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181</v>
      </c>
      <c r="AU135" s="16" t="s">
        <v>85</v>
      </c>
    </row>
    <row r="136" s="2" customFormat="1" ht="24.15" customHeight="1">
      <c r="A136" s="37"/>
      <c r="B136" s="38"/>
      <c r="C136" s="211" t="s">
        <v>245</v>
      </c>
      <c r="D136" s="211" t="s">
        <v>172</v>
      </c>
      <c r="E136" s="212" t="s">
        <v>299</v>
      </c>
      <c r="F136" s="213" t="s">
        <v>300</v>
      </c>
      <c r="G136" s="214" t="s">
        <v>175</v>
      </c>
      <c r="H136" s="215">
        <v>35.679000000000002</v>
      </c>
      <c r="I136" s="216"/>
      <c r="J136" s="217">
        <f>ROUND(I136*H136,2)</f>
        <v>0</v>
      </c>
      <c r="K136" s="213" t="s">
        <v>176</v>
      </c>
      <c r="L136" s="43"/>
      <c r="M136" s="218" t="s">
        <v>19</v>
      </c>
      <c r="N136" s="219" t="s">
        <v>47</v>
      </c>
      <c r="O136" s="83"/>
      <c r="P136" s="220">
        <f>O136*H136</f>
        <v>0</v>
      </c>
      <c r="Q136" s="220">
        <v>0.37190000000000001</v>
      </c>
      <c r="R136" s="220">
        <f>Q136*H136</f>
        <v>13.269020100000001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177</v>
      </c>
      <c r="AT136" s="222" t="s">
        <v>172</v>
      </c>
      <c r="AU136" s="222" t="s">
        <v>85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83</v>
      </c>
      <c r="BK136" s="223">
        <f>ROUND(I136*H136,2)</f>
        <v>0</v>
      </c>
      <c r="BL136" s="16" t="s">
        <v>177</v>
      </c>
      <c r="BM136" s="222" t="s">
        <v>1113</v>
      </c>
    </row>
    <row r="137" s="2" customFormat="1">
      <c r="A137" s="37"/>
      <c r="B137" s="38"/>
      <c r="C137" s="39"/>
      <c r="D137" s="224" t="s">
        <v>179</v>
      </c>
      <c r="E137" s="39"/>
      <c r="F137" s="225" t="s">
        <v>302</v>
      </c>
      <c r="G137" s="39"/>
      <c r="H137" s="39"/>
      <c r="I137" s="226"/>
      <c r="J137" s="39"/>
      <c r="K137" s="39"/>
      <c r="L137" s="43"/>
      <c r="M137" s="227"/>
      <c r="N137" s="22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179</v>
      </c>
      <c r="AU137" s="16" t="s">
        <v>85</v>
      </c>
    </row>
    <row r="138" s="2" customFormat="1">
      <c r="A138" s="37"/>
      <c r="B138" s="38"/>
      <c r="C138" s="39"/>
      <c r="D138" s="229" t="s">
        <v>181</v>
      </c>
      <c r="E138" s="39"/>
      <c r="F138" s="230" t="s">
        <v>1114</v>
      </c>
      <c r="G138" s="39"/>
      <c r="H138" s="39"/>
      <c r="I138" s="226"/>
      <c r="J138" s="39"/>
      <c r="K138" s="39"/>
      <c r="L138" s="43"/>
      <c r="M138" s="227"/>
      <c r="N138" s="228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181</v>
      </c>
      <c r="AU138" s="16" t="s">
        <v>85</v>
      </c>
    </row>
    <row r="139" s="2" customFormat="1" ht="24.15" customHeight="1">
      <c r="A139" s="37"/>
      <c r="B139" s="38"/>
      <c r="C139" s="211" t="s">
        <v>251</v>
      </c>
      <c r="D139" s="211" t="s">
        <v>172</v>
      </c>
      <c r="E139" s="212" t="s">
        <v>305</v>
      </c>
      <c r="F139" s="213" t="s">
        <v>306</v>
      </c>
      <c r="G139" s="214" t="s">
        <v>175</v>
      </c>
      <c r="H139" s="215">
        <v>32.042000000000002</v>
      </c>
      <c r="I139" s="216"/>
      <c r="J139" s="217">
        <f>ROUND(I139*H139,2)</f>
        <v>0</v>
      </c>
      <c r="K139" s="213" t="s">
        <v>176</v>
      </c>
      <c r="L139" s="43"/>
      <c r="M139" s="218" t="s">
        <v>19</v>
      </c>
      <c r="N139" s="219" t="s">
        <v>47</v>
      </c>
      <c r="O139" s="83"/>
      <c r="P139" s="220">
        <f>O139*H139</f>
        <v>0</v>
      </c>
      <c r="Q139" s="220">
        <v>0.18462999999999999</v>
      </c>
      <c r="R139" s="220">
        <f>Q139*H139</f>
        <v>5.9159144599999998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177</v>
      </c>
      <c r="AT139" s="222" t="s">
        <v>172</v>
      </c>
      <c r="AU139" s="222" t="s">
        <v>85</v>
      </c>
      <c r="AY139" s="16" t="s">
        <v>170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83</v>
      </c>
      <c r="BK139" s="223">
        <f>ROUND(I139*H139,2)</f>
        <v>0</v>
      </c>
      <c r="BL139" s="16" t="s">
        <v>177</v>
      </c>
      <c r="BM139" s="222" t="s">
        <v>1115</v>
      </c>
    </row>
    <row r="140" s="2" customFormat="1">
      <c r="A140" s="37"/>
      <c r="B140" s="38"/>
      <c r="C140" s="39"/>
      <c r="D140" s="224" t="s">
        <v>179</v>
      </c>
      <c r="E140" s="39"/>
      <c r="F140" s="225" t="s">
        <v>308</v>
      </c>
      <c r="G140" s="39"/>
      <c r="H140" s="39"/>
      <c r="I140" s="226"/>
      <c r="J140" s="39"/>
      <c r="K140" s="39"/>
      <c r="L140" s="43"/>
      <c r="M140" s="227"/>
      <c r="N140" s="228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179</v>
      </c>
      <c r="AU140" s="16" t="s">
        <v>85</v>
      </c>
    </row>
    <row r="141" s="2" customFormat="1">
      <c r="A141" s="37"/>
      <c r="B141" s="38"/>
      <c r="C141" s="39"/>
      <c r="D141" s="229" t="s">
        <v>181</v>
      </c>
      <c r="E141" s="39"/>
      <c r="F141" s="230" t="s">
        <v>1116</v>
      </c>
      <c r="G141" s="39"/>
      <c r="H141" s="39"/>
      <c r="I141" s="226"/>
      <c r="J141" s="39"/>
      <c r="K141" s="39"/>
      <c r="L141" s="43"/>
      <c r="M141" s="227"/>
      <c r="N141" s="22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181</v>
      </c>
      <c r="AU141" s="16" t="s">
        <v>85</v>
      </c>
    </row>
    <row r="142" s="2" customFormat="1" ht="21.75" customHeight="1">
      <c r="A142" s="37"/>
      <c r="B142" s="38"/>
      <c r="C142" s="211" t="s">
        <v>253</v>
      </c>
      <c r="D142" s="211" t="s">
        <v>172</v>
      </c>
      <c r="E142" s="212" t="s">
        <v>311</v>
      </c>
      <c r="F142" s="213" t="s">
        <v>312</v>
      </c>
      <c r="G142" s="214" t="s">
        <v>175</v>
      </c>
      <c r="H142" s="215">
        <v>1326.8599999999999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0.23000000000000001</v>
      </c>
      <c r="R142" s="220">
        <f>Q142*H142</f>
        <v>305.17779999999999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1117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314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>
      <c r="A144" s="37"/>
      <c r="B144" s="38"/>
      <c r="C144" s="39"/>
      <c r="D144" s="229" t="s">
        <v>181</v>
      </c>
      <c r="E144" s="39"/>
      <c r="F144" s="230" t="s">
        <v>550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181</v>
      </c>
      <c r="AU144" s="16" t="s">
        <v>85</v>
      </c>
    </row>
    <row r="145" s="2" customFormat="1" ht="24.15" customHeight="1">
      <c r="A145" s="37"/>
      <c r="B145" s="38"/>
      <c r="C145" s="211" t="s">
        <v>259</v>
      </c>
      <c r="D145" s="211" t="s">
        <v>172</v>
      </c>
      <c r="E145" s="212" t="s">
        <v>586</v>
      </c>
      <c r="F145" s="213" t="s">
        <v>587</v>
      </c>
      <c r="G145" s="214" t="s">
        <v>175</v>
      </c>
      <c r="H145" s="215">
        <v>5255.3040000000001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47</v>
      </c>
      <c r="O145" s="83"/>
      <c r="P145" s="220">
        <f>O145*H145</f>
        <v>0</v>
      </c>
      <c r="Q145" s="220">
        <v>0.01585</v>
      </c>
      <c r="R145" s="220">
        <f>Q145*H145</f>
        <v>83.296568399999998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85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83</v>
      </c>
      <c r="BK145" s="223">
        <f>ROUND(I145*H145,2)</f>
        <v>0</v>
      </c>
      <c r="BL145" s="16" t="s">
        <v>177</v>
      </c>
      <c r="BM145" s="222" t="s">
        <v>1118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589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85</v>
      </c>
    </row>
    <row r="147" s="2" customFormat="1" ht="24.15" customHeight="1">
      <c r="A147" s="37"/>
      <c r="B147" s="38"/>
      <c r="C147" s="211" t="s">
        <v>7</v>
      </c>
      <c r="D147" s="211" t="s">
        <v>172</v>
      </c>
      <c r="E147" s="212" t="s">
        <v>591</v>
      </c>
      <c r="F147" s="213" t="s">
        <v>592</v>
      </c>
      <c r="G147" s="214" t="s">
        <v>175</v>
      </c>
      <c r="H147" s="215">
        <v>5255.3040000000001</v>
      </c>
      <c r="I147" s="216"/>
      <c r="J147" s="217">
        <f>ROUND(I147*H147,2)</f>
        <v>0</v>
      </c>
      <c r="K147" s="213" t="s">
        <v>176</v>
      </c>
      <c r="L147" s="43"/>
      <c r="M147" s="218" t="s">
        <v>19</v>
      </c>
      <c r="N147" s="219" t="s">
        <v>47</v>
      </c>
      <c r="O147" s="83"/>
      <c r="P147" s="220">
        <f>O147*H147</f>
        <v>0</v>
      </c>
      <c r="Q147" s="220">
        <v>0.031699999999999999</v>
      </c>
      <c r="R147" s="220">
        <f>Q147*H147</f>
        <v>166.5931368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177</v>
      </c>
      <c r="AT147" s="222" t="s">
        <v>172</v>
      </c>
      <c r="AU147" s="222" t="s">
        <v>85</v>
      </c>
      <c r="AY147" s="16" t="s">
        <v>170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83</v>
      </c>
      <c r="BK147" s="223">
        <f>ROUND(I147*H147,2)</f>
        <v>0</v>
      </c>
      <c r="BL147" s="16" t="s">
        <v>177</v>
      </c>
      <c r="BM147" s="222" t="s">
        <v>1119</v>
      </c>
    </row>
    <row r="148" s="2" customFormat="1">
      <c r="A148" s="37"/>
      <c r="B148" s="38"/>
      <c r="C148" s="39"/>
      <c r="D148" s="224" t="s">
        <v>179</v>
      </c>
      <c r="E148" s="39"/>
      <c r="F148" s="225" t="s">
        <v>594</v>
      </c>
      <c r="G148" s="39"/>
      <c r="H148" s="39"/>
      <c r="I148" s="226"/>
      <c r="J148" s="39"/>
      <c r="K148" s="39"/>
      <c r="L148" s="43"/>
      <c r="M148" s="227"/>
      <c r="N148" s="228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179</v>
      </c>
      <c r="AU148" s="16" t="s">
        <v>85</v>
      </c>
    </row>
    <row r="149" s="2" customFormat="1" ht="16.5" customHeight="1">
      <c r="A149" s="37"/>
      <c r="B149" s="38"/>
      <c r="C149" s="211" t="s">
        <v>269</v>
      </c>
      <c r="D149" s="211" t="s">
        <v>172</v>
      </c>
      <c r="E149" s="212" t="s">
        <v>317</v>
      </c>
      <c r="F149" s="213" t="s">
        <v>318</v>
      </c>
      <c r="G149" s="214" t="s">
        <v>175</v>
      </c>
      <c r="H149" s="215">
        <v>33.845999999999997</v>
      </c>
      <c r="I149" s="216"/>
      <c r="J149" s="217">
        <f>ROUND(I149*H149,2)</f>
        <v>0</v>
      </c>
      <c r="K149" s="213" t="s">
        <v>176</v>
      </c>
      <c r="L149" s="43"/>
      <c r="M149" s="218" t="s">
        <v>19</v>
      </c>
      <c r="N149" s="219" t="s">
        <v>47</v>
      </c>
      <c r="O149" s="83"/>
      <c r="P149" s="220">
        <f>O149*H149</f>
        <v>0</v>
      </c>
      <c r="Q149" s="220">
        <v>0.0056100000000000004</v>
      </c>
      <c r="R149" s="220">
        <f>Q149*H149</f>
        <v>0.18987605999999999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177</v>
      </c>
      <c r="AT149" s="222" t="s">
        <v>172</v>
      </c>
      <c r="AU149" s="222" t="s">
        <v>85</v>
      </c>
      <c r="AY149" s="16" t="s">
        <v>170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83</v>
      </c>
      <c r="BK149" s="223">
        <f>ROUND(I149*H149,2)</f>
        <v>0</v>
      </c>
      <c r="BL149" s="16" t="s">
        <v>177</v>
      </c>
      <c r="BM149" s="222" t="s">
        <v>1120</v>
      </c>
    </row>
    <row r="150" s="2" customFormat="1">
      <c r="A150" s="37"/>
      <c r="B150" s="38"/>
      <c r="C150" s="39"/>
      <c r="D150" s="224" t="s">
        <v>179</v>
      </c>
      <c r="E150" s="39"/>
      <c r="F150" s="225" t="s">
        <v>320</v>
      </c>
      <c r="G150" s="39"/>
      <c r="H150" s="39"/>
      <c r="I150" s="226"/>
      <c r="J150" s="39"/>
      <c r="K150" s="39"/>
      <c r="L150" s="43"/>
      <c r="M150" s="227"/>
      <c r="N150" s="22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179</v>
      </c>
      <c r="AU150" s="16" t="s">
        <v>85</v>
      </c>
    </row>
    <row r="151" s="2" customFormat="1">
      <c r="A151" s="37"/>
      <c r="B151" s="38"/>
      <c r="C151" s="39"/>
      <c r="D151" s="229" t="s">
        <v>181</v>
      </c>
      <c r="E151" s="39"/>
      <c r="F151" s="230" t="s">
        <v>1121</v>
      </c>
      <c r="G151" s="39"/>
      <c r="H151" s="39"/>
      <c r="I151" s="226"/>
      <c r="J151" s="39"/>
      <c r="K151" s="39"/>
      <c r="L151" s="43"/>
      <c r="M151" s="227"/>
      <c r="N151" s="228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181</v>
      </c>
      <c r="AU151" s="16" t="s">
        <v>85</v>
      </c>
    </row>
    <row r="152" s="2" customFormat="1" ht="16.5" customHeight="1">
      <c r="A152" s="37"/>
      <c r="B152" s="38"/>
      <c r="C152" s="211" t="s">
        <v>275</v>
      </c>
      <c r="D152" s="211" t="s">
        <v>172</v>
      </c>
      <c r="E152" s="212" t="s">
        <v>323</v>
      </c>
      <c r="F152" s="213" t="s">
        <v>324</v>
      </c>
      <c r="G152" s="214" t="s">
        <v>175</v>
      </c>
      <c r="H152" s="215">
        <v>30.98</v>
      </c>
      <c r="I152" s="216"/>
      <c r="J152" s="217">
        <f>ROUND(I152*H152,2)</f>
        <v>0</v>
      </c>
      <c r="K152" s="213" t="s">
        <v>176</v>
      </c>
      <c r="L152" s="43"/>
      <c r="M152" s="218" t="s">
        <v>19</v>
      </c>
      <c r="N152" s="219" t="s">
        <v>47</v>
      </c>
      <c r="O152" s="83"/>
      <c r="P152" s="220">
        <f>O152*H152</f>
        <v>0</v>
      </c>
      <c r="Q152" s="220">
        <v>0.00031</v>
      </c>
      <c r="R152" s="220">
        <f>Q152*H152</f>
        <v>0.0096038000000000009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177</v>
      </c>
      <c r="AT152" s="222" t="s">
        <v>172</v>
      </c>
      <c r="AU152" s="222" t="s">
        <v>85</v>
      </c>
      <c r="AY152" s="16" t="s">
        <v>170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83</v>
      </c>
      <c r="BK152" s="223">
        <f>ROUND(I152*H152,2)</f>
        <v>0</v>
      </c>
      <c r="BL152" s="16" t="s">
        <v>177</v>
      </c>
      <c r="BM152" s="222" t="s">
        <v>1122</v>
      </c>
    </row>
    <row r="153" s="2" customFormat="1">
      <c r="A153" s="37"/>
      <c r="B153" s="38"/>
      <c r="C153" s="39"/>
      <c r="D153" s="224" t="s">
        <v>179</v>
      </c>
      <c r="E153" s="39"/>
      <c r="F153" s="225" t="s">
        <v>326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179</v>
      </c>
      <c r="AU153" s="16" t="s">
        <v>85</v>
      </c>
    </row>
    <row r="154" s="2" customFormat="1">
      <c r="A154" s="37"/>
      <c r="B154" s="38"/>
      <c r="C154" s="39"/>
      <c r="D154" s="229" t="s">
        <v>181</v>
      </c>
      <c r="E154" s="39"/>
      <c r="F154" s="230" t="s">
        <v>1123</v>
      </c>
      <c r="G154" s="39"/>
      <c r="H154" s="39"/>
      <c r="I154" s="226"/>
      <c r="J154" s="39"/>
      <c r="K154" s="39"/>
      <c r="L154" s="43"/>
      <c r="M154" s="227"/>
      <c r="N154" s="228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181</v>
      </c>
      <c r="AU154" s="16" t="s">
        <v>85</v>
      </c>
    </row>
    <row r="155" s="2" customFormat="1" ht="24.15" customHeight="1">
      <c r="A155" s="37"/>
      <c r="B155" s="38"/>
      <c r="C155" s="211" t="s">
        <v>281</v>
      </c>
      <c r="D155" s="211" t="s">
        <v>172</v>
      </c>
      <c r="E155" s="212" t="s">
        <v>329</v>
      </c>
      <c r="F155" s="213" t="s">
        <v>330</v>
      </c>
      <c r="G155" s="214" t="s">
        <v>175</v>
      </c>
      <c r="H155" s="215">
        <v>30.998999999999999</v>
      </c>
      <c r="I155" s="216"/>
      <c r="J155" s="217">
        <f>ROUND(I155*H155,2)</f>
        <v>0</v>
      </c>
      <c r="K155" s="213" t="s">
        <v>176</v>
      </c>
      <c r="L155" s="43"/>
      <c r="M155" s="218" t="s">
        <v>19</v>
      </c>
      <c r="N155" s="219" t="s">
        <v>47</v>
      </c>
      <c r="O155" s="83"/>
      <c r="P155" s="220">
        <f>O155*H155</f>
        <v>0</v>
      </c>
      <c r="Q155" s="220">
        <v>0.10373</v>
      </c>
      <c r="R155" s="220">
        <f>Q155*H155</f>
        <v>3.2155262699999998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177</v>
      </c>
      <c r="AT155" s="222" t="s">
        <v>172</v>
      </c>
      <c r="AU155" s="222" t="s">
        <v>85</v>
      </c>
      <c r="AY155" s="16" t="s">
        <v>170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83</v>
      </c>
      <c r="BK155" s="223">
        <f>ROUND(I155*H155,2)</f>
        <v>0</v>
      </c>
      <c r="BL155" s="16" t="s">
        <v>177</v>
      </c>
      <c r="BM155" s="222" t="s">
        <v>1124</v>
      </c>
    </row>
    <row r="156" s="2" customFormat="1">
      <c r="A156" s="37"/>
      <c r="B156" s="38"/>
      <c r="C156" s="39"/>
      <c r="D156" s="224" t="s">
        <v>179</v>
      </c>
      <c r="E156" s="39"/>
      <c r="F156" s="225" t="s">
        <v>332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85</v>
      </c>
    </row>
    <row r="157" s="2" customFormat="1">
      <c r="A157" s="37"/>
      <c r="B157" s="38"/>
      <c r="C157" s="39"/>
      <c r="D157" s="229" t="s">
        <v>181</v>
      </c>
      <c r="E157" s="39"/>
      <c r="F157" s="230" t="s">
        <v>1125</v>
      </c>
      <c r="G157" s="39"/>
      <c r="H157" s="39"/>
      <c r="I157" s="226"/>
      <c r="J157" s="39"/>
      <c r="K157" s="39"/>
      <c r="L157" s="43"/>
      <c r="M157" s="227"/>
      <c r="N157" s="22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181</v>
      </c>
      <c r="AU157" s="16" t="s">
        <v>85</v>
      </c>
    </row>
    <row r="158" s="12" customFormat="1" ht="22.8" customHeight="1">
      <c r="A158" s="12"/>
      <c r="B158" s="195"/>
      <c r="C158" s="196"/>
      <c r="D158" s="197" t="s">
        <v>75</v>
      </c>
      <c r="E158" s="209" t="s">
        <v>407</v>
      </c>
      <c r="F158" s="209" t="s">
        <v>408</v>
      </c>
      <c r="G158" s="196"/>
      <c r="H158" s="196"/>
      <c r="I158" s="199"/>
      <c r="J158" s="210">
        <f>BK158</f>
        <v>0</v>
      </c>
      <c r="K158" s="196"/>
      <c r="L158" s="201"/>
      <c r="M158" s="202"/>
      <c r="N158" s="203"/>
      <c r="O158" s="203"/>
      <c r="P158" s="204">
        <f>SUM(P159:P160)</f>
        <v>0</v>
      </c>
      <c r="Q158" s="203"/>
      <c r="R158" s="204">
        <f>SUM(R159:R160)</f>
        <v>0</v>
      </c>
      <c r="S158" s="203"/>
      <c r="T158" s="205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6" t="s">
        <v>83</v>
      </c>
      <c r="AT158" s="207" t="s">
        <v>75</v>
      </c>
      <c r="AU158" s="207" t="s">
        <v>83</v>
      </c>
      <c r="AY158" s="206" t="s">
        <v>170</v>
      </c>
      <c r="BK158" s="208">
        <f>SUM(BK159:BK160)</f>
        <v>0</v>
      </c>
    </row>
    <row r="159" s="2" customFormat="1" ht="24.15" customHeight="1">
      <c r="A159" s="37"/>
      <c r="B159" s="38"/>
      <c r="C159" s="211" t="s">
        <v>287</v>
      </c>
      <c r="D159" s="211" t="s">
        <v>172</v>
      </c>
      <c r="E159" s="212" t="s">
        <v>410</v>
      </c>
      <c r="F159" s="213" t="s">
        <v>411</v>
      </c>
      <c r="G159" s="214" t="s">
        <v>225</v>
      </c>
      <c r="H159" s="215">
        <v>6794.0749999999998</v>
      </c>
      <c r="I159" s="216"/>
      <c r="J159" s="217">
        <f>ROUND(I159*H159,2)</f>
        <v>0</v>
      </c>
      <c r="K159" s="213" t="s">
        <v>176</v>
      </c>
      <c r="L159" s="43"/>
      <c r="M159" s="218" t="s">
        <v>19</v>
      </c>
      <c r="N159" s="219" t="s">
        <v>47</v>
      </c>
      <c r="O159" s="83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177</v>
      </c>
      <c r="AT159" s="222" t="s">
        <v>172</v>
      </c>
      <c r="AU159" s="222" t="s">
        <v>85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83</v>
      </c>
      <c r="BK159" s="223">
        <f>ROUND(I159*H159,2)</f>
        <v>0</v>
      </c>
      <c r="BL159" s="16" t="s">
        <v>177</v>
      </c>
      <c r="BM159" s="222" t="s">
        <v>1126</v>
      </c>
    </row>
    <row r="160" s="2" customFormat="1">
      <c r="A160" s="37"/>
      <c r="B160" s="38"/>
      <c r="C160" s="39"/>
      <c r="D160" s="224" t="s">
        <v>179</v>
      </c>
      <c r="E160" s="39"/>
      <c r="F160" s="225" t="s">
        <v>413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85</v>
      </c>
    </row>
    <row r="161" s="12" customFormat="1" ht="25.92" customHeight="1">
      <c r="A161" s="12"/>
      <c r="B161" s="195"/>
      <c r="C161" s="196"/>
      <c r="D161" s="197" t="s">
        <v>75</v>
      </c>
      <c r="E161" s="198" t="s">
        <v>414</v>
      </c>
      <c r="F161" s="198" t="s">
        <v>415</v>
      </c>
      <c r="G161" s="196"/>
      <c r="H161" s="196"/>
      <c r="I161" s="199"/>
      <c r="J161" s="200">
        <f>BK161</f>
        <v>0</v>
      </c>
      <c r="K161" s="196"/>
      <c r="L161" s="201"/>
      <c r="M161" s="202"/>
      <c r="N161" s="203"/>
      <c r="O161" s="203"/>
      <c r="P161" s="204">
        <f>P162+P176+P181+P184+P187+P191</f>
        <v>0</v>
      </c>
      <c r="Q161" s="203"/>
      <c r="R161" s="204">
        <f>R162+R176+R181+R184+R187+R191</f>
        <v>0</v>
      </c>
      <c r="S161" s="203"/>
      <c r="T161" s="205">
        <f>T162+T176+T181+T184+T187+T191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6" t="s">
        <v>200</v>
      </c>
      <c r="AT161" s="207" t="s">
        <v>75</v>
      </c>
      <c r="AU161" s="207" t="s">
        <v>76</v>
      </c>
      <c r="AY161" s="206" t="s">
        <v>170</v>
      </c>
      <c r="BK161" s="208">
        <f>BK162+BK176+BK181+BK184+BK187+BK191</f>
        <v>0</v>
      </c>
    </row>
    <row r="162" s="12" customFormat="1" ht="22.8" customHeight="1">
      <c r="A162" s="12"/>
      <c r="B162" s="195"/>
      <c r="C162" s="196"/>
      <c r="D162" s="197" t="s">
        <v>75</v>
      </c>
      <c r="E162" s="209" t="s">
        <v>416</v>
      </c>
      <c r="F162" s="209" t="s">
        <v>417</v>
      </c>
      <c r="G162" s="196"/>
      <c r="H162" s="196"/>
      <c r="I162" s="199"/>
      <c r="J162" s="210">
        <f>BK162</f>
        <v>0</v>
      </c>
      <c r="K162" s="196"/>
      <c r="L162" s="201"/>
      <c r="M162" s="202"/>
      <c r="N162" s="203"/>
      <c r="O162" s="203"/>
      <c r="P162" s="204">
        <f>SUM(P163:P175)</f>
        <v>0</v>
      </c>
      <c r="Q162" s="203"/>
      <c r="R162" s="204">
        <f>SUM(R163:R175)</f>
        <v>0</v>
      </c>
      <c r="S162" s="203"/>
      <c r="T162" s="205">
        <f>SUM(T163:T175)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6" t="s">
        <v>200</v>
      </c>
      <c r="AT162" s="207" t="s">
        <v>75</v>
      </c>
      <c r="AU162" s="207" t="s">
        <v>83</v>
      </c>
      <c r="AY162" s="206" t="s">
        <v>170</v>
      </c>
      <c r="BK162" s="208">
        <f>SUM(BK163:BK175)</f>
        <v>0</v>
      </c>
    </row>
    <row r="163" s="2" customFormat="1" ht="16.5" customHeight="1">
      <c r="A163" s="37"/>
      <c r="B163" s="38"/>
      <c r="C163" s="211" t="s">
        <v>293</v>
      </c>
      <c r="D163" s="211" t="s">
        <v>172</v>
      </c>
      <c r="E163" s="212" t="s">
        <v>419</v>
      </c>
      <c r="F163" s="213" t="s">
        <v>420</v>
      </c>
      <c r="G163" s="214" t="s">
        <v>421</v>
      </c>
      <c r="H163" s="215">
        <v>1</v>
      </c>
      <c r="I163" s="216"/>
      <c r="J163" s="217">
        <f>ROUND(I163*H163,2)</f>
        <v>0</v>
      </c>
      <c r="K163" s="213" t="s">
        <v>176</v>
      </c>
      <c r="L163" s="43"/>
      <c r="M163" s="218" t="s">
        <v>19</v>
      </c>
      <c r="N163" s="219" t="s">
        <v>47</v>
      </c>
      <c r="O163" s="83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422</v>
      </c>
      <c r="AT163" s="222" t="s">
        <v>172</v>
      </c>
      <c r="AU163" s="222" t="s">
        <v>85</v>
      </c>
      <c r="AY163" s="16" t="s">
        <v>170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83</v>
      </c>
      <c r="BK163" s="223">
        <f>ROUND(I163*H163,2)</f>
        <v>0</v>
      </c>
      <c r="BL163" s="16" t="s">
        <v>422</v>
      </c>
      <c r="BM163" s="222" t="s">
        <v>1127</v>
      </c>
    </row>
    <row r="164" s="2" customFormat="1">
      <c r="A164" s="37"/>
      <c r="B164" s="38"/>
      <c r="C164" s="39"/>
      <c r="D164" s="224" t="s">
        <v>179</v>
      </c>
      <c r="E164" s="39"/>
      <c r="F164" s="225" t="s">
        <v>424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85</v>
      </c>
    </row>
    <row r="165" s="2" customFormat="1" ht="16.5" customHeight="1">
      <c r="A165" s="37"/>
      <c r="B165" s="38"/>
      <c r="C165" s="211" t="s">
        <v>298</v>
      </c>
      <c r="D165" s="211" t="s">
        <v>172</v>
      </c>
      <c r="E165" s="212" t="s">
        <v>655</v>
      </c>
      <c r="F165" s="213" t="s">
        <v>656</v>
      </c>
      <c r="G165" s="214" t="s">
        <v>355</v>
      </c>
      <c r="H165" s="215">
        <v>2</v>
      </c>
      <c r="I165" s="216"/>
      <c r="J165" s="217">
        <f>ROUND(I165*H165,2)</f>
        <v>0</v>
      </c>
      <c r="K165" s="213" t="s">
        <v>1012</v>
      </c>
      <c r="L165" s="43"/>
      <c r="M165" s="218" t="s">
        <v>19</v>
      </c>
      <c r="N165" s="219" t="s">
        <v>47</v>
      </c>
      <c r="O165" s="83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422</v>
      </c>
      <c r="AT165" s="222" t="s">
        <v>172</v>
      </c>
      <c r="AU165" s="222" t="s">
        <v>85</v>
      </c>
      <c r="AY165" s="16" t="s">
        <v>170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83</v>
      </c>
      <c r="BK165" s="223">
        <f>ROUND(I165*H165,2)</f>
        <v>0</v>
      </c>
      <c r="BL165" s="16" t="s">
        <v>422</v>
      </c>
      <c r="BM165" s="222" t="s">
        <v>1128</v>
      </c>
    </row>
    <row r="166" s="2" customFormat="1">
      <c r="A166" s="37"/>
      <c r="B166" s="38"/>
      <c r="C166" s="39"/>
      <c r="D166" s="224" t="s">
        <v>179</v>
      </c>
      <c r="E166" s="39"/>
      <c r="F166" s="225" t="s">
        <v>1014</v>
      </c>
      <c r="G166" s="39"/>
      <c r="H166" s="39"/>
      <c r="I166" s="226"/>
      <c r="J166" s="39"/>
      <c r="K166" s="39"/>
      <c r="L166" s="43"/>
      <c r="M166" s="227"/>
      <c r="N166" s="228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179</v>
      </c>
      <c r="AU166" s="16" t="s">
        <v>85</v>
      </c>
    </row>
    <row r="167" s="2" customFormat="1" ht="16.5" customHeight="1">
      <c r="A167" s="37"/>
      <c r="B167" s="38"/>
      <c r="C167" s="211" t="s">
        <v>304</v>
      </c>
      <c r="D167" s="211" t="s">
        <v>172</v>
      </c>
      <c r="E167" s="212" t="s">
        <v>426</v>
      </c>
      <c r="F167" s="213" t="s">
        <v>427</v>
      </c>
      <c r="G167" s="214" t="s">
        <v>421</v>
      </c>
      <c r="H167" s="215">
        <v>1</v>
      </c>
      <c r="I167" s="216"/>
      <c r="J167" s="217">
        <f>ROUND(I167*H167,2)</f>
        <v>0</v>
      </c>
      <c r="K167" s="213" t="s">
        <v>176</v>
      </c>
      <c r="L167" s="43"/>
      <c r="M167" s="218" t="s">
        <v>19</v>
      </c>
      <c r="N167" s="219" t="s">
        <v>47</v>
      </c>
      <c r="O167" s="83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422</v>
      </c>
      <c r="AT167" s="222" t="s">
        <v>172</v>
      </c>
      <c r="AU167" s="222" t="s">
        <v>85</v>
      </c>
      <c r="AY167" s="16" t="s">
        <v>170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83</v>
      </c>
      <c r="BK167" s="223">
        <f>ROUND(I167*H167,2)</f>
        <v>0</v>
      </c>
      <c r="BL167" s="16" t="s">
        <v>422</v>
      </c>
      <c r="BM167" s="222" t="s">
        <v>1129</v>
      </c>
    </row>
    <row r="168" s="2" customFormat="1">
      <c r="A168" s="37"/>
      <c r="B168" s="38"/>
      <c r="C168" s="39"/>
      <c r="D168" s="224" t="s">
        <v>179</v>
      </c>
      <c r="E168" s="39"/>
      <c r="F168" s="225" t="s">
        <v>429</v>
      </c>
      <c r="G168" s="39"/>
      <c r="H168" s="39"/>
      <c r="I168" s="226"/>
      <c r="J168" s="39"/>
      <c r="K168" s="39"/>
      <c r="L168" s="43"/>
      <c r="M168" s="227"/>
      <c r="N168" s="228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179</v>
      </c>
      <c r="AU168" s="16" t="s">
        <v>85</v>
      </c>
    </row>
    <row r="169" s="2" customFormat="1">
      <c r="A169" s="37"/>
      <c r="B169" s="38"/>
      <c r="C169" s="39"/>
      <c r="D169" s="229" t="s">
        <v>181</v>
      </c>
      <c r="E169" s="39"/>
      <c r="F169" s="230" t="s">
        <v>430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181</v>
      </c>
      <c r="AU169" s="16" t="s">
        <v>85</v>
      </c>
    </row>
    <row r="170" s="2" customFormat="1" ht="16.5" customHeight="1">
      <c r="A170" s="37"/>
      <c r="B170" s="38"/>
      <c r="C170" s="211" t="s">
        <v>310</v>
      </c>
      <c r="D170" s="211" t="s">
        <v>172</v>
      </c>
      <c r="E170" s="212" t="s">
        <v>432</v>
      </c>
      <c r="F170" s="213" t="s">
        <v>1130</v>
      </c>
      <c r="G170" s="214" t="s">
        <v>421</v>
      </c>
      <c r="H170" s="215">
        <v>1</v>
      </c>
      <c r="I170" s="216"/>
      <c r="J170" s="217">
        <f>ROUND(I170*H170,2)</f>
        <v>0</v>
      </c>
      <c r="K170" s="213" t="s">
        <v>176</v>
      </c>
      <c r="L170" s="43"/>
      <c r="M170" s="218" t="s">
        <v>19</v>
      </c>
      <c r="N170" s="219" t="s">
        <v>47</v>
      </c>
      <c r="O170" s="83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422</v>
      </c>
      <c r="AT170" s="222" t="s">
        <v>172</v>
      </c>
      <c r="AU170" s="222" t="s">
        <v>85</v>
      </c>
      <c r="AY170" s="16" t="s">
        <v>170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83</v>
      </c>
      <c r="BK170" s="223">
        <f>ROUND(I170*H170,2)</f>
        <v>0</v>
      </c>
      <c r="BL170" s="16" t="s">
        <v>422</v>
      </c>
      <c r="BM170" s="222" t="s">
        <v>1131</v>
      </c>
    </row>
    <row r="171" s="2" customFormat="1">
      <c r="A171" s="37"/>
      <c r="B171" s="38"/>
      <c r="C171" s="39"/>
      <c r="D171" s="224" t="s">
        <v>179</v>
      </c>
      <c r="E171" s="39"/>
      <c r="F171" s="225" t="s">
        <v>435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179</v>
      </c>
      <c r="AU171" s="16" t="s">
        <v>85</v>
      </c>
    </row>
    <row r="172" s="2" customFormat="1" ht="16.5" customHeight="1">
      <c r="A172" s="37"/>
      <c r="B172" s="38"/>
      <c r="C172" s="211" t="s">
        <v>316</v>
      </c>
      <c r="D172" s="211" t="s">
        <v>172</v>
      </c>
      <c r="E172" s="212" t="s">
        <v>437</v>
      </c>
      <c r="F172" s="213" t="s">
        <v>438</v>
      </c>
      <c r="G172" s="214" t="s">
        <v>421</v>
      </c>
      <c r="H172" s="215">
        <v>1</v>
      </c>
      <c r="I172" s="216"/>
      <c r="J172" s="217">
        <f>ROUND(I172*H172,2)</f>
        <v>0</v>
      </c>
      <c r="K172" s="213" t="s">
        <v>176</v>
      </c>
      <c r="L172" s="43"/>
      <c r="M172" s="218" t="s">
        <v>19</v>
      </c>
      <c r="N172" s="219" t="s">
        <v>47</v>
      </c>
      <c r="O172" s="83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422</v>
      </c>
      <c r="AT172" s="222" t="s">
        <v>172</v>
      </c>
      <c r="AU172" s="222" t="s">
        <v>85</v>
      </c>
      <c r="AY172" s="16" t="s">
        <v>170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83</v>
      </c>
      <c r="BK172" s="223">
        <f>ROUND(I172*H172,2)</f>
        <v>0</v>
      </c>
      <c r="BL172" s="16" t="s">
        <v>422</v>
      </c>
      <c r="BM172" s="222" t="s">
        <v>1132</v>
      </c>
    </row>
    <row r="173" s="2" customFormat="1">
      <c r="A173" s="37"/>
      <c r="B173" s="38"/>
      <c r="C173" s="39"/>
      <c r="D173" s="224" t="s">
        <v>179</v>
      </c>
      <c r="E173" s="39"/>
      <c r="F173" s="225" t="s">
        <v>440</v>
      </c>
      <c r="G173" s="39"/>
      <c r="H173" s="39"/>
      <c r="I173" s="226"/>
      <c r="J173" s="39"/>
      <c r="K173" s="39"/>
      <c r="L173" s="43"/>
      <c r="M173" s="227"/>
      <c r="N173" s="228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179</v>
      </c>
      <c r="AU173" s="16" t="s">
        <v>85</v>
      </c>
    </row>
    <row r="174" s="2" customFormat="1" ht="16.5" customHeight="1">
      <c r="A174" s="37"/>
      <c r="B174" s="38"/>
      <c r="C174" s="211" t="s">
        <v>322</v>
      </c>
      <c r="D174" s="211" t="s">
        <v>172</v>
      </c>
      <c r="E174" s="212" t="s">
        <v>442</v>
      </c>
      <c r="F174" s="213" t="s">
        <v>443</v>
      </c>
      <c r="G174" s="214" t="s">
        <v>421</v>
      </c>
      <c r="H174" s="215">
        <v>1</v>
      </c>
      <c r="I174" s="216"/>
      <c r="J174" s="217">
        <f>ROUND(I174*H174,2)</f>
        <v>0</v>
      </c>
      <c r="K174" s="213" t="s">
        <v>176</v>
      </c>
      <c r="L174" s="43"/>
      <c r="M174" s="218" t="s">
        <v>19</v>
      </c>
      <c r="N174" s="219" t="s">
        <v>47</v>
      </c>
      <c r="O174" s="83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422</v>
      </c>
      <c r="AT174" s="222" t="s">
        <v>172</v>
      </c>
      <c r="AU174" s="222" t="s">
        <v>85</v>
      </c>
      <c r="AY174" s="16" t="s">
        <v>170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83</v>
      </c>
      <c r="BK174" s="223">
        <f>ROUND(I174*H174,2)</f>
        <v>0</v>
      </c>
      <c r="BL174" s="16" t="s">
        <v>422</v>
      </c>
      <c r="BM174" s="222" t="s">
        <v>1133</v>
      </c>
    </row>
    <row r="175" s="2" customFormat="1">
      <c r="A175" s="37"/>
      <c r="B175" s="38"/>
      <c r="C175" s="39"/>
      <c r="D175" s="224" t="s">
        <v>179</v>
      </c>
      <c r="E175" s="39"/>
      <c r="F175" s="225" t="s">
        <v>445</v>
      </c>
      <c r="G175" s="39"/>
      <c r="H175" s="39"/>
      <c r="I175" s="226"/>
      <c r="J175" s="39"/>
      <c r="K175" s="39"/>
      <c r="L175" s="43"/>
      <c r="M175" s="227"/>
      <c r="N175" s="22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179</v>
      </c>
      <c r="AU175" s="16" t="s">
        <v>85</v>
      </c>
    </row>
    <row r="176" s="12" customFormat="1" ht="22.8" customHeight="1">
      <c r="A176" s="12"/>
      <c r="B176" s="195"/>
      <c r="C176" s="196"/>
      <c r="D176" s="197" t="s">
        <v>75</v>
      </c>
      <c r="E176" s="209" t="s">
        <v>446</v>
      </c>
      <c r="F176" s="209" t="s">
        <v>447</v>
      </c>
      <c r="G176" s="196"/>
      <c r="H176" s="196"/>
      <c r="I176" s="199"/>
      <c r="J176" s="210">
        <f>BK176</f>
        <v>0</v>
      </c>
      <c r="K176" s="196"/>
      <c r="L176" s="201"/>
      <c r="M176" s="202"/>
      <c r="N176" s="203"/>
      <c r="O176" s="203"/>
      <c r="P176" s="204">
        <f>SUM(P177:P180)</f>
        <v>0</v>
      </c>
      <c r="Q176" s="203"/>
      <c r="R176" s="204">
        <f>SUM(R177:R180)</f>
        <v>0</v>
      </c>
      <c r="S176" s="203"/>
      <c r="T176" s="205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6" t="s">
        <v>200</v>
      </c>
      <c r="AT176" s="207" t="s">
        <v>75</v>
      </c>
      <c r="AU176" s="207" t="s">
        <v>83</v>
      </c>
      <c r="AY176" s="206" t="s">
        <v>170</v>
      </c>
      <c r="BK176" s="208">
        <f>SUM(BK177:BK180)</f>
        <v>0</v>
      </c>
    </row>
    <row r="177" s="2" customFormat="1" ht="16.5" customHeight="1">
      <c r="A177" s="37"/>
      <c r="B177" s="38"/>
      <c r="C177" s="211" t="s">
        <v>328</v>
      </c>
      <c r="D177" s="211" t="s">
        <v>172</v>
      </c>
      <c r="E177" s="212" t="s">
        <v>449</v>
      </c>
      <c r="F177" s="213" t="s">
        <v>450</v>
      </c>
      <c r="G177" s="214" t="s">
        <v>421</v>
      </c>
      <c r="H177" s="215">
        <v>1</v>
      </c>
      <c r="I177" s="216"/>
      <c r="J177" s="217">
        <f>ROUND(I177*H177,2)</f>
        <v>0</v>
      </c>
      <c r="K177" s="213" t="s">
        <v>176</v>
      </c>
      <c r="L177" s="43"/>
      <c r="M177" s="218" t="s">
        <v>19</v>
      </c>
      <c r="N177" s="219" t="s">
        <v>47</v>
      </c>
      <c r="O177" s="83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422</v>
      </c>
      <c r="AT177" s="222" t="s">
        <v>172</v>
      </c>
      <c r="AU177" s="222" t="s">
        <v>85</v>
      </c>
      <c r="AY177" s="16" t="s">
        <v>170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83</v>
      </c>
      <c r="BK177" s="223">
        <f>ROUND(I177*H177,2)</f>
        <v>0</v>
      </c>
      <c r="BL177" s="16" t="s">
        <v>422</v>
      </c>
      <c r="BM177" s="222" t="s">
        <v>1134</v>
      </c>
    </row>
    <row r="178" s="2" customFormat="1">
      <c r="A178" s="37"/>
      <c r="B178" s="38"/>
      <c r="C178" s="39"/>
      <c r="D178" s="224" t="s">
        <v>179</v>
      </c>
      <c r="E178" s="39"/>
      <c r="F178" s="225" t="s">
        <v>452</v>
      </c>
      <c r="G178" s="39"/>
      <c r="H178" s="39"/>
      <c r="I178" s="226"/>
      <c r="J178" s="39"/>
      <c r="K178" s="39"/>
      <c r="L178" s="43"/>
      <c r="M178" s="227"/>
      <c r="N178" s="228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179</v>
      </c>
      <c r="AU178" s="16" t="s">
        <v>85</v>
      </c>
    </row>
    <row r="179" s="2" customFormat="1" ht="16.5" customHeight="1">
      <c r="A179" s="37"/>
      <c r="B179" s="38"/>
      <c r="C179" s="211" t="s">
        <v>334</v>
      </c>
      <c r="D179" s="211" t="s">
        <v>172</v>
      </c>
      <c r="E179" s="212" t="s">
        <v>454</v>
      </c>
      <c r="F179" s="213" t="s">
        <v>455</v>
      </c>
      <c r="G179" s="214" t="s">
        <v>456</v>
      </c>
      <c r="H179" s="215">
        <v>1</v>
      </c>
      <c r="I179" s="216"/>
      <c r="J179" s="217">
        <f>ROUND(I179*H179,2)</f>
        <v>0</v>
      </c>
      <c r="K179" s="213" t="s">
        <v>176</v>
      </c>
      <c r="L179" s="43"/>
      <c r="M179" s="218" t="s">
        <v>19</v>
      </c>
      <c r="N179" s="219" t="s">
        <v>47</v>
      </c>
      <c r="O179" s="83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422</v>
      </c>
      <c r="AT179" s="222" t="s">
        <v>172</v>
      </c>
      <c r="AU179" s="222" t="s">
        <v>85</v>
      </c>
      <c r="AY179" s="16" t="s">
        <v>170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83</v>
      </c>
      <c r="BK179" s="223">
        <f>ROUND(I179*H179,2)</f>
        <v>0</v>
      </c>
      <c r="BL179" s="16" t="s">
        <v>422</v>
      </c>
      <c r="BM179" s="222" t="s">
        <v>1135</v>
      </c>
    </row>
    <row r="180" s="2" customFormat="1">
      <c r="A180" s="37"/>
      <c r="B180" s="38"/>
      <c r="C180" s="39"/>
      <c r="D180" s="224" t="s">
        <v>179</v>
      </c>
      <c r="E180" s="39"/>
      <c r="F180" s="225" t="s">
        <v>458</v>
      </c>
      <c r="G180" s="39"/>
      <c r="H180" s="39"/>
      <c r="I180" s="226"/>
      <c r="J180" s="39"/>
      <c r="K180" s="39"/>
      <c r="L180" s="43"/>
      <c r="M180" s="227"/>
      <c r="N180" s="228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179</v>
      </c>
      <c r="AU180" s="16" t="s">
        <v>85</v>
      </c>
    </row>
    <row r="181" s="12" customFormat="1" ht="22.8" customHeight="1">
      <c r="A181" s="12"/>
      <c r="B181" s="195"/>
      <c r="C181" s="196"/>
      <c r="D181" s="197" t="s">
        <v>75</v>
      </c>
      <c r="E181" s="209" t="s">
        <v>459</v>
      </c>
      <c r="F181" s="209" t="s">
        <v>460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SUM(P182:P183)</f>
        <v>0</v>
      </c>
      <c r="Q181" s="203"/>
      <c r="R181" s="204">
        <f>SUM(R182:R183)</f>
        <v>0</v>
      </c>
      <c r="S181" s="203"/>
      <c r="T181" s="205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200</v>
      </c>
      <c r="AT181" s="207" t="s">
        <v>75</v>
      </c>
      <c r="AU181" s="207" t="s">
        <v>83</v>
      </c>
      <c r="AY181" s="206" t="s">
        <v>170</v>
      </c>
      <c r="BK181" s="208">
        <f>SUM(BK182:BK183)</f>
        <v>0</v>
      </c>
    </row>
    <row r="182" s="2" customFormat="1" ht="16.5" customHeight="1">
      <c r="A182" s="37"/>
      <c r="B182" s="38"/>
      <c r="C182" s="211" t="s">
        <v>340</v>
      </c>
      <c r="D182" s="211" t="s">
        <v>172</v>
      </c>
      <c r="E182" s="212" t="s">
        <v>462</v>
      </c>
      <c r="F182" s="213" t="s">
        <v>463</v>
      </c>
      <c r="G182" s="214" t="s">
        <v>421</v>
      </c>
      <c r="H182" s="215">
        <v>2</v>
      </c>
      <c r="I182" s="216"/>
      <c r="J182" s="217">
        <f>ROUND(I182*H182,2)</f>
        <v>0</v>
      </c>
      <c r="K182" s="213" t="s">
        <v>176</v>
      </c>
      <c r="L182" s="43"/>
      <c r="M182" s="218" t="s">
        <v>19</v>
      </c>
      <c r="N182" s="219" t="s">
        <v>47</v>
      </c>
      <c r="O182" s="83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422</v>
      </c>
      <c r="AT182" s="222" t="s">
        <v>172</v>
      </c>
      <c r="AU182" s="222" t="s">
        <v>85</v>
      </c>
      <c r="AY182" s="16" t="s">
        <v>170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83</v>
      </c>
      <c r="BK182" s="223">
        <f>ROUND(I182*H182,2)</f>
        <v>0</v>
      </c>
      <c r="BL182" s="16" t="s">
        <v>422</v>
      </c>
      <c r="BM182" s="222" t="s">
        <v>1136</v>
      </c>
    </row>
    <row r="183" s="2" customFormat="1">
      <c r="A183" s="37"/>
      <c r="B183" s="38"/>
      <c r="C183" s="39"/>
      <c r="D183" s="224" t="s">
        <v>179</v>
      </c>
      <c r="E183" s="39"/>
      <c r="F183" s="225" t="s">
        <v>465</v>
      </c>
      <c r="G183" s="39"/>
      <c r="H183" s="39"/>
      <c r="I183" s="226"/>
      <c r="J183" s="39"/>
      <c r="K183" s="39"/>
      <c r="L183" s="43"/>
      <c r="M183" s="227"/>
      <c r="N183" s="228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179</v>
      </c>
      <c r="AU183" s="16" t="s">
        <v>85</v>
      </c>
    </row>
    <row r="184" s="12" customFormat="1" ht="22.8" customHeight="1">
      <c r="A184" s="12"/>
      <c r="B184" s="195"/>
      <c r="C184" s="196"/>
      <c r="D184" s="197" t="s">
        <v>75</v>
      </c>
      <c r="E184" s="209" t="s">
        <v>466</v>
      </c>
      <c r="F184" s="209" t="s">
        <v>467</v>
      </c>
      <c r="G184" s="196"/>
      <c r="H184" s="196"/>
      <c r="I184" s="199"/>
      <c r="J184" s="210">
        <f>BK184</f>
        <v>0</v>
      </c>
      <c r="K184" s="196"/>
      <c r="L184" s="201"/>
      <c r="M184" s="202"/>
      <c r="N184" s="203"/>
      <c r="O184" s="203"/>
      <c r="P184" s="204">
        <f>SUM(P185:P186)</f>
        <v>0</v>
      </c>
      <c r="Q184" s="203"/>
      <c r="R184" s="204">
        <f>SUM(R185:R186)</f>
        <v>0</v>
      </c>
      <c r="S184" s="203"/>
      <c r="T184" s="205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6" t="s">
        <v>200</v>
      </c>
      <c r="AT184" s="207" t="s">
        <v>75</v>
      </c>
      <c r="AU184" s="207" t="s">
        <v>83</v>
      </c>
      <c r="AY184" s="206" t="s">
        <v>170</v>
      </c>
      <c r="BK184" s="208">
        <f>SUM(BK185:BK186)</f>
        <v>0</v>
      </c>
    </row>
    <row r="185" s="2" customFormat="1" ht="16.5" customHeight="1">
      <c r="A185" s="37"/>
      <c r="B185" s="38"/>
      <c r="C185" s="211" t="s">
        <v>346</v>
      </c>
      <c r="D185" s="211" t="s">
        <v>172</v>
      </c>
      <c r="E185" s="212" t="s">
        <v>469</v>
      </c>
      <c r="F185" s="213" t="s">
        <v>470</v>
      </c>
      <c r="G185" s="214" t="s">
        <v>421</v>
      </c>
      <c r="H185" s="215">
        <v>1</v>
      </c>
      <c r="I185" s="216"/>
      <c r="J185" s="217">
        <f>ROUND(I185*H185,2)</f>
        <v>0</v>
      </c>
      <c r="K185" s="213" t="s">
        <v>176</v>
      </c>
      <c r="L185" s="43"/>
      <c r="M185" s="218" t="s">
        <v>19</v>
      </c>
      <c r="N185" s="219" t="s">
        <v>47</v>
      </c>
      <c r="O185" s="83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422</v>
      </c>
      <c r="AT185" s="222" t="s">
        <v>172</v>
      </c>
      <c r="AU185" s="222" t="s">
        <v>85</v>
      </c>
      <c r="AY185" s="16" t="s">
        <v>170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83</v>
      </c>
      <c r="BK185" s="223">
        <f>ROUND(I185*H185,2)</f>
        <v>0</v>
      </c>
      <c r="BL185" s="16" t="s">
        <v>422</v>
      </c>
      <c r="BM185" s="222" t="s">
        <v>1137</v>
      </c>
    </row>
    <row r="186" s="2" customFormat="1">
      <c r="A186" s="37"/>
      <c r="B186" s="38"/>
      <c r="C186" s="39"/>
      <c r="D186" s="224" t="s">
        <v>179</v>
      </c>
      <c r="E186" s="39"/>
      <c r="F186" s="225" t="s">
        <v>472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179</v>
      </c>
      <c r="AU186" s="16" t="s">
        <v>85</v>
      </c>
    </row>
    <row r="187" s="12" customFormat="1" ht="22.8" customHeight="1">
      <c r="A187" s="12"/>
      <c r="B187" s="195"/>
      <c r="C187" s="196"/>
      <c r="D187" s="197" t="s">
        <v>75</v>
      </c>
      <c r="E187" s="209" t="s">
        <v>473</v>
      </c>
      <c r="F187" s="209" t="s">
        <v>474</v>
      </c>
      <c r="G187" s="196"/>
      <c r="H187" s="196"/>
      <c r="I187" s="199"/>
      <c r="J187" s="210">
        <f>BK187</f>
        <v>0</v>
      </c>
      <c r="K187" s="196"/>
      <c r="L187" s="201"/>
      <c r="M187" s="202"/>
      <c r="N187" s="203"/>
      <c r="O187" s="203"/>
      <c r="P187" s="204">
        <f>SUM(P188:P190)</f>
        <v>0</v>
      </c>
      <c r="Q187" s="203"/>
      <c r="R187" s="204">
        <f>SUM(R188:R190)</f>
        <v>0</v>
      </c>
      <c r="S187" s="203"/>
      <c r="T187" s="205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6" t="s">
        <v>200</v>
      </c>
      <c r="AT187" s="207" t="s">
        <v>75</v>
      </c>
      <c r="AU187" s="207" t="s">
        <v>83</v>
      </c>
      <c r="AY187" s="206" t="s">
        <v>170</v>
      </c>
      <c r="BK187" s="208">
        <f>SUM(BK188:BK190)</f>
        <v>0</v>
      </c>
    </row>
    <row r="188" s="2" customFormat="1" ht="16.5" customHeight="1">
      <c r="A188" s="37"/>
      <c r="B188" s="38"/>
      <c r="C188" s="211" t="s">
        <v>352</v>
      </c>
      <c r="D188" s="211" t="s">
        <v>172</v>
      </c>
      <c r="E188" s="212" t="s">
        <v>476</v>
      </c>
      <c r="F188" s="213" t="s">
        <v>474</v>
      </c>
      <c r="G188" s="214" t="s">
        <v>478</v>
      </c>
      <c r="H188" s="215">
        <v>1</v>
      </c>
      <c r="I188" s="216"/>
      <c r="J188" s="217">
        <f>ROUND(I188*H188,2)</f>
        <v>0</v>
      </c>
      <c r="K188" s="213" t="s">
        <v>176</v>
      </c>
      <c r="L188" s="43"/>
      <c r="M188" s="218" t="s">
        <v>19</v>
      </c>
      <c r="N188" s="219" t="s">
        <v>47</v>
      </c>
      <c r="O188" s="83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422</v>
      </c>
      <c r="AT188" s="222" t="s">
        <v>172</v>
      </c>
      <c r="AU188" s="222" t="s">
        <v>85</v>
      </c>
      <c r="AY188" s="16" t="s">
        <v>170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83</v>
      </c>
      <c r="BK188" s="223">
        <f>ROUND(I188*H188,2)</f>
        <v>0</v>
      </c>
      <c r="BL188" s="16" t="s">
        <v>422</v>
      </c>
      <c r="BM188" s="222" t="s">
        <v>1138</v>
      </c>
    </row>
    <row r="189" s="2" customFormat="1">
      <c r="A189" s="37"/>
      <c r="B189" s="38"/>
      <c r="C189" s="39"/>
      <c r="D189" s="224" t="s">
        <v>179</v>
      </c>
      <c r="E189" s="39"/>
      <c r="F189" s="225" t="s">
        <v>480</v>
      </c>
      <c r="G189" s="39"/>
      <c r="H189" s="39"/>
      <c r="I189" s="226"/>
      <c r="J189" s="39"/>
      <c r="K189" s="39"/>
      <c r="L189" s="43"/>
      <c r="M189" s="227"/>
      <c r="N189" s="228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179</v>
      </c>
      <c r="AU189" s="16" t="s">
        <v>85</v>
      </c>
    </row>
    <row r="190" s="2" customFormat="1">
      <c r="A190" s="37"/>
      <c r="B190" s="38"/>
      <c r="C190" s="39"/>
      <c r="D190" s="229" t="s">
        <v>181</v>
      </c>
      <c r="E190" s="39"/>
      <c r="F190" s="230" t="s">
        <v>481</v>
      </c>
      <c r="G190" s="39"/>
      <c r="H190" s="39"/>
      <c r="I190" s="226"/>
      <c r="J190" s="39"/>
      <c r="K190" s="39"/>
      <c r="L190" s="43"/>
      <c r="M190" s="227"/>
      <c r="N190" s="228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181</v>
      </c>
      <c r="AU190" s="16" t="s">
        <v>85</v>
      </c>
    </row>
    <row r="191" s="12" customFormat="1" ht="22.8" customHeight="1">
      <c r="A191" s="12"/>
      <c r="B191" s="195"/>
      <c r="C191" s="196"/>
      <c r="D191" s="197" t="s">
        <v>75</v>
      </c>
      <c r="E191" s="209" t="s">
        <v>482</v>
      </c>
      <c r="F191" s="209" t="s">
        <v>483</v>
      </c>
      <c r="G191" s="196"/>
      <c r="H191" s="196"/>
      <c r="I191" s="199"/>
      <c r="J191" s="210">
        <f>BK191</f>
        <v>0</v>
      </c>
      <c r="K191" s="196"/>
      <c r="L191" s="201"/>
      <c r="M191" s="202"/>
      <c r="N191" s="203"/>
      <c r="O191" s="203"/>
      <c r="P191" s="204">
        <f>SUM(P192:P193)</f>
        <v>0</v>
      </c>
      <c r="Q191" s="203"/>
      <c r="R191" s="204">
        <f>SUM(R192:R193)</f>
        <v>0</v>
      </c>
      <c r="S191" s="203"/>
      <c r="T191" s="205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6" t="s">
        <v>200</v>
      </c>
      <c r="AT191" s="207" t="s">
        <v>75</v>
      </c>
      <c r="AU191" s="207" t="s">
        <v>83</v>
      </c>
      <c r="AY191" s="206" t="s">
        <v>170</v>
      </c>
      <c r="BK191" s="208">
        <f>SUM(BK192:BK193)</f>
        <v>0</v>
      </c>
    </row>
    <row r="192" s="2" customFormat="1" ht="16.5" customHeight="1">
      <c r="A192" s="37"/>
      <c r="B192" s="38"/>
      <c r="C192" s="211" t="s">
        <v>359</v>
      </c>
      <c r="D192" s="211" t="s">
        <v>172</v>
      </c>
      <c r="E192" s="212" t="s">
        <v>485</v>
      </c>
      <c r="F192" s="213" t="s">
        <v>486</v>
      </c>
      <c r="G192" s="214" t="s">
        <v>421</v>
      </c>
      <c r="H192" s="215">
        <v>1</v>
      </c>
      <c r="I192" s="216"/>
      <c r="J192" s="217">
        <f>ROUND(I192*H192,2)</f>
        <v>0</v>
      </c>
      <c r="K192" s="213" t="s">
        <v>176</v>
      </c>
      <c r="L192" s="43"/>
      <c r="M192" s="218" t="s">
        <v>19</v>
      </c>
      <c r="N192" s="219" t="s">
        <v>47</v>
      </c>
      <c r="O192" s="83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422</v>
      </c>
      <c r="AT192" s="222" t="s">
        <v>172</v>
      </c>
      <c r="AU192" s="222" t="s">
        <v>85</v>
      </c>
      <c r="AY192" s="16" t="s">
        <v>170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83</v>
      </c>
      <c r="BK192" s="223">
        <f>ROUND(I192*H192,2)</f>
        <v>0</v>
      </c>
      <c r="BL192" s="16" t="s">
        <v>422</v>
      </c>
      <c r="BM192" s="222" t="s">
        <v>1139</v>
      </c>
    </row>
    <row r="193" s="2" customFormat="1">
      <c r="A193" s="37"/>
      <c r="B193" s="38"/>
      <c r="C193" s="39"/>
      <c r="D193" s="224" t="s">
        <v>179</v>
      </c>
      <c r="E193" s="39"/>
      <c r="F193" s="225" t="s">
        <v>488</v>
      </c>
      <c r="G193" s="39"/>
      <c r="H193" s="39"/>
      <c r="I193" s="226"/>
      <c r="J193" s="39"/>
      <c r="K193" s="39"/>
      <c r="L193" s="43"/>
      <c r="M193" s="241"/>
      <c r="N193" s="242"/>
      <c r="O193" s="243"/>
      <c r="P193" s="243"/>
      <c r="Q193" s="243"/>
      <c r="R193" s="243"/>
      <c r="S193" s="243"/>
      <c r="T193" s="24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179</v>
      </c>
      <c r="AU193" s="16" t="s">
        <v>85</v>
      </c>
    </row>
    <row r="194" s="2" customFormat="1" ht="6.96" customHeight="1">
      <c r="A194" s="37"/>
      <c r="B194" s="58"/>
      <c r="C194" s="59"/>
      <c r="D194" s="59"/>
      <c r="E194" s="59"/>
      <c r="F194" s="59"/>
      <c r="G194" s="59"/>
      <c r="H194" s="59"/>
      <c r="I194" s="59"/>
      <c r="J194" s="59"/>
      <c r="K194" s="59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F+NoyP60yUfJovMEYXK9J+cGXn8nWbzlxE1zTazbl3XJxzY5+szpn3Ozx0gfSYkiOuvNATQ99oqRMLvasau+/A==" hashValue="qwvz4wHV+GaHhP8oakY/bd+vDTHt3FVOQFortjhd2sVYO7aIhq61xhwffnxe0LA1rTy3kbI+Nza9rflBzni5yQ==" algorithmName="SHA-512" password="CC35"/>
  <autoFilter ref="C89:K19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1/561071111"/>
    <hyperlink ref="F98" r:id="rId2" display="https://podminky.urs.cz/item/CS_URS_2023_01/121151125"/>
    <hyperlink ref="F100" r:id="rId3" display="https://podminky.urs.cz/item/CS_URS_2023_01/122251104"/>
    <hyperlink ref="F103" r:id="rId4" display="https://podminky.urs.cz/item/CS_URS_2023_01/162351103"/>
    <hyperlink ref="F106" r:id="rId5" display="https://podminky.urs.cz/item/CS_URS_2023_01/162651112"/>
    <hyperlink ref="F108" r:id="rId6" display="https://podminky.urs.cz/item/CS_URS_2023_01/162651112"/>
    <hyperlink ref="F111" r:id="rId7" display="https://podminky.urs.cz/item/CS_URS_2023_01/171152111"/>
    <hyperlink ref="F113" r:id="rId8" display="https://podminky.urs.cz/item/CS_URS_2023_01/171251201"/>
    <hyperlink ref="F116" r:id="rId9" display="https://podminky.urs.cz/item/CS_URS_2023_01/171251201"/>
    <hyperlink ref="F118" r:id="rId10" display="https://podminky.urs.cz/item/CS_URS_2023_01/171201231"/>
    <hyperlink ref="F121" r:id="rId11" display="https://podminky.urs.cz/item/CS_URS_2023_01/181951112"/>
    <hyperlink ref="F124" r:id="rId12" display="https://podminky.urs.cz/item/CS_URS_2023_01/181101131"/>
    <hyperlink ref="F128" r:id="rId13" display="https://podminky.urs.cz/item/CS_URS_2023_01/564762111"/>
    <hyperlink ref="F131" r:id="rId14" display="https://podminky.urs.cz/item/CS_URS_2023_01/564851111"/>
    <hyperlink ref="F134" r:id="rId15" display="https://podminky.urs.cz/item/CS_URS_2023_01/564861111"/>
    <hyperlink ref="F137" r:id="rId16" display="https://podminky.urs.cz/item/CS_URS_2023_01/564952111"/>
    <hyperlink ref="F140" r:id="rId17" display="https://podminky.urs.cz/item/CS_URS_2023_01/565155121"/>
    <hyperlink ref="F143" r:id="rId18" display="https://podminky.urs.cz/item/CS_URS_2023_01/569831111"/>
    <hyperlink ref="F146" r:id="rId19" display="https://podminky.urs.cz/item/CS_URS_2023_01/571903111"/>
    <hyperlink ref="F148" r:id="rId20" display="https://podminky.urs.cz/item/CS_URS_2023_01/571906111"/>
    <hyperlink ref="F150" r:id="rId21" display="https://podminky.urs.cz/item/CS_URS_2023_01/573111111"/>
    <hyperlink ref="F153" r:id="rId22" display="https://podminky.urs.cz/item/CS_URS_2023_01/573211107"/>
    <hyperlink ref="F156" r:id="rId23" display="https://podminky.urs.cz/item/CS_URS_2023_01/577134121"/>
    <hyperlink ref="F160" r:id="rId24" display="https://podminky.urs.cz/item/CS_URS_2023_01/998225111"/>
    <hyperlink ref="F164" r:id="rId25" display="https://podminky.urs.cz/item/CS_URS_2023_01/011314000"/>
    <hyperlink ref="F166" r:id="rId26" display="https://podminky.urs.cz/item/CS_URS_2021_01/011701000AD"/>
    <hyperlink ref="F168" r:id="rId27" display="https://podminky.urs.cz/item/CS_URS_2023_01/012103000"/>
    <hyperlink ref="F171" r:id="rId28" display="https://podminky.urs.cz/item/CS_URS_2023_01/012203000"/>
    <hyperlink ref="F173" r:id="rId29" display="https://podminky.urs.cz/item/CS_URS_2023_01/012303000"/>
    <hyperlink ref="F175" r:id="rId30" display="https://podminky.urs.cz/item/CS_URS_2023_01/013254000"/>
    <hyperlink ref="F178" r:id="rId31" display="https://podminky.urs.cz/item/CS_URS_2023_01/032002000"/>
    <hyperlink ref="F180" r:id="rId32" display="https://podminky.urs.cz/item/CS_URS_2023_01/034503000"/>
    <hyperlink ref="F183" r:id="rId33" display="https://podminky.urs.cz/item/CS_URS_2023_01/042903000"/>
    <hyperlink ref="F186" r:id="rId34" display="https://podminky.urs.cz/item/CS_URS_2023_01/062002000"/>
    <hyperlink ref="F189" r:id="rId35" display="https://podminky.urs.cz/item/CS_URS_2023_01/070001000"/>
    <hyperlink ref="F193" r:id="rId36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85</v>
      </c>
    </row>
    <row r="4" s="1" customFormat="1" ht="24.96" customHeight="1">
      <c r="B4" s="19"/>
      <c r="D4" s="139" t="s">
        <v>130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Polní cesty stavby D6 v k.ú. Řevničov(CU2023/1)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131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1140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18. 4. 2020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27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28</v>
      </c>
      <c r="F15" s="37"/>
      <c r="G15" s="37"/>
      <c r="H15" s="37"/>
      <c r="I15" s="141" t="s">
        <v>29</v>
      </c>
      <c r="J15" s="132" t="s">
        <v>30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29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26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29</v>
      </c>
      <c r="J21" s="132" t="s">
        <v>36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38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29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40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42</v>
      </c>
      <c r="E30" s="37"/>
      <c r="F30" s="37"/>
      <c r="G30" s="37"/>
      <c r="H30" s="37"/>
      <c r="I30" s="37"/>
      <c r="J30" s="152">
        <f>ROUND(J91,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44</v>
      </c>
      <c r="G32" s="37"/>
      <c r="H32" s="37"/>
      <c r="I32" s="153" t="s">
        <v>43</v>
      </c>
      <c r="J32" s="153" t="s">
        <v>45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46</v>
      </c>
      <c r="E33" s="141" t="s">
        <v>47</v>
      </c>
      <c r="F33" s="155">
        <f>ROUND((SUM(BE91:BE189)),  2)</f>
        <v>0</v>
      </c>
      <c r="G33" s="37"/>
      <c r="H33" s="37"/>
      <c r="I33" s="156">
        <v>0.20999999999999999</v>
      </c>
      <c r="J33" s="155">
        <f>ROUND(((SUM(BE91:BE189))*I33),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48</v>
      </c>
      <c r="F34" s="155">
        <f>ROUND((SUM(BF91:BF189)),  2)</f>
        <v>0</v>
      </c>
      <c r="G34" s="37"/>
      <c r="H34" s="37"/>
      <c r="I34" s="156">
        <v>0.14999999999999999</v>
      </c>
      <c r="J34" s="155">
        <f>ROUND(((SUM(BF91:BF189))*I34),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49</v>
      </c>
      <c r="F35" s="155">
        <f>ROUND((SUM(BG91:BG189)),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50</v>
      </c>
      <c r="F36" s="155">
        <f>ROUND((SUM(BH91:BH189)),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51</v>
      </c>
      <c r="F37" s="155">
        <f>ROUND((SUM(BI91:BI189)),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135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Polní cesty stavby D6 v k.ú. Řevničov(CU2023/1)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131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202303056 - SO 106 - Polní cesta VPC 13 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Řevníčov</v>
      </c>
      <c r="G52" s="39"/>
      <c r="H52" s="39"/>
      <c r="I52" s="31" t="s">
        <v>23</v>
      </c>
      <c r="J52" s="71" t="str">
        <f>IF(J12="","",J12)</f>
        <v>18. 4. 2020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Státní pozemkový úřad</v>
      </c>
      <c r="G54" s="39"/>
      <c r="H54" s="39"/>
      <c r="I54" s="31" t="s">
        <v>33</v>
      </c>
      <c r="J54" s="35" t="str">
        <f>E21</f>
        <v>S-pro servis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38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136</v>
      </c>
      <c r="D57" s="170"/>
      <c r="E57" s="170"/>
      <c r="F57" s="170"/>
      <c r="G57" s="170"/>
      <c r="H57" s="170"/>
      <c r="I57" s="170"/>
      <c r="J57" s="171" t="s">
        <v>137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74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138</v>
      </c>
    </row>
    <row r="60" s="9" customFormat="1" ht="24.96" customHeight="1">
      <c r="A60" s="9"/>
      <c r="B60" s="173"/>
      <c r="C60" s="174"/>
      <c r="D60" s="175" t="s">
        <v>139</v>
      </c>
      <c r="E60" s="176"/>
      <c r="F60" s="176"/>
      <c r="G60" s="176"/>
      <c r="H60" s="176"/>
      <c r="I60" s="176"/>
      <c r="J60" s="177">
        <f>J92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9"/>
      <c r="C61" s="124"/>
      <c r="D61" s="180" t="s">
        <v>140</v>
      </c>
      <c r="E61" s="181"/>
      <c r="F61" s="181"/>
      <c r="G61" s="181"/>
      <c r="H61" s="181"/>
      <c r="I61" s="181"/>
      <c r="J61" s="182">
        <f>J93</f>
        <v>0</v>
      </c>
      <c r="K61" s="124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9"/>
      <c r="C62" s="124"/>
      <c r="D62" s="180" t="s">
        <v>143</v>
      </c>
      <c r="E62" s="181"/>
      <c r="F62" s="181"/>
      <c r="G62" s="181"/>
      <c r="H62" s="181"/>
      <c r="I62" s="181"/>
      <c r="J62" s="182">
        <f>J141</f>
        <v>0</v>
      </c>
      <c r="K62" s="124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9"/>
      <c r="C63" s="124"/>
      <c r="D63" s="180" t="s">
        <v>145</v>
      </c>
      <c r="E63" s="181"/>
      <c r="F63" s="181"/>
      <c r="G63" s="181"/>
      <c r="H63" s="181"/>
      <c r="I63" s="181"/>
      <c r="J63" s="182">
        <f>J150</f>
        <v>0</v>
      </c>
      <c r="K63" s="124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9"/>
      <c r="C64" s="124"/>
      <c r="D64" s="180" t="s">
        <v>147</v>
      </c>
      <c r="E64" s="181"/>
      <c r="F64" s="181"/>
      <c r="G64" s="181"/>
      <c r="H64" s="181"/>
      <c r="I64" s="181"/>
      <c r="J64" s="182">
        <f>J154</f>
        <v>0</v>
      </c>
      <c r="K64" s="124"/>
      <c r="L64" s="18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3"/>
      <c r="C65" s="174"/>
      <c r="D65" s="175" t="s">
        <v>148</v>
      </c>
      <c r="E65" s="176"/>
      <c r="F65" s="176"/>
      <c r="G65" s="176"/>
      <c r="H65" s="176"/>
      <c r="I65" s="176"/>
      <c r="J65" s="177">
        <f>J157</f>
        <v>0</v>
      </c>
      <c r="K65" s="174"/>
      <c r="L65" s="17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9"/>
      <c r="C66" s="124"/>
      <c r="D66" s="180" t="s">
        <v>149</v>
      </c>
      <c r="E66" s="181"/>
      <c r="F66" s="181"/>
      <c r="G66" s="181"/>
      <c r="H66" s="181"/>
      <c r="I66" s="181"/>
      <c r="J66" s="182">
        <f>J158</f>
        <v>0</v>
      </c>
      <c r="K66" s="124"/>
      <c r="L66" s="18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9"/>
      <c r="C67" s="124"/>
      <c r="D67" s="180" t="s">
        <v>150</v>
      </c>
      <c r="E67" s="181"/>
      <c r="F67" s="181"/>
      <c r="G67" s="181"/>
      <c r="H67" s="181"/>
      <c r="I67" s="181"/>
      <c r="J67" s="182">
        <f>J172</f>
        <v>0</v>
      </c>
      <c r="K67" s="124"/>
      <c r="L67" s="18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9"/>
      <c r="C68" s="124"/>
      <c r="D68" s="180" t="s">
        <v>151</v>
      </c>
      <c r="E68" s="181"/>
      <c r="F68" s="181"/>
      <c r="G68" s="181"/>
      <c r="H68" s="181"/>
      <c r="I68" s="181"/>
      <c r="J68" s="182">
        <f>J177</f>
        <v>0</v>
      </c>
      <c r="K68" s="124"/>
      <c r="L68" s="18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9"/>
      <c r="C69" s="124"/>
      <c r="D69" s="180" t="s">
        <v>152</v>
      </c>
      <c r="E69" s="181"/>
      <c r="F69" s="181"/>
      <c r="G69" s="181"/>
      <c r="H69" s="181"/>
      <c r="I69" s="181"/>
      <c r="J69" s="182">
        <f>J180</f>
        <v>0</v>
      </c>
      <c r="K69" s="124"/>
      <c r="L69" s="18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9"/>
      <c r="C70" s="124"/>
      <c r="D70" s="180" t="s">
        <v>153</v>
      </c>
      <c r="E70" s="181"/>
      <c r="F70" s="181"/>
      <c r="G70" s="181"/>
      <c r="H70" s="181"/>
      <c r="I70" s="181"/>
      <c r="J70" s="182">
        <f>J183</f>
        <v>0</v>
      </c>
      <c r="K70" s="124"/>
      <c r="L70" s="18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9"/>
      <c r="C71" s="124"/>
      <c r="D71" s="180" t="s">
        <v>154</v>
      </c>
      <c r="E71" s="181"/>
      <c r="F71" s="181"/>
      <c r="G71" s="181"/>
      <c r="H71" s="181"/>
      <c r="I71" s="181"/>
      <c r="J71" s="182">
        <f>J187</f>
        <v>0</v>
      </c>
      <c r="K71" s="124"/>
      <c r="L71" s="18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155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8" t="str">
        <f>E7</f>
        <v>Polní cesty stavby D6 v k.ú. Řevničov(CU2023/1)</v>
      </c>
      <c r="F81" s="31"/>
      <c r="G81" s="31"/>
      <c r="H81" s="31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131</v>
      </c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 xml:space="preserve">202303056 - SO 106 - Polní cesta VPC 13 </v>
      </c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>Řevníčov</v>
      </c>
      <c r="G85" s="39"/>
      <c r="H85" s="39"/>
      <c r="I85" s="31" t="s">
        <v>23</v>
      </c>
      <c r="J85" s="71" t="str">
        <f>IF(J12="","",J12)</f>
        <v>18. 4. 2020</v>
      </c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>Státní pozemkový úřad</v>
      </c>
      <c r="G87" s="39"/>
      <c r="H87" s="39"/>
      <c r="I87" s="31" t="s">
        <v>33</v>
      </c>
      <c r="J87" s="35" t="str">
        <f>E21</f>
        <v>S-pro servis s.r.o.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31</v>
      </c>
      <c r="D88" s="39"/>
      <c r="E88" s="39"/>
      <c r="F88" s="26" t="str">
        <f>IF(E18="","",E18)</f>
        <v>Vyplň údaj</v>
      </c>
      <c r="G88" s="39"/>
      <c r="H88" s="39"/>
      <c r="I88" s="31" t="s">
        <v>38</v>
      </c>
      <c r="J88" s="35" t="str">
        <f>E24</f>
        <v xml:space="preserve"> </v>
      </c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4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84"/>
      <c r="B90" s="185"/>
      <c r="C90" s="186" t="s">
        <v>156</v>
      </c>
      <c r="D90" s="187" t="s">
        <v>61</v>
      </c>
      <c r="E90" s="187" t="s">
        <v>57</v>
      </c>
      <c r="F90" s="187" t="s">
        <v>58</v>
      </c>
      <c r="G90" s="187" t="s">
        <v>157</v>
      </c>
      <c r="H90" s="187" t="s">
        <v>158</v>
      </c>
      <c r="I90" s="187" t="s">
        <v>159</v>
      </c>
      <c r="J90" s="187" t="s">
        <v>137</v>
      </c>
      <c r="K90" s="188" t="s">
        <v>160</v>
      </c>
      <c r="L90" s="189"/>
      <c r="M90" s="91" t="s">
        <v>19</v>
      </c>
      <c r="N90" s="92" t="s">
        <v>46</v>
      </c>
      <c r="O90" s="92" t="s">
        <v>161</v>
      </c>
      <c r="P90" s="92" t="s">
        <v>162</v>
      </c>
      <c r="Q90" s="92" t="s">
        <v>163</v>
      </c>
      <c r="R90" s="92" t="s">
        <v>164</v>
      </c>
      <c r="S90" s="92" t="s">
        <v>165</v>
      </c>
      <c r="T90" s="93" t="s">
        <v>166</v>
      </c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="2" customFormat="1" ht="22.8" customHeight="1">
      <c r="A91" s="37"/>
      <c r="B91" s="38"/>
      <c r="C91" s="98" t="s">
        <v>167</v>
      </c>
      <c r="D91" s="39"/>
      <c r="E91" s="39"/>
      <c r="F91" s="39"/>
      <c r="G91" s="39"/>
      <c r="H91" s="39"/>
      <c r="I91" s="39"/>
      <c r="J91" s="190">
        <f>BK91</f>
        <v>0</v>
      </c>
      <c r="K91" s="39"/>
      <c r="L91" s="43"/>
      <c r="M91" s="94"/>
      <c r="N91" s="191"/>
      <c r="O91" s="95"/>
      <c r="P91" s="192">
        <f>P92+P157</f>
        <v>0</v>
      </c>
      <c r="Q91" s="95"/>
      <c r="R91" s="192">
        <f>R92+R157</f>
        <v>1487.518112</v>
      </c>
      <c r="S91" s="95"/>
      <c r="T91" s="193">
        <f>T92+T157</f>
        <v>29.16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75</v>
      </c>
      <c r="AU91" s="16" t="s">
        <v>138</v>
      </c>
      <c r="BK91" s="194">
        <f>BK92+BK157</f>
        <v>0</v>
      </c>
    </row>
    <row r="92" s="12" customFormat="1" ht="25.92" customHeight="1">
      <c r="A92" s="12"/>
      <c r="B92" s="195"/>
      <c r="C92" s="196"/>
      <c r="D92" s="197" t="s">
        <v>75</v>
      </c>
      <c r="E92" s="198" t="s">
        <v>168</v>
      </c>
      <c r="F92" s="198" t="s">
        <v>169</v>
      </c>
      <c r="G92" s="196"/>
      <c r="H92" s="196"/>
      <c r="I92" s="199"/>
      <c r="J92" s="200">
        <f>BK92</f>
        <v>0</v>
      </c>
      <c r="K92" s="196"/>
      <c r="L92" s="201"/>
      <c r="M92" s="202"/>
      <c r="N92" s="203"/>
      <c r="O92" s="203"/>
      <c r="P92" s="204">
        <f>P93+P141+P150+P154</f>
        <v>0</v>
      </c>
      <c r="Q92" s="203"/>
      <c r="R92" s="204">
        <f>R93+R141+R150+R154</f>
        <v>1487.518112</v>
      </c>
      <c r="S92" s="203"/>
      <c r="T92" s="205">
        <f>T93+T141+T150+T154</f>
        <v>29.16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6" t="s">
        <v>83</v>
      </c>
      <c r="AT92" s="207" t="s">
        <v>75</v>
      </c>
      <c r="AU92" s="207" t="s">
        <v>76</v>
      </c>
      <c r="AY92" s="206" t="s">
        <v>170</v>
      </c>
      <c r="BK92" s="208">
        <f>BK93+BK141+BK150+BK154</f>
        <v>0</v>
      </c>
    </row>
    <row r="93" s="12" customFormat="1" ht="22.8" customHeight="1">
      <c r="A93" s="12"/>
      <c r="B93" s="195"/>
      <c r="C93" s="196"/>
      <c r="D93" s="197" t="s">
        <v>75</v>
      </c>
      <c r="E93" s="209" t="s">
        <v>83</v>
      </c>
      <c r="F93" s="209" t="s">
        <v>171</v>
      </c>
      <c r="G93" s="196"/>
      <c r="H93" s="196"/>
      <c r="I93" s="199"/>
      <c r="J93" s="210">
        <f>BK93</f>
        <v>0</v>
      </c>
      <c r="K93" s="196"/>
      <c r="L93" s="201"/>
      <c r="M93" s="202"/>
      <c r="N93" s="203"/>
      <c r="O93" s="203"/>
      <c r="P93" s="204">
        <f>SUM(P94:P140)</f>
        <v>0</v>
      </c>
      <c r="Q93" s="203"/>
      <c r="R93" s="204">
        <f>SUM(R94:R140)</f>
        <v>38.655700000000003</v>
      </c>
      <c r="S93" s="203"/>
      <c r="T93" s="205">
        <f>SUM(T94:T140)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6" t="s">
        <v>83</v>
      </c>
      <c r="AT93" s="207" t="s">
        <v>75</v>
      </c>
      <c r="AU93" s="207" t="s">
        <v>83</v>
      </c>
      <c r="AY93" s="206" t="s">
        <v>170</v>
      </c>
      <c r="BK93" s="208">
        <f>SUM(BK94:BK140)</f>
        <v>0</v>
      </c>
    </row>
    <row r="94" s="2" customFormat="1" ht="37.8" customHeight="1">
      <c r="A94" s="37"/>
      <c r="B94" s="38"/>
      <c r="C94" s="211" t="s">
        <v>83</v>
      </c>
      <c r="D94" s="211" t="s">
        <v>172</v>
      </c>
      <c r="E94" s="212" t="s">
        <v>508</v>
      </c>
      <c r="F94" s="213" t="s">
        <v>509</v>
      </c>
      <c r="G94" s="214" t="s">
        <v>175</v>
      </c>
      <c r="H94" s="215">
        <v>2373.0059999999999</v>
      </c>
      <c r="I94" s="216"/>
      <c r="J94" s="217">
        <f>ROUND(I94*H94,2)</f>
        <v>0</v>
      </c>
      <c r="K94" s="213" t="s">
        <v>176</v>
      </c>
      <c r="L94" s="43"/>
      <c r="M94" s="218" t="s">
        <v>19</v>
      </c>
      <c r="N94" s="219" t="s">
        <v>47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2" t="s">
        <v>177</v>
      </c>
      <c r="AT94" s="222" t="s">
        <v>172</v>
      </c>
      <c r="AU94" s="222" t="s">
        <v>85</v>
      </c>
      <c r="AY94" s="16" t="s">
        <v>170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83</v>
      </c>
      <c r="BK94" s="223">
        <f>ROUND(I94*H94,2)</f>
        <v>0</v>
      </c>
      <c r="BL94" s="16" t="s">
        <v>177</v>
      </c>
      <c r="BM94" s="222" t="s">
        <v>1141</v>
      </c>
    </row>
    <row r="95" s="2" customFormat="1">
      <c r="A95" s="37"/>
      <c r="B95" s="38"/>
      <c r="C95" s="39"/>
      <c r="D95" s="224" t="s">
        <v>179</v>
      </c>
      <c r="E95" s="39"/>
      <c r="F95" s="225" t="s">
        <v>511</v>
      </c>
      <c r="G95" s="39"/>
      <c r="H95" s="39"/>
      <c r="I95" s="226"/>
      <c r="J95" s="39"/>
      <c r="K95" s="39"/>
      <c r="L95" s="43"/>
      <c r="M95" s="227"/>
      <c r="N95" s="22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179</v>
      </c>
      <c r="AU95" s="16" t="s">
        <v>85</v>
      </c>
    </row>
    <row r="96" s="2" customFormat="1" ht="16.5" customHeight="1">
      <c r="A96" s="37"/>
      <c r="B96" s="38"/>
      <c r="C96" s="231" t="s">
        <v>85</v>
      </c>
      <c r="D96" s="231" t="s">
        <v>240</v>
      </c>
      <c r="E96" s="232" t="s">
        <v>512</v>
      </c>
      <c r="F96" s="233" t="s">
        <v>940</v>
      </c>
      <c r="G96" s="234" t="s">
        <v>225</v>
      </c>
      <c r="H96" s="235">
        <v>38.561</v>
      </c>
      <c r="I96" s="236"/>
      <c r="J96" s="237">
        <f>ROUND(I96*H96,2)</f>
        <v>0</v>
      </c>
      <c r="K96" s="233" t="s">
        <v>176</v>
      </c>
      <c r="L96" s="238"/>
      <c r="M96" s="239" t="s">
        <v>19</v>
      </c>
      <c r="N96" s="240" t="s">
        <v>47</v>
      </c>
      <c r="O96" s="83"/>
      <c r="P96" s="220">
        <f>O96*H96</f>
        <v>0</v>
      </c>
      <c r="Q96" s="220">
        <v>1</v>
      </c>
      <c r="R96" s="220">
        <f>Q96*H96</f>
        <v>38.561</v>
      </c>
      <c r="S96" s="220">
        <v>0</v>
      </c>
      <c r="T96" s="22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2" t="s">
        <v>211</v>
      </c>
      <c r="AT96" s="222" t="s">
        <v>240</v>
      </c>
      <c r="AU96" s="222" t="s">
        <v>85</v>
      </c>
      <c r="AY96" s="16" t="s">
        <v>170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83</v>
      </c>
      <c r="BK96" s="223">
        <f>ROUND(I96*H96,2)</f>
        <v>0</v>
      </c>
      <c r="BL96" s="16" t="s">
        <v>177</v>
      </c>
      <c r="BM96" s="222" t="s">
        <v>1142</v>
      </c>
    </row>
    <row r="97" s="2" customFormat="1">
      <c r="A97" s="37"/>
      <c r="B97" s="38"/>
      <c r="C97" s="39"/>
      <c r="D97" s="229" t="s">
        <v>181</v>
      </c>
      <c r="E97" s="39"/>
      <c r="F97" s="230" t="s">
        <v>1093</v>
      </c>
      <c r="G97" s="39"/>
      <c r="H97" s="39"/>
      <c r="I97" s="226"/>
      <c r="J97" s="39"/>
      <c r="K97" s="39"/>
      <c r="L97" s="43"/>
      <c r="M97" s="227"/>
      <c r="N97" s="228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181</v>
      </c>
      <c r="AU97" s="16" t="s">
        <v>85</v>
      </c>
    </row>
    <row r="98" s="2" customFormat="1" ht="16.5" customHeight="1">
      <c r="A98" s="37"/>
      <c r="B98" s="38"/>
      <c r="C98" s="211" t="s">
        <v>188</v>
      </c>
      <c r="D98" s="211" t="s">
        <v>172</v>
      </c>
      <c r="E98" s="212" t="s">
        <v>1143</v>
      </c>
      <c r="F98" s="213" t="s">
        <v>1144</v>
      </c>
      <c r="G98" s="214" t="s">
        <v>175</v>
      </c>
      <c r="H98" s="215">
        <v>1420.3599999999999</v>
      </c>
      <c r="I98" s="216"/>
      <c r="J98" s="217">
        <f>ROUND(I98*H98,2)</f>
        <v>0</v>
      </c>
      <c r="K98" s="213" t="s">
        <v>176</v>
      </c>
      <c r="L98" s="43"/>
      <c r="M98" s="218" t="s">
        <v>19</v>
      </c>
      <c r="N98" s="219" t="s">
        <v>47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2" t="s">
        <v>177</v>
      </c>
      <c r="AT98" s="222" t="s">
        <v>172</v>
      </c>
      <c r="AU98" s="222" t="s">
        <v>85</v>
      </c>
      <c r="AY98" s="16" t="s">
        <v>170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83</v>
      </c>
      <c r="BK98" s="223">
        <f>ROUND(I98*H98,2)</f>
        <v>0</v>
      </c>
      <c r="BL98" s="16" t="s">
        <v>177</v>
      </c>
      <c r="BM98" s="222" t="s">
        <v>1145</v>
      </c>
    </row>
    <row r="99" s="2" customFormat="1">
      <c r="A99" s="37"/>
      <c r="B99" s="38"/>
      <c r="C99" s="39"/>
      <c r="D99" s="224" t="s">
        <v>179</v>
      </c>
      <c r="E99" s="39"/>
      <c r="F99" s="225" t="s">
        <v>1146</v>
      </c>
      <c r="G99" s="39"/>
      <c r="H99" s="39"/>
      <c r="I99" s="226"/>
      <c r="J99" s="39"/>
      <c r="K99" s="39"/>
      <c r="L99" s="43"/>
      <c r="M99" s="227"/>
      <c r="N99" s="228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179</v>
      </c>
      <c r="AU99" s="16" t="s">
        <v>85</v>
      </c>
    </row>
    <row r="100" s="2" customFormat="1" ht="21.75" customHeight="1">
      <c r="A100" s="37"/>
      <c r="B100" s="38"/>
      <c r="C100" s="211" t="s">
        <v>177</v>
      </c>
      <c r="D100" s="211" t="s">
        <v>172</v>
      </c>
      <c r="E100" s="212" t="s">
        <v>195</v>
      </c>
      <c r="F100" s="213" t="s">
        <v>196</v>
      </c>
      <c r="G100" s="214" t="s">
        <v>191</v>
      </c>
      <c r="H100" s="215">
        <v>397.18400000000003</v>
      </c>
      <c r="I100" s="216"/>
      <c r="J100" s="217">
        <f>ROUND(I100*H100,2)</f>
        <v>0</v>
      </c>
      <c r="K100" s="213" t="s">
        <v>176</v>
      </c>
      <c r="L100" s="43"/>
      <c r="M100" s="218" t="s">
        <v>19</v>
      </c>
      <c r="N100" s="219" t="s">
        <v>47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2" t="s">
        <v>177</v>
      </c>
      <c r="AT100" s="222" t="s">
        <v>172</v>
      </c>
      <c r="AU100" s="222" t="s">
        <v>85</v>
      </c>
      <c r="AY100" s="16" t="s">
        <v>170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83</v>
      </c>
      <c r="BK100" s="223">
        <f>ROUND(I100*H100,2)</f>
        <v>0</v>
      </c>
      <c r="BL100" s="16" t="s">
        <v>177</v>
      </c>
      <c r="BM100" s="222" t="s">
        <v>1147</v>
      </c>
    </row>
    <row r="101" s="2" customFormat="1">
      <c r="A101" s="37"/>
      <c r="B101" s="38"/>
      <c r="C101" s="39"/>
      <c r="D101" s="224" t="s">
        <v>179</v>
      </c>
      <c r="E101" s="39"/>
      <c r="F101" s="225" t="s">
        <v>198</v>
      </c>
      <c r="G101" s="39"/>
      <c r="H101" s="39"/>
      <c r="I101" s="226"/>
      <c r="J101" s="39"/>
      <c r="K101" s="39"/>
      <c r="L101" s="43"/>
      <c r="M101" s="227"/>
      <c r="N101" s="228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179</v>
      </c>
      <c r="AU101" s="16" t="s">
        <v>85</v>
      </c>
    </row>
    <row r="102" s="2" customFormat="1">
      <c r="A102" s="37"/>
      <c r="B102" s="38"/>
      <c r="C102" s="39"/>
      <c r="D102" s="229" t="s">
        <v>181</v>
      </c>
      <c r="E102" s="39"/>
      <c r="F102" s="230" t="s">
        <v>550</v>
      </c>
      <c r="G102" s="39"/>
      <c r="H102" s="39"/>
      <c r="I102" s="226"/>
      <c r="J102" s="39"/>
      <c r="K102" s="39"/>
      <c r="L102" s="43"/>
      <c r="M102" s="227"/>
      <c r="N102" s="22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181</v>
      </c>
      <c r="AU102" s="16" t="s">
        <v>85</v>
      </c>
    </row>
    <row r="103" s="2" customFormat="1" ht="24.15" customHeight="1">
      <c r="A103" s="37"/>
      <c r="B103" s="38"/>
      <c r="C103" s="211" t="s">
        <v>200</v>
      </c>
      <c r="D103" s="211" t="s">
        <v>172</v>
      </c>
      <c r="E103" s="212" t="s">
        <v>731</v>
      </c>
      <c r="F103" s="213" t="s">
        <v>732</v>
      </c>
      <c r="G103" s="214" t="s">
        <v>191</v>
      </c>
      <c r="H103" s="215">
        <v>19.905999999999999</v>
      </c>
      <c r="I103" s="216"/>
      <c r="J103" s="217">
        <f>ROUND(I103*H103,2)</f>
        <v>0</v>
      </c>
      <c r="K103" s="213" t="s">
        <v>176</v>
      </c>
      <c r="L103" s="43"/>
      <c r="M103" s="218" t="s">
        <v>19</v>
      </c>
      <c r="N103" s="219" t="s">
        <v>47</v>
      </c>
      <c r="O103" s="83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2" t="s">
        <v>177</v>
      </c>
      <c r="AT103" s="222" t="s">
        <v>172</v>
      </c>
      <c r="AU103" s="222" t="s">
        <v>85</v>
      </c>
      <c r="AY103" s="16" t="s">
        <v>170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6" t="s">
        <v>83</v>
      </c>
      <c r="BK103" s="223">
        <f>ROUND(I103*H103,2)</f>
        <v>0</v>
      </c>
      <c r="BL103" s="16" t="s">
        <v>177</v>
      </c>
      <c r="BM103" s="222" t="s">
        <v>1148</v>
      </c>
    </row>
    <row r="104" s="2" customFormat="1">
      <c r="A104" s="37"/>
      <c r="B104" s="38"/>
      <c r="C104" s="39"/>
      <c r="D104" s="224" t="s">
        <v>179</v>
      </c>
      <c r="E104" s="39"/>
      <c r="F104" s="225" t="s">
        <v>734</v>
      </c>
      <c r="G104" s="39"/>
      <c r="H104" s="39"/>
      <c r="I104" s="226"/>
      <c r="J104" s="39"/>
      <c r="K104" s="39"/>
      <c r="L104" s="43"/>
      <c r="M104" s="227"/>
      <c r="N104" s="22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179</v>
      </c>
      <c r="AU104" s="16" t="s">
        <v>85</v>
      </c>
    </row>
    <row r="105" s="2" customFormat="1">
      <c r="A105" s="37"/>
      <c r="B105" s="38"/>
      <c r="C105" s="39"/>
      <c r="D105" s="229" t="s">
        <v>181</v>
      </c>
      <c r="E105" s="39"/>
      <c r="F105" s="230" t="s">
        <v>1149</v>
      </c>
      <c r="G105" s="39"/>
      <c r="H105" s="39"/>
      <c r="I105" s="226"/>
      <c r="J105" s="39"/>
      <c r="K105" s="39"/>
      <c r="L105" s="43"/>
      <c r="M105" s="227"/>
      <c r="N105" s="22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181</v>
      </c>
      <c r="AU105" s="16" t="s">
        <v>85</v>
      </c>
    </row>
    <row r="106" s="2" customFormat="1" ht="24.15" customHeight="1">
      <c r="A106" s="37"/>
      <c r="B106" s="38"/>
      <c r="C106" s="211" t="s">
        <v>203</v>
      </c>
      <c r="D106" s="211" t="s">
        <v>172</v>
      </c>
      <c r="E106" s="212" t="s">
        <v>1150</v>
      </c>
      <c r="F106" s="213" t="s">
        <v>1151</v>
      </c>
      <c r="G106" s="214" t="s">
        <v>191</v>
      </c>
      <c r="H106" s="215">
        <v>256.19999999999999</v>
      </c>
      <c r="I106" s="216"/>
      <c r="J106" s="217">
        <f>ROUND(I106*H106,2)</f>
        <v>0</v>
      </c>
      <c r="K106" s="213" t="s">
        <v>176</v>
      </c>
      <c r="L106" s="43"/>
      <c r="M106" s="218" t="s">
        <v>19</v>
      </c>
      <c r="N106" s="219" t="s">
        <v>47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2" t="s">
        <v>177</v>
      </c>
      <c r="AT106" s="222" t="s">
        <v>172</v>
      </c>
      <c r="AU106" s="222" t="s">
        <v>85</v>
      </c>
      <c r="AY106" s="16" t="s">
        <v>170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6" t="s">
        <v>83</v>
      </c>
      <c r="BK106" s="223">
        <f>ROUND(I106*H106,2)</f>
        <v>0</v>
      </c>
      <c r="BL106" s="16" t="s">
        <v>177</v>
      </c>
      <c r="BM106" s="222" t="s">
        <v>1152</v>
      </c>
    </row>
    <row r="107" s="2" customFormat="1">
      <c r="A107" s="37"/>
      <c r="B107" s="38"/>
      <c r="C107" s="39"/>
      <c r="D107" s="224" t="s">
        <v>179</v>
      </c>
      <c r="E107" s="39"/>
      <c r="F107" s="225" t="s">
        <v>1153</v>
      </c>
      <c r="G107" s="39"/>
      <c r="H107" s="39"/>
      <c r="I107" s="226"/>
      <c r="J107" s="39"/>
      <c r="K107" s="39"/>
      <c r="L107" s="43"/>
      <c r="M107" s="227"/>
      <c r="N107" s="22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179</v>
      </c>
      <c r="AU107" s="16" t="s">
        <v>85</v>
      </c>
    </row>
    <row r="108" s="2" customFormat="1">
      <c r="A108" s="37"/>
      <c r="B108" s="38"/>
      <c r="C108" s="39"/>
      <c r="D108" s="229" t="s">
        <v>181</v>
      </c>
      <c r="E108" s="39"/>
      <c r="F108" s="230" t="s">
        <v>1154</v>
      </c>
      <c r="G108" s="39"/>
      <c r="H108" s="39"/>
      <c r="I108" s="226"/>
      <c r="J108" s="39"/>
      <c r="K108" s="39"/>
      <c r="L108" s="43"/>
      <c r="M108" s="227"/>
      <c r="N108" s="22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181</v>
      </c>
      <c r="AU108" s="16" t="s">
        <v>85</v>
      </c>
    </row>
    <row r="109" s="2" customFormat="1" ht="37.8" customHeight="1">
      <c r="A109" s="37"/>
      <c r="B109" s="38"/>
      <c r="C109" s="211" t="s">
        <v>209</v>
      </c>
      <c r="D109" s="211" t="s">
        <v>172</v>
      </c>
      <c r="E109" s="212" t="s">
        <v>747</v>
      </c>
      <c r="F109" s="213" t="s">
        <v>748</v>
      </c>
      <c r="G109" s="214" t="s">
        <v>191</v>
      </c>
      <c r="H109" s="215">
        <v>19.905999999999999</v>
      </c>
      <c r="I109" s="216"/>
      <c r="J109" s="217">
        <f>ROUND(I109*H109,2)</f>
        <v>0</v>
      </c>
      <c r="K109" s="213" t="s">
        <v>176</v>
      </c>
      <c r="L109" s="43"/>
      <c r="M109" s="218" t="s">
        <v>19</v>
      </c>
      <c r="N109" s="219" t="s">
        <v>47</v>
      </c>
      <c r="O109" s="83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2" t="s">
        <v>177</v>
      </c>
      <c r="AT109" s="222" t="s">
        <v>172</v>
      </c>
      <c r="AU109" s="222" t="s">
        <v>85</v>
      </c>
      <c r="AY109" s="16" t="s">
        <v>170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83</v>
      </c>
      <c r="BK109" s="223">
        <f>ROUND(I109*H109,2)</f>
        <v>0</v>
      </c>
      <c r="BL109" s="16" t="s">
        <v>177</v>
      </c>
      <c r="BM109" s="222" t="s">
        <v>1155</v>
      </c>
    </row>
    <row r="110" s="2" customFormat="1">
      <c r="A110" s="37"/>
      <c r="B110" s="38"/>
      <c r="C110" s="39"/>
      <c r="D110" s="224" t="s">
        <v>179</v>
      </c>
      <c r="E110" s="39"/>
      <c r="F110" s="225" t="s">
        <v>750</v>
      </c>
      <c r="G110" s="39"/>
      <c r="H110" s="39"/>
      <c r="I110" s="226"/>
      <c r="J110" s="39"/>
      <c r="K110" s="39"/>
      <c r="L110" s="43"/>
      <c r="M110" s="227"/>
      <c r="N110" s="22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179</v>
      </c>
      <c r="AU110" s="16" t="s">
        <v>85</v>
      </c>
    </row>
    <row r="111" s="2" customFormat="1">
      <c r="A111" s="37"/>
      <c r="B111" s="38"/>
      <c r="C111" s="39"/>
      <c r="D111" s="229" t="s">
        <v>181</v>
      </c>
      <c r="E111" s="39"/>
      <c r="F111" s="230" t="s">
        <v>1156</v>
      </c>
      <c r="G111" s="39"/>
      <c r="H111" s="39"/>
      <c r="I111" s="226"/>
      <c r="J111" s="39"/>
      <c r="K111" s="39"/>
      <c r="L111" s="43"/>
      <c r="M111" s="227"/>
      <c r="N111" s="228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181</v>
      </c>
      <c r="AU111" s="16" t="s">
        <v>85</v>
      </c>
    </row>
    <row r="112" s="2" customFormat="1" ht="37.8" customHeight="1">
      <c r="A112" s="37"/>
      <c r="B112" s="38"/>
      <c r="C112" s="211" t="s">
        <v>211</v>
      </c>
      <c r="D112" s="211" t="s">
        <v>172</v>
      </c>
      <c r="E112" s="212" t="s">
        <v>752</v>
      </c>
      <c r="F112" s="213" t="s">
        <v>753</v>
      </c>
      <c r="G112" s="214" t="s">
        <v>191</v>
      </c>
      <c r="H112" s="215">
        <v>256.19999999999999</v>
      </c>
      <c r="I112" s="216"/>
      <c r="J112" s="217">
        <f>ROUND(I112*H112,2)</f>
        <v>0</v>
      </c>
      <c r="K112" s="213" t="s">
        <v>176</v>
      </c>
      <c r="L112" s="43"/>
      <c r="M112" s="218" t="s">
        <v>19</v>
      </c>
      <c r="N112" s="219" t="s">
        <v>47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2" t="s">
        <v>177</v>
      </c>
      <c r="AT112" s="222" t="s">
        <v>172</v>
      </c>
      <c r="AU112" s="222" t="s">
        <v>85</v>
      </c>
      <c r="AY112" s="16" t="s">
        <v>170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83</v>
      </c>
      <c r="BK112" s="223">
        <f>ROUND(I112*H112,2)</f>
        <v>0</v>
      </c>
      <c r="BL112" s="16" t="s">
        <v>177</v>
      </c>
      <c r="BM112" s="222" t="s">
        <v>1157</v>
      </c>
    </row>
    <row r="113" s="2" customFormat="1">
      <c r="A113" s="37"/>
      <c r="B113" s="38"/>
      <c r="C113" s="39"/>
      <c r="D113" s="224" t="s">
        <v>179</v>
      </c>
      <c r="E113" s="39"/>
      <c r="F113" s="225" t="s">
        <v>755</v>
      </c>
      <c r="G113" s="39"/>
      <c r="H113" s="39"/>
      <c r="I113" s="226"/>
      <c r="J113" s="39"/>
      <c r="K113" s="39"/>
      <c r="L113" s="43"/>
      <c r="M113" s="227"/>
      <c r="N113" s="22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179</v>
      </c>
      <c r="AU113" s="16" t="s">
        <v>85</v>
      </c>
    </row>
    <row r="114" s="2" customFormat="1" ht="37.8" customHeight="1">
      <c r="A114" s="37"/>
      <c r="B114" s="38"/>
      <c r="C114" s="211" t="s">
        <v>213</v>
      </c>
      <c r="D114" s="211" t="s">
        <v>172</v>
      </c>
      <c r="E114" s="212" t="s">
        <v>204</v>
      </c>
      <c r="F114" s="213" t="s">
        <v>205</v>
      </c>
      <c r="G114" s="214" t="s">
        <v>191</v>
      </c>
      <c r="H114" s="215">
        <v>355.08999999999997</v>
      </c>
      <c r="I114" s="216"/>
      <c r="J114" s="217">
        <f>ROUND(I114*H114,2)</f>
        <v>0</v>
      </c>
      <c r="K114" s="213" t="s">
        <v>176</v>
      </c>
      <c r="L114" s="43"/>
      <c r="M114" s="218" t="s">
        <v>19</v>
      </c>
      <c r="N114" s="219" t="s">
        <v>47</v>
      </c>
      <c r="O114" s="83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2" t="s">
        <v>177</v>
      </c>
      <c r="AT114" s="222" t="s">
        <v>172</v>
      </c>
      <c r="AU114" s="222" t="s">
        <v>85</v>
      </c>
      <c r="AY114" s="16" t="s">
        <v>170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6" t="s">
        <v>83</v>
      </c>
      <c r="BK114" s="223">
        <f>ROUND(I114*H114,2)</f>
        <v>0</v>
      </c>
      <c r="BL114" s="16" t="s">
        <v>177</v>
      </c>
      <c r="BM114" s="222" t="s">
        <v>1158</v>
      </c>
    </row>
    <row r="115" s="2" customFormat="1">
      <c r="A115" s="37"/>
      <c r="B115" s="38"/>
      <c r="C115" s="39"/>
      <c r="D115" s="224" t="s">
        <v>179</v>
      </c>
      <c r="E115" s="39"/>
      <c r="F115" s="225" t="s">
        <v>207</v>
      </c>
      <c r="G115" s="39"/>
      <c r="H115" s="39"/>
      <c r="I115" s="226"/>
      <c r="J115" s="39"/>
      <c r="K115" s="39"/>
      <c r="L115" s="43"/>
      <c r="M115" s="227"/>
      <c r="N115" s="22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179</v>
      </c>
      <c r="AU115" s="16" t="s">
        <v>85</v>
      </c>
    </row>
    <row r="116" s="2" customFormat="1">
      <c r="A116" s="37"/>
      <c r="B116" s="38"/>
      <c r="C116" s="39"/>
      <c r="D116" s="229" t="s">
        <v>181</v>
      </c>
      <c r="E116" s="39"/>
      <c r="F116" s="230" t="s">
        <v>971</v>
      </c>
      <c r="G116" s="39"/>
      <c r="H116" s="39"/>
      <c r="I116" s="226"/>
      <c r="J116" s="39"/>
      <c r="K116" s="39"/>
      <c r="L116" s="43"/>
      <c r="M116" s="227"/>
      <c r="N116" s="228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181</v>
      </c>
      <c r="AU116" s="16" t="s">
        <v>85</v>
      </c>
    </row>
    <row r="117" s="2" customFormat="1" ht="33" customHeight="1">
      <c r="A117" s="37"/>
      <c r="B117" s="38"/>
      <c r="C117" s="211" t="s">
        <v>218</v>
      </c>
      <c r="D117" s="211" t="s">
        <v>172</v>
      </c>
      <c r="E117" s="212" t="s">
        <v>763</v>
      </c>
      <c r="F117" s="213" t="s">
        <v>764</v>
      </c>
      <c r="G117" s="214" t="s">
        <v>191</v>
      </c>
      <c r="H117" s="215">
        <v>62</v>
      </c>
      <c r="I117" s="216"/>
      <c r="J117" s="217">
        <f>ROUND(I117*H117,2)</f>
        <v>0</v>
      </c>
      <c r="K117" s="213" t="s">
        <v>176</v>
      </c>
      <c r="L117" s="43"/>
      <c r="M117" s="218" t="s">
        <v>19</v>
      </c>
      <c r="N117" s="219" t="s">
        <v>47</v>
      </c>
      <c r="O117" s="83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2" t="s">
        <v>177</v>
      </c>
      <c r="AT117" s="222" t="s">
        <v>172</v>
      </c>
      <c r="AU117" s="222" t="s">
        <v>85</v>
      </c>
      <c r="AY117" s="16" t="s">
        <v>170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83</v>
      </c>
      <c r="BK117" s="223">
        <f>ROUND(I117*H117,2)</f>
        <v>0</v>
      </c>
      <c r="BL117" s="16" t="s">
        <v>177</v>
      </c>
      <c r="BM117" s="222" t="s">
        <v>1159</v>
      </c>
    </row>
    <row r="118" s="2" customFormat="1">
      <c r="A118" s="37"/>
      <c r="B118" s="38"/>
      <c r="C118" s="39"/>
      <c r="D118" s="224" t="s">
        <v>179</v>
      </c>
      <c r="E118" s="39"/>
      <c r="F118" s="225" t="s">
        <v>766</v>
      </c>
      <c r="G118" s="39"/>
      <c r="H118" s="39"/>
      <c r="I118" s="226"/>
      <c r="J118" s="39"/>
      <c r="K118" s="39"/>
      <c r="L118" s="43"/>
      <c r="M118" s="227"/>
      <c r="N118" s="22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179</v>
      </c>
      <c r="AU118" s="16" t="s">
        <v>85</v>
      </c>
    </row>
    <row r="119" s="2" customFormat="1" ht="24.15" customHeight="1">
      <c r="A119" s="37"/>
      <c r="B119" s="38"/>
      <c r="C119" s="211" t="s">
        <v>220</v>
      </c>
      <c r="D119" s="211" t="s">
        <v>172</v>
      </c>
      <c r="E119" s="212" t="s">
        <v>767</v>
      </c>
      <c r="F119" s="213" t="s">
        <v>768</v>
      </c>
      <c r="G119" s="214" t="s">
        <v>191</v>
      </c>
      <c r="H119" s="215">
        <v>335.18400000000003</v>
      </c>
      <c r="I119" s="216"/>
      <c r="J119" s="217">
        <f>ROUND(I119*H119,2)</f>
        <v>0</v>
      </c>
      <c r="K119" s="213" t="s">
        <v>176</v>
      </c>
      <c r="L119" s="43"/>
      <c r="M119" s="218" t="s">
        <v>19</v>
      </c>
      <c r="N119" s="219" t="s">
        <v>47</v>
      </c>
      <c r="O119" s="83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177</v>
      </c>
      <c r="AT119" s="222" t="s">
        <v>172</v>
      </c>
      <c r="AU119" s="222" t="s">
        <v>85</v>
      </c>
      <c r="AY119" s="16" t="s">
        <v>170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83</v>
      </c>
      <c r="BK119" s="223">
        <f>ROUND(I119*H119,2)</f>
        <v>0</v>
      </c>
      <c r="BL119" s="16" t="s">
        <v>177</v>
      </c>
      <c r="BM119" s="222" t="s">
        <v>1160</v>
      </c>
    </row>
    <row r="120" s="2" customFormat="1">
      <c r="A120" s="37"/>
      <c r="B120" s="38"/>
      <c r="C120" s="39"/>
      <c r="D120" s="224" t="s">
        <v>179</v>
      </c>
      <c r="E120" s="39"/>
      <c r="F120" s="225" t="s">
        <v>770</v>
      </c>
      <c r="G120" s="39"/>
      <c r="H120" s="39"/>
      <c r="I120" s="226"/>
      <c r="J120" s="39"/>
      <c r="K120" s="39"/>
      <c r="L120" s="43"/>
      <c r="M120" s="227"/>
      <c r="N120" s="22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179</v>
      </c>
      <c r="AU120" s="16" t="s">
        <v>85</v>
      </c>
    </row>
    <row r="121" s="2" customFormat="1">
      <c r="A121" s="37"/>
      <c r="B121" s="38"/>
      <c r="C121" s="39"/>
      <c r="D121" s="229" t="s">
        <v>181</v>
      </c>
      <c r="E121" s="39"/>
      <c r="F121" s="230" t="s">
        <v>529</v>
      </c>
      <c r="G121" s="39"/>
      <c r="H121" s="39"/>
      <c r="I121" s="226"/>
      <c r="J121" s="39"/>
      <c r="K121" s="39"/>
      <c r="L121" s="43"/>
      <c r="M121" s="227"/>
      <c r="N121" s="228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181</v>
      </c>
      <c r="AU121" s="16" t="s">
        <v>85</v>
      </c>
    </row>
    <row r="122" s="2" customFormat="1" ht="24.15" customHeight="1">
      <c r="A122" s="37"/>
      <c r="B122" s="38"/>
      <c r="C122" s="211" t="s">
        <v>222</v>
      </c>
      <c r="D122" s="211" t="s">
        <v>172</v>
      </c>
      <c r="E122" s="212" t="s">
        <v>767</v>
      </c>
      <c r="F122" s="213" t="s">
        <v>768</v>
      </c>
      <c r="G122" s="214" t="s">
        <v>191</v>
      </c>
      <c r="H122" s="215">
        <v>355.09800000000001</v>
      </c>
      <c r="I122" s="216"/>
      <c r="J122" s="217">
        <f>ROUND(I122*H122,2)</f>
        <v>0</v>
      </c>
      <c r="K122" s="213" t="s">
        <v>176</v>
      </c>
      <c r="L122" s="43"/>
      <c r="M122" s="218" t="s">
        <v>19</v>
      </c>
      <c r="N122" s="219" t="s">
        <v>47</v>
      </c>
      <c r="O122" s="83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177</v>
      </c>
      <c r="AT122" s="222" t="s">
        <v>172</v>
      </c>
      <c r="AU122" s="222" t="s">
        <v>85</v>
      </c>
      <c r="AY122" s="16" t="s">
        <v>170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83</v>
      </c>
      <c r="BK122" s="223">
        <f>ROUND(I122*H122,2)</f>
        <v>0</v>
      </c>
      <c r="BL122" s="16" t="s">
        <v>177</v>
      </c>
      <c r="BM122" s="222" t="s">
        <v>1161</v>
      </c>
    </row>
    <row r="123" s="2" customFormat="1">
      <c r="A123" s="37"/>
      <c r="B123" s="38"/>
      <c r="C123" s="39"/>
      <c r="D123" s="224" t="s">
        <v>179</v>
      </c>
      <c r="E123" s="39"/>
      <c r="F123" s="225" t="s">
        <v>770</v>
      </c>
      <c r="G123" s="39"/>
      <c r="H123" s="39"/>
      <c r="I123" s="226"/>
      <c r="J123" s="39"/>
      <c r="K123" s="39"/>
      <c r="L123" s="43"/>
      <c r="M123" s="227"/>
      <c r="N123" s="228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179</v>
      </c>
      <c r="AU123" s="16" t="s">
        <v>85</v>
      </c>
    </row>
    <row r="124" s="2" customFormat="1" ht="24.15" customHeight="1">
      <c r="A124" s="37"/>
      <c r="B124" s="38"/>
      <c r="C124" s="211" t="s">
        <v>229</v>
      </c>
      <c r="D124" s="211" t="s">
        <v>172</v>
      </c>
      <c r="E124" s="212" t="s">
        <v>790</v>
      </c>
      <c r="F124" s="213" t="s">
        <v>981</v>
      </c>
      <c r="G124" s="214" t="s">
        <v>191</v>
      </c>
      <c r="H124" s="215">
        <v>888.90099999999995</v>
      </c>
      <c r="I124" s="216"/>
      <c r="J124" s="217">
        <f>ROUND(I124*H124,2)</f>
        <v>0</v>
      </c>
      <c r="K124" s="213" t="s">
        <v>176</v>
      </c>
      <c r="L124" s="43"/>
      <c r="M124" s="218" t="s">
        <v>19</v>
      </c>
      <c r="N124" s="219" t="s">
        <v>47</v>
      </c>
      <c r="O124" s="83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177</v>
      </c>
      <c r="AT124" s="222" t="s">
        <v>172</v>
      </c>
      <c r="AU124" s="222" t="s">
        <v>85</v>
      </c>
      <c r="AY124" s="16" t="s">
        <v>170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83</v>
      </c>
      <c r="BK124" s="223">
        <f>ROUND(I124*H124,2)</f>
        <v>0</v>
      </c>
      <c r="BL124" s="16" t="s">
        <v>177</v>
      </c>
      <c r="BM124" s="222" t="s">
        <v>1162</v>
      </c>
    </row>
    <row r="125" s="2" customFormat="1">
      <c r="A125" s="37"/>
      <c r="B125" s="38"/>
      <c r="C125" s="39"/>
      <c r="D125" s="224" t="s">
        <v>179</v>
      </c>
      <c r="E125" s="39"/>
      <c r="F125" s="225" t="s">
        <v>793</v>
      </c>
      <c r="G125" s="39"/>
      <c r="H125" s="39"/>
      <c r="I125" s="226"/>
      <c r="J125" s="39"/>
      <c r="K125" s="39"/>
      <c r="L125" s="43"/>
      <c r="M125" s="227"/>
      <c r="N125" s="228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179</v>
      </c>
      <c r="AU125" s="16" t="s">
        <v>85</v>
      </c>
    </row>
    <row r="126" s="2" customFormat="1">
      <c r="A126" s="37"/>
      <c r="B126" s="38"/>
      <c r="C126" s="39"/>
      <c r="D126" s="229" t="s">
        <v>181</v>
      </c>
      <c r="E126" s="39"/>
      <c r="F126" s="230" t="s">
        <v>543</v>
      </c>
      <c r="G126" s="39"/>
      <c r="H126" s="39"/>
      <c r="I126" s="226"/>
      <c r="J126" s="39"/>
      <c r="K126" s="39"/>
      <c r="L126" s="43"/>
      <c r="M126" s="227"/>
      <c r="N126" s="228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181</v>
      </c>
      <c r="AU126" s="16" t="s">
        <v>85</v>
      </c>
    </row>
    <row r="127" s="2" customFormat="1" ht="21.75" customHeight="1">
      <c r="A127" s="37"/>
      <c r="B127" s="38"/>
      <c r="C127" s="211" t="s">
        <v>232</v>
      </c>
      <c r="D127" s="211" t="s">
        <v>172</v>
      </c>
      <c r="E127" s="212" t="s">
        <v>546</v>
      </c>
      <c r="F127" s="213" t="s">
        <v>547</v>
      </c>
      <c r="G127" s="214" t="s">
        <v>175</v>
      </c>
      <c r="H127" s="215">
        <v>5926.0050000000001</v>
      </c>
      <c r="I127" s="216"/>
      <c r="J127" s="217">
        <f>ROUND(I127*H127,2)</f>
        <v>0</v>
      </c>
      <c r="K127" s="213" t="s">
        <v>176</v>
      </c>
      <c r="L127" s="43"/>
      <c r="M127" s="218" t="s">
        <v>19</v>
      </c>
      <c r="N127" s="219" t="s">
        <v>47</v>
      </c>
      <c r="O127" s="83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177</v>
      </c>
      <c r="AT127" s="222" t="s">
        <v>172</v>
      </c>
      <c r="AU127" s="222" t="s">
        <v>85</v>
      </c>
      <c r="AY127" s="16" t="s">
        <v>170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83</v>
      </c>
      <c r="BK127" s="223">
        <f>ROUND(I127*H127,2)</f>
        <v>0</v>
      </c>
      <c r="BL127" s="16" t="s">
        <v>177</v>
      </c>
      <c r="BM127" s="222" t="s">
        <v>1163</v>
      </c>
    </row>
    <row r="128" s="2" customFormat="1">
      <c r="A128" s="37"/>
      <c r="B128" s="38"/>
      <c r="C128" s="39"/>
      <c r="D128" s="224" t="s">
        <v>179</v>
      </c>
      <c r="E128" s="39"/>
      <c r="F128" s="225" t="s">
        <v>549</v>
      </c>
      <c r="G128" s="39"/>
      <c r="H128" s="39"/>
      <c r="I128" s="226"/>
      <c r="J128" s="39"/>
      <c r="K128" s="39"/>
      <c r="L128" s="43"/>
      <c r="M128" s="227"/>
      <c r="N128" s="228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179</v>
      </c>
      <c r="AU128" s="16" t="s">
        <v>85</v>
      </c>
    </row>
    <row r="129" s="2" customFormat="1">
      <c r="A129" s="37"/>
      <c r="B129" s="38"/>
      <c r="C129" s="39"/>
      <c r="D129" s="229" t="s">
        <v>181</v>
      </c>
      <c r="E129" s="39"/>
      <c r="F129" s="230" t="s">
        <v>550</v>
      </c>
      <c r="G129" s="39"/>
      <c r="H129" s="39"/>
      <c r="I129" s="226"/>
      <c r="J129" s="39"/>
      <c r="K129" s="39"/>
      <c r="L129" s="43"/>
      <c r="M129" s="227"/>
      <c r="N129" s="22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181</v>
      </c>
      <c r="AU129" s="16" t="s">
        <v>85</v>
      </c>
    </row>
    <row r="130" s="2" customFormat="1" ht="24.15" customHeight="1">
      <c r="A130" s="37"/>
      <c r="B130" s="38"/>
      <c r="C130" s="211" t="s">
        <v>8</v>
      </c>
      <c r="D130" s="211" t="s">
        <v>172</v>
      </c>
      <c r="E130" s="212" t="s">
        <v>1164</v>
      </c>
      <c r="F130" s="213" t="s">
        <v>1165</v>
      </c>
      <c r="G130" s="214" t="s">
        <v>175</v>
      </c>
      <c r="H130" s="215">
        <v>1420.3599999999999</v>
      </c>
      <c r="I130" s="216"/>
      <c r="J130" s="217">
        <f>ROUND(I130*H130,2)</f>
        <v>0</v>
      </c>
      <c r="K130" s="213" t="s">
        <v>176</v>
      </c>
      <c r="L130" s="43"/>
      <c r="M130" s="218" t="s">
        <v>19</v>
      </c>
      <c r="N130" s="219" t="s">
        <v>47</v>
      </c>
      <c r="O130" s="83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177</v>
      </c>
      <c r="AT130" s="222" t="s">
        <v>172</v>
      </c>
      <c r="AU130" s="222" t="s">
        <v>85</v>
      </c>
      <c r="AY130" s="16" t="s">
        <v>170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83</v>
      </c>
      <c r="BK130" s="223">
        <f>ROUND(I130*H130,2)</f>
        <v>0</v>
      </c>
      <c r="BL130" s="16" t="s">
        <v>177</v>
      </c>
      <c r="BM130" s="222" t="s">
        <v>1166</v>
      </c>
    </row>
    <row r="131" s="2" customFormat="1">
      <c r="A131" s="37"/>
      <c r="B131" s="38"/>
      <c r="C131" s="39"/>
      <c r="D131" s="224" t="s">
        <v>179</v>
      </c>
      <c r="E131" s="39"/>
      <c r="F131" s="225" t="s">
        <v>1167</v>
      </c>
      <c r="G131" s="39"/>
      <c r="H131" s="39"/>
      <c r="I131" s="226"/>
      <c r="J131" s="39"/>
      <c r="K131" s="39"/>
      <c r="L131" s="43"/>
      <c r="M131" s="227"/>
      <c r="N131" s="22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179</v>
      </c>
      <c r="AU131" s="16" t="s">
        <v>85</v>
      </c>
    </row>
    <row r="132" s="2" customFormat="1" ht="24.15" customHeight="1">
      <c r="A132" s="37"/>
      <c r="B132" s="38"/>
      <c r="C132" s="211" t="s">
        <v>239</v>
      </c>
      <c r="D132" s="211" t="s">
        <v>172</v>
      </c>
      <c r="E132" s="212" t="s">
        <v>805</v>
      </c>
      <c r="F132" s="213" t="s">
        <v>806</v>
      </c>
      <c r="G132" s="214" t="s">
        <v>175</v>
      </c>
      <c r="H132" s="215">
        <v>1716</v>
      </c>
      <c r="I132" s="216"/>
      <c r="J132" s="217">
        <f>ROUND(I132*H132,2)</f>
        <v>0</v>
      </c>
      <c r="K132" s="213" t="s">
        <v>176</v>
      </c>
      <c r="L132" s="43"/>
      <c r="M132" s="218" t="s">
        <v>19</v>
      </c>
      <c r="N132" s="219" t="s">
        <v>47</v>
      </c>
      <c r="O132" s="83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177</v>
      </c>
      <c r="AT132" s="222" t="s">
        <v>172</v>
      </c>
      <c r="AU132" s="222" t="s">
        <v>85</v>
      </c>
      <c r="AY132" s="16" t="s">
        <v>170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83</v>
      </c>
      <c r="BK132" s="223">
        <f>ROUND(I132*H132,2)</f>
        <v>0</v>
      </c>
      <c r="BL132" s="16" t="s">
        <v>177</v>
      </c>
      <c r="BM132" s="222" t="s">
        <v>1168</v>
      </c>
    </row>
    <row r="133" s="2" customFormat="1">
      <c r="A133" s="37"/>
      <c r="B133" s="38"/>
      <c r="C133" s="39"/>
      <c r="D133" s="224" t="s">
        <v>179</v>
      </c>
      <c r="E133" s="39"/>
      <c r="F133" s="225" t="s">
        <v>808</v>
      </c>
      <c r="G133" s="39"/>
      <c r="H133" s="39"/>
      <c r="I133" s="226"/>
      <c r="J133" s="39"/>
      <c r="K133" s="39"/>
      <c r="L133" s="43"/>
      <c r="M133" s="227"/>
      <c r="N133" s="22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179</v>
      </c>
      <c r="AU133" s="16" t="s">
        <v>85</v>
      </c>
    </row>
    <row r="134" s="2" customFormat="1" ht="24.15" customHeight="1">
      <c r="A134" s="37"/>
      <c r="B134" s="38"/>
      <c r="C134" s="211" t="s">
        <v>245</v>
      </c>
      <c r="D134" s="211" t="s">
        <v>172</v>
      </c>
      <c r="E134" s="212" t="s">
        <v>1169</v>
      </c>
      <c r="F134" s="213" t="s">
        <v>1170</v>
      </c>
      <c r="G134" s="214" t="s">
        <v>175</v>
      </c>
      <c r="H134" s="215">
        <v>1420.3599999999999</v>
      </c>
      <c r="I134" s="216"/>
      <c r="J134" s="217">
        <f>ROUND(I134*H134,2)</f>
        <v>0</v>
      </c>
      <c r="K134" s="213" t="s">
        <v>176</v>
      </c>
      <c r="L134" s="43"/>
      <c r="M134" s="218" t="s">
        <v>19</v>
      </c>
      <c r="N134" s="219" t="s">
        <v>47</v>
      </c>
      <c r="O134" s="83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177</v>
      </c>
      <c r="AT134" s="222" t="s">
        <v>172</v>
      </c>
      <c r="AU134" s="222" t="s">
        <v>85</v>
      </c>
      <c r="AY134" s="16" t="s">
        <v>170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83</v>
      </c>
      <c r="BK134" s="223">
        <f>ROUND(I134*H134,2)</f>
        <v>0</v>
      </c>
      <c r="BL134" s="16" t="s">
        <v>177</v>
      </c>
      <c r="BM134" s="222" t="s">
        <v>1171</v>
      </c>
    </row>
    <row r="135" s="2" customFormat="1">
      <c r="A135" s="37"/>
      <c r="B135" s="38"/>
      <c r="C135" s="39"/>
      <c r="D135" s="224" t="s">
        <v>179</v>
      </c>
      <c r="E135" s="39"/>
      <c r="F135" s="225" t="s">
        <v>1172</v>
      </c>
      <c r="G135" s="39"/>
      <c r="H135" s="39"/>
      <c r="I135" s="226"/>
      <c r="J135" s="39"/>
      <c r="K135" s="39"/>
      <c r="L135" s="43"/>
      <c r="M135" s="227"/>
      <c r="N135" s="22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179</v>
      </c>
      <c r="AU135" s="16" t="s">
        <v>85</v>
      </c>
    </row>
    <row r="136" s="2" customFormat="1" ht="16.5" customHeight="1">
      <c r="A136" s="37"/>
      <c r="B136" s="38"/>
      <c r="C136" s="231" t="s">
        <v>251</v>
      </c>
      <c r="D136" s="231" t="s">
        <v>240</v>
      </c>
      <c r="E136" s="232" t="s">
        <v>1173</v>
      </c>
      <c r="F136" s="233" t="s">
        <v>1174</v>
      </c>
      <c r="G136" s="234" t="s">
        <v>815</v>
      </c>
      <c r="H136" s="235">
        <v>284</v>
      </c>
      <c r="I136" s="236"/>
      <c r="J136" s="237">
        <f>ROUND(I136*H136,2)</f>
        <v>0</v>
      </c>
      <c r="K136" s="233" t="s">
        <v>176</v>
      </c>
      <c r="L136" s="238"/>
      <c r="M136" s="239" t="s">
        <v>19</v>
      </c>
      <c r="N136" s="240" t="s">
        <v>47</v>
      </c>
      <c r="O136" s="83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211</v>
      </c>
      <c r="AT136" s="222" t="s">
        <v>240</v>
      </c>
      <c r="AU136" s="222" t="s">
        <v>85</v>
      </c>
      <c r="AY136" s="16" t="s">
        <v>170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83</v>
      </c>
      <c r="BK136" s="223">
        <f>ROUND(I136*H136,2)</f>
        <v>0</v>
      </c>
      <c r="BL136" s="16" t="s">
        <v>177</v>
      </c>
      <c r="BM136" s="222" t="s">
        <v>1175</v>
      </c>
    </row>
    <row r="137" s="2" customFormat="1" ht="16.5" customHeight="1">
      <c r="A137" s="37"/>
      <c r="B137" s="38"/>
      <c r="C137" s="231" t="s">
        <v>253</v>
      </c>
      <c r="D137" s="231" t="s">
        <v>240</v>
      </c>
      <c r="E137" s="232" t="s">
        <v>1176</v>
      </c>
      <c r="F137" s="233" t="s">
        <v>1177</v>
      </c>
      <c r="G137" s="234" t="s">
        <v>815</v>
      </c>
      <c r="H137" s="235">
        <v>52</v>
      </c>
      <c r="I137" s="236"/>
      <c r="J137" s="237">
        <f>ROUND(I137*H137,2)</f>
        <v>0</v>
      </c>
      <c r="K137" s="233" t="s">
        <v>176</v>
      </c>
      <c r="L137" s="238"/>
      <c r="M137" s="239" t="s">
        <v>19</v>
      </c>
      <c r="N137" s="240" t="s">
        <v>47</v>
      </c>
      <c r="O137" s="83"/>
      <c r="P137" s="220">
        <f>O137*H137</f>
        <v>0</v>
      </c>
      <c r="Q137" s="220">
        <v>0.001</v>
      </c>
      <c r="R137" s="220">
        <f>Q137*H137</f>
        <v>0.052000000000000005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211</v>
      </c>
      <c r="AT137" s="222" t="s">
        <v>240</v>
      </c>
      <c r="AU137" s="222" t="s">
        <v>85</v>
      </c>
      <c r="AY137" s="16" t="s">
        <v>170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83</v>
      </c>
      <c r="BK137" s="223">
        <f>ROUND(I137*H137,2)</f>
        <v>0</v>
      </c>
      <c r="BL137" s="16" t="s">
        <v>177</v>
      </c>
      <c r="BM137" s="222" t="s">
        <v>1178</v>
      </c>
    </row>
    <row r="138" s="2" customFormat="1" ht="16.5" customHeight="1">
      <c r="A138" s="37"/>
      <c r="B138" s="38"/>
      <c r="C138" s="211" t="s">
        <v>259</v>
      </c>
      <c r="D138" s="211" t="s">
        <v>172</v>
      </c>
      <c r="E138" s="212" t="s">
        <v>809</v>
      </c>
      <c r="F138" s="213" t="s">
        <v>810</v>
      </c>
      <c r="G138" s="214" t="s">
        <v>175</v>
      </c>
      <c r="H138" s="215">
        <v>1708</v>
      </c>
      <c r="I138" s="216"/>
      <c r="J138" s="217">
        <f>ROUND(I138*H138,2)</f>
        <v>0</v>
      </c>
      <c r="K138" s="213" t="s">
        <v>176</v>
      </c>
      <c r="L138" s="43"/>
      <c r="M138" s="218" t="s">
        <v>19</v>
      </c>
      <c r="N138" s="219" t="s">
        <v>47</v>
      </c>
      <c r="O138" s="83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177</v>
      </c>
      <c r="AT138" s="222" t="s">
        <v>172</v>
      </c>
      <c r="AU138" s="222" t="s">
        <v>85</v>
      </c>
      <c r="AY138" s="16" t="s">
        <v>170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83</v>
      </c>
      <c r="BK138" s="223">
        <f>ROUND(I138*H138,2)</f>
        <v>0</v>
      </c>
      <c r="BL138" s="16" t="s">
        <v>177</v>
      </c>
      <c r="BM138" s="222" t="s">
        <v>1179</v>
      </c>
    </row>
    <row r="139" s="2" customFormat="1">
      <c r="A139" s="37"/>
      <c r="B139" s="38"/>
      <c r="C139" s="39"/>
      <c r="D139" s="224" t="s">
        <v>179</v>
      </c>
      <c r="E139" s="39"/>
      <c r="F139" s="225" t="s">
        <v>812</v>
      </c>
      <c r="G139" s="39"/>
      <c r="H139" s="39"/>
      <c r="I139" s="226"/>
      <c r="J139" s="39"/>
      <c r="K139" s="39"/>
      <c r="L139" s="43"/>
      <c r="M139" s="227"/>
      <c r="N139" s="22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179</v>
      </c>
      <c r="AU139" s="16" t="s">
        <v>85</v>
      </c>
    </row>
    <row r="140" s="2" customFormat="1" ht="16.5" customHeight="1">
      <c r="A140" s="37"/>
      <c r="B140" s="38"/>
      <c r="C140" s="231" t="s">
        <v>7</v>
      </c>
      <c r="D140" s="231" t="s">
        <v>240</v>
      </c>
      <c r="E140" s="232" t="s">
        <v>813</v>
      </c>
      <c r="F140" s="233" t="s">
        <v>814</v>
      </c>
      <c r="G140" s="234" t="s">
        <v>815</v>
      </c>
      <c r="H140" s="235">
        <v>42.700000000000003</v>
      </c>
      <c r="I140" s="236"/>
      <c r="J140" s="237">
        <f>ROUND(I140*H140,2)</f>
        <v>0</v>
      </c>
      <c r="K140" s="233" t="s">
        <v>176</v>
      </c>
      <c r="L140" s="238"/>
      <c r="M140" s="239" t="s">
        <v>19</v>
      </c>
      <c r="N140" s="240" t="s">
        <v>47</v>
      </c>
      <c r="O140" s="83"/>
      <c r="P140" s="220">
        <f>O140*H140</f>
        <v>0</v>
      </c>
      <c r="Q140" s="220">
        <v>0.001</v>
      </c>
      <c r="R140" s="220">
        <f>Q140*H140</f>
        <v>0.042700000000000002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211</v>
      </c>
      <c r="AT140" s="222" t="s">
        <v>240</v>
      </c>
      <c r="AU140" s="222" t="s">
        <v>85</v>
      </c>
      <c r="AY140" s="16" t="s">
        <v>170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83</v>
      </c>
      <c r="BK140" s="223">
        <f>ROUND(I140*H140,2)</f>
        <v>0</v>
      </c>
      <c r="BL140" s="16" t="s">
        <v>177</v>
      </c>
      <c r="BM140" s="222" t="s">
        <v>1180</v>
      </c>
    </row>
    <row r="141" s="12" customFormat="1" ht="22.8" customHeight="1">
      <c r="A141" s="12"/>
      <c r="B141" s="195"/>
      <c r="C141" s="196"/>
      <c r="D141" s="197" t="s">
        <v>75</v>
      </c>
      <c r="E141" s="209" t="s">
        <v>200</v>
      </c>
      <c r="F141" s="209" t="s">
        <v>286</v>
      </c>
      <c r="G141" s="196"/>
      <c r="H141" s="196"/>
      <c r="I141" s="199"/>
      <c r="J141" s="210">
        <f>BK141</f>
        <v>0</v>
      </c>
      <c r="K141" s="196"/>
      <c r="L141" s="201"/>
      <c r="M141" s="202"/>
      <c r="N141" s="203"/>
      <c r="O141" s="203"/>
      <c r="P141" s="204">
        <f>SUM(P142:P149)</f>
        <v>0</v>
      </c>
      <c r="Q141" s="203"/>
      <c r="R141" s="204">
        <f>SUM(R142:R149)</f>
        <v>1448.862412</v>
      </c>
      <c r="S141" s="203"/>
      <c r="T141" s="205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6" t="s">
        <v>83</v>
      </c>
      <c r="AT141" s="207" t="s">
        <v>75</v>
      </c>
      <c r="AU141" s="207" t="s">
        <v>83</v>
      </c>
      <c r="AY141" s="206" t="s">
        <v>170</v>
      </c>
      <c r="BK141" s="208">
        <f>SUM(BK142:BK149)</f>
        <v>0</v>
      </c>
    </row>
    <row r="142" s="2" customFormat="1" ht="21.75" customHeight="1">
      <c r="A142" s="37"/>
      <c r="B142" s="38"/>
      <c r="C142" s="211" t="s">
        <v>269</v>
      </c>
      <c r="D142" s="211" t="s">
        <v>172</v>
      </c>
      <c r="E142" s="212" t="s">
        <v>1181</v>
      </c>
      <c r="F142" s="213" t="s">
        <v>1182</v>
      </c>
      <c r="G142" s="214" t="s">
        <v>175</v>
      </c>
      <c r="H142" s="215">
        <v>1565.55</v>
      </c>
      <c r="I142" s="216"/>
      <c r="J142" s="217">
        <f>ROUND(I142*H142,2)</f>
        <v>0</v>
      </c>
      <c r="K142" s="213" t="s">
        <v>176</v>
      </c>
      <c r="L142" s="43"/>
      <c r="M142" s="218" t="s">
        <v>19</v>
      </c>
      <c r="N142" s="219" t="s">
        <v>47</v>
      </c>
      <c r="O142" s="83"/>
      <c r="P142" s="220">
        <f>O142*H142</f>
        <v>0</v>
      </c>
      <c r="Q142" s="220">
        <v>0.36834</v>
      </c>
      <c r="R142" s="220">
        <f>Q142*H142</f>
        <v>576.65468699999997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177</v>
      </c>
      <c r="AT142" s="222" t="s">
        <v>172</v>
      </c>
      <c r="AU142" s="222" t="s">
        <v>85</v>
      </c>
      <c r="AY142" s="16" t="s">
        <v>170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83</v>
      </c>
      <c r="BK142" s="223">
        <f>ROUND(I142*H142,2)</f>
        <v>0</v>
      </c>
      <c r="BL142" s="16" t="s">
        <v>177</v>
      </c>
      <c r="BM142" s="222" t="s">
        <v>1183</v>
      </c>
    </row>
    <row r="143" s="2" customFormat="1">
      <c r="A143" s="37"/>
      <c r="B143" s="38"/>
      <c r="C143" s="39"/>
      <c r="D143" s="224" t="s">
        <v>179</v>
      </c>
      <c r="E143" s="39"/>
      <c r="F143" s="225" t="s">
        <v>1184</v>
      </c>
      <c r="G143" s="39"/>
      <c r="H143" s="39"/>
      <c r="I143" s="226"/>
      <c r="J143" s="39"/>
      <c r="K143" s="39"/>
      <c r="L143" s="43"/>
      <c r="M143" s="227"/>
      <c r="N143" s="22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179</v>
      </c>
      <c r="AU143" s="16" t="s">
        <v>85</v>
      </c>
    </row>
    <row r="144" s="2" customFormat="1">
      <c r="A144" s="37"/>
      <c r="B144" s="38"/>
      <c r="C144" s="39"/>
      <c r="D144" s="229" t="s">
        <v>181</v>
      </c>
      <c r="E144" s="39"/>
      <c r="F144" s="230" t="s">
        <v>1185</v>
      </c>
      <c r="G144" s="39"/>
      <c r="H144" s="39"/>
      <c r="I144" s="226"/>
      <c r="J144" s="39"/>
      <c r="K144" s="39"/>
      <c r="L144" s="43"/>
      <c r="M144" s="227"/>
      <c r="N144" s="228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181</v>
      </c>
      <c r="AU144" s="16" t="s">
        <v>85</v>
      </c>
    </row>
    <row r="145" s="2" customFormat="1" ht="21.75" customHeight="1">
      <c r="A145" s="37"/>
      <c r="B145" s="38"/>
      <c r="C145" s="211" t="s">
        <v>275</v>
      </c>
      <c r="D145" s="211" t="s">
        <v>172</v>
      </c>
      <c r="E145" s="212" t="s">
        <v>288</v>
      </c>
      <c r="F145" s="213" t="s">
        <v>1108</v>
      </c>
      <c r="G145" s="214" t="s">
        <v>175</v>
      </c>
      <c r="H145" s="215">
        <v>2212.605</v>
      </c>
      <c r="I145" s="216"/>
      <c r="J145" s="217">
        <f>ROUND(I145*H145,2)</f>
        <v>0</v>
      </c>
      <c r="K145" s="213" t="s">
        <v>176</v>
      </c>
      <c r="L145" s="43"/>
      <c r="M145" s="218" t="s">
        <v>19</v>
      </c>
      <c r="N145" s="219" t="s">
        <v>47</v>
      </c>
      <c r="O145" s="83"/>
      <c r="P145" s="220">
        <f>O145*H145</f>
        <v>0</v>
      </c>
      <c r="Q145" s="220">
        <v>0.34499999999999997</v>
      </c>
      <c r="R145" s="220">
        <f>Q145*H145</f>
        <v>763.34872499999994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177</v>
      </c>
      <c r="AT145" s="222" t="s">
        <v>172</v>
      </c>
      <c r="AU145" s="222" t="s">
        <v>85</v>
      </c>
      <c r="AY145" s="16" t="s">
        <v>170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83</v>
      </c>
      <c r="BK145" s="223">
        <f>ROUND(I145*H145,2)</f>
        <v>0</v>
      </c>
      <c r="BL145" s="16" t="s">
        <v>177</v>
      </c>
      <c r="BM145" s="222" t="s">
        <v>1186</v>
      </c>
    </row>
    <row r="146" s="2" customFormat="1">
      <c r="A146" s="37"/>
      <c r="B146" s="38"/>
      <c r="C146" s="39"/>
      <c r="D146" s="224" t="s">
        <v>179</v>
      </c>
      <c r="E146" s="39"/>
      <c r="F146" s="225" t="s">
        <v>291</v>
      </c>
      <c r="G146" s="39"/>
      <c r="H146" s="39"/>
      <c r="I146" s="226"/>
      <c r="J146" s="39"/>
      <c r="K146" s="39"/>
      <c r="L146" s="43"/>
      <c r="M146" s="227"/>
      <c r="N146" s="228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179</v>
      </c>
      <c r="AU146" s="16" t="s">
        <v>85</v>
      </c>
    </row>
    <row r="147" s="2" customFormat="1">
      <c r="A147" s="37"/>
      <c r="B147" s="38"/>
      <c r="C147" s="39"/>
      <c r="D147" s="229" t="s">
        <v>181</v>
      </c>
      <c r="E147" s="39"/>
      <c r="F147" s="230" t="s">
        <v>1187</v>
      </c>
      <c r="G147" s="39"/>
      <c r="H147" s="39"/>
      <c r="I147" s="226"/>
      <c r="J147" s="39"/>
      <c r="K147" s="39"/>
      <c r="L147" s="43"/>
      <c r="M147" s="227"/>
      <c r="N147" s="22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181</v>
      </c>
      <c r="AU147" s="16" t="s">
        <v>85</v>
      </c>
    </row>
    <row r="148" s="2" customFormat="1" ht="21.75" customHeight="1">
      <c r="A148" s="37"/>
      <c r="B148" s="38"/>
      <c r="C148" s="211" t="s">
        <v>281</v>
      </c>
      <c r="D148" s="211" t="s">
        <v>172</v>
      </c>
      <c r="E148" s="212" t="s">
        <v>311</v>
      </c>
      <c r="F148" s="213" t="s">
        <v>312</v>
      </c>
      <c r="G148" s="214" t="s">
        <v>175</v>
      </c>
      <c r="H148" s="215">
        <v>473.30000000000001</v>
      </c>
      <c r="I148" s="216"/>
      <c r="J148" s="217">
        <f>ROUND(I148*H148,2)</f>
        <v>0</v>
      </c>
      <c r="K148" s="213" t="s">
        <v>176</v>
      </c>
      <c r="L148" s="43"/>
      <c r="M148" s="218" t="s">
        <v>19</v>
      </c>
      <c r="N148" s="219" t="s">
        <v>47</v>
      </c>
      <c r="O148" s="83"/>
      <c r="P148" s="220">
        <f>O148*H148</f>
        <v>0</v>
      </c>
      <c r="Q148" s="220">
        <v>0.23000000000000001</v>
      </c>
      <c r="R148" s="220">
        <f>Q148*H148</f>
        <v>108.85900000000001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177</v>
      </c>
      <c r="AT148" s="222" t="s">
        <v>172</v>
      </c>
      <c r="AU148" s="222" t="s">
        <v>85</v>
      </c>
      <c r="AY148" s="16" t="s">
        <v>170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83</v>
      </c>
      <c r="BK148" s="223">
        <f>ROUND(I148*H148,2)</f>
        <v>0</v>
      </c>
      <c r="BL148" s="16" t="s">
        <v>177</v>
      </c>
      <c r="BM148" s="222" t="s">
        <v>1188</v>
      </c>
    </row>
    <row r="149" s="2" customFormat="1">
      <c r="A149" s="37"/>
      <c r="B149" s="38"/>
      <c r="C149" s="39"/>
      <c r="D149" s="224" t="s">
        <v>179</v>
      </c>
      <c r="E149" s="39"/>
      <c r="F149" s="225" t="s">
        <v>314</v>
      </c>
      <c r="G149" s="39"/>
      <c r="H149" s="39"/>
      <c r="I149" s="226"/>
      <c r="J149" s="39"/>
      <c r="K149" s="39"/>
      <c r="L149" s="43"/>
      <c r="M149" s="227"/>
      <c r="N149" s="22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179</v>
      </c>
      <c r="AU149" s="16" t="s">
        <v>85</v>
      </c>
    </row>
    <row r="150" s="12" customFormat="1" ht="22.8" customHeight="1">
      <c r="A150" s="12"/>
      <c r="B150" s="195"/>
      <c r="C150" s="196"/>
      <c r="D150" s="197" t="s">
        <v>75</v>
      </c>
      <c r="E150" s="209" t="s">
        <v>213</v>
      </c>
      <c r="F150" s="209" t="s">
        <v>358</v>
      </c>
      <c r="G150" s="196"/>
      <c r="H150" s="196"/>
      <c r="I150" s="199"/>
      <c r="J150" s="210">
        <f>BK150</f>
        <v>0</v>
      </c>
      <c r="K150" s="196"/>
      <c r="L150" s="201"/>
      <c r="M150" s="202"/>
      <c r="N150" s="203"/>
      <c r="O150" s="203"/>
      <c r="P150" s="204">
        <f>SUM(P151:P153)</f>
        <v>0</v>
      </c>
      <c r="Q150" s="203"/>
      <c r="R150" s="204">
        <f>SUM(R151:R153)</f>
        <v>0</v>
      </c>
      <c r="S150" s="203"/>
      <c r="T150" s="205">
        <f>SUM(T151:T153)</f>
        <v>29.16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6" t="s">
        <v>83</v>
      </c>
      <c r="AT150" s="207" t="s">
        <v>75</v>
      </c>
      <c r="AU150" s="207" t="s">
        <v>83</v>
      </c>
      <c r="AY150" s="206" t="s">
        <v>170</v>
      </c>
      <c r="BK150" s="208">
        <f>SUM(BK151:BK153)</f>
        <v>0</v>
      </c>
    </row>
    <row r="151" s="2" customFormat="1" ht="44.25" customHeight="1">
      <c r="A151" s="37"/>
      <c r="B151" s="38"/>
      <c r="C151" s="211" t="s">
        <v>287</v>
      </c>
      <c r="D151" s="211" t="s">
        <v>172</v>
      </c>
      <c r="E151" s="212" t="s">
        <v>631</v>
      </c>
      <c r="F151" s="213" t="s">
        <v>632</v>
      </c>
      <c r="G151" s="214" t="s">
        <v>343</v>
      </c>
      <c r="H151" s="215">
        <v>90</v>
      </c>
      <c r="I151" s="216"/>
      <c r="J151" s="217">
        <f>ROUND(I151*H151,2)</f>
        <v>0</v>
      </c>
      <c r="K151" s="213" t="s">
        <v>176</v>
      </c>
      <c r="L151" s="43"/>
      <c r="M151" s="218" t="s">
        <v>19</v>
      </c>
      <c r="N151" s="219" t="s">
        <v>47</v>
      </c>
      <c r="O151" s="83"/>
      <c r="P151" s="220">
        <f>O151*H151</f>
        <v>0</v>
      </c>
      <c r="Q151" s="220">
        <v>0</v>
      </c>
      <c r="R151" s="220">
        <f>Q151*H151</f>
        <v>0</v>
      </c>
      <c r="S151" s="220">
        <v>0.32400000000000001</v>
      </c>
      <c r="T151" s="221">
        <f>S151*H151</f>
        <v>29.16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177</v>
      </c>
      <c r="AT151" s="222" t="s">
        <v>172</v>
      </c>
      <c r="AU151" s="222" t="s">
        <v>85</v>
      </c>
      <c r="AY151" s="16" t="s">
        <v>170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83</v>
      </c>
      <c r="BK151" s="223">
        <f>ROUND(I151*H151,2)</f>
        <v>0</v>
      </c>
      <c r="BL151" s="16" t="s">
        <v>177</v>
      </c>
      <c r="BM151" s="222" t="s">
        <v>1189</v>
      </c>
    </row>
    <row r="152" s="2" customFormat="1">
      <c r="A152" s="37"/>
      <c r="B152" s="38"/>
      <c r="C152" s="39"/>
      <c r="D152" s="224" t="s">
        <v>179</v>
      </c>
      <c r="E152" s="39"/>
      <c r="F152" s="225" t="s">
        <v>634</v>
      </c>
      <c r="G152" s="39"/>
      <c r="H152" s="39"/>
      <c r="I152" s="226"/>
      <c r="J152" s="39"/>
      <c r="K152" s="39"/>
      <c r="L152" s="43"/>
      <c r="M152" s="227"/>
      <c r="N152" s="22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179</v>
      </c>
      <c r="AU152" s="16" t="s">
        <v>85</v>
      </c>
    </row>
    <row r="153" s="2" customFormat="1">
      <c r="A153" s="37"/>
      <c r="B153" s="38"/>
      <c r="C153" s="39"/>
      <c r="D153" s="229" t="s">
        <v>181</v>
      </c>
      <c r="E153" s="39"/>
      <c r="F153" s="230" t="s">
        <v>1190</v>
      </c>
      <c r="G153" s="39"/>
      <c r="H153" s="39"/>
      <c r="I153" s="226"/>
      <c r="J153" s="39"/>
      <c r="K153" s="39"/>
      <c r="L153" s="43"/>
      <c r="M153" s="227"/>
      <c r="N153" s="228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85</v>
      </c>
    </row>
    <row r="154" s="12" customFormat="1" ht="22.8" customHeight="1">
      <c r="A154" s="12"/>
      <c r="B154" s="195"/>
      <c r="C154" s="196"/>
      <c r="D154" s="197" t="s">
        <v>75</v>
      </c>
      <c r="E154" s="209" t="s">
        <v>407</v>
      </c>
      <c r="F154" s="209" t="s">
        <v>408</v>
      </c>
      <c r="G154" s="196"/>
      <c r="H154" s="196"/>
      <c r="I154" s="199"/>
      <c r="J154" s="210">
        <f>BK154</f>
        <v>0</v>
      </c>
      <c r="K154" s="196"/>
      <c r="L154" s="201"/>
      <c r="M154" s="202"/>
      <c r="N154" s="203"/>
      <c r="O154" s="203"/>
      <c r="P154" s="204">
        <f>SUM(P155:P156)</f>
        <v>0</v>
      </c>
      <c r="Q154" s="203"/>
      <c r="R154" s="204">
        <f>SUM(R155:R156)</f>
        <v>0</v>
      </c>
      <c r="S154" s="203"/>
      <c r="T154" s="205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6" t="s">
        <v>83</v>
      </c>
      <c r="AT154" s="207" t="s">
        <v>75</v>
      </c>
      <c r="AU154" s="207" t="s">
        <v>83</v>
      </c>
      <c r="AY154" s="206" t="s">
        <v>170</v>
      </c>
      <c r="BK154" s="208">
        <f>SUM(BK155:BK156)</f>
        <v>0</v>
      </c>
    </row>
    <row r="155" s="2" customFormat="1" ht="24.15" customHeight="1">
      <c r="A155" s="37"/>
      <c r="B155" s="38"/>
      <c r="C155" s="211" t="s">
        <v>293</v>
      </c>
      <c r="D155" s="211" t="s">
        <v>172</v>
      </c>
      <c r="E155" s="212" t="s">
        <v>410</v>
      </c>
      <c r="F155" s="213" t="s">
        <v>411</v>
      </c>
      <c r="G155" s="214" t="s">
        <v>225</v>
      </c>
      <c r="H155" s="215">
        <v>1487.518</v>
      </c>
      <c r="I155" s="216"/>
      <c r="J155" s="217">
        <f>ROUND(I155*H155,2)</f>
        <v>0</v>
      </c>
      <c r="K155" s="213" t="s">
        <v>176</v>
      </c>
      <c r="L155" s="43"/>
      <c r="M155" s="218" t="s">
        <v>19</v>
      </c>
      <c r="N155" s="219" t="s">
        <v>47</v>
      </c>
      <c r="O155" s="83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177</v>
      </c>
      <c r="AT155" s="222" t="s">
        <v>172</v>
      </c>
      <c r="AU155" s="222" t="s">
        <v>85</v>
      </c>
      <c r="AY155" s="16" t="s">
        <v>170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83</v>
      </c>
      <c r="BK155" s="223">
        <f>ROUND(I155*H155,2)</f>
        <v>0</v>
      </c>
      <c r="BL155" s="16" t="s">
        <v>177</v>
      </c>
      <c r="BM155" s="222" t="s">
        <v>1191</v>
      </c>
    </row>
    <row r="156" s="2" customFormat="1">
      <c r="A156" s="37"/>
      <c r="B156" s="38"/>
      <c r="C156" s="39"/>
      <c r="D156" s="224" t="s">
        <v>179</v>
      </c>
      <c r="E156" s="39"/>
      <c r="F156" s="225" t="s">
        <v>413</v>
      </c>
      <c r="G156" s="39"/>
      <c r="H156" s="39"/>
      <c r="I156" s="226"/>
      <c r="J156" s="39"/>
      <c r="K156" s="39"/>
      <c r="L156" s="43"/>
      <c r="M156" s="227"/>
      <c r="N156" s="228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179</v>
      </c>
      <c r="AU156" s="16" t="s">
        <v>85</v>
      </c>
    </row>
    <row r="157" s="12" customFormat="1" ht="25.92" customHeight="1">
      <c r="A157" s="12"/>
      <c r="B157" s="195"/>
      <c r="C157" s="196"/>
      <c r="D157" s="197" t="s">
        <v>75</v>
      </c>
      <c r="E157" s="198" t="s">
        <v>414</v>
      </c>
      <c r="F157" s="198" t="s">
        <v>415</v>
      </c>
      <c r="G157" s="196"/>
      <c r="H157" s="196"/>
      <c r="I157" s="199"/>
      <c r="J157" s="200">
        <f>BK157</f>
        <v>0</v>
      </c>
      <c r="K157" s="196"/>
      <c r="L157" s="201"/>
      <c r="M157" s="202"/>
      <c r="N157" s="203"/>
      <c r="O157" s="203"/>
      <c r="P157" s="204">
        <f>P158+P172+P177+P180+P183+P187</f>
        <v>0</v>
      </c>
      <c r="Q157" s="203"/>
      <c r="R157" s="204">
        <f>R158+R172+R177+R180+R183+R187</f>
        <v>0</v>
      </c>
      <c r="S157" s="203"/>
      <c r="T157" s="205">
        <f>T158+T172+T177+T180+T183+T187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6" t="s">
        <v>200</v>
      </c>
      <c r="AT157" s="207" t="s">
        <v>75</v>
      </c>
      <c r="AU157" s="207" t="s">
        <v>76</v>
      </c>
      <c r="AY157" s="206" t="s">
        <v>170</v>
      </c>
      <c r="BK157" s="208">
        <f>BK158+BK172+BK177+BK180+BK183+BK187</f>
        <v>0</v>
      </c>
    </row>
    <row r="158" s="12" customFormat="1" ht="22.8" customHeight="1">
      <c r="A158" s="12"/>
      <c r="B158" s="195"/>
      <c r="C158" s="196"/>
      <c r="D158" s="197" t="s">
        <v>75</v>
      </c>
      <c r="E158" s="209" t="s">
        <v>416</v>
      </c>
      <c r="F158" s="209" t="s">
        <v>417</v>
      </c>
      <c r="G158" s="196"/>
      <c r="H158" s="196"/>
      <c r="I158" s="199"/>
      <c r="J158" s="210">
        <f>BK158</f>
        <v>0</v>
      </c>
      <c r="K158" s="196"/>
      <c r="L158" s="201"/>
      <c r="M158" s="202"/>
      <c r="N158" s="203"/>
      <c r="O158" s="203"/>
      <c r="P158" s="204">
        <f>SUM(P159:P171)</f>
        <v>0</v>
      </c>
      <c r="Q158" s="203"/>
      <c r="R158" s="204">
        <f>SUM(R159:R171)</f>
        <v>0</v>
      </c>
      <c r="S158" s="203"/>
      <c r="T158" s="205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6" t="s">
        <v>200</v>
      </c>
      <c r="AT158" s="207" t="s">
        <v>75</v>
      </c>
      <c r="AU158" s="207" t="s">
        <v>83</v>
      </c>
      <c r="AY158" s="206" t="s">
        <v>170</v>
      </c>
      <c r="BK158" s="208">
        <f>SUM(BK159:BK171)</f>
        <v>0</v>
      </c>
    </row>
    <row r="159" s="2" customFormat="1" ht="16.5" customHeight="1">
      <c r="A159" s="37"/>
      <c r="B159" s="38"/>
      <c r="C159" s="211" t="s">
        <v>298</v>
      </c>
      <c r="D159" s="211" t="s">
        <v>172</v>
      </c>
      <c r="E159" s="212" t="s">
        <v>419</v>
      </c>
      <c r="F159" s="213" t="s">
        <v>420</v>
      </c>
      <c r="G159" s="214" t="s">
        <v>421</v>
      </c>
      <c r="H159" s="215">
        <v>1</v>
      </c>
      <c r="I159" s="216"/>
      <c r="J159" s="217">
        <f>ROUND(I159*H159,2)</f>
        <v>0</v>
      </c>
      <c r="K159" s="213" t="s">
        <v>176</v>
      </c>
      <c r="L159" s="43"/>
      <c r="M159" s="218" t="s">
        <v>19</v>
      </c>
      <c r="N159" s="219" t="s">
        <v>47</v>
      </c>
      <c r="O159" s="83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422</v>
      </c>
      <c r="AT159" s="222" t="s">
        <v>172</v>
      </c>
      <c r="AU159" s="222" t="s">
        <v>85</v>
      </c>
      <c r="AY159" s="16" t="s">
        <v>170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83</v>
      </c>
      <c r="BK159" s="223">
        <f>ROUND(I159*H159,2)</f>
        <v>0</v>
      </c>
      <c r="BL159" s="16" t="s">
        <v>422</v>
      </c>
      <c r="BM159" s="222" t="s">
        <v>1192</v>
      </c>
    </row>
    <row r="160" s="2" customFormat="1">
      <c r="A160" s="37"/>
      <c r="B160" s="38"/>
      <c r="C160" s="39"/>
      <c r="D160" s="224" t="s">
        <v>179</v>
      </c>
      <c r="E160" s="39"/>
      <c r="F160" s="225" t="s">
        <v>424</v>
      </c>
      <c r="G160" s="39"/>
      <c r="H160" s="39"/>
      <c r="I160" s="226"/>
      <c r="J160" s="39"/>
      <c r="K160" s="39"/>
      <c r="L160" s="43"/>
      <c r="M160" s="227"/>
      <c r="N160" s="22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179</v>
      </c>
      <c r="AU160" s="16" t="s">
        <v>85</v>
      </c>
    </row>
    <row r="161" s="2" customFormat="1" ht="16.5" customHeight="1">
      <c r="A161" s="37"/>
      <c r="B161" s="38"/>
      <c r="C161" s="211" t="s">
        <v>304</v>
      </c>
      <c r="D161" s="211" t="s">
        <v>172</v>
      </c>
      <c r="E161" s="212" t="s">
        <v>655</v>
      </c>
      <c r="F161" s="213" t="s">
        <v>656</v>
      </c>
      <c r="G161" s="214" t="s">
        <v>355</v>
      </c>
      <c r="H161" s="215">
        <v>2</v>
      </c>
      <c r="I161" s="216"/>
      <c r="J161" s="217">
        <f>ROUND(I161*H161,2)</f>
        <v>0</v>
      </c>
      <c r="K161" s="213" t="s">
        <v>176</v>
      </c>
      <c r="L161" s="43"/>
      <c r="M161" s="218" t="s">
        <v>19</v>
      </c>
      <c r="N161" s="219" t="s">
        <v>47</v>
      </c>
      <c r="O161" s="83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422</v>
      </c>
      <c r="AT161" s="222" t="s">
        <v>172</v>
      </c>
      <c r="AU161" s="222" t="s">
        <v>85</v>
      </c>
      <c r="AY161" s="16" t="s">
        <v>170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83</v>
      </c>
      <c r="BK161" s="223">
        <f>ROUND(I161*H161,2)</f>
        <v>0</v>
      </c>
      <c r="BL161" s="16" t="s">
        <v>422</v>
      </c>
      <c r="BM161" s="222" t="s">
        <v>1193</v>
      </c>
    </row>
    <row r="162" s="2" customFormat="1">
      <c r="A162" s="37"/>
      <c r="B162" s="38"/>
      <c r="C162" s="39"/>
      <c r="D162" s="224" t="s">
        <v>179</v>
      </c>
      <c r="E162" s="39"/>
      <c r="F162" s="225" t="s">
        <v>658</v>
      </c>
      <c r="G162" s="39"/>
      <c r="H162" s="39"/>
      <c r="I162" s="226"/>
      <c r="J162" s="39"/>
      <c r="K162" s="39"/>
      <c r="L162" s="43"/>
      <c r="M162" s="227"/>
      <c r="N162" s="22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179</v>
      </c>
      <c r="AU162" s="16" t="s">
        <v>85</v>
      </c>
    </row>
    <row r="163" s="2" customFormat="1" ht="16.5" customHeight="1">
      <c r="A163" s="37"/>
      <c r="B163" s="38"/>
      <c r="C163" s="211" t="s">
        <v>310</v>
      </c>
      <c r="D163" s="211" t="s">
        <v>172</v>
      </c>
      <c r="E163" s="212" t="s">
        <v>426</v>
      </c>
      <c r="F163" s="213" t="s">
        <v>427</v>
      </c>
      <c r="G163" s="214" t="s">
        <v>421</v>
      </c>
      <c r="H163" s="215">
        <v>1</v>
      </c>
      <c r="I163" s="216"/>
      <c r="J163" s="217">
        <f>ROUND(I163*H163,2)</f>
        <v>0</v>
      </c>
      <c r="K163" s="213" t="s">
        <v>176</v>
      </c>
      <c r="L163" s="43"/>
      <c r="M163" s="218" t="s">
        <v>19</v>
      </c>
      <c r="N163" s="219" t="s">
        <v>47</v>
      </c>
      <c r="O163" s="83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422</v>
      </c>
      <c r="AT163" s="222" t="s">
        <v>172</v>
      </c>
      <c r="AU163" s="222" t="s">
        <v>85</v>
      </c>
      <c r="AY163" s="16" t="s">
        <v>170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83</v>
      </c>
      <c r="BK163" s="223">
        <f>ROUND(I163*H163,2)</f>
        <v>0</v>
      </c>
      <c r="BL163" s="16" t="s">
        <v>422</v>
      </c>
      <c r="BM163" s="222" t="s">
        <v>1194</v>
      </c>
    </row>
    <row r="164" s="2" customFormat="1">
      <c r="A164" s="37"/>
      <c r="B164" s="38"/>
      <c r="C164" s="39"/>
      <c r="D164" s="224" t="s">
        <v>179</v>
      </c>
      <c r="E164" s="39"/>
      <c r="F164" s="225" t="s">
        <v>429</v>
      </c>
      <c r="G164" s="39"/>
      <c r="H164" s="39"/>
      <c r="I164" s="226"/>
      <c r="J164" s="39"/>
      <c r="K164" s="39"/>
      <c r="L164" s="43"/>
      <c r="M164" s="227"/>
      <c r="N164" s="22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179</v>
      </c>
      <c r="AU164" s="16" t="s">
        <v>85</v>
      </c>
    </row>
    <row r="165" s="2" customFormat="1">
      <c r="A165" s="37"/>
      <c r="B165" s="38"/>
      <c r="C165" s="39"/>
      <c r="D165" s="229" t="s">
        <v>181</v>
      </c>
      <c r="E165" s="39"/>
      <c r="F165" s="230" t="s">
        <v>1195</v>
      </c>
      <c r="G165" s="39"/>
      <c r="H165" s="39"/>
      <c r="I165" s="226"/>
      <c r="J165" s="39"/>
      <c r="K165" s="39"/>
      <c r="L165" s="43"/>
      <c r="M165" s="227"/>
      <c r="N165" s="228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181</v>
      </c>
      <c r="AU165" s="16" t="s">
        <v>85</v>
      </c>
    </row>
    <row r="166" s="2" customFormat="1" ht="16.5" customHeight="1">
      <c r="A166" s="37"/>
      <c r="B166" s="38"/>
      <c r="C166" s="211" t="s">
        <v>316</v>
      </c>
      <c r="D166" s="211" t="s">
        <v>172</v>
      </c>
      <c r="E166" s="212" t="s">
        <v>432</v>
      </c>
      <c r="F166" s="213" t="s">
        <v>1130</v>
      </c>
      <c r="G166" s="214" t="s">
        <v>421</v>
      </c>
      <c r="H166" s="215">
        <v>1</v>
      </c>
      <c r="I166" s="216"/>
      <c r="J166" s="217">
        <f>ROUND(I166*H166,2)</f>
        <v>0</v>
      </c>
      <c r="K166" s="213" t="s">
        <v>176</v>
      </c>
      <c r="L166" s="43"/>
      <c r="M166" s="218" t="s">
        <v>19</v>
      </c>
      <c r="N166" s="219" t="s">
        <v>47</v>
      </c>
      <c r="O166" s="83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422</v>
      </c>
      <c r="AT166" s="222" t="s">
        <v>172</v>
      </c>
      <c r="AU166" s="222" t="s">
        <v>85</v>
      </c>
      <c r="AY166" s="16" t="s">
        <v>170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83</v>
      </c>
      <c r="BK166" s="223">
        <f>ROUND(I166*H166,2)</f>
        <v>0</v>
      </c>
      <c r="BL166" s="16" t="s">
        <v>422</v>
      </c>
      <c r="BM166" s="222" t="s">
        <v>1196</v>
      </c>
    </row>
    <row r="167" s="2" customFormat="1">
      <c r="A167" s="37"/>
      <c r="B167" s="38"/>
      <c r="C167" s="39"/>
      <c r="D167" s="224" t="s">
        <v>179</v>
      </c>
      <c r="E167" s="39"/>
      <c r="F167" s="225" t="s">
        <v>435</v>
      </c>
      <c r="G167" s="39"/>
      <c r="H167" s="39"/>
      <c r="I167" s="226"/>
      <c r="J167" s="39"/>
      <c r="K167" s="39"/>
      <c r="L167" s="43"/>
      <c r="M167" s="227"/>
      <c r="N167" s="22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179</v>
      </c>
      <c r="AU167" s="16" t="s">
        <v>85</v>
      </c>
    </row>
    <row r="168" s="2" customFormat="1" ht="16.5" customHeight="1">
      <c r="A168" s="37"/>
      <c r="B168" s="38"/>
      <c r="C168" s="211" t="s">
        <v>322</v>
      </c>
      <c r="D168" s="211" t="s">
        <v>172</v>
      </c>
      <c r="E168" s="212" t="s">
        <v>437</v>
      </c>
      <c r="F168" s="213" t="s">
        <v>438</v>
      </c>
      <c r="G168" s="214" t="s">
        <v>421</v>
      </c>
      <c r="H168" s="215">
        <v>1</v>
      </c>
      <c r="I168" s="216"/>
      <c r="J168" s="217">
        <f>ROUND(I168*H168,2)</f>
        <v>0</v>
      </c>
      <c r="K168" s="213" t="s">
        <v>176</v>
      </c>
      <c r="L168" s="43"/>
      <c r="M168" s="218" t="s">
        <v>19</v>
      </c>
      <c r="N168" s="219" t="s">
        <v>47</v>
      </c>
      <c r="O168" s="83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422</v>
      </c>
      <c r="AT168" s="222" t="s">
        <v>172</v>
      </c>
      <c r="AU168" s="222" t="s">
        <v>85</v>
      </c>
      <c r="AY168" s="16" t="s">
        <v>170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83</v>
      </c>
      <c r="BK168" s="223">
        <f>ROUND(I168*H168,2)</f>
        <v>0</v>
      </c>
      <c r="BL168" s="16" t="s">
        <v>422</v>
      </c>
      <c r="BM168" s="222" t="s">
        <v>1197</v>
      </c>
    </row>
    <row r="169" s="2" customFormat="1">
      <c r="A169" s="37"/>
      <c r="B169" s="38"/>
      <c r="C169" s="39"/>
      <c r="D169" s="224" t="s">
        <v>179</v>
      </c>
      <c r="E169" s="39"/>
      <c r="F169" s="225" t="s">
        <v>440</v>
      </c>
      <c r="G169" s="39"/>
      <c r="H169" s="39"/>
      <c r="I169" s="226"/>
      <c r="J169" s="39"/>
      <c r="K169" s="39"/>
      <c r="L169" s="43"/>
      <c r="M169" s="227"/>
      <c r="N169" s="22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179</v>
      </c>
      <c r="AU169" s="16" t="s">
        <v>85</v>
      </c>
    </row>
    <row r="170" s="2" customFormat="1" ht="16.5" customHeight="1">
      <c r="A170" s="37"/>
      <c r="B170" s="38"/>
      <c r="C170" s="211" t="s">
        <v>328</v>
      </c>
      <c r="D170" s="211" t="s">
        <v>172</v>
      </c>
      <c r="E170" s="212" t="s">
        <v>442</v>
      </c>
      <c r="F170" s="213" t="s">
        <v>443</v>
      </c>
      <c r="G170" s="214" t="s">
        <v>421</v>
      </c>
      <c r="H170" s="215">
        <v>1</v>
      </c>
      <c r="I170" s="216"/>
      <c r="J170" s="217">
        <f>ROUND(I170*H170,2)</f>
        <v>0</v>
      </c>
      <c r="K170" s="213" t="s">
        <v>176</v>
      </c>
      <c r="L170" s="43"/>
      <c r="M170" s="218" t="s">
        <v>19</v>
      </c>
      <c r="N170" s="219" t="s">
        <v>47</v>
      </c>
      <c r="O170" s="83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422</v>
      </c>
      <c r="AT170" s="222" t="s">
        <v>172</v>
      </c>
      <c r="AU170" s="222" t="s">
        <v>85</v>
      </c>
      <c r="AY170" s="16" t="s">
        <v>170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83</v>
      </c>
      <c r="BK170" s="223">
        <f>ROUND(I170*H170,2)</f>
        <v>0</v>
      </c>
      <c r="BL170" s="16" t="s">
        <v>422</v>
      </c>
      <c r="BM170" s="222" t="s">
        <v>1198</v>
      </c>
    </row>
    <row r="171" s="2" customFormat="1">
      <c r="A171" s="37"/>
      <c r="B171" s="38"/>
      <c r="C171" s="39"/>
      <c r="D171" s="224" t="s">
        <v>179</v>
      </c>
      <c r="E171" s="39"/>
      <c r="F171" s="225" t="s">
        <v>445</v>
      </c>
      <c r="G171" s="39"/>
      <c r="H171" s="39"/>
      <c r="I171" s="226"/>
      <c r="J171" s="39"/>
      <c r="K171" s="39"/>
      <c r="L171" s="43"/>
      <c r="M171" s="227"/>
      <c r="N171" s="228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179</v>
      </c>
      <c r="AU171" s="16" t="s">
        <v>85</v>
      </c>
    </row>
    <row r="172" s="12" customFormat="1" ht="22.8" customHeight="1">
      <c r="A172" s="12"/>
      <c r="B172" s="195"/>
      <c r="C172" s="196"/>
      <c r="D172" s="197" t="s">
        <v>75</v>
      </c>
      <c r="E172" s="209" t="s">
        <v>446</v>
      </c>
      <c r="F172" s="209" t="s">
        <v>447</v>
      </c>
      <c r="G172" s="196"/>
      <c r="H172" s="196"/>
      <c r="I172" s="199"/>
      <c r="J172" s="210">
        <f>BK172</f>
        <v>0</v>
      </c>
      <c r="K172" s="196"/>
      <c r="L172" s="201"/>
      <c r="M172" s="202"/>
      <c r="N172" s="203"/>
      <c r="O172" s="203"/>
      <c r="P172" s="204">
        <f>SUM(P173:P176)</f>
        <v>0</v>
      </c>
      <c r="Q172" s="203"/>
      <c r="R172" s="204">
        <f>SUM(R173:R176)</f>
        <v>0</v>
      </c>
      <c r="S172" s="203"/>
      <c r="T172" s="205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6" t="s">
        <v>200</v>
      </c>
      <c r="AT172" s="207" t="s">
        <v>75</v>
      </c>
      <c r="AU172" s="207" t="s">
        <v>83</v>
      </c>
      <c r="AY172" s="206" t="s">
        <v>170</v>
      </c>
      <c r="BK172" s="208">
        <f>SUM(BK173:BK176)</f>
        <v>0</v>
      </c>
    </row>
    <row r="173" s="2" customFormat="1" ht="16.5" customHeight="1">
      <c r="A173" s="37"/>
      <c r="B173" s="38"/>
      <c r="C173" s="211" t="s">
        <v>334</v>
      </c>
      <c r="D173" s="211" t="s">
        <v>172</v>
      </c>
      <c r="E173" s="212" t="s">
        <v>449</v>
      </c>
      <c r="F173" s="213" t="s">
        <v>450</v>
      </c>
      <c r="G173" s="214" t="s">
        <v>421</v>
      </c>
      <c r="H173" s="215">
        <v>1</v>
      </c>
      <c r="I173" s="216"/>
      <c r="J173" s="217">
        <f>ROUND(I173*H173,2)</f>
        <v>0</v>
      </c>
      <c r="K173" s="213" t="s">
        <v>176</v>
      </c>
      <c r="L173" s="43"/>
      <c r="M173" s="218" t="s">
        <v>19</v>
      </c>
      <c r="N173" s="219" t="s">
        <v>47</v>
      </c>
      <c r="O173" s="83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422</v>
      </c>
      <c r="AT173" s="222" t="s">
        <v>172</v>
      </c>
      <c r="AU173" s="222" t="s">
        <v>85</v>
      </c>
      <c r="AY173" s="16" t="s">
        <v>170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83</v>
      </c>
      <c r="BK173" s="223">
        <f>ROUND(I173*H173,2)</f>
        <v>0</v>
      </c>
      <c r="BL173" s="16" t="s">
        <v>422</v>
      </c>
      <c r="BM173" s="222" t="s">
        <v>1199</v>
      </c>
    </row>
    <row r="174" s="2" customFormat="1">
      <c r="A174" s="37"/>
      <c r="B174" s="38"/>
      <c r="C174" s="39"/>
      <c r="D174" s="224" t="s">
        <v>179</v>
      </c>
      <c r="E174" s="39"/>
      <c r="F174" s="225" t="s">
        <v>452</v>
      </c>
      <c r="G174" s="39"/>
      <c r="H174" s="39"/>
      <c r="I174" s="226"/>
      <c r="J174" s="39"/>
      <c r="K174" s="39"/>
      <c r="L174" s="43"/>
      <c r="M174" s="227"/>
      <c r="N174" s="228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179</v>
      </c>
      <c r="AU174" s="16" t="s">
        <v>85</v>
      </c>
    </row>
    <row r="175" s="2" customFormat="1" ht="16.5" customHeight="1">
      <c r="A175" s="37"/>
      <c r="B175" s="38"/>
      <c r="C175" s="211" t="s">
        <v>340</v>
      </c>
      <c r="D175" s="211" t="s">
        <v>172</v>
      </c>
      <c r="E175" s="212" t="s">
        <v>454</v>
      </c>
      <c r="F175" s="213" t="s">
        <v>455</v>
      </c>
      <c r="G175" s="214" t="s">
        <v>456</v>
      </c>
      <c r="H175" s="215">
        <v>1</v>
      </c>
      <c r="I175" s="216"/>
      <c r="J175" s="217">
        <f>ROUND(I175*H175,2)</f>
        <v>0</v>
      </c>
      <c r="K175" s="213" t="s">
        <v>176</v>
      </c>
      <c r="L175" s="43"/>
      <c r="M175" s="218" t="s">
        <v>19</v>
      </c>
      <c r="N175" s="219" t="s">
        <v>47</v>
      </c>
      <c r="O175" s="83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422</v>
      </c>
      <c r="AT175" s="222" t="s">
        <v>172</v>
      </c>
      <c r="AU175" s="222" t="s">
        <v>85</v>
      </c>
      <c r="AY175" s="16" t="s">
        <v>170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83</v>
      </c>
      <c r="BK175" s="223">
        <f>ROUND(I175*H175,2)</f>
        <v>0</v>
      </c>
      <c r="BL175" s="16" t="s">
        <v>422</v>
      </c>
      <c r="BM175" s="222" t="s">
        <v>1200</v>
      </c>
    </row>
    <row r="176" s="2" customFormat="1">
      <c r="A176" s="37"/>
      <c r="B176" s="38"/>
      <c r="C176" s="39"/>
      <c r="D176" s="224" t="s">
        <v>179</v>
      </c>
      <c r="E176" s="39"/>
      <c r="F176" s="225" t="s">
        <v>458</v>
      </c>
      <c r="G176" s="39"/>
      <c r="H176" s="39"/>
      <c r="I176" s="226"/>
      <c r="J176" s="39"/>
      <c r="K176" s="39"/>
      <c r="L176" s="43"/>
      <c r="M176" s="227"/>
      <c r="N176" s="228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179</v>
      </c>
      <c r="AU176" s="16" t="s">
        <v>85</v>
      </c>
    </row>
    <row r="177" s="12" customFormat="1" ht="22.8" customHeight="1">
      <c r="A177" s="12"/>
      <c r="B177" s="195"/>
      <c r="C177" s="196"/>
      <c r="D177" s="197" t="s">
        <v>75</v>
      </c>
      <c r="E177" s="209" t="s">
        <v>459</v>
      </c>
      <c r="F177" s="209" t="s">
        <v>460</v>
      </c>
      <c r="G177" s="196"/>
      <c r="H177" s="196"/>
      <c r="I177" s="199"/>
      <c r="J177" s="210">
        <f>BK177</f>
        <v>0</v>
      </c>
      <c r="K177" s="196"/>
      <c r="L177" s="201"/>
      <c r="M177" s="202"/>
      <c r="N177" s="203"/>
      <c r="O177" s="203"/>
      <c r="P177" s="204">
        <f>SUM(P178:P179)</f>
        <v>0</v>
      </c>
      <c r="Q177" s="203"/>
      <c r="R177" s="204">
        <f>SUM(R178:R179)</f>
        <v>0</v>
      </c>
      <c r="S177" s="203"/>
      <c r="T177" s="205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6" t="s">
        <v>200</v>
      </c>
      <c r="AT177" s="207" t="s">
        <v>75</v>
      </c>
      <c r="AU177" s="207" t="s">
        <v>83</v>
      </c>
      <c r="AY177" s="206" t="s">
        <v>170</v>
      </c>
      <c r="BK177" s="208">
        <f>SUM(BK178:BK179)</f>
        <v>0</v>
      </c>
    </row>
    <row r="178" s="2" customFormat="1" ht="16.5" customHeight="1">
      <c r="A178" s="37"/>
      <c r="B178" s="38"/>
      <c r="C178" s="211" t="s">
        <v>346</v>
      </c>
      <c r="D178" s="211" t="s">
        <v>172</v>
      </c>
      <c r="E178" s="212" t="s">
        <v>462</v>
      </c>
      <c r="F178" s="213" t="s">
        <v>463</v>
      </c>
      <c r="G178" s="214" t="s">
        <v>421</v>
      </c>
      <c r="H178" s="215">
        <v>2</v>
      </c>
      <c r="I178" s="216"/>
      <c r="J178" s="217">
        <f>ROUND(I178*H178,2)</f>
        <v>0</v>
      </c>
      <c r="K178" s="213" t="s">
        <v>176</v>
      </c>
      <c r="L178" s="43"/>
      <c r="M178" s="218" t="s">
        <v>19</v>
      </c>
      <c r="N178" s="219" t="s">
        <v>47</v>
      </c>
      <c r="O178" s="83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422</v>
      </c>
      <c r="AT178" s="222" t="s">
        <v>172</v>
      </c>
      <c r="AU178" s="222" t="s">
        <v>85</v>
      </c>
      <c r="AY178" s="16" t="s">
        <v>170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83</v>
      </c>
      <c r="BK178" s="223">
        <f>ROUND(I178*H178,2)</f>
        <v>0</v>
      </c>
      <c r="BL178" s="16" t="s">
        <v>422</v>
      </c>
      <c r="BM178" s="222" t="s">
        <v>1201</v>
      </c>
    </row>
    <row r="179" s="2" customFormat="1">
      <c r="A179" s="37"/>
      <c r="B179" s="38"/>
      <c r="C179" s="39"/>
      <c r="D179" s="224" t="s">
        <v>179</v>
      </c>
      <c r="E179" s="39"/>
      <c r="F179" s="225" t="s">
        <v>465</v>
      </c>
      <c r="G179" s="39"/>
      <c r="H179" s="39"/>
      <c r="I179" s="226"/>
      <c r="J179" s="39"/>
      <c r="K179" s="39"/>
      <c r="L179" s="43"/>
      <c r="M179" s="227"/>
      <c r="N179" s="22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179</v>
      </c>
      <c r="AU179" s="16" t="s">
        <v>85</v>
      </c>
    </row>
    <row r="180" s="12" customFormat="1" ht="22.8" customHeight="1">
      <c r="A180" s="12"/>
      <c r="B180" s="195"/>
      <c r="C180" s="196"/>
      <c r="D180" s="197" t="s">
        <v>75</v>
      </c>
      <c r="E180" s="209" t="s">
        <v>466</v>
      </c>
      <c r="F180" s="209" t="s">
        <v>467</v>
      </c>
      <c r="G180" s="196"/>
      <c r="H180" s="196"/>
      <c r="I180" s="199"/>
      <c r="J180" s="210">
        <f>BK180</f>
        <v>0</v>
      </c>
      <c r="K180" s="196"/>
      <c r="L180" s="201"/>
      <c r="M180" s="202"/>
      <c r="N180" s="203"/>
      <c r="O180" s="203"/>
      <c r="P180" s="204">
        <f>SUM(P181:P182)</f>
        <v>0</v>
      </c>
      <c r="Q180" s="203"/>
      <c r="R180" s="204">
        <f>SUM(R181:R182)</f>
        <v>0</v>
      </c>
      <c r="S180" s="203"/>
      <c r="T180" s="205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6" t="s">
        <v>200</v>
      </c>
      <c r="AT180" s="207" t="s">
        <v>75</v>
      </c>
      <c r="AU180" s="207" t="s">
        <v>83</v>
      </c>
      <c r="AY180" s="206" t="s">
        <v>170</v>
      </c>
      <c r="BK180" s="208">
        <f>SUM(BK181:BK182)</f>
        <v>0</v>
      </c>
    </row>
    <row r="181" s="2" customFormat="1" ht="16.5" customHeight="1">
      <c r="A181" s="37"/>
      <c r="B181" s="38"/>
      <c r="C181" s="211" t="s">
        <v>352</v>
      </c>
      <c r="D181" s="211" t="s">
        <v>172</v>
      </c>
      <c r="E181" s="212" t="s">
        <v>469</v>
      </c>
      <c r="F181" s="213" t="s">
        <v>470</v>
      </c>
      <c r="G181" s="214" t="s">
        <v>421</v>
      </c>
      <c r="H181" s="215">
        <v>1</v>
      </c>
      <c r="I181" s="216"/>
      <c r="J181" s="217">
        <f>ROUND(I181*H181,2)</f>
        <v>0</v>
      </c>
      <c r="K181" s="213" t="s">
        <v>176</v>
      </c>
      <c r="L181" s="43"/>
      <c r="M181" s="218" t="s">
        <v>19</v>
      </c>
      <c r="N181" s="219" t="s">
        <v>47</v>
      </c>
      <c r="O181" s="83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422</v>
      </c>
      <c r="AT181" s="222" t="s">
        <v>172</v>
      </c>
      <c r="AU181" s="222" t="s">
        <v>85</v>
      </c>
      <c r="AY181" s="16" t="s">
        <v>170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83</v>
      </c>
      <c r="BK181" s="223">
        <f>ROUND(I181*H181,2)</f>
        <v>0</v>
      </c>
      <c r="BL181" s="16" t="s">
        <v>422</v>
      </c>
      <c r="BM181" s="222" t="s">
        <v>1202</v>
      </c>
    </row>
    <row r="182" s="2" customFormat="1">
      <c r="A182" s="37"/>
      <c r="B182" s="38"/>
      <c r="C182" s="39"/>
      <c r="D182" s="224" t="s">
        <v>179</v>
      </c>
      <c r="E182" s="39"/>
      <c r="F182" s="225" t="s">
        <v>472</v>
      </c>
      <c r="G182" s="39"/>
      <c r="H182" s="39"/>
      <c r="I182" s="226"/>
      <c r="J182" s="39"/>
      <c r="K182" s="39"/>
      <c r="L182" s="43"/>
      <c r="M182" s="227"/>
      <c r="N182" s="22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179</v>
      </c>
      <c r="AU182" s="16" t="s">
        <v>85</v>
      </c>
    </row>
    <row r="183" s="12" customFormat="1" ht="22.8" customHeight="1">
      <c r="A183" s="12"/>
      <c r="B183" s="195"/>
      <c r="C183" s="196"/>
      <c r="D183" s="197" t="s">
        <v>75</v>
      </c>
      <c r="E183" s="209" t="s">
        <v>473</v>
      </c>
      <c r="F183" s="209" t="s">
        <v>474</v>
      </c>
      <c r="G183" s="196"/>
      <c r="H183" s="196"/>
      <c r="I183" s="199"/>
      <c r="J183" s="210">
        <f>BK183</f>
        <v>0</v>
      </c>
      <c r="K183" s="196"/>
      <c r="L183" s="201"/>
      <c r="M183" s="202"/>
      <c r="N183" s="203"/>
      <c r="O183" s="203"/>
      <c r="P183" s="204">
        <f>SUM(P184:P186)</f>
        <v>0</v>
      </c>
      <c r="Q183" s="203"/>
      <c r="R183" s="204">
        <f>SUM(R184:R186)</f>
        <v>0</v>
      </c>
      <c r="S183" s="203"/>
      <c r="T183" s="205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6" t="s">
        <v>200</v>
      </c>
      <c r="AT183" s="207" t="s">
        <v>75</v>
      </c>
      <c r="AU183" s="207" t="s">
        <v>83</v>
      </c>
      <c r="AY183" s="206" t="s">
        <v>170</v>
      </c>
      <c r="BK183" s="208">
        <f>SUM(BK184:BK186)</f>
        <v>0</v>
      </c>
    </row>
    <row r="184" s="2" customFormat="1" ht="16.5" customHeight="1">
      <c r="A184" s="37"/>
      <c r="B184" s="38"/>
      <c r="C184" s="211" t="s">
        <v>359</v>
      </c>
      <c r="D184" s="211" t="s">
        <v>172</v>
      </c>
      <c r="E184" s="212" t="s">
        <v>476</v>
      </c>
      <c r="F184" s="213" t="s">
        <v>474</v>
      </c>
      <c r="G184" s="214" t="s">
        <v>478</v>
      </c>
      <c r="H184" s="215">
        <v>1</v>
      </c>
      <c r="I184" s="216"/>
      <c r="J184" s="217">
        <f>ROUND(I184*H184,2)</f>
        <v>0</v>
      </c>
      <c r="K184" s="213" t="s">
        <v>176</v>
      </c>
      <c r="L184" s="43"/>
      <c r="M184" s="218" t="s">
        <v>19</v>
      </c>
      <c r="N184" s="219" t="s">
        <v>47</v>
      </c>
      <c r="O184" s="83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422</v>
      </c>
      <c r="AT184" s="222" t="s">
        <v>172</v>
      </c>
      <c r="AU184" s="222" t="s">
        <v>85</v>
      </c>
      <c r="AY184" s="16" t="s">
        <v>170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83</v>
      </c>
      <c r="BK184" s="223">
        <f>ROUND(I184*H184,2)</f>
        <v>0</v>
      </c>
      <c r="BL184" s="16" t="s">
        <v>422</v>
      </c>
      <c r="BM184" s="222" t="s">
        <v>1203</v>
      </c>
    </row>
    <row r="185" s="2" customFormat="1">
      <c r="A185" s="37"/>
      <c r="B185" s="38"/>
      <c r="C185" s="39"/>
      <c r="D185" s="224" t="s">
        <v>179</v>
      </c>
      <c r="E185" s="39"/>
      <c r="F185" s="225" t="s">
        <v>480</v>
      </c>
      <c r="G185" s="39"/>
      <c r="H185" s="39"/>
      <c r="I185" s="226"/>
      <c r="J185" s="39"/>
      <c r="K185" s="39"/>
      <c r="L185" s="43"/>
      <c r="M185" s="227"/>
      <c r="N185" s="228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179</v>
      </c>
      <c r="AU185" s="16" t="s">
        <v>85</v>
      </c>
    </row>
    <row r="186" s="2" customFormat="1">
      <c r="A186" s="37"/>
      <c r="B186" s="38"/>
      <c r="C186" s="39"/>
      <c r="D186" s="229" t="s">
        <v>181</v>
      </c>
      <c r="E186" s="39"/>
      <c r="F186" s="230" t="s">
        <v>481</v>
      </c>
      <c r="G186" s="39"/>
      <c r="H186" s="39"/>
      <c r="I186" s="226"/>
      <c r="J186" s="39"/>
      <c r="K186" s="39"/>
      <c r="L186" s="43"/>
      <c r="M186" s="227"/>
      <c r="N186" s="22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181</v>
      </c>
      <c r="AU186" s="16" t="s">
        <v>85</v>
      </c>
    </row>
    <row r="187" s="12" customFormat="1" ht="22.8" customHeight="1">
      <c r="A187" s="12"/>
      <c r="B187" s="195"/>
      <c r="C187" s="196"/>
      <c r="D187" s="197" t="s">
        <v>75</v>
      </c>
      <c r="E187" s="209" t="s">
        <v>482</v>
      </c>
      <c r="F187" s="209" t="s">
        <v>483</v>
      </c>
      <c r="G187" s="196"/>
      <c r="H187" s="196"/>
      <c r="I187" s="199"/>
      <c r="J187" s="210">
        <f>BK187</f>
        <v>0</v>
      </c>
      <c r="K187" s="196"/>
      <c r="L187" s="201"/>
      <c r="M187" s="202"/>
      <c r="N187" s="203"/>
      <c r="O187" s="203"/>
      <c r="P187" s="204">
        <f>SUM(P188:P189)</f>
        <v>0</v>
      </c>
      <c r="Q187" s="203"/>
      <c r="R187" s="204">
        <f>SUM(R188:R189)</f>
        <v>0</v>
      </c>
      <c r="S187" s="203"/>
      <c r="T187" s="205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6" t="s">
        <v>200</v>
      </c>
      <c r="AT187" s="207" t="s">
        <v>75</v>
      </c>
      <c r="AU187" s="207" t="s">
        <v>83</v>
      </c>
      <c r="AY187" s="206" t="s">
        <v>170</v>
      </c>
      <c r="BK187" s="208">
        <f>SUM(BK188:BK189)</f>
        <v>0</v>
      </c>
    </row>
    <row r="188" s="2" customFormat="1" ht="16.5" customHeight="1">
      <c r="A188" s="37"/>
      <c r="B188" s="38"/>
      <c r="C188" s="211" t="s">
        <v>364</v>
      </c>
      <c r="D188" s="211" t="s">
        <v>172</v>
      </c>
      <c r="E188" s="212" t="s">
        <v>485</v>
      </c>
      <c r="F188" s="213" t="s">
        <v>486</v>
      </c>
      <c r="G188" s="214" t="s">
        <v>421</v>
      </c>
      <c r="H188" s="215">
        <v>1</v>
      </c>
      <c r="I188" s="216"/>
      <c r="J188" s="217">
        <f>ROUND(I188*H188,2)</f>
        <v>0</v>
      </c>
      <c r="K188" s="213" t="s">
        <v>176</v>
      </c>
      <c r="L188" s="43"/>
      <c r="M188" s="218" t="s">
        <v>19</v>
      </c>
      <c r="N188" s="219" t="s">
        <v>47</v>
      </c>
      <c r="O188" s="83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422</v>
      </c>
      <c r="AT188" s="222" t="s">
        <v>172</v>
      </c>
      <c r="AU188" s="222" t="s">
        <v>85</v>
      </c>
      <c r="AY188" s="16" t="s">
        <v>170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83</v>
      </c>
      <c r="BK188" s="223">
        <f>ROUND(I188*H188,2)</f>
        <v>0</v>
      </c>
      <c r="BL188" s="16" t="s">
        <v>422</v>
      </c>
      <c r="BM188" s="222" t="s">
        <v>1204</v>
      </c>
    </row>
    <row r="189" s="2" customFormat="1">
      <c r="A189" s="37"/>
      <c r="B189" s="38"/>
      <c r="C189" s="39"/>
      <c r="D189" s="224" t="s">
        <v>179</v>
      </c>
      <c r="E189" s="39"/>
      <c r="F189" s="225" t="s">
        <v>488</v>
      </c>
      <c r="G189" s="39"/>
      <c r="H189" s="39"/>
      <c r="I189" s="226"/>
      <c r="J189" s="39"/>
      <c r="K189" s="39"/>
      <c r="L189" s="43"/>
      <c r="M189" s="241"/>
      <c r="N189" s="242"/>
      <c r="O189" s="243"/>
      <c r="P189" s="243"/>
      <c r="Q189" s="243"/>
      <c r="R189" s="243"/>
      <c r="S189" s="243"/>
      <c r="T189" s="24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179</v>
      </c>
      <c r="AU189" s="16" t="s">
        <v>85</v>
      </c>
    </row>
    <row r="190" s="2" customFormat="1" ht="6.96" customHeight="1">
      <c r="A190" s="37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A12ER/2dCKOB/JBl9kD0EStL0WunBbjryQFd1SLCFRZsSWE1Y89vagpsAj92rWGOySr6coZygc+HsPswDKN30w==" hashValue="BIjBP8WsOI4HJ0GN1NtJ5AvYAuz7lncyr1c92eEMraV5MjiQVXfBRalvaDPv7o1KiVzrXvD6O4C5qSi1lhDEnw==" algorithmName="SHA-512" password="CC35"/>
  <autoFilter ref="C90:K18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561071111"/>
    <hyperlink ref="F99" r:id="rId2" display="https://podminky.urs.cz/item/CS_URS_2023_01/121151124"/>
    <hyperlink ref="F101" r:id="rId3" display="https://podminky.urs.cz/item/CS_URS_2023_01/122251104"/>
    <hyperlink ref="F104" r:id="rId4" display="https://podminky.urs.cz/item/CS_URS_2023_01/122251405"/>
    <hyperlink ref="F107" r:id="rId5" display="https://podminky.urs.cz/item/CS_URS_2023_01/122251403"/>
    <hyperlink ref="F110" r:id="rId6" display="https://podminky.urs.cz/item/CS_URS_2023_01/162351103"/>
    <hyperlink ref="F113" r:id="rId7" display="https://podminky.urs.cz/item/CS_URS_2023_01/162351104"/>
    <hyperlink ref="F115" r:id="rId8" display="https://podminky.urs.cz/item/CS_URS_2023_01/162651112"/>
    <hyperlink ref="F118" r:id="rId9" display="https://podminky.urs.cz/item/CS_URS_2023_01/171152111"/>
    <hyperlink ref="F120" r:id="rId10" display="https://podminky.urs.cz/item/CS_URS_2023_01/171251201"/>
    <hyperlink ref="F123" r:id="rId11" display="https://podminky.urs.cz/item/CS_URS_2023_01/171251201"/>
    <hyperlink ref="F125" r:id="rId12" display="https://podminky.urs.cz/item/CS_URS_2023_01/181101131"/>
    <hyperlink ref="F128" r:id="rId13" display="https://podminky.urs.cz/item/CS_URS_2023_01/181951112"/>
    <hyperlink ref="F131" r:id="rId14" display="https://podminky.urs.cz/item/CS_URS_2023_01/182351123"/>
    <hyperlink ref="F133" r:id="rId15" display="https://podminky.urs.cz/item/CS_URS_2023_01/181351113"/>
    <hyperlink ref="F135" r:id="rId16" display="https://podminky.urs.cz/item/CS_URS_2023_01/181451141"/>
    <hyperlink ref="F139" r:id="rId17" display="https://podminky.urs.cz/item/CS_URS_2023_01/181451311"/>
    <hyperlink ref="F143" r:id="rId18" display="https://podminky.urs.cz/item/CS_URS_2023_01/564752111"/>
    <hyperlink ref="F146" r:id="rId19" display="https://podminky.urs.cz/item/CS_URS_2023_01/564851111"/>
    <hyperlink ref="F149" r:id="rId20" display="https://podminky.urs.cz/item/CS_URS_2023_01/569831111"/>
    <hyperlink ref="F152" r:id="rId21" display="https://podminky.urs.cz/item/CS_URS_2023_01/938902113"/>
    <hyperlink ref="F156" r:id="rId22" display="https://podminky.urs.cz/item/CS_URS_2023_01/998225111"/>
    <hyperlink ref="F160" r:id="rId23" display="https://podminky.urs.cz/item/CS_URS_2023_01/011314000"/>
    <hyperlink ref="F162" r:id="rId24" display="https://podminky.urs.cz/item/CS_URS_2023_01/011701000AD"/>
    <hyperlink ref="F164" r:id="rId25" display="https://podminky.urs.cz/item/CS_URS_2023_01/012103000"/>
    <hyperlink ref="F167" r:id="rId26" display="https://podminky.urs.cz/item/CS_URS_2023_01/012203000"/>
    <hyperlink ref="F169" r:id="rId27" display="https://podminky.urs.cz/item/CS_URS_2023_01/012303000"/>
    <hyperlink ref="F171" r:id="rId28" display="https://podminky.urs.cz/item/CS_URS_2023_01/013254000"/>
    <hyperlink ref="F174" r:id="rId29" display="https://podminky.urs.cz/item/CS_URS_2023_01/032002000"/>
    <hyperlink ref="F176" r:id="rId30" display="https://podminky.urs.cz/item/CS_URS_2023_01/034503000"/>
    <hyperlink ref="F179" r:id="rId31" display="https://podminky.urs.cz/item/CS_URS_2023_01/042903000"/>
    <hyperlink ref="F182" r:id="rId32" display="https://podminky.urs.cz/item/CS_URS_2023_01/062002000"/>
    <hyperlink ref="F185" r:id="rId33" display="https://podminky.urs.cz/item/CS_URS_2023_01/070001000"/>
    <hyperlink ref="F189" r:id="rId34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2023-03-14T15:34:46Z</dcterms:created>
  <dcterms:modified xsi:type="dcterms:W3CDTF">2023-03-14T15:35:03Z</dcterms:modified>
</cp:coreProperties>
</file>