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activeTab="3"/>
  </bookViews>
  <sheets>
    <sheet name="Rekapitulace stavby" sheetId="1" r:id="rId1"/>
    <sheet name="SO-01.1 - Vegetační úprav..." sheetId="2" r:id="rId2"/>
    <sheet name="SO-01.2 - Vegetační úprav..." sheetId="3" r:id="rId3"/>
    <sheet name="SO-01.3 - Vegetační úprav..." sheetId="4" r:id="rId4"/>
    <sheet name="SO-01.4 - Vegetační úprav..." sheetId="5" r:id="rId5"/>
    <sheet name="SO-01.5 - Vegetační úprav..." sheetId="6" r:id="rId6"/>
    <sheet name="SO-01.6 - Vegetační úprav..." sheetId="7" r:id="rId7"/>
    <sheet name="SO-02 - Biotechnické objekty" sheetId="8" r:id="rId8"/>
    <sheet name="SO-03.1 - Odpočinkové mís..." sheetId="9" r:id="rId9"/>
    <sheet name="SO-03.2 - Odpočinkové mís..." sheetId="10" r:id="rId10"/>
    <sheet name="SO-03.3 - Odpočinkové mís..." sheetId="11" r:id="rId11"/>
    <sheet name="VRN - Vedlejší rozpočtové..." sheetId="12" r:id="rId12"/>
    <sheet name="Pokyny pro vyplnění" sheetId="13" r:id="rId13"/>
  </sheets>
  <definedNames>
    <definedName name="_xlnm._FilterDatabase" localSheetId="1" hidden="1">'SO-01.1 - Vegetační úprav...'!$C$87:$K$233</definedName>
    <definedName name="_xlnm._FilterDatabase" localSheetId="2" hidden="1">'SO-01.2 - Vegetační úprav...'!$C$87:$K$147</definedName>
    <definedName name="_xlnm._FilterDatabase" localSheetId="3" hidden="1">'SO-01.3 - Vegetační úprav...'!$C$87:$K$155</definedName>
    <definedName name="_xlnm._FilterDatabase" localSheetId="4" hidden="1">'SO-01.4 - Vegetační úprav...'!$C$87:$K$151</definedName>
    <definedName name="_xlnm._FilterDatabase" localSheetId="5" hidden="1">'SO-01.5 - Vegetační úprav...'!$C$87:$K$155</definedName>
    <definedName name="_xlnm._FilterDatabase" localSheetId="6" hidden="1">'SO-01.6 - Vegetační úprav...'!$C$87:$K$155</definedName>
    <definedName name="_xlnm._FilterDatabase" localSheetId="7" hidden="1">'SO-02 - Biotechnické objekty'!$C$81:$K$94</definedName>
    <definedName name="_xlnm._FilterDatabase" localSheetId="8" hidden="1">'SO-03.1 - Odpočinkové mís...'!$C$90:$K$122</definedName>
    <definedName name="_xlnm._FilterDatabase" localSheetId="9" hidden="1">'SO-03.2 - Odpočinkové mís...'!$C$85:$K$93</definedName>
    <definedName name="_xlnm._FilterDatabase" localSheetId="10" hidden="1">'SO-03.3 - Odpočinkové mís...'!$C$85:$K$93</definedName>
    <definedName name="_xlnm._FilterDatabase" localSheetId="11" hidden="1">'VRN - Vedlejší rozpočtové...'!$C$81:$K$105</definedName>
    <definedName name="_xlnm.Print_Titles" localSheetId="0">'Rekapitulace stavby'!$52:$52</definedName>
    <definedName name="_xlnm.Print_Titles" localSheetId="1">'SO-01.1 - Vegetační úprav...'!$87:$87</definedName>
    <definedName name="_xlnm.Print_Titles" localSheetId="2">'SO-01.2 - Vegetační úprav...'!$87:$87</definedName>
    <definedName name="_xlnm.Print_Titles" localSheetId="3">'SO-01.3 - Vegetační úprav...'!$87:$87</definedName>
    <definedName name="_xlnm.Print_Titles" localSheetId="4">'SO-01.4 - Vegetační úprav...'!$87:$87</definedName>
    <definedName name="_xlnm.Print_Titles" localSheetId="5">'SO-01.5 - Vegetační úprav...'!$87:$87</definedName>
    <definedName name="_xlnm.Print_Titles" localSheetId="6">'SO-01.6 - Vegetační úprav...'!$87:$87</definedName>
    <definedName name="_xlnm.Print_Titles" localSheetId="7">'SO-02 - Biotechnické objekty'!$81:$81</definedName>
    <definedName name="_xlnm.Print_Titles" localSheetId="8">'SO-03.1 - Odpočinkové mís...'!$90:$90</definedName>
    <definedName name="_xlnm.Print_Titles" localSheetId="9">'SO-03.2 - Odpočinkové mís...'!$85:$85</definedName>
    <definedName name="_xlnm.Print_Titles" localSheetId="10">'SO-03.3 - Odpočinkové mís...'!$85:$85</definedName>
    <definedName name="_xlnm.Print_Titles" localSheetId="11">'VRN - Vedlejší rozpočtové...'!$81:$81</definedName>
    <definedName name="_xlnm.Print_Area" localSheetId="1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stavby'!$C$42:$AQ$68</definedName>
    <definedName name="_xlnm.Print_Area" localSheetId="1">'SO-01.1 - Vegetační úprav...'!$C$4:$J$41,'SO-01.1 - Vegetační úprav...'!$C$47:$J$67,'SO-01.1 - Vegetační úprav...'!$C$73:$K$233</definedName>
    <definedName name="_xlnm.Print_Area" localSheetId="2">'SO-01.2 - Vegetační úprav...'!$C$4:$J$41,'SO-01.2 - Vegetační úprav...'!$C$47:$J$67,'SO-01.2 - Vegetační úprav...'!$C$73:$K$147</definedName>
    <definedName name="_xlnm.Print_Area" localSheetId="3">'SO-01.3 - Vegetační úprav...'!$C$4:$J$41,'SO-01.3 - Vegetační úprav...'!$C$47:$J$67,'SO-01.3 - Vegetační úprav...'!$C$73:$K$155</definedName>
    <definedName name="_xlnm.Print_Area" localSheetId="4">'SO-01.4 - Vegetační úprav...'!$C$4:$J$41,'SO-01.4 - Vegetační úprav...'!$C$47:$J$67,'SO-01.4 - Vegetační úprav...'!$C$73:$K$151</definedName>
    <definedName name="_xlnm.Print_Area" localSheetId="5">'SO-01.5 - Vegetační úprav...'!$C$4:$J$41,'SO-01.5 - Vegetační úprav...'!$C$47:$J$67,'SO-01.5 - Vegetační úprav...'!$C$73:$K$155</definedName>
    <definedName name="_xlnm.Print_Area" localSheetId="6">'SO-01.6 - Vegetační úprav...'!$C$4:$J$41,'SO-01.6 - Vegetační úprav...'!$C$47:$J$67,'SO-01.6 - Vegetační úprav...'!$C$73:$K$155</definedName>
    <definedName name="_xlnm.Print_Area" localSheetId="7">'SO-02 - Biotechnické objekty'!$C$4:$J$39,'SO-02 - Biotechnické objekty'!$C$45:$J$63,'SO-02 - Biotechnické objekty'!$C$69:$K$94</definedName>
    <definedName name="_xlnm.Print_Area" localSheetId="8">'SO-03.1 - Odpočinkové mís...'!$C$4:$J$41,'SO-03.1 - Odpočinkové mís...'!$C$47:$J$70,'SO-03.1 - Odpočinkové mís...'!$C$76:$K$122</definedName>
    <definedName name="_xlnm.Print_Area" localSheetId="9">'SO-03.2 - Odpočinkové mís...'!$C$4:$J$41,'SO-03.2 - Odpočinkové mís...'!$C$47:$J$65,'SO-03.2 - Odpočinkové mís...'!$C$71:$K$93</definedName>
    <definedName name="_xlnm.Print_Area" localSheetId="10">'SO-03.3 - Odpočinkové mís...'!$C$4:$J$41,'SO-03.3 - Odpočinkové mís...'!$C$47:$J$65,'SO-03.3 - Odpočinkové mís...'!$C$71:$K$93</definedName>
    <definedName name="_xlnm.Print_Area" localSheetId="11">'VRN - Vedlejší rozpočtové...'!$C$4:$J$39,'VRN - Vedlejší rozpočtové...'!$C$45:$J$63,'VRN - Vedlejší rozpočtové...'!$C$69:$K$105</definedName>
  </definedNames>
  <calcPr calcId="125725"/>
</workbook>
</file>

<file path=xl/calcChain.xml><?xml version="1.0" encoding="utf-8"?>
<calcChain xmlns="http://schemas.openxmlformats.org/spreadsheetml/2006/main">
  <c r="J37" i="12"/>
  <c r="J36"/>
  <c r="AY67" i="1" s="1"/>
  <c r="J35" i="12"/>
  <c r="AX67" i="1"/>
  <c r="BI103" i="12"/>
  <c r="BH103"/>
  <c r="BG103"/>
  <c r="BF103"/>
  <c r="T103"/>
  <c r="T102" s="1"/>
  <c r="R103"/>
  <c r="R102"/>
  <c r="P103"/>
  <c r="P102" s="1"/>
  <c r="BI98"/>
  <c r="BH98"/>
  <c r="BG98"/>
  <c r="BF98"/>
  <c r="T98"/>
  <c r="R98"/>
  <c r="P98"/>
  <c r="BI91"/>
  <c r="BH91"/>
  <c r="BG91"/>
  <c r="BF91"/>
  <c r="T91"/>
  <c r="R91"/>
  <c r="P91"/>
  <c r="BI86"/>
  <c r="BH86"/>
  <c r="BG86"/>
  <c r="BF86"/>
  <c r="T86"/>
  <c r="R86"/>
  <c r="P86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55" s="1"/>
  <c r="J17"/>
  <c r="J12"/>
  <c r="J76" s="1"/>
  <c r="E7"/>
  <c r="E72"/>
  <c r="J39" i="11"/>
  <c r="J38"/>
  <c r="AY66" i="1" s="1"/>
  <c r="J37" i="11"/>
  <c r="AX66" i="1"/>
  <c r="BI90" i="11"/>
  <c r="BH90"/>
  <c r="BG90"/>
  <c r="BF90"/>
  <c r="T90"/>
  <c r="R90"/>
  <c r="P90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 s="1"/>
  <c r="J19"/>
  <c r="J14"/>
  <c r="J56" s="1"/>
  <c r="E7"/>
  <c r="E74" s="1"/>
  <c r="J39" i="10"/>
  <c r="J38"/>
  <c r="AY65" i="1"/>
  <c r="J37" i="10"/>
  <c r="AX65" i="1" s="1"/>
  <c r="BI90" i="10"/>
  <c r="BH90"/>
  <c r="BG90"/>
  <c r="BF90"/>
  <c r="T90"/>
  <c r="R90"/>
  <c r="P90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 s="1"/>
  <c r="J19"/>
  <c r="J14"/>
  <c r="J80"/>
  <c r="E7"/>
  <c r="E74" s="1"/>
  <c r="J39" i="9"/>
  <c r="J38"/>
  <c r="AY64" i="1"/>
  <c r="J37" i="9"/>
  <c r="AX64" i="1" s="1"/>
  <c r="BI120" i="9"/>
  <c r="BH120"/>
  <c r="BG120"/>
  <c r="BF120"/>
  <c r="T120"/>
  <c r="T119"/>
  <c r="T118" s="1"/>
  <c r="R120"/>
  <c r="R119"/>
  <c r="R118"/>
  <c r="P120"/>
  <c r="P119" s="1"/>
  <c r="P118" s="1"/>
  <c r="BI115"/>
  <c r="BH115"/>
  <c r="BG115"/>
  <c r="BF115"/>
  <c r="T115"/>
  <c r="T114" s="1"/>
  <c r="R115"/>
  <c r="R114"/>
  <c r="P115"/>
  <c r="P114" s="1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 s="1"/>
  <c r="J19"/>
  <c r="J14"/>
  <c r="J56" s="1"/>
  <c r="E7"/>
  <c r="E79" s="1"/>
  <c r="J37" i="8"/>
  <c r="J36"/>
  <c r="AY62" i="1"/>
  <c r="J35" i="8"/>
  <c r="AX62" i="1" s="1"/>
  <c r="BI92" i="8"/>
  <c r="BH92"/>
  <c r="BG92"/>
  <c r="BF92"/>
  <c r="T92"/>
  <c r="T91"/>
  <c r="R92"/>
  <c r="R91" s="1"/>
  <c r="P92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 s="1"/>
  <c r="J17"/>
  <c r="J12"/>
  <c r="J76" s="1"/>
  <c r="E7"/>
  <c r="E48" s="1"/>
  <c r="J39" i="7"/>
  <c r="J38"/>
  <c r="AY61" i="1"/>
  <c r="J37" i="7"/>
  <c r="AX61" i="1" s="1"/>
  <c r="BI153" i="7"/>
  <c r="BH153"/>
  <c r="BG153"/>
  <c r="BF153"/>
  <c r="T153"/>
  <c r="T152"/>
  <c r="R153"/>
  <c r="R152" s="1"/>
  <c r="P153"/>
  <c r="P152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 s="1"/>
  <c r="E7"/>
  <c r="E76" s="1"/>
  <c r="J39" i="6"/>
  <c r="J38"/>
  <c r="AY60" i="1" s="1"/>
  <c r="J37" i="6"/>
  <c r="AX60" i="1"/>
  <c r="BI153" i="6"/>
  <c r="BH153"/>
  <c r="BG153"/>
  <c r="BF153"/>
  <c r="T153"/>
  <c r="T152" s="1"/>
  <c r="R153"/>
  <c r="R152"/>
  <c r="P153"/>
  <c r="P152" s="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 s="1"/>
  <c r="J19"/>
  <c r="J14"/>
  <c r="J82"/>
  <c r="E7"/>
  <c r="E76" s="1"/>
  <c r="J39" i="5"/>
  <c r="J38"/>
  <c r="AY59" i="1" s="1"/>
  <c r="J37" i="5"/>
  <c r="AX59" i="1"/>
  <c r="BI149" i="5"/>
  <c r="BH149"/>
  <c r="BG149"/>
  <c r="BF149"/>
  <c r="T149"/>
  <c r="T148" s="1"/>
  <c r="R149"/>
  <c r="R148"/>
  <c r="P149"/>
  <c r="P148" s="1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56" s="1"/>
  <c r="E7"/>
  <c r="E76" s="1"/>
  <c r="J39" i="4"/>
  <c r="J38"/>
  <c r="AY58" i="1" s="1"/>
  <c r="J37" i="4"/>
  <c r="AX58" i="1"/>
  <c r="BI153" i="4"/>
  <c r="BH153"/>
  <c r="BG153"/>
  <c r="BF153"/>
  <c r="T153"/>
  <c r="T152" s="1"/>
  <c r="R153"/>
  <c r="R152"/>
  <c r="P153"/>
  <c r="P152" s="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4"/>
  <c r="BH104"/>
  <c r="BG104"/>
  <c r="BF104"/>
  <c r="T104"/>
  <c r="R104"/>
  <c r="P104"/>
  <c r="BI99"/>
  <c r="BH99"/>
  <c r="F38" s="1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/>
  <c r="E7"/>
  <c r="E76" s="1"/>
  <c r="J39" i="3"/>
  <c r="J38"/>
  <c r="AY57" i="1"/>
  <c r="J37" i="3"/>
  <c r="AX57" i="1" s="1"/>
  <c r="BI145" i="3"/>
  <c r="BH145"/>
  <c r="BG145"/>
  <c r="BF145"/>
  <c r="T145"/>
  <c r="T144"/>
  <c r="R145"/>
  <c r="R144" s="1"/>
  <c r="P145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 s="1"/>
  <c r="J19"/>
  <c r="J14"/>
  <c r="J82" s="1"/>
  <c r="E7"/>
  <c r="E76" s="1"/>
  <c r="J39" i="2"/>
  <c r="J38"/>
  <c r="AY56" i="1" s="1"/>
  <c r="J37" i="2"/>
  <c r="AX56" i="1"/>
  <c r="BI231" i="2"/>
  <c r="BH231"/>
  <c r="BG231"/>
  <c r="BF231"/>
  <c r="T231"/>
  <c r="T230" s="1"/>
  <c r="R231"/>
  <c r="R230"/>
  <c r="P231"/>
  <c r="P230" s="1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60"/>
  <c r="BH160"/>
  <c r="BG160"/>
  <c r="BF160"/>
  <c r="T160"/>
  <c r="R160"/>
  <c r="P160"/>
  <c r="BI157"/>
  <c r="BH157"/>
  <c r="BG157"/>
  <c r="BF157"/>
  <c r="T157"/>
  <c r="R157"/>
  <c r="P157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 s="1"/>
  <c r="E7"/>
  <c r="E50" s="1"/>
  <c r="L50" i="1"/>
  <c r="AM50"/>
  <c r="AM49"/>
  <c r="L49"/>
  <c r="AM47"/>
  <c r="L47"/>
  <c r="L45"/>
  <c r="L44"/>
  <c r="J222" i="2"/>
  <c r="BK218"/>
  <c r="BK209"/>
  <c r="BK111" i="5"/>
  <c r="J148" i="6"/>
  <c r="J131"/>
  <c r="J124"/>
  <c r="J144"/>
  <c r="BK124"/>
  <c r="BK104"/>
  <c r="BK94"/>
  <c r="BK114"/>
  <c r="J99"/>
  <c r="J148" i="7"/>
  <c r="BK144"/>
  <c r="BK128"/>
  <c r="BK103"/>
  <c r="BK94"/>
  <c r="BK91"/>
  <c r="J139"/>
  <c r="BK131"/>
  <c r="J103"/>
  <c r="BK98"/>
  <c r="J91"/>
  <c r="J85" i="8"/>
  <c r="J98" i="9"/>
  <c r="BK120"/>
  <c r="BK109"/>
  <c r="BK106"/>
  <c r="J94"/>
  <c r="J88" i="10"/>
  <c r="BK88" i="11"/>
  <c r="BK103" i="12"/>
  <c r="J91"/>
  <c r="J98"/>
  <c r="BK86"/>
  <c r="J226" i="2"/>
  <c r="J202"/>
  <c r="J199"/>
  <c r="J192"/>
  <c r="BK184"/>
  <c r="J135"/>
  <c r="J126"/>
  <c r="J102"/>
  <c r="J96"/>
  <c r="J231"/>
  <c r="BK226"/>
  <c r="J218"/>
  <c r="J212"/>
  <c r="BK205"/>
  <c r="BK199"/>
  <c r="J184"/>
  <c r="BK181"/>
  <c r="BK160"/>
  <c r="J157"/>
  <c r="J144"/>
  <c r="BK126"/>
  <c r="J122"/>
  <c r="BK111"/>
  <c r="BK99"/>
  <c r="BK96"/>
  <c r="AS55" i="1"/>
  <c r="J140" i="2"/>
  <c r="BK135"/>
  <c r="BK107"/>
  <c r="BK102"/>
  <c r="BK216"/>
  <c r="BK202"/>
  <c r="BK196"/>
  <c r="BK188"/>
  <c r="J181"/>
  <c r="BK174"/>
  <c r="BK144"/>
  <c r="BK140"/>
  <c r="J131"/>
  <c r="J119"/>
  <c r="BK115"/>
  <c r="BK118" i="3"/>
  <c r="BK111"/>
  <c r="BK99"/>
  <c r="BK94"/>
  <c r="BK91"/>
  <c r="BK145"/>
  <c r="BK140"/>
  <c r="J140"/>
  <c r="J135"/>
  <c r="J131"/>
  <c r="BK127"/>
  <c r="BK124"/>
  <c r="J118"/>
  <c r="J111"/>
  <c r="BK104"/>
  <c r="J91"/>
  <c r="BK148" i="4"/>
  <c r="BK144"/>
  <c r="J135"/>
  <c r="BK131"/>
  <c r="BK127"/>
  <c r="BK124"/>
  <c r="BK118"/>
  <c r="BK111"/>
  <c r="J104"/>
  <c r="BK99"/>
  <c r="BK91"/>
  <c r="J91"/>
  <c r="J153"/>
  <c r="J148"/>
  <c r="J144"/>
  <c r="J140"/>
  <c r="BK135"/>
  <c r="J124"/>
  <c r="J118"/>
  <c r="BK114"/>
  <c r="J111"/>
  <c r="J99"/>
  <c r="J94"/>
  <c r="BK149" i="5"/>
  <c r="BK144"/>
  <c r="J140"/>
  <c r="J135"/>
  <c r="J131"/>
  <c r="J127"/>
  <c r="J124"/>
  <c r="J118"/>
  <c r="BK114"/>
  <c r="J111"/>
  <c r="J99"/>
  <c r="BK94"/>
  <c r="J149"/>
  <c r="J144"/>
  <c r="BK135"/>
  <c r="BK131"/>
  <c r="BK124"/>
  <c r="BK118"/>
  <c r="J104"/>
  <c r="BK91"/>
  <c r="J153" i="6"/>
  <c r="J135"/>
  <c r="BK148"/>
  <c r="BK140"/>
  <c r="BK131"/>
  <c r="BK127"/>
  <c r="BK99"/>
  <c r="BK91"/>
  <c r="BK111"/>
  <c r="J104"/>
  <c r="BK153" i="7"/>
  <c r="J131"/>
  <c r="BK122"/>
  <c r="J108"/>
  <c r="J98"/>
  <c r="J144"/>
  <c r="J135"/>
  <c r="J122"/>
  <c r="J118"/>
  <c r="BK108"/>
  <c r="BK88" i="8"/>
  <c r="J88"/>
  <c r="BK85"/>
  <c r="J115" i="9"/>
  <c r="J109"/>
  <c r="BK103"/>
  <c r="BK112"/>
  <c r="J103"/>
  <c r="J90" i="10"/>
  <c r="BK90" i="11"/>
  <c r="BK98" i="12"/>
  <c r="BK91"/>
  <c r="J84"/>
  <c r="BK231" i="2"/>
  <c r="BK212"/>
  <c r="BK99" i="5"/>
  <c r="J140" i="6"/>
  <c r="BK153"/>
  <c r="J111"/>
  <c r="BK118"/>
  <c r="J91"/>
  <c r="BK135" i="7"/>
  <c r="BK118"/>
  <c r="BK148"/>
  <c r="BK115"/>
  <c r="J92" i="8"/>
  <c r="J106" i="9"/>
  <c r="BK115"/>
  <c r="BK98"/>
  <c r="BK88" i="10"/>
  <c r="J90" i="11"/>
  <c r="J103" i="12"/>
  <c r="BK84"/>
  <c r="J216" i="2"/>
  <c r="J196"/>
  <c r="BK178"/>
  <c r="BK119"/>
  <c r="BK91"/>
  <c r="BK222"/>
  <c r="J209"/>
  <c r="J188"/>
  <c r="J174"/>
  <c r="BK131"/>
  <c r="J115"/>
  <c r="J107"/>
  <c r="AS63" i="1"/>
  <c r="BK157" i="2"/>
  <c r="J111"/>
  <c r="J99"/>
  <c r="J205"/>
  <c r="BK192"/>
  <c r="J178"/>
  <c r="J160"/>
  <c r="BK122"/>
  <c r="J91"/>
  <c r="J114" i="3"/>
  <c r="J104"/>
  <c r="J94"/>
  <c r="J145"/>
  <c r="BK135"/>
  <c r="BK131"/>
  <c r="J127"/>
  <c r="J124"/>
  <c r="BK114"/>
  <c r="J99"/>
  <c r="BK153" i="4"/>
  <c r="BK140"/>
  <c r="J131"/>
  <c r="J127"/>
  <c r="J114"/>
  <c r="BK104"/>
  <c r="BK94"/>
  <c r="BK104" i="5"/>
  <c r="J91"/>
  <c r="BK140"/>
  <c r="BK127"/>
  <c r="J114"/>
  <c r="J94"/>
  <c r="BK144" i="6"/>
  <c r="J127"/>
  <c r="BK135"/>
  <c r="J114"/>
  <c r="J118"/>
  <c r="J94"/>
  <c r="BK139" i="7"/>
  <c r="J115"/>
  <c r="J153"/>
  <c r="J128"/>
  <c r="J94"/>
  <c r="BK92" i="8"/>
  <c r="J120" i="9"/>
  <c r="J112"/>
  <c r="BK94"/>
  <c r="BK90" i="10"/>
  <c r="J88" i="11"/>
  <c r="J86" i="12"/>
  <c r="P90" i="2" l="1"/>
  <c r="P89" s="1"/>
  <c r="P88" s="1"/>
  <c r="AU56" i="1" s="1"/>
  <c r="R90" i="2"/>
  <c r="R89" s="1"/>
  <c r="R88" s="1"/>
  <c r="P90" i="3"/>
  <c r="P89"/>
  <c r="P88" s="1"/>
  <c r="AU57" i="1" s="1"/>
  <c r="T90" i="3"/>
  <c r="T89"/>
  <c r="T88" s="1"/>
  <c r="P90" i="4"/>
  <c r="P89" s="1"/>
  <c r="P88" s="1"/>
  <c r="AU58" i="1" s="1"/>
  <c r="T90" i="4"/>
  <c r="T89" s="1"/>
  <c r="T88" s="1"/>
  <c r="P90" i="5"/>
  <c r="P89" s="1"/>
  <c r="P88" s="1"/>
  <c r="AU59" i="1" s="1"/>
  <c r="R90" i="5"/>
  <c r="R89" s="1"/>
  <c r="R88" s="1"/>
  <c r="P90" i="6"/>
  <c r="P89" s="1"/>
  <c r="P88" s="1"/>
  <c r="AU60" i="1" s="1"/>
  <c r="R90" i="6"/>
  <c r="R89" s="1"/>
  <c r="R88" s="1"/>
  <c r="BK90" i="7"/>
  <c r="J90"/>
  <c r="J65" s="1"/>
  <c r="T90"/>
  <c r="T89" s="1"/>
  <c r="T88" s="1"/>
  <c r="P84" i="8"/>
  <c r="P83" s="1"/>
  <c r="P82" s="1"/>
  <c r="AU62" i="1" s="1"/>
  <c r="T84" i="8"/>
  <c r="T83" s="1"/>
  <c r="T82" s="1"/>
  <c r="P93" i="9"/>
  <c r="T93"/>
  <c r="BK102"/>
  <c r="J102" s="1"/>
  <c r="J66" s="1"/>
  <c r="T102"/>
  <c r="P87" i="10"/>
  <c r="P86" s="1"/>
  <c r="AU65" i="1" s="1"/>
  <c r="T87" i="10"/>
  <c r="T86" s="1"/>
  <c r="BK87" i="11"/>
  <c r="J87"/>
  <c r="J64" s="1"/>
  <c r="T87"/>
  <c r="T86" s="1"/>
  <c r="P90" i="12"/>
  <c r="P83" s="1"/>
  <c r="P82" s="1"/>
  <c r="AU67" i="1" s="1"/>
  <c r="R90" i="12"/>
  <c r="R83" s="1"/>
  <c r="R82" s="1"/>
  <c r="BK90" i="2"/>
  <c r="J90"/>
  <c r="J65" s="1"/>
  <c r="T90"/>
  <c r="T89" s="1"/>
  <c r="T88" s="1"/>
  <c r="BK90" i="3"/>
  <c r="J90" s="1"/>
  <c r="J65" s="1"/>
  <c r="R90"/>
  <c r="R89" s="1"/>
  <c r="R88" s="1"/>
  <c r="BK90" i="4"/>
  <c r="J90" s="1"/>
  <c r="J65" s="1"/>
  <c r="R90"/>
  <c r="R89" s="1"/>
  <c r="R88" s="1"/>
  <c r="BK90" i="5"/>
  <c r="BK89" s="1"/>
  <c r="J89" s="1"/>
  <c r="J64" s="1"/>
  <c r="T90"/>
  <c r="T89" s="1"/>
  <c r="T88" s="1"/>
  <c r="BK90" i="6"/>
  <c r="J90"/>
  <c r="J65" s="1"/>
  <c r="T90"/>
  <c r="T89" s="1"/>
  <c r="T88" s="1"/>
  <c r="P90" i="7"/>
  <c r="P89" s="1"/>
  <c r="P88" s="1"/>
  <c r="AU61" i="1" s="1"/>
  <c r="R90" i="7"/>
  <c r="R89" s="1"/>
  <c r="R88" s="1"/>
  <c r="BK84" i="8"/>
  <c r="J84" s="1"/>
  <c r="J61" s="1"/>
  <c r="R84"/>
  <c r="R83"/>
  <c r="R82" s="1"/>
  <c r="BK93" i="9"/>
  <c r="J93" s="1"/>
  <c r="J65" s="1"/>
  <c r="R93"/>
  <c r="P102"/>
  <c r="R102"/>
  <c r="BK87" i="10"/>
  <c r="J87" s="1"/>
  <c r="J64" s="1"/>
  <c r="R87"/>
  <c r="R86"/>
  <c r="P87" i="11"/>
  <c r="P86" s="1"/>
  <c r="AU66" i="1" s="1"/>
  <c r="R87" i="11"/>
  <c r="R86" s="1"/>
  <c r="BK90" i="12"/>
  <c r="J90" s="1"/>
  <c r="J61" s="1"/>
  <c r="T90"/>
  <c r="T83" s="1"/>
  <c r="T82" s="1"/>
  <c r="BK230" i="2"/>
  <c r="BK89" s="1"/>
  <c r="J89" s="1"/>
  <c r="J64" s="1"/>
  <c r="BK148" i="5"/>
  <c r="J148"/>
  <c r="J66" s="1"/>
  <c r="BK152" i="6"/>
  <c r="J152" s="1"/>
  <c r="J66" s="1"/>
  <c r="BK91" i="8"/>
  <c r="J91" s="1"/>
  <c r="J62" s="1"/>
  <c r="BK119" i="9"/>
  <c r="J119" s="1"/>
  <c r="J69" s="1"/>
  <c r="BK102" i="12"/>
  <c r="J102"/>
  <c r="J62" s="1"/>
  <c r="BK144" i="3"/>
  <c r="J144" s="1"/>
  <c r="J66" s="1"/>
  <c r="BK152" i="4"/>
  <c r="J152" s="1"/>
  <c r="J66" s="1"/>
  <c r="BK152" i="7"/>
  <c r="J152" s="1"/>
  <c r="J66" s="1"/>
  <c r="BK114" i="9"/>
  <c r="J114"/>
  <c r="J67" s="1"/>
  <c r="F79" i="12"/>
  <c r="BE98"/>
  <c r="E48"/>
  <c r="J52"/>
  <c r="BE84"/>
  <c r="BE86"/>
  <c r="BE91"/>
  <c r="BE103"/>
  <c r="F59" i="11"/>
  <c r="J80"/>
  <c r="BE90"/>
  <c r="E50"/>
  <c r="BE88"/>
  <c r="E50" i="10"/>
  <c r="J56"/>
  <c r="BE90"/>
  <c r="F59"/>
  <c r="BE88"/>
  <c r="E50" i="9"/>
  <c r="J85"/>
  <c r="BE94"/>
  <c r="BE98"/>
  <c r="BE103"/>
  <c r="BE106"/>
  <c r="BE112"/>
  <c r="F59"/>
  <c r="BE109"/>
  <c r="BE115"/>
  <c r="BE120"/>
  <c r="J52" i="8"/>
  <c r="F55"/>
  <c r="E72"/>
  <c r="BE88"/>
  <c r="BE92"/>
  <c r="BE85"/>
  <c r="J56" i="7"/>
  <c r="F59"/>
  <c r="BE94"/>
  <c r="BE103"/>
  <c r="BE108"/>
  <c r="BE128"/>
  <c r="BE144"/>
  <c r="E50"/>
  <c r="BE91"/>
  <c r="BE98"/>
  <c r="BE115"/>
  <c r="BE118"/>
  <c r="BE122"/>
  <c r="BE131"/>
  <c r="BE135"/>
  <c r="BE139"/>
  <c r="BE148"/>
  <c r="BE153"/>
  <c r="E50" i="6"/>
  <c r="J56"/>
  <c r="F85"/>
  <c r="BE94"/>
  <c r="BE104"/>
  <c r="BE111"/>
  <c r="BE91"/>
  <c r="BE99"/>
  <c r="BE114"/>
  <c r="BE118"/>
  <c r="BE124"/>
  <c r="BE127"/>
  <c r="BE131"/>
  <c r="BE135"/>
  <c r="BE144"/>
  <c r="BE153"/>
  <c r="BE140"/>
  <c r="BE148"/>
  <c r="F59" i="5"/>
  <c r="J82"/>
  <c r="BE104"/>
  <c r="BE114"/>
  <c r="BE118"/>
  <c r="BE124"/>
  <c r="BE127"/>
  <c r="BE131"/>
  <c r="BE135"/>
  <c r="BE140"/>
  <c r="BE144"/>
  <c r="BE149"/>
  <c r="E50"/>
  <c r="BE91"/>
  <c r="BE94"/>
  <c r="BE99"/>
  <c r="BE111"/>
  <c r="BE91" i="4"/>
  <c r="BE104"/>
  <c r="BE114"/>
  <c r="BE144"/>
  <c r="BC58" i="1"/>
  <c r="E50" i="4"/>
  <c r="J56"/>
  <c r="F59"/>
  <c r="BE94"/>
  <c r="BE99"/>
  <c r="BE111"/>
  <c r="BE118"/>
  <c r="BE124"/>
  <c r="BE127"/>
  <c r="BE131"/>
  <c r="BE135"/>
  <c r="BE140"/>
  <c r="BE148"/>
  <c r="BE153"/>
  <c r="E50" i="3"/>
  <c r="F85"/>
  <c r="BE91"/>
  <c r="BE99"/>
  <c r="BE104"/>
  <c r="BE111"/>
  <c r="BE114"/>
  <c r="BE118"/>
  <c r="BE124"/>
  <c r="BE127"/>
  <c r="BE131"/>
  <c r="BE135"/>
  <c r="BE140"/>
  <c r="BE145"/>
  <c r="J56"/>
  <c r="BE94"/>
  <c r="J56" i="2"/>
  <c r="E76"/>
  <c r="BE102"/>
  <c r="BE107"/>
  <c r="BE135"/>
  <c r="BE184"/>
  <c r="BE192"/>
  <c r="BE196"/>
  <c r="BE199"/>
  <c r="BE205"/>
  <c r="F59"/>
  <c r="BE91"/>
  <c r="BE115"/>
  <c r="BE119"/>
  <c r="BE126"/>
  <c r="BE160"/>
  <c r="BE174"/>
  <c r="BE178"/>
  <c r="BE188"/>
  <c r="BE202"/>
  <c r="BE209"/>
  <c r="BE216"/>
  <c r="BE222"/>
  <c r="BE96"/>
  <c r="BE99"/>
  <c r="BE111"/>
  <c r="BE122"/>
  <c r="BE131"/>
  <c r="BE140"/>
  <c r="BE144"/>
  <c r="BE157"/>
  <c r="BE181"/>
  <c r="BE212"/>
  <c r="BE218"/>
  <c r="BE226"/>
  <c r="BE231"/>
  <c r="F37"/>
  <c r="BB56" i="1" s="1"/>
  <c r="J36" i="5"/>
  <c r="AW59" i="1" s="1"/>
  <c r="J36" i="6"/>
  <c r="AW60" i="1" s="1"/>
  <c r="F38" i="7"/>
  <c r="BC61" i="1" s="1"/>
  <c r="F38" i="9"/>
  <c r="BC64" i="1" s="1"/>
  <c r="J36" i="2"/>
  <c r="AW56" i="1" s="1"/>
  <c r="J36" i="3"/>
  <c r="AW57" i="1" s="1"/>
  <c r="J36" i="4"/>
  <c r="AW58" i="1" s="1"/>
  <c r="F36" i="5"/>
  <c r="BA59" i="1" s="1"/>
  <c r="F36" i="6"/>
  <c r="BA60" i="1" s="1"/>
  <c r="J36" i="7"/>
  <c r="AW61" i="1" s="1"/>
  <c r="F37" i="8"/>
  <c r="BD62" i="1" s="1"/>
  <c r="J36" i="9"/>
  <c r="AW64" i="1" s="1"/>
  <c r="F36" i="11"/>
  <c r="BA66" i="1" s="1"/>
  <c r="J34" i="12"/>
  <c r="AW67" i="1" s="1"/>
  <c r="AS54"/>
  <c r="F36" i="3"/>
  <c r="BA57" i="1" s="1"/>
  <c r="F39" i="4"/>
  <c r="BD58" i="1" s="1"/>
  <c r="F38" i="5"/>
  <c r="BC59" i="1" s="1"/>
  <c r="F39" i="6"/>
  <c r="BD60" i="1"/>
  <c r="F34" i="8"/>
  <c r="BA62" i="1" s="1"/>
  <c r="F36" i="9"/>
  <c r="BA64" i="1"/>
  <c r="F39" i="10"/>
  <c r="BD65" i="1" s="1"/>
  <c r="F34" i="12"/>
  <c r="BA67" i="1"/>
  <c r="F38" i="2"/>
  <c r="BC56" i="1" s="1"/>
  <c r="F37" i="4"/>
  <c r="BB58" i="1" s="1"/>
  <c r="F36" i="7"/>
  <c r="BA61" i="1" s="1"/>
  <c r="J34" i="8"/>
  <c r="AW62" i="1"/>
  <c r="F37" i="10"/>
  <c r="BB65" i="1" s="1"/>
  <c r="F36" i="10"/>
  <c r="BA65" i="1"/>
  <c r="F39" i="11"/>
  <c r="BD66" i="1" s="1"/>
  <c r="F37" i="12"/>
  <c r="BD67" i="1"/>
  <c r="F39" i="2"/>
  <c r="BD56" i="1" s="1"/>
  <c r="F38" i="3"/>
  <c r="BC57" i="1"/>
  <c r="F36" i="4"/>
  <c r="BA58" i="1" s="1"/>
  <c r="F39" i="5"/>
  <c r="BD59" i="1"/>
  <c r="F38" i="6"/>
  <c r="BC60" i="1" s="1"/>
  <c r="F37" i="7"/>
  <c r="BB61" i="1"/>
  <c r="F35" i="8"/>
  <c r="BB62" i="1" s="1"/>
  <c r="F37" i="9"/>
  <c r="BB64" i="1"/>
  <c r="J36" i="10"/>
  <c r="AW65" i="1" s="1"/>
  <c r="J36" i="11"/>
  <c r="AW66" i="1"/>
  <c r="F38" i="11"/>
  <c r="BC66" i="1" s="1"/>
  <c r="F36" i="12"/>
  <c r="BC67" i="1"/>
  <c r="F36" i="2"/>
  <c r="BA56" i="1" s="1"/>
  <c r="F37" i="3"/>
  <c r="BB57" i="1"/>
  <c r="F39" i="3"/>
  <c r="BD57" i="1" s="1"/>
  <c r="F37" i="5"/>
  <c r="BB59" i="1"/>
  <c r="F37" i="6"/>
  <c r="BB60" i="1" s="1"/>
  <c r="F39" i="7"/>
  <c r="BD61" i="1"/>
  <c r="F36" i="8"/>
  <c r="BC62" i="1" s="1"/>
  <c r="F39" i="9"/>
  <c r="BD64" i="1"/>
  <c r="F38" i="10"/>
  <c r="BC65" i="1" s="1"/>
  <c r="F37" i="11"/>
  <c r="BB66" i="1"/>
  <c r="F35" i="12"/>
  <c r="BB67" i="1" s="1"/>
  <c r="BK89" i="3" l="1"/>
  <c r="J89" s="1"/>
  <c r="J64" s="1"/>
  <c r="J90" i="5"/>
  <c r="J65" s="1"/>
  <c r="J230" i="2"/>
  <c r="J66" s="1"/>
  <c r="R92" i="9"/>
  <c r="R91"/>
  <c r="T92"/>
  <c r="T91" s="1"/>
  <c r="P92"/>
  <c r="P91"/>
  <c r="AU64" i="1" s="1"/>
  <c r="AU63" s="1"/>
  <c r="BK83" i="12"/>
  <c r="BK82" s="1"/>
  <c r="J82" s="1"/>
  <c r="J59" s="1"/>
  <c r="BK89" i="4"/>
  <c r="J89" s="1"/>
  <c r="J64" s="1"/>
  <c r="BK89" i="6"/>
  <c r="J89" s="1"/>
  <c r="J64" s="1"/>
  <c r="BK89" i="7"/>
  <c r="J89" s="1"/>
  <c r="J64" s="1"/>
  <c r="BK83" i="8"/>
  <c r="J83"/>
  <c r="J60" s="1"/>
  <c r="BK118" i="9"/>
  <c r="J118" s="1"/>
  <c r="J68" s="1"/>
  <c r="BK86" i="10"/>
  <c r="J86" s="1"/>
  <c r="J63" s="1"/>
  <c r="BK86" i="11"/>
  <c r="J86" s="1"/>
  <c r="J63" s="1"/>
  <c r="BK88" i="5"/>
  <c r="J88"/>
  <c r="J63" s="1"/>
  <c r="BK88" i="2"/>
  <c r="J88" s="1"/>
  <c r="J32" s="1"/>
  <c r="AG56" i="1" s="1"/>
  <c r="AU55"/>
  <c r="J35" i="3"/>
  <c r="AV57" i="1" s="1"/>
  <c r="AT57" s="1"/>
  <c r="F35" i="4"/>
  <c r="AZ58" i="1" s="1"/>
  <c r="J35" i="5"/>
  <c r="AV59" i="1" s="1"/>
  <c r="AT59" s="1"/>
  <c r="F35" i="7"/>
  <c r="AZ61" i="1" s="1"/>
  <c r="BD55"/>
  <c r="BB55"/>
  <c r="J35" i="9"/>
  <c r="AV64" i="1" s="1"/>
  <c r="AT64" s="1"/>
  <c r="J35" i="11"/>
  <c r="AV66" i="1" s="1"/>
  <c r="AT66" s="1"/>
  <c r="BD63"/>
  <c r="J33" i="12"/>
  <c r="AV67" i="1" s="1"/>
  <c r="AT67" s="1"/>
  <c r="J35" i="2"/>
  <c r="AV56" i="1"/>
  <c r="AT56" s="1"/>
  <c r="J35" i="4"/>
  <c r="AV58" i="1" s="1"/>
  <c r="AT58" s="1"/>
  <c r="J35" i="6"/>
  <c r="AV60" i="1"/>
  <c r="AT60" s="1"/>
  <c r="BC55"/>
  <c r="AY55" s="1"/>
  <c r="BA55"/>
  <c r="AW55" s="1"/>
  <c r="F35" i="9"/>
  <c r="AZ64" i="1" s="1"/>
  <c r="F35" i="10"/>
  <c r="AZ65" i="1" s="1"/>
  <c r="BB63"/>
  <c r="AX63" s="1"/>
  <c r="BC63"/>
  <c r="AY63" s="1"/>
  <c r="F35" i="2"/>
  <c r="AZ56" i="1" s="1"/>
  <c r="F35" i="6"/>
  <c r="AZ60" i="1" s="1"/>
  <c r="J33" i="8"/>
  <c r="AV62" i="1" s="1"/>
  <c r="AT62" s="1"/>
  <c r="J35" i="10"/>
  <c r="AV65" i="1" s="1"/>
  <c r="AT65" s="1"/>
  <c r="BA63"/>
  <c r="AW63" s="1"/>
  <c r="F35" i="3"/>
  <c r="AZ57" i="1"/>
  <c r="F35" i="5"/>
  <c r="AZ59" i="1" s="1"/>
  <c r="J35" i="7"/>
  <c r="AV61" i="1"/>
  <c r="AT61" s="1"/>
  <c r="F33" i="8"/>
  <c r="AZ62" i="1" s="1"/>
  <c r="F35" i="11"/>
  <c r="AZ66" i="1" s="1"/>
  <c r="F33" i="12"/>
  <c r="AZ67" i="1" s="1"/>
  <c r="BK88" i="3" l="1"/>
  <c r="J88" s="1"/>
  <c r="J32" s="1"/>
  <c r="AG57" i="1" s="1"/>
  <c r="AN57" s="1"/>
  <c r="BK92" i="9"/>
  <c r="BK91" s="1"/>
  <c r="J91" s="1"/>
  <c r="J32" s="1"/>
  <c r="AG64" i="1" s="1"/>
  <c r="BK88" i="4"/>
  <c r="J88" s="1"/>
  <c r="J63" s="1"/>
  <c r="J83" i="12"/>
  <c r="J60" s="1"/>
  <c r="BK88" i="6"/>
  <c r="J88"/>
  <c r="J32" s="1"/>
  <c r="AG60" i="1" s="1"/>
  <c r="BK88" i="7"/>
  <c r="J88" s="1"/>
  <c r="J63" s="1"/>
  <c r="BK82" i="8"/>
  <c r="J82" s="1"/>
  <c r="J30" s="1"/>
  <c r="AG62" i="1" s="1"/>
  <c r="AN56"/>
  <c r="J63" i="2"/>
  <c r="J41"/>
  <c r="J30" i="12"/>
  <c r="AG67" i="1" s="1"/>
  <c r="AZ63"/>
  <c r="AV63" s="1"/>
  <c r="AT63" s="1"/>
  <c r="J32" i="5"/>
  <c r="AG59" i="1" s="1"/>
  <c r="AN59" s="1"/>
  <c r="BB54"/>
  <c r="AX54" s="1"/>
  <c r="AU54"/>
  <c r="J32" i="10"/>
  <c r="AG65" i="1"/>
  <c r="J32" i="11"/>
  <c r="AG66" i="1" s="1"/>
  <c r="AZ55"/>
  <c r="AV55" s="1"/>
  <c r="AT55" s="1"/>
  <c r="BC54"/>
  <c r="AY54" s="1"/>
  <c r="AX55"/>
  <c r="BD54"/>
  <c r="W33" s="1"/>
  <c r="BA54"/>
  <c r="W30" s="1"/>
  <c r="J41" i="3" l="1"/>
  <c r="J92" i="9"/>
  <c r="J64" s="1"/>
  <c r="J63" i="3"/>
  <c r="J39" i="8"/>
  <c r="J41" i="9"/>
  <c r="J41" i="10"/>
  <c r="J41" i="11"/>
  <c r="J41" i="6"/>
  <c r="J39" i="12"/>
  <c r="J59" i="8"/>
  <c r="J63" i="9"/>
  <c r="J63" i="6"/>
  <c r="J41" i="5"/>
  <c r="AN62" i="1"/>
  <c r="AN64"/>
  <c r="AN65"/>
  <c r="AN66"/>
  <c r="AN67"/>
  <c r="AN60"/>
  <c r="J32" i="4"/>
  <c r="AG58" i="1" s="1"/>
  <c r="W32"/>
  <c r="W31"/>
  <c r="J32" i="7"/>
  <c r="AG61" i="1"/>
  <c r="AG63"/>
  <c r="AZ54"/>
  <c r="AV54" s="1"/>
  <c r="AK29" s="1"/>
  <c r="AW54"/>
  <c r="AK30" s="1"/>
  <c r="J41" i="7" l="1"/>
  <c r="J41" i="4"/>
  <c r="AN58" i="1"/>
  <c r="AN61"/>
  <c r="AN63"/>
  <c r="AG55"/>
  <c r="AG54" s="1"/>
  <c r="W29"/>
  <c r="AT54"/>
  <c r="AK26" l="1"/>
  <c r="AK35" s="1"/>
  <c r="AN54"/>
  <c r="AN55"/>
</calcChain>
</file>

<file path=xl/sharedStrings.xml><?xml version="1.0" encoding="utf-8"?>
<sst xmlns="http://schemas.openxmlformats.org/spreadsheetml/2006/main" count="6107" uniqueCount="771">
  <si>
    <t>Export Komplet</t>
  </si>
  <si>
    <t>VZ</t>
  </si>
  <si>
    <t>2.0</t>
  </si>
  <si>
    <t>ZAMOK</t>
  </si>
  <si>
    <t>False</t>
  </si>
  <si>
    <t>{71670109-a63a-415c-9327-2e7cb98a5aa9}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</si>
  <si>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</si>
  <si>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</si>
  <si>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</si>
  <si>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</si>
  <si>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</si>
  <si>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</si>
  <si>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</si>
  <si>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</si>
  <si>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22014_II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</si>
  <si>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</si>
  <si>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</si>
  <si>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Velký Borek - větrolam podél cesty HPC2</t>
  </si>
  <si>
    <t>KSO:</t>
  </si>
  <si>
    <t/>
  </si>
  <si>
    <t>CC-CZ:</t>
  </si>
  <si>
    <t>Místo:</t>
  </si>
  <si>
    <t>Velký Borek</t>
  </si>
  <si>
    <t>Datum:</t>
  </si>
  <si>
    <t>3. 11. 2022</t>
  </si>
  <si>
    <t>Zadavatel:</t>
  </si>
  <si>
    <t>IČ:</t>
  </si>
  <si>
    <t>ČR SPÚ, pobočka Mělník</t>
  </si>
  <si>
    <t>DIČ:</t>
  </si>
  <si>
    <t>Uchazeč:</t>
  </si>
  <si>
    <t>Vyplň údaj</t>
  </si>
  <si>
    <t>Projektant:</t>
  </si>
  <si>
    <t>ATELIER FONTES 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</si>
  <si>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</si>
  <si>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</si>
  <si>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</si>
  <si>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</si>
  <si>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</si>
  <si>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</si>
  <si>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</si>
  <si>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</si>
  <si>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</si>
  <si>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</si>
  <si>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</si>
  <si>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</si>
  <si>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</si>
  <si>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</si>
  <si>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</si>
  <si>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</si>
  <si>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</si>
  <si>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</si>
  <si>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</si>
  <si>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</si>
  <si>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</si>
  <si>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</si>
  <si>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</si>
  <si>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</si>
  <si>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</si>
  <si>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</si>
  <si>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</si>
  <si>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</si>
  <si>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</si>
  <si>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</si>
  <si>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</si>
  <si>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</si>
  <si>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</si>
  <si>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</si>
  <si>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</si>
  <si>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</si>
  <si>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</si>
  <si>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</si>
  <si>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</si>
  <si>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</si>
  <si>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</si>
  <si>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</si>
  <si>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</si>
  <si>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Vegetační úpravy</t>
  </si>
  <si>
    <t>STA</t>
  </si>
  <si>
    <t>1</t>
  </si>
  <si>
    <t>{406fc00c-f9c3-482a-8fab-8808604fe42a}</t>
  </si>
  <si>
    <t>2</t>
  </si>
  <si>
    <t>/</t>
  </si>
  <si>
    <t>SO-01.1</t>
  </si>
  <si>
    <t>Vegetační úpravy - realizace</t>
  </si>
  <si>
    <t>Soupis</t>
  </si>
  <si>
    <t>{62ab0c8f-cd6a-4fae-b926-78f2e9d5cb8a}</t>
  </si>
  <si>
    <t>SO-01.2</t>
  </si>
  <si>
    <t>Vegetační úpravy - následná péče v 1. roce</t>
  </si>
  <si>
    <t>{e76dc1ba-bbda-4276-83a1-8f7a7f025432}</t>
  </si>
  <si>
    <t>SO-01.3</t>
  </si>
  <si>
    <t>Vegetační úpravy - následná péče ve 2. roce</t>
  </si>
  <si>
    <t>{370392a0-19f8-46bd-9a5e-de5a8b521261}</t>
  </si>
  <si>
    <t>SO-01.4</t>
  </si>
  <si>
    <t>Vegetační úpravy - následná péče ve 3. roce</t>
  </si>
  <si>
    <t>{28efd9c9-5f63-41c9-9b0a-1115f55228f8}</t>
  </si>
  <si>
    <t>SO-01.5</t>
  </si>
  <si>
    <t>Vegetační úpravy - následná péče ve 4. roce</t>
  </si>
  <si>
    <t>{3ffc3205-fbad-47f0-ae11-444037572010}</t>
  </si>
  <si>
    <t>SO-01.6</t>
  </si>
  <si>
    <t>Vegetační úpravy - následná péče ve 5. roce</t>
  </si>
  <si>
    <t>{7cfc19f2-0903-4287-a07f-a12833d3eae5}</t>
  </si>
  <si>
    <t>SO-02</t>
  </si>
  <si>
    <t>Biotechnické objekty</t>
  </si>
  <si>
    <t>{291e1d87-847f-4429-a6cd-46fd6cbb0c96}</t>
  </si>
  <si>
    <t>SO-03</t>
  </si>
  <si>
    <t>Odpočinkové místo</t>
  </si>
  <si>
    <t>{6ac5e536-8c70-45af-b081-1e5f5d7c89d2}</t>
  </si>
  <si>
    <t>SO-03.1</t>
  </si>
  <si>
    <t>Odpočinkové místo - realizace</t>
  </si>
  <si>
    <t>{886c4ab1-08e3-404f-8df9-058f3d027c03}</t>
  </si>
  <si>
    <t>SO-03.2</t>
  </si>
  <si>
    <t>Odpočinkové místo - péče ve 3. roce</t>
  </si>
  <si>
    <t>{1312ccd3-f96b-47f6-9140-52a92e8d2798}</t>
  </si>
  <si>
    <t>SO-03.3</t>
  </si>
  <si>
    <t>Odpočinkové místo - péče ve 5. roce</t>
  </si>
  <si>
    <t>{bac1cb0d-7606-4234-9e1b-4ccbbdd336fd}</t>
  </si>
  <si>
    <t>VRN</t>
  </si>
  <si>
    <t>Vedlejší rozpočtové náklady</t>
  </si>
  <si>
    <t>{2f3cac5b-1f4d-479a-bf4e-f9872be88320}</t>
  </si>
  <si>
    <t>KRYCÍ LIST SOUPISU PRACÍ</t>
  </si>
  <si>
    <t>Objekt:</t>
  </si>
  <si>
    <t>SO-01 - Vegetační úpravy</t>
  </si>
  <si>
    <t>Soupis:</t>
  </si>
  <si>
    <t>SO-01.1 - Vegetační úpravy - realizace</t>
  </si>
  <si>
    <t xml:space="preserve"> </t>
  </si>
  <si>
    <t>ATELIER FONTES s.r.o.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</si>
  <si>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</si>
  <si>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</si>
  <si>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</si>
  <si>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</si>
  <si>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</si>
  <si>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</si>
  <si>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</si>
  <si>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</si>
  <si>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</si>
  <si>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</si>
  <si>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</si>
  <si>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</si>
  <si>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</si>
  <si>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</si>
  <si>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</si>
  <si>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</si>
  <si>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</si>
  <si>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</si>
  <si>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</si>
  <si>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</si>
  <si>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</si>
  <si>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</si>
  <si>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</si>
  <si>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</si>
  <si>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</si>
  <si>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119005131</t>
  </si>
  <si>
    <t>Vytyčení výsadeb zapojených nebo v záhonu pl přes 100 m2 s rozmístěním rostlin ve sponu</t>
  </si>
  <si>
    <t>m2</t>
  </si>
  <si>
    <t>CS ÚRS 2022 01</t>
  </si>
  <si>
    <t>4</t>
  </si>
  <si>
    <t>353449823</t>
  </si>
  <si>
    <t>PP</t>
  </si>
  <si>
    <t>Vytyčení výsadeb s rozmístěním rostlin dle projektové dokumentace zapojených nebo v záhonu, plochy přes 100 m2 ve sponu</t>
  </si>
  <si>
    <t>Online PSC</t>
  </si>
  <si>
    <t>https://podminky.urs.cz/item/CS_URS_2022_01/119005131</t>
  </si>
  <si>
    <t>P</t>
  </si>
  <si>
    <t>Poznámka k položce:_x000D_
 plocha všech oplocenek</t>
  </si>
  <si>
    <t>VV</t>
  </si>
  <si>
    <t>218+1153+1180+1178+1178+1160+1160+1152+1192</t>
  </si>
  <si>
    <t>119005153</t>
  </si>
  <si>
    <t>Vytyčení výsadeb s rozmístěním solitérních rostlin přes 10 přes 30 do 50 kusů</t>
  </si>
  <si>
    <t>kus</t>
  </si>
  <si>
    <t>593597083</t>
  </si>
  <si>
    <t>Vytyčení výsadeb s rozmístěním rostlin dle projektové dokumentace solitérních přes 10 do 50 kusů</t>
  </si>
  <si>
    <t>https://podminky.urs.cz/item/CS_URS_2022_01/119005153</t>
  </si>
  <si>
    <t>3</t>
  </si>
  <si>
    <t>183408252</t>
  </si>
  <si>
    <t>Orba střední na hl od 180 do 250 mm na plochách do 1 ha v půdě střední</t>
  </si>
  <si>
    <t>ha</t>
  </si>
  <si>
    <t>918667153</t>
  </si>
  <si>
    <t>Orba na plochách jednotlivě do 1 ha střední, na hloubku od 180 do 250 mm, v půdě střední</t>
  </si>
  <si>
    <t>https://podminky.urs.cz/item/CS_URS_2022_01/183408252</t>
  </si>
  <si>
    <t>183408322</t>
  </si>
  <si>
    <t>Smykování na plochách do 1 ha v půdě střední</t>
  </si>
  <si>
    <t>601474577</t>
  </si>
  <si>
    <t>Smykování na plochách jednotlivě do 1 ha, v půdě střední</t>
  </si>
  <si>
    <t>https://podminky.urs.cz/item/CS_URS_2022_01/183408322</t>
  </si>
  <si>
    <t>Poznámka k položce:_x000D_
provádí se 2x</t>
  </si>
  <si>
    <t>1,1135*2</t>
  </si>
  <si>
    <t>5</t>
  </si>
  <si>
    <t>183551413</t>
  </si>
  <si>
    <t>Úprava půdy rotačním kypřičem do 0,15 m ploch do 5 ha sklonu do 5</t>
  </si>
  <si>
    <t>470898890</t>
  </si>
  <si>
    <t>Úprava zemědělské půdy - orba rotačním kypřičem, hl. do 0,15 m, na ploše jednotlivě do 5 ha, o sklonu do 5°</t>
  </si>
  <si>
    <t>https://podminky.urs.cz/item/CS_URS_2022_01/183551413</t>
  </si>
  <si>
    <t>Poznámka k položce:_x000D_
 při  této operaci bude do půdy zapraven kondicionér</t>
  </si>
  <si>
    <t>6</t>
  </si>
  <si>
    <t>183552513</t>
  </si>
  <si>
    <t>Hnojení vápenatými hnojivy v množství do 2 t/ha ploch do 5 ha sklonu do 5°</t>
  </si>
  <si>
    <t>1987779009</t>
  </si>
  <si>
    <t>Úprava zemědělské půdy - hnojení vápennými hnojivy při dávce do 2 t/ha na ploše jednotlivě do 5 ha, o sklonu do 5°</t>
  </si>
  <si>
    <t>https://podminky.urs.cz/item/CS_URS_2022_01/183552513</t>
  </si>
  <si>
    <t>Poznámka k položce:_x000D_
celoplošná aplikace půdního kondicionéru na bázi silikátů</t>
  </si>
  <si>
    <t>7</t>
  </si>
  <si>
    <t>M</t>
  </si>
  <si>
    <t>026.R4</t>
  </si>
  <si>
    <t>Půdní kondicionér dle TZ</t>
  </si>
  <si>
    <t>kg</t>
  </si>
  <si>
    <t>8</t>
  </si>
  <si>
    <t>-1143863083</t>
  </si>
  <si>
    <t>Poznámka k položce:_x000D_
typu Agrosil, celoplošná aplikace: 10kg/100m2 plochy</t>
  </si>
  <si>
    <t>"plošná aplikace"  11135/100*10</t>
  </si>
  <si>
    <t>181451121</t>
  </si>
  <si>
    <t>Založení lučního trávníku výsevem pl přes 1000 m2 v rovině a ve svahu do 1:5</t>
  </si>
  <si>
    <t>1695751289</t>
  </si>
  <si>
    <t>Založení trávníku na půdě předem připravené plochy přes 1000 m2 výsevem včetně utažení lučního v rovině nebo na svahu do 1:5</t>
  </si>
  <si>
    <t>https://podminky.urs.cz/item/CS_URS_2022_01/181451121</t>
  </si>
  <si>
    <t>9</t>
  </si>
  <si>
    <t>181411.R01</t>
  </si>
  <si>
    <t>Osivo travní dle TZ - sadové mezipásy</t>
  </si>
  <si>
    <t>-1339525950</t>
  </si>
  <si>
    <t>Poznámka k položce:_x000D_
plocha * výsevek,výsevová dávka 30g/m2</t>
  </si>
  <si>
    <t>11135*30/1000</t>
  </si>
  <si>
    <t>10</t>
  </si>
  <si>
    <t>183101115</t>
  </si>
  <si>
    <t>Hloubení jamek bez výměny půdy zeminy tř 1 až 4 obj přes 0,125 do 0,4 m3 v rovině a svahu do 1:5</t>
  </si>
  <si>
    <t>-46051773</t>
  </si>
  <si>
    <t>Hloubení jamek pro vysazování rostlin v zemině tř.1 až 4 bez výměny půdy v rovině nebo na svahu do 1:5, objemu přes 0,125 do 0,40 m3</t>
  </si>
  <si>
    <t>https://podminky.urs.cz/item/CS_URS_2022_01/183101115</t>
  </si>
  <si>
    <t>Poznámka k položce:_x000D_
jamka 0,196 m3</t>
  </si>
  <si>
    <t>"pro výsadbu vzrostlých stromů OK 8/10" 2</t>
  </si>
  <si>
    <t>11</t>
  </si>
  <si>
    <t>183111114</t>
  </si>
  <si>
    <t>Hloubení jamek bez výměny půdy zeminy tř 1 až 4 obj přes 0,01 do 0,02 m3 v rovině a svahu do 1:5</t>
  </si>
  <si>
    <t>1978755547</t>
  </si>
  <si>
    <t>Hloubení jamek pro vysazování rostlin v zemině tř.1 až 4 bez výměny půdy v rovině nebo na svahu do 1:5, objemu přes 0,01 do 0,02 m3</t>
  </si>
  <si>
    <t>https://podminky.urs.cz/item/CS_URS_2022_01/183111114</t>
  </si>
  <si>
    <t>Poznámka k položce:_x000D_
jamka 0,016 m3</t>
  </si>
  <si>
    <t>12</t>
  </si>
  <si>
    <t>183101113</t>
  </si>
  <si>
    <t>Hloubení jamek bez výměny půdy zeminy tř 1 až 4 obj přes 0,02 do 0,05 m3 v rovině a svahu do 1:5</t>
  </si>
  <si>
    <t>866702692</t>
  </si>
  <si>
    <t>Hloubení jamek pro vysazování rostlin v zemině tř.1 až 4 bez výměny půdy v rovině nebo na svahu do 1:5, objemu přes 0,02 do 0,05 m3</t>
  </si>
  <si>
    <t>https://podminky.urs.cz/item/CS_URS_2022_01/183101113</t>
  </si>
  <si>
    <t>Poznámka k položce:_x000D_
jamka 0,037 m3</t>
  </si>
  <si>
    <t>"pro výsadbu poloodrostků" 622</t>
  </si>
  <si>
    <t>13</t>
  </si>
  <si>
    <t>184102110</t>
  </si>
  <si>
    <t>Výsadba dřeviny s balem D do 0,1 m do jamky se zalitím v rovině a svahu do 1:5</t>
  </si>
  <si>
    <t>-177081888</t>
  </si>
  <si>
    <t>Výsadba dřeviny s balem do předem vyhloubené jamky se zalitím v rovině nebo na svahu do 1:5, při průměru balu do 100 mm</t>
  </si>
  <si>
    <t>https://podminky.urs.cz/item/CS_URS_2022_01/184102110</t>
  </si>
  <si>
    <t>"keře" 755</t>
  </si>
  <si>
    <t>14</t>
  </si>
  <si>
    <t>02608.R02</t>
  </si>
  <si>
    <t>Listnaté keře, kontejner, výška 60/100 cm</t>
  </si>
  <si>
    <t>-534598933</t>
  </si>
  <si>
    <t>"Růže šípková" 122</t>
  </si>
  <si>
    <t>"kalina tušalaj" 82</t>
  </si>
  <si>
    <t>"hlohy obecný / jednosemenný"  102</t>
  </si>
  <si>
    <t>"Slivoň trnka" 89</t>
  </si>
  <si>
    <t>"ptačí zob obecný" 40</t>
  </si>
  <si>
    <t>"brslen evropský " 122</t>
  </si>
  <si>
    <t>"líska obecná" 13</t>
  </si>
  <si>
    <t>"řešetlák počistivý " 119</t>
  </si>
  <si>
    <t>"svída krvavá" 31</t>
  </si>
  <si>
    <t>"zimolez obecný" 35</t>
  </si>
  <si>
    <t>Součet</t>
  </si>
  <si>
    <t>184102111</t>
  </si>
  <si>
    <t>Výsadba dřeviny s balem D přes 0,1 do 0,2 m do jamky se zalitím v rovině a svahu do 1:5</t>
  </si>
  <si>
    <t>1235068801</t>
  </si>
  <si>
    <t>Výsadba dřeviny s balem do předem vyhloubené jamky se zalitím v rovině nebo na svahu do 1:5, při průměru balu přes 100 do 200 mm</t>
  </si>
  <si>
    <t>https://podminky.urs.cz/item/CS_URS_2022_01/184102111</t>
  </si>
  <si>
    <t>16</t>
  </si>
  <si>
    <t>02601.R</t>
  </si>
  <si>
    <t>Sazenice dřevin listnaté, poloodrostky 0,8 - 1,2 m, obalované</t>
  </si>
  <si>
    <t>978306335</t>
  </si>
  <si>
    <t>"lípa malolistá" 105</t>
  </si>
  <si>
    <t>"habr obecný" 96</t>
  </si>
  <si>
    <t>"javor babyka" 96</t>
  </si>
  <si>
    <t>"javor mléč" 107</t>
  </si>
  <si>
    <t>"dub zimní"47</t>
  </si>
  <si>
    <t>"topol osika" 41</t>
  </si>
  <si>
    <t>"třešeň ptačí" 66</t>
  </si>
  <si>
    <t>"jabloň domácí" 10</t>
  </si>
  <si>
    <t>"hrušeň obecná" 10</t>
  </si>
  <si>
    <t>"jeřáb břek" 13</t>
  </si>
  <si>
    <t>"jeřáb obecný" 31</t>
  </si>
  <si>
    <t>17</t>
  </si>
  <si>
    <t>184102112</t>
  </si>
  <si>
    <t>Výsadba dřeviny s balem D přes 0,2 do 0,3 m do jamky se zalitím v rovině a svahu do 1:5</t>
  </si>
  <si>
    <t>-153339993</t>
  </si>
  <si>
    <t>Výsadba dřeviny s balem do předem vyhloubené jamky se zalitím v rovině nebo na svahu do 1:5, při průměru balu přes 200 do 300 mm</t>
  </si>
  <si>
    <t>https://podminky.urs.cz/item/CS_URS_2022_01/184102112</t>
  </si>
  <si>
    <t>Poznámka k položce:_x000D_
OK 8/10</t>
  </si>
  <si>
    <t>18</t>
  </si>
  <si>
    <t>02605.R</t>
  </si>
  <si>
    <t>Vzrostlé stromy OK 8/10, ZB</t>
  </si>
  <si>
    <t>170246365</t>
  </si>
  <si>
    <t>"javor babyka, OK 8/10, ZB" 2</t>
  </si>
  <si>
    <t>19</t>
  </si>
  <si>
    <t>184215412</t>
  </si>
  <si>
    <t>Zhotovení závlahové mísy dřevin D přes 0,5 do 1,0 m v rovině nebo na svahu do 1:5</t>
  </si>
  <si>
    <t>-1187888359</t>
  </si>
  <si>
    <t>Zhotovení závlahové mísy u solitérních dřevin v rovině nebo na svahu do 1:5, o průměru mísy přes 0,5 do 1 m</t>
  </si>
  <si>
    <t>https://podminky.urs.cz/item/CS_URS_2022_01/184215412</t>
  </si>
  <si>
    <t>20</t>
  </si>
  <si>
    <t>026.R3</t>
  </si>
  <si>
    <t>Aplikace půdního kondicionéru či pomocné půdní látky při výsadbě dřeviny</t>
  </si>
  <si>
    <t>-693264700</t>
  </si>
  <si>
    <t xml:space="preserve">Poznámka k položce:_x000D_
aplikace a promíšení se zeminou: _x000D_
- půdního kondicionéru na bázi silikátů_x000D_
- granulovaného hydrosorbentu_x000D_
- hydroabsorbentu do výsadbové jámy, _x000D_
</t>
  </si>
  <si>
    <t>"stromy, keře" 622+755+2</t>
  </si>
  <si>
    <t>026.R4.1</t>
  </si>
  <si>
    <t>-1178642377</t>
  </si>
  <si>
    <t>Poznámka k položce:_x000D_
na bázi silikátů (typu Agrosil)</t>
  </si>
  <si>
    <t>"ke každé sazenici dle TZ,  15g ke keři, 40g ke stromu, 200g k OK 8/10" 2*0.2+622*0.04+755*0.015</t>
  </si>
  <si>
    <t>22</t>
  </si>
  <si>
    <t>026.R5</t>
  </si>
  <si>
    <t>Granulovaný hydroabsorbent do výsadbové jámy dle TZ</t>
  </si>
  <si>
    <t>1981600277</t>
  </si>
  <si>
    <t>Poznámka k položce:_x000D_
příčně zesíťovaný polyakrylát draselný (typu hydrogel)</t>
  </si>
  <si>
    <t>"HYDROABSORBENT : 10g ke keři, 30g ke stromu, 160g na soliter"(755*10+622*30+2*160)/1000</t>
  </si>
  <si>
    <t>23</t>
  </si>
  <si>
    <t>348951270.R</t>
  </si>
  <si>
    <t>Oplocení lesních kultur dřevěnými kůly s pletivem, kůly průměru  120-150 mm, v osové vzdálenosti 3 m, oplocení výšky 1,6 m, dle TZ</t>
  </si>
  <si>
    <t>m</t>
  </si>
  <si>
    <t>678932594</t>
  </si>
  <si>
    <t>Oplocení lesních kultur dřevěnými kůly s pletivem, kůly průměru 120-150 mm, v osové vzdálenosti 3 m, oplocení výšky 1,6 m, dle TZ</t>
  </si>
  <si>
    <t>62+190+192+192+192+190+190+190+196</t>
  </si>
  <si>
    <t>24</t>
  </si>
  <si>
    <t>348951271.R</t>
  </si>
  <si>
    <t>Vrata do oplocení kultur pro vjezd techniky,šíře min. 2,5 m</t>
  </si>
  <si>
    <t>-139085478</t>
  </si>
  <si>
    <t>Vrata do oplocení kultur pro vjezd techniky, šíře min. 2,5 m</t>
  </si>
  <si>
    <t xml:space="preserve">Poznámka k položce:_x000D_
oplocenky 1-9, každá 2 vrata </t>
  </si>
  <si>
    <t>25</t>
  </si>
  <si>
    <t>184. R09</t>
  </si>
  <si>
    <t xml:space="preserve">Natření kmene dřeviny proti korní spále včetně materiálu (speciální nátěr) </t>
  </si>
  <si>
    <t>-1246312183</t>
  </si>
  <si>
    <t>Poznámka k položce:_x000D_
materiál: ochranný nátěr na kmeny proti korní spále způsobené teplotními vlivy</t>
  </si>
  <si>
    <t>26</t>
  </si>
  <si>
    <t>184215112.R</t>
  </si>
  <si>
    <t>Ukotvení kmene dřevin jedním kůlem D do 0,1 m dl přes 1 do 2 m</t>
  </si>
  <si>
    <t>-1712791202</t>
  </si>
  <si>
    <t>Ukotvení dřeviny kůly jedním kůlem, délky přes 1 do 2 m</t>
  </si>
  <si>
    <t>Poznámka k položce:_x000D_
bambusovým kůlem, včetně vyvázání dřeviny</t>
  </si>
  <si>
    <t>622</t>
  </si>
  <si>
    <t>27</t>
  </si>
  <si>
    <t>60591.R01.1</t>
  </si>
  <si>
    <t>Vyvazovací kůl ke dřevinám bambusový, délka 1,8 m, průměr 15-20mm</t>
  </si>
  <si>
    <t>1658688293</t>
  </si>
  <si>
    <t>28</t>
  </si>
  <si>
    <t>184215133</t>
  </si>
  <si>
    <t>Ukotvení kmene dřevin třemi kůly D do 0,1 m dl přes 2 do 3 m</t>
  </si>
  <si>
    <t>1937164434</t>
  </si>
  <si>
    <t>Ukotvení dřeviny kůly třemi kůly, délky přes 2 do 3 m</t>
  </si>
  <si>
    <t>https://podminky.urs.cz/item/CS_URS_2022_01/184215133</t>
  </si>
  <si>
    <t xml:space="preserve">Poznámka k položce:_x000D_
bude navíc opatřeno pletivem 160/23/15 upevněný vně kůlů (samost. položka), dle TZ, stromy mimo oplocenky </t>
  </si>
  <si>
    <t>29</t>
  </si>
  <si>
    <t>60591255</t>
  </si>
  <si>
    <t>kůl vyvazovací dřevěný impregnovaný D 8cm dl 2,5m</t>
  </si>
  <si>
    <t>-1274188745</t>
  </si>
  <si>
    <t>30</t>
  </si>
  <si>
    <t>184911431</t>
  </si>
  <si>
    <t>Mulčování rostlin kůrou tl přes 0,1 do 0,15 m v rovině a svahu do 1:5</t>
  </si>
  <si>
    <t>-940814436</t>
  </si>
  <si>
    <t>Mulčování vysazených rostlin mulčovací kůrou, tl. přes 100 do 150 mm v rovině nebo na svahu do 1:5</t>
  </si>
  <si>
    <t>https://podminky.urs.cz/item/CS_URS_2022_01/184911431</t>
  </si>
  <si>
    <t>10+66.4+68+68+68+67.2+67.2+67.2+68.8+1.6</t>
  </si>
  <si>
    <t>31</t>
  </si>
  <si>
    <t>103911.R</t>
  </si>
  <si>
    <t>Kůrodřevní hmota pro mulčování rostlin</t>
  </si>
  <si>
    <t>m3</t>
  </si>
  <si>
    <t>-1660344202</t>
  </si>
  <si>
    <t>Poznámka k položce:_x000D_
tloušťka vrstvy 15 cm, výpočet plocha*objem</t>
  </si>
  <si>
    <t>552,4*0.15</t>
  </si>
  <si>
    <t>32</t>
  </si>
  <si>
    <t>913312111</t>
  </si>
  <si>
    <t>Hraniční značka dřevěný kůl</t>
  </si>
  <si>
    <t>1788265101</t>
  </si>
  <si>
    <t>https://podminky.urs.cz/item/CS_URS_2022_01/913312111</t>
  </si>
  <si>
    <t>Poznámka k položce:_x000D_
materiál: hraniční značka železničný pražec dřevěný,  150x260x2600 - lze nahradit velkými kameny viz TZ</t>
  </si>
  <si>
    <t>998</t>
  </si>
  <si>
    <t>Přesun hmot</t>
  </si>
  <si>
    <t>33</t>
  </si>
  <si>
    <t>998231311</t>
  </si>
  <si>
    <t>Přesun hmot pro sadovnické a krajinářské úpravy vodorovně do 5000 m</t>
  </si>
  <si>
    <t>t</t>
  </si>
  <si>
    <t>1598038422</t>
  </si>
  <si>
    <t>Přesun hmot pro sadovnické a krajinářské úpravy - strojně dopravní vzdálenost do 5000 m</t>
  </si>
  <si>
    <t>https://podminky.urs.cz/item/CS_URS_2022_01/998231311</t>
  </si>
  <si>
    <t>SO-01.2 - Vegetační úpravy - následná péče v 1. roce</t>
  </si>
  <si>
    <t>184. R99</t>
  </si>
  <si>
    <t>Dosadba uhynulých dřevin 10% původního počtu</t>
  </si>
  <si>
    <t>-1768042855</t>
  </si>
  <si>
    <t>Poznámka k položce:_x000D_
- odstranění uhynulé rostliny_x000D_
- hloubení jamky pro výsadbu_x000D_
- výsadby dřeviny se zalitím_x000D_
- sadební materiál_x000D_
- znovu vyvázání dřeviny úvazkem ke stávajícímu kůlu_x000D_
-  vytvoření závlalhové mísy, přihrnutí mulčovací hmoty</t>
  </si>
  <si>
    <t>184851617</t>
  </si>
  <si>
    <t>Strojní ožínání sazenic v pruzích sklon do 1:5 při viditelnosti střední, výšky přes 60 cm</t>
  </si>
  <si>
    <t>-598968195</t>
  </si>
  <si>
    <t>https://podminky.urs.cz/item/CS_URS_2022_01/184851617</t>
  </si>
  <si>
    <t>Poznámka k položce:_x000D_
plocha všech oplocenek, včetně přihrabání pokosené hmoty k sazenicím a vytvoření vrstvy mulče, 3x ročně</t>
  </si>
  <si>
    <t>(218+1153+1180+1178+1178+1160+1160+1152+1192)*3/10000</t>
  </si>
  <si>
    <t>185804213</t>
  </si>
  <si>
    <t>Vypletí záhonu dřevin soliterních s naložením a odvozem odpadu do 20 km v rovině a svahu do 1:5</t>
  </si>
  <si>
    <t>-1651587023</t>
  </si>
  <si>
    <t>Vypletí v rovině nebo na svahu do 1:5 dřevin solitérních</t>
  </si>
  <si>
    <t>https://podminky.urs.cz/item/CS_URS_2022_01/185804213</t>
  </si>
  <si>
    <t>Poznámka k položce:_x000D_
 2x ročně, s ponecháním hmoty na místě</t>
  </si>
  <si>
    <t>2*2</t>
  </si>
  <si>
    <t>185804312</t>
  </si>
  <si>
    <t>Zalití rostlin vodou plocha přes 20 m2</t>
  </si>
  <si>
    <t>1039135089</t>
  </si>
  <si>
    <t>Zalití rostlin vodou plochy záhonů jednotlivě přes 20 m2</t>
  </si>
  <si>
    <t>https://podminky.urs.cz/item/CS_URS_2022_01/185804312</t>
  </si>
  <si>
    <t>"zálivka stromů 15 x ročně - 20l/strom" 15*622*20/1000</t>
  </si>
  <si>
    <t>"zálivka keřů 15 x ročně - 10l/keř" 15*755*10/1000</t>
  </si>
  <si>
    <t>"zálivka dřevin OK 8/10 15 x ročně - 25l/strom OK 8/10" 15*2*25/1000</t>
  </si>
  <si>
    <t>185851121</t>
  </si>
  <si>
    <t>Dovoz vody pro zálivku rostlin za vzdálenost do 1000 m</t>
  </si>
  <si>
    <t>1754885581</t>
  </si>
  <si>
    <t>Dovoz vody pro zálivku rostlin na vzdálenost do 1000 m</t>
  </si>
  <si>
    <t>https://podminky.urs.cz/item/CS_URS_2022_01/185851121</t>
  </si>
  <si>
    <t>185851129</t>
  </si>
  <si>
    <t>Příplatek k dovozu vody pro zálivku rostlin do 1000 m ZKD 1000 m</t>
  </si>
  <si>
    <t>-279395399</t>
  </si>
  <si>
    <t>Dovoz vody pro zálivku rostlin Příplatek k ceně za každých dalších i započatých 1000 m</t>
  </si>
  <si>
    <t>https://podminky.urs.cz/item/CS_URS_2022_01/185851129</t>
  </si>
  <si>
    <t>10*300,6</t>
  </si>
  <si>
    <t>111151231</t>
  </si>
  <si>
    <t>Pokosení trávníku lučního pl do 10000 m2 s odvozem do 20 km v rovině a svahu do 1:5</t>
  </si>
  <si>
    <t>-1356182280</t>
  </si>
  <si>
    <t>Pokosení trávníku při souvislé ploše přes 1000 do 10000 m2 lučního v rovině nebo svahu do 1:5</t>
  </si>
  <si>
    <t>https://podminky.urs.cz/item/CS_URS_2022_01/111151231</t>
  </si>
  <si>
    <t xml:space="preserve">Poznámka k položce:_x000D_
plocha větrolamu - plochy oplocenek  3x ročně </t>
  </si>
  <si>
    <t xml:space="preserve">s vyhrabáním a přehozením hmoty na plochu mulče v oplocenkách </t>
  </si>
  <si>
    <t>(11135-9571)*3</t>
  </si>
  <si>
    <t>184804119.R</t>
  </si>
  <si>
    <t>Měsiční kontrola a oprava individuální mechanické ochrany sazenic a kotvení</t>
  </si>
  <si>
    <t>-1940711607</t>
  </si>
  <si>
    <t>2*12</t>
  </si>
  <si>
    <t>184804120.R</t>
  </si>
  <si>
    <t>Měsíční kontrola a oprava oplocenek kolem výsadeb</t>
  </si>
  <si>
    <t>813802099</t>
  </si>
  <si>
    <t>Poznámka k položce:_x000D_
délka oplocenek * 12 měsíců</t>
  </si>
  <si>
    <t>1594 * 12</t>
  </si>
  <si>
    <t>184804121.R</t>
  </si>
  <si>
    <t>Kontrola a oprava vyvázání poloodrostků k bambusovým kůlům, 2x ročně včetně materiálu</t>
  </si>
  <si>
    <t>-1073514806</t>
  </si>
  <si>
    <t>Poznámka k položce:_x000D_
plochy 1-9</t>
  </si>
  <si>
    <t>622*2</t>
  </si>
  <si>
    <t>184911421</t>
  </si>
  <si>
    <t>Mulčování rostlin kůrou tl do 0,1 m v rovině a svahu do 1:5</t>
  </si>
  <si>
    <t>-565714660</t>
  </si>
  <si>
    <t>Mulčování vysazených rostlin mulčovací kůrou, tl. do 100 mm v rovině nebo na svahu do 1:5</t>
  </si>
  <si>
    <t>https://podminky.urs.cz/item/CS_URS_2022_01/184911421</t>
  </si>
  <si>
    <t>Poznámka k položce:_x000D_
tloušťka vrstvy 5 cm, individ. chráněné rostliny  mulč s průměrem 0.8m2 +mulč plošný u keřů plochy 7,8,9 +mulč individ. ostatních výsadeb s průměrem 0.4m2</t>
  </si>
  <si>
    <t>-1519939334</t>
  </si>
  <si>
    <t xml:space="preserve">Poznámka k položce:_x000D_
tloušťka vrstvy 5 cm, výpočet plocha*tloušťka_x000D_
</t>
  </si>
  <si>
    <t>552*0,05</t>
  </si>
  <si>
    <t>-1291443176</t>
  </si>
  <si>
    <t>SO-01.3 - Vegetační úpravy - následná péče ve 2. roce</t>
  </si>
  <si>
    <t>-2141403625</t>
  </si>
  <si>
    <t>Poznámka k položce:_x000D_
plocha všech oplocenek, včetně přihrabání pokosené hmoty k sazenicím a vytvoření vrstvy mulče, 2x ročně</t>
  </si>
  <si>
    <t>(218+1153+1180+1178+1178+1160+1160+1152+1192)*2/10000</t>
  </si>
  <si>
    <t xml:space="preserve">Poznámka k položce:_x000D_
plocha větrolamu - plochy oplocenek  2x ročně </t>
  </si>
  <si>
    <t>(11135-9571)*2</t>
  </si>
  <si>
    <t>184852321</t>
  </si>
  <si>
    <t>Řez stromu výchovný špičáků a keřových stromů v do 4 m</t>
  </si>
  <si>
    <t>1200808148</t>
  </si>
  <si>
    <t>Řez stromů prováděný lezeckou technikou výchovný (S-RV) špičáky a keřové stromy, výšky do 4 m</t>
  </si>
  <si>
    <t>https://podminky.urs.cz/item/CS_URS_2022_01/184852321</t>
  </si>
  <si>
    <t>"výchovný řez vzrostlých stromů (babyky)" 2</t>
  </si>
  <si>
    <t>184806111</t>
  </si>
  <si>
    <t>Řez stromů netrnitých průklestem D koruny do 2 m</t>
  </si>
  <si>
    <t>1745948508</t>
  </si>
  <si>
    <t>Řez stromů, keřů nebo růží průklestem stromů netrnitých, o průměru koruny do 2 m</t>
  </si>
  <si>
    <t>https://podminky.urs.cz/item/CS_URS_2022_01/184806111</t>
  </si>
  <si>
    <t>"výchovný řez poloodrostků"622</t>
  </si>
  <si>
    <t>SO-01.4 - Vegetační úpravy - následná péče ve 3. roce</t>
  </si>
  <si>
    <t>2106286147</t>
  </si>
  <si>
    <t>SO-01.5 - Vegetační úpravy - následná péče ve 4. roce</t>
  </si>
  <si>
    <t>257709152</t>
  </si>
  <si>
    <t>-754526587</t>
  </si>
  <si>
    <t>SO-01.6 - Vegetační úpravy - následná péče ve 5. roce</t>
  </si>
  <si>
    <t>612164440</t>
  </si>
  <si>
    <t>18404100.R</t>
  </si>
  <si>
    <t>Revize a výměna vyhnívajících a vylomených částí oplocenek a individuálních ochran dřevin</t>
  </si>
  <si>
    <t>1518957413</t>
  </si>
  <si>
    <t>Poznámka k položce:_x000D_
Provedení a komisionelní předání investorovi na podzim před  dokončením následné péče</t>
  </si>
  <si>
    <t>"všechny oplocenky v m" 1594</t>
  </si>
  <si>
    <t>SO-02 - Biotechnické objekty</t>
  </si>
  <si>
    <t>184906.r01</t>
  </si>
  <si>
    <t>Objekt plazník, biotechnický, dle TZ</t>
  </si>
  <si>
    <t>1376446291</t>
  </si>
  <si>
    <t xml:space="preserve">Poznámka k položce:_x000D_
Zřízení objektu včetně materiálu _x000D_
Plazník: _x000D_
- 4 x kulatina ze dřeva prům. 0,25 m a délce 4,8 m_x000D_
- 2 x kulatina ze dřeva prům. 0,25m a délce 2,8 m_x000D_
- 4 x kůl prům. 0,15 m a délce 1,4 m_x000D_
- větve (klest) o prům do 10 cm a délce od 4 m ve vrstvě do výšky 2 - 3 m přitížené ornicí dv objemu cca 0,25 m3/m2 (lze použít zeminu pro rekultivaci)_x000D_
</t>
  </si>
  <si>
    <t>184910.R</t>
  </si>
  <si>
    <t xml:space="preserve">Dosedací berlička pro ptactvo, dle TZ </t>
  </si>
  <si>
    <t>2132116236</t>
  </si>
  <si>
    <t xml:space="preserve">Poznámka k položce:_x000D_
bidýlko ve tvaru psímene T:_x000D_
- dřevěnná dosedací ploška délky 300mm, tvrdé dřevo ošetřená olejovou lazurou_x000D_
- nosná kovová trubka z pozinkované oceli S235JR průměru 32mm s patkou o délce 800mm _x000D_
- patka zatlučena do země_x000D_
- spojení tyče a dosedací části dvěma vruty_x000D_
</t>
  </si>
  <si>
    <t>-1747837118</t>
  </si>
  <si>
    <t>SO-03 - Odpočinkové místo</t>
  </si>
  <si>
    <t>SO-03.1 - Odpočinkové místo - realizace</t>
  </si>
  <si>
    <t xml:space="preserve">    9 - Ostatní konstrukce a práce, bourání</t>
  </si>
  <si>
    <t xml:space="preserve">    VRN - Vedlejší rozpočtové náklady</t>
  </si>
  <si>
    <t xml:space="preserve">      VRN6 - Územní vlivy</t>
  </si>
  <si>
    <t>111151131</t>
  </si>
  <si>
    <t>Pokosení trávníku lučního pl do 1000 m2 s odvozem do 20 km v rovině a svahu do 1:5</t>
  </si>
  <si>
    <t>-1113086950</t>
  </si>
  <si>
    <t>Pokosení trávníku při souvislé ploše do 1000 m2 lučního v rovině nebo svahu do 1:5</t>
  </si>
  <si>
    <t>https://podminky.urs.cz/item/CS_URS_2022_01/111151131</t>
  </si>
  <si>
    <t>Poznámka k položce:_x000D_
příprava plochy pro odpočinkové místo</t>
  </si>
  <si>
    <t>181951111</t>
  </si>
  <si>
    <t>Úprava pláně v hornině třídy těžitelnosti I skupiny 1 až 3 bez zhutnění strojně</t>
  </si>
  <si>
    <t>1020376755</t>
  </si>
  <si>
    <t>Úprava pláně vyrovnáním výškových rozdílů strojně v hornině třídy těžitelnosti I, skupiny 1 až 3 bez zhutnění</t>
  </si>
  <si>
    <t>https://podminky.urs.cz/item/CS_URS_2022_01/181951111</t>
  </si>
  <si>
    <t>Ostatní konstrukce a práce, bourání</t>
  </si>
  <si>
    <t>936124.R02</t>
  </si>
  <si>
    <t>Zřízení kotevní patky zabetonováním do jámy</t>
  </si>
  <si>
    <t>-322065420</t>
  </si>
  <si>
    <t>Poznámka k položce:_x000D_
- hloubka jámy 0,6 m, průměr 0,25 m_x000D_
- vylití jámy podkladním betonem _x000D_
-  usazení kotevní patky do hloubky 0,4 m</t>
  </si>
  <si>
    <t>54825005:R</t>
  </si>
  <si>
    <t>kotevní patka tvaru U široká 50x50x4,0 16x250mm</t>
  </si>
  <si>
    <t>359919999</t>
  </si>
  <si>
    <t>kotevní patka tvaru U široká 50x50x4,0 16x500mm</t>
  </si>
  <si>
    <t>Poznámka k položce:_x000D_
dle TZ</t>
  </si>
  <si>
    <t>936124.R01</t>
  </si>
  <si>
    <t>Montáž mobiliáře - dopočívadla - dřevěnná konstrukce dle TZ</t>
  </si>
  <si>
    <t>-1139152099</t>
  </si>
  <si>
    <t>Poznámka k položce:_x000D_
montaž na betonové patky do betonu</t>
  </si>
  <si>
    <t>74910.R01</t>
  </si>
  <si>
    <t>Dřevěné odpočívadlo - přístřešek - dvě lavičky a stříška dle TZ</t>
  </si>
  <si>
    <t>1665460993</t>
  </si>
  <si>
    <t>-1340989522</t>
  </si>
  <si>
    <t>VRN6</t>
  </si>
  <si>
    <t>Územní vlivy</t>
  </si>
  <si>
    <t>065002000</t>
  </si>
  <si>
    <t>Mimostaveništní doprava materiálů - přeprava výrobku odpočívadla na lokalitu</t>
  </si>
  <si>
    <t>1024</t>
  </si>
  <si>
    <t>434593303</t>
  </si>
  <si>
    <t>https://podminky.urs.cz/item/CS_URS_2022_01/065002000</t>
  </si>
  <si>
    <t>SO-03.2 - Odpočinkové místo - péče ve 3. roce</t>
  </si>
  <si>
    <t>HZS - Hodinové zúčtovací sazby</t>
  </si>
  <si>
    <t>HZS</t>
  </si>
  <si>
    <t>Hodinové zúčtovací sazby</t>
  </si>
  <si>
    <t>93.R02</t>
  </si>
  <si>
    <t>Údržba - nezbytné opravy odpočívadla</t>
  </si>
  <si>
    <t>512</t>
  </si>
  <si>
    <t>-1509850776</t>
  </si>
  <si>
    <t>HZS2311</t>
  </si>
  <si>
    <t>Hodinová zúčtovací sazba malíř, natěrač, lakýrník</t>
  </si>
  <si>
    <t>hod</t>
  </si>
  <si>
    <t>-168549438</t>
  </si>
  <si>
    <t>Hodinové zúčtovací sazby profesí PSV úpravy povrchů a podlahy malíř, natěrač, lakýrník</t>
  </si>
  <si>
    <t>https://podminky.urs.cz/item/CS_URS_2022_01/HZS2311</t>
  </si>
  <si>
    <t>Poznámka k položce:_x000D_
nátěr odpočívadla olejovou lazurou</t>
  </si>
  <si>
    <t>SO-03.3 - Odpočinkové místo - péče ve 5. roce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</si>
  <si>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</si>
  <si>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</si>
  <si>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</si>
  <si>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>0345.R02</t>
  </si>
  <si>
    <t>Povinná publicita dle zadání investora</t>
  </si>
  <si>
    <t>soubor</t>
  </si>
  <si>
    <t>-510267422</t>
  </si>
  <si>
    <t>034503000</t>
  </si>
  <si>
    <t>Informační tabule na staveništi</t>
  </si>
  <si>
    <t>608401496</t>
  </si>
  <si>
    <t>https://podminky.urs.cz/item/CS_URS_2022_01/034503000</t>
  </si>
  <si>
    <t>Poznámka k položce:_x000D_
Montáž pevných informačních panelů (značek) dle zadání investora (umístění z přírodního materiálu, kámen dřevo)</t>
  </si>
  <si>
    <t>VRN1</t>
  </si>
  <si>
    <t>Průzkumné, geodetické a projektové práce</t>
  </si>
  <si>
    <t>012103000</t>
  </si>
  <si>
    <t>Geodetické práce před výstavbou</t>
  </si>
  <si>
    <t>bod</t>
  </si>
  <si>
    <t>1176800738</t>
  </si>
  <si>
    <t>https://podminky.urs.cz/item/CS_URS_2022_01/012103000</t>
  </si>
  <si>
    <t>"vytýčení stavby (hranice+oplocenky" 41+17</t>
  </si>
  <si>
    <t>"vytýčení sítí -OP nadzemního VVN" 5</t>
  </si>
  <si>
    <t>"vytýčení sítí - vodovod 20m"10</t>
  </si>
  <si>
    <t>013254000</t>
  </si>
  <si>
    <t>Dokumentace skutečného provedení stavby</t>
  </si>
  <si>
    <t>2040107029</t>
  </si>
  <si>
    <t>https://podminky.urs.cz/item/CS_URS_2022_01/013254000</t>
  </si>
  <si>
    <t>Poznámka k položce:_x000D_
včetně zaměření oplocenek a středové či hlavní řady stromů</t>
  </si>
  <si>
    <t>VRN3</t>
  </si>
  <si>
    <t>Zařízení staveniště</t>
  </si>
  <si>
    <t>030001000</t>
  </si>
  <si>
    <t>-1430289616</t>
  </si>
  <si>
    <t xml:space="preserve">Zařízení staveniště - stavební buňka - zařízení a odstranění po dokončení stavby, související urovnání terénu
</t>
  </si>
  <si>
    <t>https://podminky.urs.cz/item/CS_URS_2022_01/030001000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</si>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</sst>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hyperlink" Target="https://podminky.urs.cz/item/CS_URS_2022_01/HZS2311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hyperlink" Target="https://podminky.urs.cz/item/CS_URS_2022_01/HZS2311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013254000" TargetMode="External"/><Relationship Id="rId2" Type="http://schemas.openxmlformats.org/officeDocument/2006/relationships/hyperlink" Target="https://podminky.urs.cz/item/CS_URS_2022_01/012103000" TargetMode="External"/><Relationship Id="rId1" Type="http://schemas.openxmlformats.org/officeDocument/2006/relationships/hyperlink" Target="https://podminky.urs.cz/item/CS_URS_2022_01/034503000" TargetMode="External"/><Relationship Id="rId5" Type="http://schemas.openxmlformats.org/officeDocument/2006/relationships/drawing" Target="../drawings/drawing12.xml"/><Relationship Id="rId4" Type="http://schemas.openxmlformats.org/officeDocument/2006/relationships/hyperlink" Target="https://podminky.urs.cz/item/CS_URS_2022_01/030001000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3101115" TargetMode="External"/><Relationship Id="rId13" Type="http://schemas.openxmlformats.org/officeDocument/2006/relationships/hyperlink" Target="https://podminky.urs.cz/item/CS_URS_2022_01/184102112" TargetMode="External"/><Relationship Id="rId18" Type="http://schemas.openxmlformats.org/officeDocument/2006/relationships/hyperlink" Target="https://podminky.urs.cz/item/CS_URS_2022_01/998231311" TargetMode="External"/><Relationship Id="rId3" Type="http://schemas.openxmlformats.org/officeDocument/2006/relationships/hyperlink" Target="https://podminky.urs.cz/item/CS_URS_2022_01/183408252" TargetMode="External"/><Relationship Id="rId7" Type="http://schemas.openxmlformats.org/officeDocument/2006/relationships/hyperlink" Target="https://podminky.urs.cz/item/CS_URS_2022_01/181451121" TargetMode="External"/><Relationship Id="rId12" Type="http://schemas.openxmlformats.org/officeDocument/2006/relationships/hyperlink" Target="https://podminky.urs.cz/item/CS_URS_2022_01/184102111" TargetMode="External"/><Relationship Id="rId17" Type="http://schemas.openxmlformats.org/officeDocument/2006/relationships/hyperlink" Target="https://podminky.urs.cz/item/CS_URS_2022_01/913312111" TargetMode="External"/><Relationship Id="rId2" Type="http://schemas.openxmlformats.org/officeDocument/2006/relationships/hyperlink" Target="https://podminky.urs.cz/item/CS_URS_2022_01/119005153" TargetMode="External"/><Relationship Id="rId16" Type="http://schemas.openxmlformats.org/officeDocument/2006/relationships/hyperlink" Target="https://podminky.urs.cz/item/CS_URS_2022_01/184911431" TargetMode="External"/><Relationship Id="rId1" Type="http://schemas.openxmlformats.org/officeDocument/2006/relationships/hyperlink" Target="https://podminky.urs.cz/item/CS_URS_2022_01/119005131" TargetMode="External"/><Relationship Id="rId6" Type="http://schemas.openxmlformats.org/officeDocument/2006/relationships/hyperlink" Target="https://podminky.urs.cz/item/CS_URS_2022_01/183552513" TargetMode="External"/><Relationship Id="rId11" Type="http://schemas.openxmlformats.org/officeDocument/2006/relationships/hyperlink" Target="https://podminky.urs.cz/item/CS_URS_2022_01/184102110" TargetMode="External"/><Relationship Id="rId5" Type="http://schemas.openxmlformats.org/officeDocument/2006/relationships/hyperlink" Target="https://podminky.urs.cz/item/CS_URS_2022_01/183551413" TargetMode="External"/><Relationship Id="rId15" Type="http://schemas.openxmlformats.org/officeDocument/2006/relationships/hyperlink" Target="https://podminky.urs.cz/item/CS_URS_2022_01/184215133" TargetMode="External"/><Relationship Id="rId10" Type="http://schemas.openxmlformats.org/officeDocument/2006/relationships/hyperlink" Target="https://podminky.urs.cz/item/CS_URS_2022_01/183101113" TargetMode="External"/><Relationship Id="rId19" Type="http://schemas.openxmlformats.org/officeDocument/2006/relationships/drawing" Target="../drawings/drawing2.xml"/><Relationship Id="rId4" Type="http://schemas.openxmlformats.org/officeDocument/2006/relationships/hyperlink" Target="https://podminky.urs.cz/item/CS_URS_2022_01/183408322" TargetMode="External"/><Relationship Id="rId9" Type="http://schemas.openxmlformats.org/officeDocument/2006/relationships/hyperlink" Target="https://podminky.urs.cz/item/CS_URS_2022_01/183111114" TargetMode="External"/><Relationship Id="rId14" Type="http://schemas.openxmlformats.org/officeDocument/2006/relationships/hyperlink" Target="https://podminky.urs.cz/item/CS_URS_2022_01/18421541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8231311" TargetMode="External"/><Relationship Id="rId3" Type="http://schemas.openxmlformats.org/officeDocument/2006/relationships/hyperlink" Target="https://podminky.urs.cz/item/CS_URS_2022_01/185804312" TargetMode="External"/><Relationship Id="rId7" Type="http://schemas.openxmlformats.org/officeDocument/2006/relationships/hyperlink" Target="https://podminky.urs.cz/item/CS_URS_2022_01/184911421" TargetMode="External"/><Relationship Id="rId2" Type="http://schemas.openxmlformats.org/officeDocument/2006/relationships/hyperlink" Target="https://podminky.urs.cz/item/CS_URS_2022_01/185804213" TargetMode="External"/><Relationship Id="rId1" Type="http://schemas.openxmlformats.org/officeDocument/2006/relationships/hyperlink" Target="https://podminky.urs.cz/item/CS_URS_2022_01/184851617" TargetMode="External"/><Relationship Id="rId6" Type="http://schemas.openxmlformats.org/officeDocument/2006/relationships/hyperlink" Target="https://podminky.urs.cz/item/CS_URS_2022_01/111151231" TargetMode="External"/><Relationship Id="rId5" Type="http://schemas.openxmlformats.org/officeDocument/2006/relationships/hyperlink" Target="https://podminky.urs.cz/item/CS_URS_2022_01/185851129" TargetMode="External"/><Relationship Id="rId4" Type="http://schemas.openxmlformats.org/officeDocument/2006/relationships/hyperlink" Target="https://podminky.urs.cz/item/CS_URS_2022_01/185851121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852321" TargetMode="External"/><Relationship Id="rId3" Type="http://schemas.openxmlformats.org/officeDocument/2006/relationships/hyperlink" Target="https://podminky.urs.cz/item/CS_URS_2022_01/185804312" TargetMode="External"/><Relationship Id="rId7" Type="http://schemas.openxmlformats.org/officeDocument/2006/relationships/hyperlink" Target="https://podminky.urs.cz/item/CS_URS_2022_01/184911421" TargetMode="External"/><Relationship Id="rId2" Type="http://schemas.openxmlformats.org/officeDocument/2006/relationships/hyperlink" Target="https://podminky.urs.cz/item/CS_URS_2022_01/185804213" TargetMode="External"/><Relationship Id="rId1" Type="http://schemas.openxmlformats.org/officeDocument/2006/relationships/hyperlink" Target="https://podminky.urs.cz/item/CS_URS_2022_01/184851617" TargetMode="External"/><Relationship Id="rId6" Type="http://schemas.openxmlformats.org/officeDocument/2006/relationships/hyperlink" Target="https://podminky.urs.cz/item/CS_URS_2022_01/111151231" TargetMode="External"/><Relationship Id="rId11" Type="http://schemas.openxmlformats.org/officeDocument/2006/relationships/drawing" Target="../drawings/drawing4.xml"/><Relationship Id="rId5" Type="http://schemas.openxmlformats.org/officeDocument/2006/relationships/hyperlink" Target="https://podminky.urs.cz/item/CS_URS_2022_01/185851129" TargetMode="External"/><Relationship Id="rId10" Type="http://schemas.openxmlformats.org/officeDocument/2006/relationships/hyperlink" Target="https://podminky.urs.cz/item/CS_URS_2022_01/998231311" TargetMode="External"/><Relationship Id="rId4" Type="http://schemas.openxmlformats.org/officeDocument/2006/relationships/hyperlink" Target="https://podminky.urs.cz/item/CS_URS_2022_01/185851121" TargetMode="External"/><Relationship Id="rId9" Type="http://schemas.openxmlformats.org/officeDocument/2006/relationships/hyperlink" Target="https://podminky.urs.cz/item/CS_URS_2022_01/184806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852321" TargetMode="External"/><Relationship Id="rId3" Type="http://schemas.openxmlformats.org/officeDocument/2006/relationships/hyperlink" Target="https://podminky.urs.cz/item/CS_URS_2022_01/185804312" TargetMode="External"/><Relationship Id="rId7" Type="http://schemas.openxmlformats.org/officeDocument/2006/relationships/hyperlink" Target="https://podminky.urs.cz/item/CS_URS_2022_01/184911421" TargetMode="External"/><Relationship Id="rId2" Type="http://schemas.openxmlformats.org/officeDocument/2006/relationships/hyperlink" Target="https://podminky.urs.cz/item/CS_URS_2022_01/185804213" TargetMode="External"/><Relationship Id="rId1" Type="http://schemas.openxmlformats.org/officeDocument/2006/relationships/hyperlink" Target="https://podminky.urs.cz/item/CS_URS_2022_01/184851617" TargetMode="External"/><Relationship Id="rId6" Type="http://schemas.openxmlformats.org/officeDocument/2006/relationships/hyperlink" Target="https://podminky.urs.cz/item/CS_URS_2022_01/111151231" TargetMode="External"/><Relationship Id="rId5" Type="http://schemas.openxmlformats.org/officeDocument/2006/relationships/hyperlink" Target="https://podminky.urs.cz/item/CS_URS_2022_01/185851129" TargetMode="External"/><Relationship Id="rId10" Type="http://schemas.openxmlformats.org/officeDocument/2006/relationships/drawing" Target="../drawings/drawing5.xml"/><Relationship Id="rId4" Type="http://schemas.openxmlformats.org/officeDocument/2006/relationships/hyperlink" Target="https://podminky.urs.cz/item/CS_URS_2022_01/185851121" TargetMode="External"/><Relationship Id="rId9" Type="http://schemas.openxmlformats.org/officeDocument/2006/relationships/hyperlink" Target="https://podminky.urs.cz/item/CS_URS_2022_01/9982313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852321" TargetMode="External"/><Relationship Id="rId3" Type="http://schemas.openxmlformats.org/officeDocument/2006/relationships/hyperlink" Target="https://podminky.urs.cz/item/CS_URS_2022_01/185804312" TargetMode="External"/><Relationship Id="rId7" Type="http://schemas.openxmlformats.org/officeDocument/2006/relationships/hyperlink" Target="https://podminky.urs.cz/item/CS_URS_2022_01/184911421" TargetMode="External"/><Relationship Id="rId2" Type="http://schemas.openxmlformats.org/officeDocument/2006/relationships/hyperlink" Target="https://podminky.urs.cz/item/CS_URS_2022_01/185804213" TargetMode="External"/><Relationship Id="rId1" Type="http://schemas.openxmlformats.org/officeDocument/2006/relationships/hyperlink" Target="https://podminky.urs.cz/item/CS_URS_2022_01/184851617" TargetMode="External"/><Relationship Id="rId6" Type="http://schemas.openxmlformats.org/officeDocument/2006/relationships/hyperlink" Target="https://podminky.urs.cz/item/CS_URS_2022_01/111151231" TargetMode="External"/><Relationship Id="rId11" Type="http://schemas.openxmlformats.org/officeDocument/2006/relationships/drawing" Target="../drawings/drawing6.xml"/><Relationship Id="rId5" Type="http://schemas.openxmlformats.org/officeDocument/2006/relationships/hyperlink" Target="https://podminky.urs.cz/item/CS_URS_2022_01/185851129" TargetMode="External"/><Relationship Id="rId10" Type="http://schemas.openxmlformats.org/officeDocument/2006/relationships/hyperlink" Target="https://podminky.urs.cz/item/CS_URS_2022_01/998231311" TargetMode="External"/><Relationship Id="rId4" Type="http://schemas.openxmlformats.org/officeDocument/2006/relationships/hyperlink" Target="https://podminky.urs.cz/item/CS_URS_2022_01/185851121" TargetMode="External"/><Relationship Id="rId9" Type="http://schemas.openxmlformats.org/officeDocument/2006/relationships/hyperlink" Target="https://podminky.urs.cz/item/CS_URS_2022_01/18480611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852321" TargetMode="External"/><Relationship Id="rId3" Type="http://schemas.openxmlformats.org/officeDocument/2006/relationships/hyperlink" Target="https://podminky.urs.cz/item/CS_URS_2022_01/185804312" TargetMode="External"/><Relationship Id="rId7" Type="http://schemas.openxmlformats.org/officeDocument/2006/relationships/hyperlink" Target="https://podminky.urs.cz/item/CS_URS_2022_01/184911421" TargetMode="External"/><Relationship Id="rId2" Type="http://schemas.openxmlformats.org/officeDocument/2006/relationships/hyperlink" Target="https://podminky.urs.cz/item/CS_URS_2022_01/185804213" TargetMode="External"/><Relationship Id="rId1" Type="http://schemas.openxmlformats.org/officeDocument/2006/relationships/hyperlink" Target="https://podminky.urs.cz/item/CS_URS_2022_01/184851617" TargetMode="External"/><Relationship Id="rId6" Type="http://schemas.openxmlformats.org/officeDocument/2006/relationships/hyperlink" Target="https://podminky.urs.cz/item/CS_URS_2022_01/111151231" TargetMode="External"/><Relationship Id="rId5" Type="http://schemas.openxmlformats.org/officeDocument/2006/relationships/hyperlink" Target="https://podminky.urs.cz/item/CS_URS_2022_01/185851129" TargetMode="External"/><Relationship Id="rId10" Type="http://schemas.openxmlformats.org/officeDocument/2006/relationships/drawing" Target="../drawings/drawing7.xml"/><Relationship Id="rId4" Type="http://schemas.openxmlformats.org/officeDocument/2006/relationships/hyperlink" Target="https://podminky.urs.cz/item/CS_URS_2022_01/185851121" TargetMode="External"/><Relationship Id="rId9" Type="http://schemas.openxmlformats.org/officeDocument/2006/relationships/hyperlink" Target="https://podminky.urs.cz/item/CS_URS_2022_01/998231311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podminky.urs.cz/item/CS_URS_2022_01/998231311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998231311" TargetMode="External"/><Relationship Id="rId2" Type="http://schemas.openxmlformats.org/officeDocument/2006/relationships/hyperlink" Target="https://podminky.urs.cz/item/CS_URS_2022_01/181951111" TargetMode="External"/><Relationship Id="rId1" Type="http://schemas.openxmlformats.org/officeDocument/2006/relationships/hyperlink" Target="https://podminky.urs.cz/item/CS_URS_2022_01/111151131" TargetMode="External"/><Relationship Id="rId5" Type="http://schemas.openxmlformats.org/officeDocument/2006/relationships/drawing" Target="../drawings/drawing9.xml"/><Relationship Id="rId4" Type="http://schemas.openxmlformats.org/officeDocument/2006/relationships/hyperlink" Target="https://podminky.urs.cz/item/CS_URS_2022_01/065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9"/>
  <sheetViews>
    <sheetView showGridLines="0" topLeftCell="A6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8" t="s">
        <v>14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3"/>
      <c r="AQ5" s="23"/>
      <c r="AR5" s="21"/>
      <c r="BE5" s="33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0" t="s">
        <v>17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3"/>
      <c r="AQ6" s="23"/>
      <c r="AR6" s="21"/>
      <c r="BE6" s="33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6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6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6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6"/>
      <c r="BS13" s="18" t="s">
        <v>6</v>
      </c>
    </row>
    <row r="14" spans="1:74" ht="12.75">
      <c r="B14" s="22"/>
      <c r="C14" s="23"/>
      <c r="D14" s="23"/>
      <c r="E14" s="341" t="s">
        <v>30</v>
      </c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6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6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6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6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6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6"/>
    </row>
    <row r="23" spans="1:71" s="1" customFormat="1" ht="47.25" customHeight="1">
      <c r="B23" s="22"/>
      <c r="C23" s="23"/>
      <c r="D23" s="23"/>
      <c r="E23" s="343" t="s">
        <v>36</v>
      </c>
      <c r="F23" s="343"/>
      <c r="G23" s="343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43"/>
      <c r="W23" s="343"/>
      <c r="X23" s="343"/>
      <c r="Y23" s="343"/>
      <c r="Z23" s="343"/>
      <c r="AA23" s="343"/>
      <c r="AB23" s="343"/>
      <c r="AC23" s="343"/>
      <c r="AD23" s="343"/>
      <c r="AE23" s="343"/>
      <c r="AF23" s="343"/>
      <c r="AG23" s="343"/>
      <c r="AH23" s="343"/>
      <c r="AI23" s="343"/>
      <c r="AJ23" s="343"/>
      <c r="AK23" s="343"/>
      <c r="AL23" s="343"/>
      <c r="AM23" s="343"/>
      <c r="AN23" s="343"/>
      <c r="AO23" s="23"/>
      <c r="AP23" s="23"/>
      <c r="AQ23" s="23"/>
      <c r="AR23" s="21"/>
      <c r="BE23" s="33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6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4">
        <f>ROUND(AG54,2)</f>
        <v>0</v>
      </c>
      <c r="AL26" s="345"/>
      <c r="AM26" s="345"/>
      <c r="AN26" s="345"/>
      <c r="AO26" s="345"/>
      <c r="AP26" s="37"/>
      <c r="AQ26" s="37"/>
      <c r="AR26" s="40"/>
      <c r="BE26" s="33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6" t="s">
        <v>38</v>
      </c>
      <c r="M28" s="346"/>
      <c r="N28" s="346"/>
      <c r="O28" s="346"/>
      <c r="P28" s="346"/>
      <c r="Q28" s="37"/>
      <c r="R28" s="37"/>
      <c r="S28" s="37"/>
      <c r="T28" s="37"/>
      <c r="U28" s="37"/>
      <c r="V28" s="37"/>
      <c r="W28" s="346" t="s">
        <v>39</v>
      </c>
      <c r="X28" s="346"/>
      <c r="Y28" s="346"/>
      <c r="Z28" s="346"/>
      <c r="AA28" s="346"/>
      <c r="AB28" s="346"/>
      <c r="AC28" s="346"/>
      <c r="AD28" s="346"/>
      <c r="AE28" s="346"/>
      <c r="AF28" s="37"/>
      <c r="AG28" s="37"/>
      <c r="AH28" s="37"/>
      <c r="AI28" s="37"/>
      <c r="AJ28" s="37"/>
      <c r="AK28" s="346" t="s">
        <v>40</v>
      </c>
      <c r="AL28" s="346"/>
      <c r="AM28" s="346"/>
      <c r="AN28" s="346"/>
      <c r="AO28" s="346"/>
      <c r="AP28" s="37"/>
      <c r="AQ28" s="37"/>
      <c r="AR28" s="40"/>
      <c r="BE28" s="336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49">
        <v>0.21</v>
      </c>
      <c r="M29" s="348"/>
      <c r="N29" s="348"/>
      <c r="O29" s="348"/>
      <c r="P29" s="348"/>
      <c r="Q29" s="42"/>
      <c r="R29" s="42"/>
      <c r="S29" s="42"/>
      <c r="T29" s="42"/>
      <c r="U29" s="42"/>
      <c r="V29" s="42"/>
      <c r="W29" s="347">
        <f>ROUND(AZ54, 2)</f>
        <v>0</v>
      </c>
      <c r="X29" s="348"/>
      <c r="Y29" s="348"/>
      <c r="Z29" s="348"/>
      <c r="AA29" s="348"/>
      <c r="AB29" s="348"/>
      <c r="AC29" s="348"/>
      <c r="AD29" s="348"/>
      <c r="AE29" s="348"/>
      <c r="AF29" s="42"/>
      <c r="AG29" s="42"/>
      <c r="AH29" s="42"/>
      <c r="AI29" s="42"/>
      <c r="AJ29" s="42"/>
      <c r="AK29" s="347">
        <f>ROUND(AV54, 2)</f>
        <v>0</v>
      </c>
      <c r="AL29" s="348"/>
      <c r="AM29" s="348"/>
      <c r="AN29" s="348"/>
      <c r="AO29" s="348"/>
      <c r="AP29" s="42"/>
      <c r="AQ29" s="42"/>
      <c r="AR29" s="43"/>
      <c r="BE29" s="337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49">
        <v>0.15</v>
      </c>
      <c r="M30" s="348"/>
      <c r="N30" s="348"/>
      <c r="O30" s="348"/>
      <c r="P30" s="348"/>
      <c r="Q30" s="42"/>
      <c r="R30" s="42"/>
      <c r="S30" s="42"/>
      <c r="T30" s="42"/>
      <c r="U30" s="42"/>
      <c r="V30" s="42"/>
      <c r="W30" s="347">
        <f>ROUND(BA54, 2)</f>
        <v>0</v>
      </c>
      <c r="X30" s="348"/>
      <c r="Y30" s="348"/>
      <c r="Z30" s="348"/>
      <c r="AA30" s="348"/>
      <c r="AB30" s="348"/>
      <c r="AC30" s="348"/>
      <c r="AD30" s="348"/>
      <c r="AE30" s="348"/>
      <c r="AF30" s="42"/>
      <c r="AG30" s="42"/>
      <c r="AH30" s="42"/>
      <c r="AI30" s="42"/>
      <c r="AJ30" s="42"/>
      <c r="AK30" s="347">
        <f>ROUND(AW54, 2)</f>
        <v>0</v>
      </c>
      <c r="AL30" s="348"/>
      <c r="AM30" s="348"/>
      <c r="AN30" s="348"/>
      <c r="AO30" s="348"/>
      <c r="AP30" s="42"/>
      <c r="AQ30" s="42"/>
      <c r="AR30" s="43"/>
      <c r="BE30" s="337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49">
        <v>0.21</v>
      </c>
      <c r="M31" s="348"/>
      <c r="N31" s="348"/>
      <c r="O31" s="348"/>
      <c r="P31" s="348"/>
      <c r="Q31" s="42"/>
      <c r="R31" s="42"/>
      <c r="S31" s="42"/>
      <c r="T31" s="42"/>
      <c r="U31" s="42"/>
      <c r="V31" s="42"/>
      <c r="W31" s="347">
        <f>ROUND(BB54, 2)</f>
        <v>0</v>
      </c>
      <c r="X31" s="348"/>
      <c r="Y31" s="348"/>
      <c r="Z31" s="348"/>
      <c r="AA31" s="348"/>
      <c r="AB31" s="348"/>
      <c r="AC31" s="348"/>
      <c r="AD31" s="348"/>
      <c r="AE31" s="348"/>
      <c r="AF31" s="42"/>
      <c r="AG31" s="42"/>
      <c r="AH31" s="42"/>
      <c r="AI31" s="42"/>
      <c r="AJ31" s="42"/>
      <c r="AK31" s="347">
        <v>0</v>
      </c>
      <c r="AL31" s="348"/>
      <c r="AM31" s="348"/>
      <c r="AN31" s="348"/>
      <c r="AO31" s="348"/>
      <c r="AP31" s="42"/>
      <c r="AQ31" s="42"/>
      <c r="AR31" s="43"/>
      <c r="BE31" s="337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49">
        <v>0.15</v>
      </c>
      <c r="M32" s="348"/>
      <c r="N32" s="348"/>
      <c r="O32" s="348"/>
      <c r="P32" s="348"/>
      <c r="Q32" s="42"/>
      <c r="R32" s="42"/>
      <c r="S32" s="42"/>
      <c r="T32" s="42"/>
      <c r="U32" s="42"/>
      <c r="V32" s="42"/>
      <c r="W32" s="347">
        <f>ROUND(BC54, 2)</f>
        <v>0</v>
      </c>
      <c r="X32" s="348"/>
      <c r="Y32" s="348"/>
      <c r="Z32" s="348"/>
      <c r="AA32" s="348"/>
      <c r="AB32" s="348"/>
      <c r="AC32" s="348"/>
      <c r="AD32" s="348"/>
      <c r="AE32" s="348"/>
      <c r="AF32" s="42"/>
      <c r="AG32" s="42"/>
      <c r="AH32" s="42"/>
      <c r="AI32" s="42"/>
      <c r="AJ32" s="42"/>
      <c r="AK32" s="347">
        <v>0</v>
      </c>
      <c r="AL32" s="348"/>
      <c r="AM32" s="348"/>
      <c r="AN32" s="348"/>
      <c r="AO32" s="348"/>
      <c r="AP32" s="42"/>
      <c r="AQ32" s="42"/>
      <c r="AR32" s="43"/>
      <c r="BE32" s="337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49">
        <v>0</v>
      </c>
      <c r="M33" s="348"/>
      <c r="N33" s="348"/>
      <c r="O33" s="348"/>
      <c r="P33" s="348"/>
      <c r="Q33" s="42"/>
      <c r="R33" s="42"/>
      <c r="S33" s="42"/>
      <c r="T33" s="42"/>
      <c r="U33" s="42"/>
      <c r="V33" s="42"/>
      <c r="W33" s="347">
        <f>ROUND(BD54, 2)</f>
        <v>0</v>
      </c>
      <c r="X33" s="348"/>
      <c r="Y33" s="348"/>
      <c r="Z33" s="348"/>
      <c r="AA33" s="348"/>
      <c r="AB33" s="348"/>
      <c r="AC33" s="348"/>
      <c r="AD33" s="348"/>
      <c r="AE33" s="348"/>
      <c r="AF33" s="42"/>
      <c r="AG33" s="42"/>
      <c r="AH33" s="42"/>
      <c r="AI33" s="42"/>
      <c r="AJ33" s="42"/>
      <c r="AK33" s="347">
        <v>0</v>
      </c>
      <c r="AL33" s="348"/>
      <c r="AM33" s="348"/>
      <c r="AN33" s="348"/>
      <c r="AO33" s="348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53" t="s">
        <v>49</v>
      </c>
      <c r="Y35" s="351"/>
      <c r="Z35" s="351"/>
      <c r="AA35" s="351"/>
      <c r="AB35" s="351"/>
      <c r="AC35" s="46"/>
      <c r="AD35" s="46"/>
      <c r="AE35" s="46"/>
      <c r="AF35" s="46"/>
      <c r="AG35" s="46"/>
      <c r="AH35" s="46"/>
      <c r="AI35" s="46"/>
      <c r="AJ35" s="46"/>
      <c r="AK35" s="350">
        <f>SUM(AK26:AK33)</f>
        <v>0</v>
      </c>
      <c r="AL35" s="351"/>
      <c r="AM35" s="351"/>
      <c r="AN35" s="351"/>
      <c r="AO35" s="35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22014_II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2" t="str">
        <f>K6</f>
        <v>Velký Borek - větrolam podél cesty HPC2</v>
      </c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333"/>
      <c r="AO45" s="333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Velký Borek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61" t="str">
        <f>IF(AN8= "","",AN8)</f>
        <v>3. 11. 2022</v>
      </c>
      <c r="AN47" s="361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ČR SPÚ, pobočka Mělník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62" t="str">
        <f>IF(E17="","",E17)</f>
        <v>ATELIER FONTES  s.r.o.</v>
      </c>
      <c r="AN49" s="363"/>
      <c r="AO49" s="363"/>
      <c r="AP49" s="363"/>
      <c r="AQ49" s="37"/>
      <c r="AR49" s="40"/>
      <c r="AS49" s="364" t="s">
        <v>51</v>
      </c>
      <c r="AT49" s="36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62" t="str">
        <f>IF(E20="","",E20)</f>
        <v>ATELIER FONTES  s.r.o.</v>
      </c>
      <c r="AN50" s="363"/>
      <c r="AO50" s="363"/>
      <c r="AP50" s="363"/>
      <c r="AQ50" s="37"/>
      <c r="AR50" s="40"/>
      <c r="AS50" s="366"/>
      <c r="AT50" s="36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8"/>
      <c r="AT51" s="36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27" t="s">
        <v>52</v>
      </c>
      <c r="D52" s="328"/>
      <c r="E52" s="328"/>
      <c r="F52" s="328"/>
      <c r="G52" s="328"/>
      <c r="H52" s="67"/>
      <c r="I52" s="331" t="s">
        <v>53</v>
      </c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60" t="s">
        <v>54</v>
      </c>
      <c r="AH52" s="328"/>
      <c r="AI52" s="328"/>
      <c r="AJ52" s="328"/>
      <c r="AK52" s="328"/>
      <c r="AL52" s="328"/>
      <c r="AM52" s="328"/>
      <c r="AN52" s="331" t="s">
        <v>55</v>
      </c>
      <c r="AO52" s="328"/>
      <c r="AP52" s="328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34">
        <f>ROUND(AG55+AG62+AG63+AG67,2)</f>
        <v>0</v>
      </c>
      <c r="AH54" s="334"/>
      <c r="AI54" s="334"/>
      <c r="AJ54" s="334"/>
      <c r="AK54" s="334"/>
      <c r="AL54" s="334"/>
      <c r="AM54" s="334"/>
      <c r="AN54" s="370">
        <f t="shared" ref="AN54:AN67" si="0">SUM(AG54,AT54)</f>
        <v>0</v>
      </c>
      <c r="AO54" s="370"/>
      <c r="AP54" s="370"/>
      <c r="AQ54" s="79" t="s">
        <v>19</v>
      </c>
      <c r="AR54" s="80"/>
      <c r="AS54" s="81">
        <f>ROUND(AS55+AS62+AS63+AS67,2)</f>
        <v>0</v>
      </c>
      <c r="AT54" s="82">
        <f t="shared" ref="AT54:AT67" si="1">ROUND(SUM(AV54:AW54),2)</f>
        <v>0</v>
      </c>
      <c r="AU54" s="83">
        <f>ROUND(AU55+AU62+AU63+AU67,5)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ROUND(AZ55+AZ62+AZ63+AZ67,2)</f>
        <v>0</v>
      </c>
      <c r="BA54" s="82">
        <f>ROUND(BA55+BA62+BA63+BA67,2)</f>
        <v>0</v>
      </c>
      <c r="BB54" s="82">
        <f>ROUND(BB55+BB62+BB63+BB67,2)</f>
        <v>0</v>
      </c>
      <c r="BC54" s="82">
        <f>ROUND(BC55+BC62+BC63+BC67,2)</f>
        <v>0</v>
      </c>
      <c r="BD54" s="84">
        <f>ROUND(BD55+BD62+BD63+BD67,2)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B55" s="87"/>
      <c r="C55" s="88"/>
      <c r="D55" s="329" t="s">
        <v>75</v>
      </c>
      <c r="E55" s="329"/>
      <c r="F55" s="329"/>
      <c r="G55" s="329"/>
      <c r="H55" s="329"/>
      <c r="I55" s="89"/>
      <c r="J55" s="329" t="s">
        <v>76</v>
      </c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59">
        <f>ROUND(SUM(AG56:AG61),2)</f>
        <v>0</v>
      </c>
      <c r="AH55" s="358"/>
      <c r="AI55" s="358"/>
      <c r="AJ55" s="358"/>
      <c r="AK55" s="358"/>
      <c r="AL55" s="358"/>
      <c r="AM55" s="358"/>
      <c r="AN55" s="357">
        <f t="shared" si="0"/>
        <v>0</v>
      </c>
      <c r="AO55" s="358"/>
      <c r="AP55" s="358"/>
      <c r="AQ55" s="90" t="s">
        <v>77</v>
      </c>
      <c r="AR55" s="91"/>
      <c r="AS55" s="92">
        <f>ROUND(SUM(AS56:AS61),2)</f>
        <v>0</v>
      </c>
      <c r="AT55" s="93">
        <f t="shared" si="1"/>
        <v>0</v>
      </c>
      <c r="AU55" s="94">
        <f>ROUND(SUM(AU56:AU61),5)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ROUND(SUM(AZ56:AZ61),2)</f>
        <v>0</v>
      </c>
      <c r="BA55" s="93">
        <f>ROUND(SUM(BA56:BA61),2)</f>
        <v>0</v>
      </c>
      <c r="BB55" s="93">
        <f>ROUND(SUM(BB56:BB61),2)</f>
        <v>0</v>
      </c>
      <c r="BC55" s="93">
        <f>ROUND(SUM(BC56:BC61),2)</f>
        <v>0</v>
      </c>
      <c r="BD55" s="95">
        <f>ROUND(SUM(BD56:BD61),2)</f>
        <v>0</v>
      </c>
      <c r="BS55" s="96" t="s">
        <v>70</v>
      </c>
      <c r="BT55" s="96" t="s">
        <v>78</v>
      </c>
      <c r="BU55" s="96" t="s">
        <v>72</v>
      </c>
      <c r="BV55" s="96" t="s">
        <v>73</v>
      </c>
      <c r="BW55" s="96" t="s">
        <v>79</v>
      </c>
      <c r="BX55" s="96" t="s">
        <v>5</v>
      </c>
      <c r="CL55" s="96" t="s">
        <v>19</v>
      </c>
      <c r="CM55" s="96" t="s">
        <v>80</v>
      </c>
    </row>
    <row r="56" spans="1:91" s="4" customFormat="1" ht="16.5" customHeight="1">
      <c r="A56" s="97" t="s">
        <v>81</v>
      </c>
      <c r="B56" s="52"/>
      <c r="C56" s="98"/>
      <c r="D56" s="98"/>
      <c r="E56" s="330" t="s">
        <v>82</v>
      </c>
      <c r="F56" s="330"/>
      <c r="G56" s="330"/>
      <c r="H56" s="330"/>
      <c r="I56" s="330"/>
      <c r="J56" s="98"/>
      <c r="K56" s="330" t="s">
        <v>83</v>
      </c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  <c r="AA56" s="330"/>
      <c r="AB56" s="330"/>
      <c r="AC56" s="330"/>
      <c r="AD56" s="330"/>
      <c r="AE56" s="330"/>
      <c r="AF56" s="330"/>
      <c r="AG56" s="355">
        <f>'SO-01.1 - Vegetační úprav...'!J32</f>
        <v>0</v>
      </c>
      <c r="AH56" s="356"/>
      <c r="AI56" s="356"/>
      <c r="AJ56" s="356"/>
      <c r="AK56" s="356"/>
      <c r="AL56" s="356"/>
      <c r="AM56" s="356"/>
      <c r="AN56" s="355">
        <f t="shared" si="0"/>
        <v>0</v>
      </c>
      <c r="AO56" s="356"/>
      <c r="AP56" s="356"/>
      <c r="AQ56" s="99" t="s">
        <v>84</v>
      </c>
      <c r="AR56" s="54"/>
      <c r="AS56" s="100">
        <v>0</v>
      </c>
      <c r="AT56" s="101">
        <f t="shared" si="1"/>
        <v>0</v>
      </c>
      <c r="AU56" s="102">
        <f>'SO-01.1 - Vegetační úprav...'!P88</f>
        <v>0</v>
      </c>
      <c r="AV56" s="101">
        <f>'SO-01.1 - Vegetační úprav...'!J35</f>
        <v>0</v>
      </c>
      <c r="AW56" s="101">
        <f>'SO-01.1 - Vegetační úprav...'!J36</f>
        <v>0</v>
      </c>
      <c r="AX56" s="101">
        <f>'SO-01.1 - Vegetační úprav...'!J37</f>
        <v>0</v>
      </c>
      <c r="AY56" s="101">
        <f>'SO-01.1 - Vegetační úprav...'!J38</f>
        <v>0</v>
      </c>
      <c r="AZ56" s="101">
        <f>'SO-01.1 - Vegetační úprav...'!F35</f>
        <v>0</v>
      </c>
      <c r="BA56" s="101">
        <f>'SO-01.1 - Vegetační úprav...'!F36</f>
        <v>0</v>
      </c>
      <c r="BB56" s="101">
        <f>'SO-01.1 - Vegetační úprav...'!F37</f>
        <v>0</v>
      </c>
      <c r="BC56" s="101">
        <f>'SO-01.1 - Vegetační úprav...'!F38</f>
        <v>0</v>
      </c>
      <c r="BD56" s="103">
        <f>'SO-01.1 - Vegetační úprav...'!F39</f>
        <v>0</v>
      </c>
      <c r="BT56" s="104" t="s">
        <v>80</v>
      </c>
      <c r="BV56" s="104" t="s">
        <v>73</v>
      </c>
      <c r="BW56" s="104" t="s">
        <v>85</v>
      </c>
      <c r="BX56" s="104" t="s">
        <v>79</v>
      </c>
      <c r="CL56" s="104" t="s">
        <v>19</v>
      </c>
    </row>
    <row r="57" spans="1:91" s="4" customFormat="1" ht="23.25" customHeight="1">
      <c r="A57" s="97" t="s">
        <v>81</v>
      </c>
      <c r="B57" s="52"/>
      <c r="C57" s="98"/>
      <c r="D57" s="98"/>
      <c r="E57" s="330" t="s">
        <v>86</v>
      </c>
      <c r="F57" s="330"/>
      <c r="G57" s="330"/>
      <c r="H57" s="330"/>
      <c r="I57" s="330"/>
      <c r="J57" s="98"/>
      <c r="K57" s="330" t="s">
        <v>87</v>
      </c>
      <c r="L57" s="330"/>
      <c r="M57" s="330"/>
      <c r="N57" s="330"/>
      <c r="O57" s="330"/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  <c r="AA57" s="330"/>
      <c r="AB57" s="330"/>
      <c r="AC57" s="330"/>
      <c r="AD57" s="330"/>
      <c r="AE57" s="330"/>
      <c r="AF57" s="330"/>
      <c r="AG57" s="355">
        <f>'SO-01.2 - Vegetační úprav...'!J32</f>
        <v>0</v>
      </c>
      <c r="AH57" s="356"/>
      <c r="AI57" s="356"/>
      <c r="AJ57" s="356"/>
      <c r="AK57" s="356"/>
      <c r="AL57" s="356"/>
      <c r="AM57" s="356"/>
      <c r="AN57" s="355">
        <f t="shared" si="0"/>
        <v>0</v>
      </c>
      <c r="AO57" s="356"/>
      <c r="AP57" s="356"/>
      <c r="AQ57" s="99" t="s">
        <v>84</v>
      </c>
      <c r="AR57" s="54"/>
      <c r="AS57" s="100">
        <v>0</v>
      </c>
      <c r="AT57" s="101">
        <f t="shared" si="1"/>
        <v>0</v>
      </c>
      <c r="AU57" s="102">
        <f>'SO-01.2 - Vegetační úprav...'!P88</f>
        <v>0</v>
      </c>
      <c r="AV57" s="101">
        <f>'SO-01.2 - Vegetační úprav...'!J35</f>
        <v>0</v>
      </c>
      <c r="AW57" s="101">
        <f>'SO-01.2 - Vegetační úprav...'!J36</f>
        <v>0</v>
      </c>
      <c r="AX57" s="101">
        <f>'SO-01.2 - Vegetační úprav...'!J37</f>
        <v>0</v>
      </c>
      <c r="AY57" s="101">
        <f>'SO-01.2 - Vegetační úprav...'!J38</f>
        <v>0</v>
      </c>
      <c r="AZ57" s="101">
        <f>'SO-01.2 - Vegetační úprav...'!F35</f>
        <v>0</v>
      </c>
      <c r="BA57" s="101">
        <f>'SO-01.2 - Vegetační úprav...'!F36</f>
        <v>0</v>
      </c>
      <c r="BB57" s="101">
        <f>'SO-01.2 - Vegetační úprav...'!F37</f>
        <v>0</v>
      </c>
      <c r="BC57" s="101">
        <f>'SO-01.2 - Vegetační úprav...'!F38</f>
        <v>0</v>
      </c>
      <c r="BD57" s="103">
        <f>'SO-01.2 - Vegetační úprav...'!F39</f>
        <v>0</v>
      </c>
      <c r="BT57" s="104" t="s">
        <v>80</v>
      </c>
      <c r="BV57" s="104" t="s">
        <v>73</v>
      </c>
      <c r="BW57" s="104" t="s">
        <v>88</v>
      </c>
      <c r="BX57" s="104" t="s">
        <v>79</v>
      </c>
      <c r="CL57" s="104" t="s">
        <v>19</v>
      </c>
    </row>
    <row r="58" spans="1:91" s="4" customFormat="1" ht="23.25" customHeight="1">
      <c r="A58" s="97" t="s">
        <v>81</v>
      </c>
      <c r="B58" s="52"/>
      <c r="C58" s="98"/>
      <c r="D58" s="98"/>
      <c r="E58" s="330" t="s">
        <v>89</v>
      </c>
      <c r="F58" s="330"/>
      <c r="G58" s="330"/>
      <c r="H58" s="330"/>
      <c r="I58" s="330"/>
      <c r="J58" s="98"/>
      <c r="K58" s="330" t="s">
        <v>90</v>
      </c>
      <c r="L58" s="330"/>
      <c r="M58" s="330"/>
      <c r="N58" s="330"/>
      <c r="O58" s="330"/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330"/>
      <c r="AF58" s="330"/>
      <c r="AG58" s="355">
        <f>'SO-01.3 - Vegetační úprav...'!J32</f>
        <v>0</v>
      </c>
      <c r="AH58" s="356"/>
      <c r="AI58" s="356"/>
      <c r="AJ58" s="356"/>
      <c r="AK58" s="356"/>
      <c r="AL58" s="356"/>
      <c r="AM58" s="356"/>
      <c r="AN58" s="355">
        <f t="shared" si="0"/>
        <v>0</v>
      </c>
      <c r="AO58" s="356"/>
      <c r="AP58" s="356"/>
      <c r="AQ58" s="99" t="s">
        <v>84</v>
      </c>
      <c r="AR58" s="54"/>
      <c r="AS58" s="100">
        <v>0</v>
      </c>
      <c r="AT58" s="101">
        <f t="shared" si="1"/>
        <v>0</v>
      </c>
      <c r="AU58" s="102">
        <f>'SO-01.3 - Vegetační úprav...'!P88</f>
        <v>0</v>
      </c>
      <c r="AV58" s="101">
        <f>'SO-01.3 - Vegetační úprav...'!J35</f>
        <v>0</v>
      </c>
      <c r="AW58" s="101">
        <f>'SO-01.3 - Vegetační úprav...'!J36</f>
        <v>0</v>
      </c>
      <c r="AX58" s="101">
        <f>'SO-01.3 - Vegetační úprav...'!J37</f>
        <v>0</v>
      </c>
      <c r="AY58" s="101">
        <f>'SO-01.3 - Vegetační úprav...'!J38</f>
        <v>0</v>
      </c>
      <c r="AZ58" s="101">
        <f>'SO-01.3 - Vegetační úprav...'!F35</f>
        <v>0</v>
      </c>
      <c r="BA58" s="101">
        <f>'SO-01.3 - Vegetační úprav...'!F36</f>
        <v>0</v>
      </c>
      <c r="BB58" s="101">
        <f>'SO-01.3 - Vegetační úprav...'!F37</f>
        <v>0</v>
      </c>
      <c r="BC58" s="101">
        <f>'SO-01.3 - Vegetační úprav...'!F38</f>
        <v>0</v>
      </c>
      <c r="BD58" s="103">
        <f>'SO-01.3 - Vegetační úprav...'!F39</f>
        <v>0</v>
      </c>
      <c r="BT58" s="104" t="s">
        <v>80</v>
      </c>
      <c r="BV58" s="104" t="s">
        <v>73</v>
      </c>
      <c r="BW58" s="104" t="s">
        <v>91</v>
      </c>
      <c r="BX58" s="104" t="s">
        <v>79</v>
      </c>
      <c r="CL58" s="104" t="s">
        <v>19</v>
      </c>
    </row>
    <row r="59" spans="1:91" s="4" customFormat="1" ht="23.25" customHeight="1">
      <c r="A59" s="97" t="s">
        <v>81</v>
      </c>
      <c r="B59" s="52"/>
      <c r="C59" s="98"/>
      <c r="D59" s="98"/>
      <c r="E59" s="330" t="s">
        <v>92</v>
      </c>
      <c r="F59" s="330"/>
      <c r="G59" s="330"/>
      <c r="H59" s="330"/>
      <c r="I59" s="330"/>
      <c r="J59" s="98"/>
      <c r="K59" s="330" t="s">
        <v>93</v>
      </c>
      <c r="L59" s="330"/>
      <c r="M59" s="330"/>
      <c r="N59" s="330"/>
      <c r="O59" s="330"/>
      <c r="P59" s="330"/>
      <c r="Q59" s="330"/>
      <c r="R59" s="330"/>
      <c r="S59" s="330"/>
      <c r="T59" s="330"/>
      <c r="U59" s="330"/>
      <c r="V59" s="330"/>
      <c r="W59" s="330"/>
      <c r="X59" s="330"/>
      <c r="Y59" s="330"/>
      <c r="Z59" s="330"/>
      <c r="AA59" s="330"/>
      <c r="AB59" s="330"/>
      <c r="AC59" s="330"/>
      <c r="AD59" s="330"/>
      <c r="AE59" s="330"/>
      <c r="AF59" s="330"/>
      <c r="AG59" s="355">
        <f>'SO-01.4 - Vegetační úprav...'!J32</f>
        <v>0</v>
      </c>
      <c r="AH59" s="356"/>
      <c r="AI59" s="356"/>
      <c r="AJ59" s="356"/>
      <c r="AK59" s="356"/>
      <c r="AL59" s="356"/>
      <c r="AM59" s="356"/>
      <c r="AN59" s="355">
        <f t="shared" si="0"/>
        <v>0</v>
      </c>
      <c r="AO59" s="356"/>
      <c r="AP59" s="356"/>
      <c r="AQ59" s="99" t="s">
        <v>84</v>
      </c>
      <c r="AR59" s="54"/>
      <c r="AS59" s="100">
        <v>0</v>
      </c>
      <c r="AT59" s="101">
        <f t="shared" si="1"/>
        <v>0</v>
      </c>
      <c r="AU59" s="102">
        <f>'SO-01.4 - Vegetační úprav...'!P88</f>
        <v>0</v>
      </c>
      <c r="AV59" s="101">
        <f>'SO-01.4 - Vegetační úprav...'!J35</f>
        <v>0</v>
      </c>
      <c r="AW59" s="101">
        <f>'SO-01.4 - Vegetační úprav...'!J36</f>
        <v>0</v>
      </c>
      <c r="AX59" s="101">
        <f>'SO-01.4 - Vegetační úprav...'!J37</f>
        <v>0</v>
      </c>
      <c r="AY59" s="101">
        <f>'SO-01.4 - Vegetační úprav...'!J38</f>
        <v>0</v>
      </c>
      <c r="AZ59" s="101">
        <f>'SO-01.4 - Vegetační úprav...'!F35</f>
        <v>0</v>
      </c>
      <c r="BA59" s="101">
        <f>'SO-01.4 - Vegetační úprav...'!F36</f>
        <v>0</v>
      </c>
      <c r="BB59" s="101">
        <f>'SO-01.4 - Vegetační úprav...'!F37</f>
        <v>0</v>
      </c>
      <c r="BC59" s="101">
        <f>'SO-01.4 - Vegetační úprav...'!F38</f>
        <v>0</v>
      </c>
      <c r="BD59" s="103">
        <f>'SO-01.4 - Vegetační úprav...'!F39</f>
        <v>0</v>
      </c>
      <c r="BT59" s="104" t="s">
        <v>80</v>
      </c>
      <c r="BV59" s="104" t="s">
        <v>73</v>
      </c>
      <c r="BW59" s="104" t="s">
        <v>94</v>
      </c>
      <c r="BX59" s="104" t="s">
        <v>79</v>
      </c>
      <c r="CL59" s="104" t="s">
        <v>19</v>
      </c>
    </row>
    <row r="60" spans="1:91" s="4" customFormat="1" ht="23.25" customHeight="1">
      <c r="A60" s="97" t="s">
        <v>81</v>
      </c>
      <c r="B60" s="52"/>
      <c r="C60" s="98"/>
      <c r="D60" s="98"/>
      <c r="E60" s="330" t="s">
        <v>95</v>
      </c>
      <c r="F60" s="330"/>
      <c r="G60" s="330"/>
      <c r="H60" s="330"/>
      <c r="I60" s="330"/>
      <c r="J60" s="98"/>
      <c r="K60" s="330" t="s">
        <v>96</v>
      </c>
      <c r="L60" s="330"/>
      <c r="M60" s="330"/>
      <c r="N60" s="330"/>
      <c r="O60" s="330"/>
      <c r="P60" s="330"/>
      <c r="Q60" s="330"/>
      <c r="R60" s="330"/>
      <c r="S60" s="330"/>
      <c r="T60" s="330"/>
      <c r="U60" s="330"/>
      <c r="V60" s="330"/>
      <c r="W60" s="330"/>
      <c r="X60" s="330"/>
      <c r="Y60" s="330"/>
      <c r="Z60" s="330"/>
      <c r="AA60" s="330"/>
      <c r="AB60" s="330"/>
      <c r="AC60" s="330"/>
      <c r="AD60" s="330"/>
      <c r="AE60" s="330"/>
      <c r="AF60" s="330"/>
      <c r="AG60" s="355">
        <f>'SO-01.5 - Vegetační úprav...'!J32</f>
        <v>0</v>
      </c>
      <c r="AH60" s="356"/>
      <c r="AI60" s="356"/>
      <c r="AJ60" s="356"/>
      <c r="AK60" s="356"/>
      <c r="AL60" s="356"/>
      <c r="AM60" s="356"/>
      <c r="AN60" s="355">
        <f t="shared" si="0"/>
        <v>0</v>
      </c>
      <c r="AO60" s="356"/>
      <c r="AP60" s="356"/>
      <c r="AQ60" s="99" t="s">
        <v>84</v>
      </c>
      <c r="AR60" s="54"/>
      <c r="AS60" s="100">
        <v>0</v>
      </c>
      <c r="AT60" s="101">
        <f t="shared" si="1"/>
        <v>0</v>
      </c>
      <c r="AU60" s="102">
        <f>'SO-01.5 - Vegetační úprav...'!P88</f>
        <v>0</v>
      </c>
      <c r="AV60" s="101">
        <f>'SO-01.5 - Vegetační úprav...'!J35</f>
        <v>0</v>
      </c>
      <c r="AW60" s="101">
        <f>'SO-01.5 - Vegetační úprav...'!J36</f>
        <v>0</v>
      </c>
      <c r="AX60" s="101">
        <f>'SO-01.5 - Vegetační úprav...'!J37</f>
        <v>0</v>
      </c>
      <c r="AY60" s="101">
        <f>'SO-01.5 - Vegetační úprav...'!J38</f>
        <v>0</v>
      </c>
      <c r="AZ60" s="101">
        <f>'SO-01.5 - Vegetační úprav...'!F35</f>
        <v>0</v>
      </c>
      <c r="BA60" s="101">
        <f>'SO-01.5 - Vegetační úprav...'!F36</f>
        <v>0</v>
      </c>
      <c r="BB60" s="101">
        <f>'SO-01.5 - Vegetační úprav...'!F37</f>
        <v>0</v>
      </c>
      <c r="BC60" s="101">
        <f>'SO-01.5 - Vegetační úprav...'!F38</f>
        <v>0</v>
      </c>
      <c r="BD60" s="103">
        <f>'SO-01.5 - Vegetační úprav...'!F39</f>
        <v>0</v>
      </c>
      <c r="BT60" s="104" t="s">
        <v>80</v>
      </c>
      <c r="BV60" s="104" t="s">
        <v>73</v>
      </c>
      <c r="BW60" s="104" t="s">
        <v>97</v>
      </c>
      <c r="BX60" s="104" t="s">
        <v>79</v>
      </c>
      <c r="CL60" s="104" t="s">
        <v>19</v>
      </c>
    </row>
    <row r="61" spans="1:91" s="4" customFormat="1" ht="23.25" customHeight="1">
      <c r="A61" s="97" t="s">
        <v>81</v>
      </c>
      <c r="B61" s="52"/>
      <c r="C61" s="98"/>
      <c r="D61" s="98"/>
      <c r="E61" s="330" t="s">
        <v>98</v>
      </c>
      <c r="F61" s="330"/>
      <c r="G61" s="330"/>
      <c r="H61" s="330"/>
      <c r="I61" s="330"/>
      <c r="J61" s="98"/>
      <c r="K61" s="330" t="s">
        <v>99</v>
      </c>
      <c r="L61" s="330"/>
      <c r="M61" s="330"/>
      <c r="N61" s="330"/>
      <c r="O61" s="330"/>
      <c r="P61" s="330"/>
      <c r="Q61" s="330"/>
      <c r="R61" s="330"/>
      <c r="S61" s="330"/>
      <c r="T61" s="330"/>
      <c r="U61" s="330"/>
      <c r="V61" s="330"/>
      <c r="W61" s="330"/>
      <c r="X61" s="330"/>
      <c r="Y61" s="330"/>
      <c r="Z61" s="330"/>
      <c r="AA61" s="330"/>
      <c r="AB61" s="330"/>
      <c r="AC61" s="330"/>
      <c r="AD61" s="330"/>
      <c r="AE61" s="330"/>
      <c r="AF61" s="330"/>
      <c r="AG61" s="355">
        <f>'SO-01.6 - Vegetační úprav...'!J32</f>
        <v>0</v>
      </c>
      <c r="AH61" s="356"/>
      <c r="AI61" s="356"/>
      <c r="AJ61" s="356"/>
      <c r="AK61" s="356"/>
      <c r="AL61" s="356"/>
      <c r="AM61" s="356"/>
      <c r="AN61" s="355">
        <f t="shared" si="0"/>
        <v>0</v>
      </c>
      <c r="AO61" s="356"/>
      <c r="AP61" s="356"/>
      <c r="AQ61" s="99" t="s">
        <v>84</v>
      </c>
      <c r="AR61" s="54"/>
      <c r="AS61" s="100">
        <v>0</v>
      </c>
      <c r="AT61" s="101">
        <f t="shared" si="1"/>
        <v>0</v>
      </c>
      <c r="AU61" s="102">
        <f>'SO-01.6 - Vegetační úprav...'!P88</f>
        <v>0</v>
      </c>
      <c r="AV61" s="101">
        <f>'SO-01.6 - Vegetační úprav...'!J35</f>
        <v>0</v>
      </c>
      <c r="AW61" s="101">
        <f>'SO-01.6 - Vegetační úprav...'!J36</f>
        <v>0</v>
      </c>
      <c r="AX61" s="101">
        <f>'SO-01.6 - Vegetační úprav...'!J37</f>
        <v>0</v>
      </c>
      <c r="AY61" s="101">
        <f>'SO-01.6 - Vegetační úprav...'!J38</f>
        <v>0</v>
      </c>
      <c r="AZ61" s="101">
        <f>'SO-01.6 - Vegetační úprav...'!F35</f>
        <v>0</v>
      </c>
      <c r="BA61" s="101">
        <f>'SO-01.6 - Vegetační úprav...'!F36</f>
        <v>0</v>
      </c>
      <c r="BB61" s="101">
        <f>'SO-01.6 - Vegetační úprav...'!F37</f>
        <v>0</v>
      </c>
      <c r="BC61" s="101">
        <f>'SO-01.6 - Vegetační úprav...'!F38</f>
        <v>0</v>
      </c>
      <c r="BD61" s="103">
        <f>'SO-01.6 - Vegetační úprav...'!F39</f>
        <v>0</v>
      </c>
      <c r="BT61" s="104" t="s">
        <v>80</v>
      </c>
      <c r="BV61" s="104" t="s">
        <v>73</v>
      </c>
      <c r="BW61" s="104" t="s">
        <v>100</v>
      </c>
      <c r="BX61" s="104" t="s">
        <v>79</v>
      </c>
      <c r="CL61" s="104" t="s">
        <v>19</v>
      </c>
    </row>
    <row r="62" spans="1:91" s="7" customFormat="1" ht="16.5" customHeight="1">
      <c r="A62" s="97" t="s">
        <v>81</v>
      </c>
      <c r="B62" s="87"/>
      <c r="C62" s="88"/>
      <c r="D62" s="329" t="s">
        <v>101</v>
      </c>
      <c r="E62" s="329"/>
      <c r="F62" s="329"/>
      <c r="G62" s="329"/>
      <c r="H62" s="329"/>
      <c r="I62" s="89"/>
      <c r="J62" s="329" t="s">
        <v>102</v>
      </c>
      <c r="K62" s="329"/>
      <c r="L62" s="329"/>
      <c r="M62" s="329"/>
      <c r="N62" s="329"/>
      <c r="O62" s="329"/>
      <c r="P62" s="329"/>
      <c r="Q62" s="329"/>
      <c r="R62" s="329"/>
      <c r="S62" s="329"/>
      <c r="T62" s="329"/>
      <c r="U62" s="329"/>
      <c r="V62" s="329"/>
      <c r="W62" s="329"/>
      <c r="X62" s="329"/>
      <c r="Y62" s="329"/>
      <c r="Z62" s="329"/>
      <c r="AA62" s="329"/>
      <c r="AB62" s="329"/>
      <c r="AC62" s="329"/>
      <c r="AD62" s="329"/>
      <c r="AE62" s="329"/>
      <c r="AF62" s="329"/>
      <c r="AG62" s="357">
        <f>'SO-02 - Biotechnické objekty'!J30</f>
        <v>0</v>
      </c>
      <c r="AH62" s="358"/>
      <c r="AI62" s="358"/>
      <c r="AJ62" s="358"/>
      <c r="AK62" s="358"/>
      <c r="AL62" s="358"/>
      <c r="AM62" s="358"/>
      <c r="AN62" s="357">
        <f t="shared" si="0"/>
        <v>0</v>
      </c>
      <c r="AO62" s="358"/>
      <c r="AP62" s="358"/>
      <c r="AQ62" s="90" t="s">
        <v>77</v>
      </c>
      <c r="AR62" s="91"/>
      <c r="AS62" s="92">
        <v>0</v>
      </c>
      <c r="AT62" s="93">
        <f t="shared" si="1"/>
        <v>0</v>
      </c>
      <c r="AU62" s="94">
        <f>'SO-02 - Biotechnické objekty'!P82</f>
        <v>0</v>
      </c>
      <c r="AV62" s="93">
        <f>'SO-02 - Biotechnické objekty'!J33</f>
        <v>0</v>
      </c>
      <c r="AW62" s="93">
        <f>'SO-02 - Biotechnické objekty'!J34</f>
        <v>0</v>
      </c>
      <c r="AX62" s="93">
        <f>'SO-02 - Biotechnické objekty'!J35</f>
        <v>0</v>
      </c>
      <c r="AY62" s="93">
        <f>'SO-02 - Biotechnické objekty'!J36</f>
        <v>0</v>
      </c>
      <c r="AZ62" s="93">
        <f>'SO-02 - Biotechnické objekty'!F33</f>
        <v>0</v>
      </c>
      <c r="BA62" s="93">
        <f>'SO-02 - Biotechnické objekty'!F34</f>
        <v>0</v>
      </c>
      <c r="BB62" s="93">
        <f>'SO-02 - Biotechnické objekty'!F35</f>
        <v>0</v>
      </c>
      <c r="BC62" s="93">
        <f>'SO-02 - Biotechnické objekty'!F36</f>
        <v>0</v>
      </c>
      <c r="BD62" s="95">
        <f>'SO-02 - Biotechnické objekty'!F37</f>
        <v>0</v>
      </c>
      <c r="BT62" s="96" t="s">
        <v>78</v>
      </c>
      <c r="BV62" s="96" t="s">
        <v>73</v>
      </c>
      <c r="BW62" s="96" t="s">
        <v>103</v>
      </c>
      <c r="BX62" s="96" t="s">
        <v>5</v>
      </c>
      <c r="CL62" s="96" t="s">
        <v>19</v>
      </c>
      <c r="CM62" s="96" t="s">
        <v>80</v>
      </c>
    </row>
    <row r="63" spans="1:91" s="7" customFormat="1" ht="16.5" customHeight="1">
      <c r="B63" s="87"/>
      <c r="C63" s="88"/>
      <c r="D63" s="329" t="s">
        <v>104</v>
      </c>
      <c r="E63" s="329"/>
      <c r="F63" s="329"/>
      <c r="G63" s="329"/>
      <c r="H63" s="329"/>
      <c r="I63" s="89"/>
      <c r="J63" s="329" t="s">
        <v>105</v>
      </c>
      <c r="K63" s="329"/>
      <c r="L63" s="329"/>
      <c r="M63" s="329"/>
      <c r="N63" s="329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9"/>
      <c r="Z63" s="329"/>
      <c r="AA63" s="329"/>
      <c r="AB63" s="329"/>
      <c r="AC63" s="329"/>
      <c r="AD63" s="329"/>
      <c r="AE63" s="329"/>
      <c r="AF63" s="329"/>
      <c r="AG63" s="359">
        <f>ROUND(SUM(AG64:AG66),2)</f>
        <v>0</v>
      </c>
      <c r="AH63" s="358"/>
      <c r="AI63" s="358"/>
      <c r="AJ63" s="358"/>
      <c r="AK63" s="358"/>
      <c r="AL63" s="358"/>
      <c r="AM63" s="358"/>
      <c r="AN63" s="357">
        <f t="shared" si="0"/>
        <v>0</v>
      </c>
      <c r="AO63" s="358"/>
      <c r="AP63" s="358"/>
      <c r="AQ63" s="90" t="s">
        <v>77</v>
      </c>
      <c r="AR63" s="91"/>
      <c r="AS63" s="92">
        <f>ROUND(SUM(AS64:AS66),2)</f>
        <v>0</v>
      </c>
      <c r="AT63" s="93">
        <f t="shared" si="1"/>
        <v>0</v>
      </c>
      <c r="AU63" s="94">
        <f>ROUND(SUM(AU64:AU66),5)</f>
        <v>0</v>
      </c>
      <c r="AV63" s="93">
        <f>ROUND(AZ63*L29,2)</f>
        <v>0</v>
      </c>
      <c r="AW63" s="93">
        <f>ROUND(BA63*L30,2)</f>
        <v>0</v>
      </c>
      <c r="AX63" s="93">
        <f>ROUND(BB63*L29,2)</f>
        <v>0</v>
      </c>
      <c r="AY63" s="93">
        <f>ROUND(BC63*L30,2)</f>
        <v>0</v>
      </c>
      <c r="AZ63" s="93">
        <f>ROUND(SUM(AZ64:AZ66),2)</f>
        <v>0</v>
      </c>
      <c r="BA63" s="93">
        <f>ROUND(SUM(BA64:BA66),2)</f>
        <v>0</v>
      </c>
      <c r="BB63" s="93">
        <f>ROUND(SUM(BB64:BB66),2)</f>
        <v>0</v>
      </c>
      <c r="BC63" s="93">
        <f>ROUND(SUM(BC64:BC66),2)</f>
        <v>0</v>
      </c>
      <c r="BD63" s="95">
        <f>ROUND(SUM(BD64:BD66),2)</f>
        <v>0</v>
      </c>
      <c r="BS63" s="96" t="s">
        <v>70</v>
      </c>
      <c r="BT63" s="96" t="s">
        <v>78</v>
      </c>
      <c r="BU63" s="96" t="s">
        <v>72</v>
      </c>
      <c r="BV63" s="96" t="s">
        <v>73</v>
      </c>
      <c r="BW63" s="96" t="s">
        <v>106</v>
      </c>
      <c r="BX63" s="96" t="s">
        <v>5</v>
      </c>
      <c r="CL63" s="96" t="s">
        <v>19</v>
      </c>
      <c r="CM63" s="96" t="s">
        <v>80</v>
      </c>
    </row>
    <row r="64" spans="1:91" s="4" customFormat="1" ht="16.5" customHeight="1">
      <c r="A64" s="97" t="s">
        <v>81</v>
      </c>
      <c r="B64" s="52"/>
      <c r="C64" s="98"/>
      <c r="D64" s="98"/>
      <c r="E64" s="330" t="s">
        <v>107</v>
      </c>
      <c r="F64" s="330"/>
      <c r="G64" s="330"/>
      <c r="H64" s="330"/>
      <c r="I64" s="330"/>
      <c r="J64" s="98"/>
      <c r="K64" s="330" t="s">
        <v>108</v>
      </c>
      <c r="L64" s="330"/>
      <c r="M64" s="330"/>
      <c r="N64" s="330"/>
      <c r="O64" s="330"/>
      <c r="P64" s="330"/>
      <c r="Q64" s="330"/>
      <c r="R64" s="330"/>
      <c r="S64" s="330"/>
      <c r="T64" s="330"/>
      <c r="U64" s="330"/>
      <c r="V64" s="330"/>
      <c r="W64" s="330"/>
      <c r="X64" s="330"/>
      <c r="Y64" s="330"/>
      <c r="Z64" s="330"/>
      <c r="AA64" s="330"/>
      <c r="AB64" s="330"/>
      <c r="AC64" s="330"/>
      <c r="AD64" s="330"/>
      <c r="AE64" s="330"/>
      <c r="AF64" s="330"/>
      <c r="AG64" s="355">
        <f>'SO-03.1 - Odpočinkové mís...'!J32</f>
        <v>0</v>
      </c>
      <c r="AH64" s="356"/>
      <c r="AI64" s="356"/>
      <c r="AJ64" s="356"/>
      <c r="AK64" s="356"/>
      <c r="AL64" s="356"/>
      <c r="AM64" s="356"/>
      <c r="AN64" s="355">
        <f t="shared" si="0"/>
        <v>0</v>
      </c>
      <c r="AO64" s="356"/>
      <c r="AP64" s="356"/>
      <c r="AQ64" s="99" t="s">
        <v>84</v>
      </c>
      <c r="AR64" s="54"/>
      <c r="AS64" s="100">
        <v>0</v>
      </c>
      <c r="AT64" s="101">
        <f t="shared" si="1"/>
        <v>0</v>
      </c>
      <c r="AU64" s="102">
        <f>'SO-03.1 - Odpočinkové mís...'!P91</f>
        <v>0</v>
      </c>
      <c r="AV64" s="101">
        <f>'SO-03.1 - Odpočinkové mís...'!J35</f>
        <v>0</v>
      </c>
      <c r="AW64" s="101">
        <f>'SO-03.1 - Odpočinkové mís...'!J36</f>
        <v>0</v>
      </c>
      <c r="AX64" s="101">
        <f>'SO-03.1 - Odpočinkové mís...'!J37</f>
        <v>0</v>
      </c>
      <c r="AY64" s="101">
        <f>'SO-03.1 - Odpočinkové mís...'!J38</f>
        <v>0</v>
      </c>
      <c r="AZ64" s="101">
        <f>'SO-03.1 - Odpočinkové mís...'!F35</f>
        <v>0</v>
      </c>
      <c r="BA64" s="101">
        <f>'SO-03.1 - Odpočinkové mís...'!F36</f>
        <v>0</v>
      </c>
      <c r="BB64" s="101">
        <f>'SO-03.1 - Odpočinkové mís...'!F37</f>
        <v>0</v>
      </c>
      <c r="BC64" s="101">
        <f>'SO-03.1 - Odpočinkové mís...'!F38</f>
        <v>0</v>
      </c>
      <c r="BD64" s="103">
        <f>'SO-03.1 - Odpočinkové mís...'!F39</f>
        <v>0</v>
      </c>
      <c r="BT64" s="104" t="s">
        <v>80</v>
      </c>
      <c r="BV64" s="104" t="s">
        <v>73</v>
      </c>
      <c r="BW64" s="104" t="s">
        <v>109</v>
      </c>
      <c r="BX64" s="104" t="s">
        <v>106</v>
      </c>
      <c r="CL64" s="104" t="s">
        <v>19</v>
      </c>
    </row>
    <row r="65" spans="1:91" s="4" customFormat="1" ht="16.5" customHeight="1">
      <c r="A65" s="97" t="s">
        <v>81</v>
      </c>
      <c r="B65" s="52"/>
      <c r="C65" s="98"/>
      <c r="D65" s="98"/>
      <c r="E65" s="330" t="s">
        <v>110</v>
      </c>
      <c r="F65" s="330"/>
      <c r="G65" s="330"/>
      <c r="H65" s="330"/>
      <c r="I65" s="330"/>
      <c r="J65" s="98"/>
      <c r="K65" s="330" t="s">
        <v>111</v>
      </c>
      <c r="L65" s="330"/>
      <c r="M65" s="330"/>
      <c r="N65" s="330"/>
      <c r="O65" s="330"/>
      <c r="P65" s="330"/>
      <c r="Q65" s="330"/>
      <c r="R65" s="330"/>
      <c r="S65" s="330"/>
      <c r="T65" s="330"/>
      <c r="U65" s="330"/>
      <c r="V65" s="330"/>
      <c r="W65" s="330"/>
      <c r="X65" s="330"/>
      <c r="Y65" s="330"/>
      <c r="Z65" s="330"/>
      <c r="AA65" s="330"/>
      <c r="AB65" s="330"/>
      <c r="AC65" s="330"/>
      <c r="AD65" s="330"/>
      <c r="AE65" s="330"/>
      <c r="AF65" s="330"/>
      <c r="AG65" s="355">
        <f>'SO-03.2 - Odpočinkové mís...'!J32</f>
        <v>0</v>
      </c>
      <c r="AH65" s="356"/>
      <c r="AI65" s="356"/>
      <c r="AJ65" s="356"/>
      <c r="AK65" s="356"/>
      <c r="AL65" s="356"/>
      <c r="AM65" s="356"/>
      <c r="AN65" s="355">
        <f t="shared" si="0"/>
        <v>0</v>
      </c>
      <c r="AO65" s="356"/>
      <c r="AP65" s="356"/>
      <c r="AQ65" s="99" t="s">
        <v>84</v>
      </c>
      <c r="AR65" s="54"/>
      <c r="AS65" s="100">
        <v>0</v>
      </c>
      <c r="AT65" s="101">
        <f t="shared" si="1"/>
        <v>0</v>
      </c>
      <c r="AU65" s="102">
        <f>'SO-03.2 - Odpočinkové mís...'!P86</f>
        <v>0</v>
      </c>
      <c r="AV65" s="101">
        <f>'SO-03.2 - Odpočinkové mís...'!J35</f>
        <v>0</v>
      </c>
      <c r="AW65" s="101">
        <f>'SO-03.2 - Odpočinkové mís...'!J36</f>
        <v>0</v>
      </c>
      <c r="AX65" s="101">
        <f>'SO-03.2 - Odpočinkové mís...'!J37</f>
        <v>0</v>
      </c>
      <c r="AY65" s="101">
        <f>'SO-03.2 - Odpočinkové mís...'!J38</f>
        <v>0</v>
      </c>
      <c r="AZ65" s="101">
        <f>'SO-03.2 - Odpočinkové mís...'!F35</f>
        <v>0</v>
      </c>
      <c r="BA65" s="101">
        <f>'SO-03.2 - Odpočinkové mís...'!F36</f>
        <v>0</v>
      </c>
      <c r="BB65" s="101">
        <f>'SO-03.2 - Odpočinkové mís...'!F37</f>
        <v>0</v>
      </c>
      <c r="BC65" s="101">
        <f>'SO-03.2 - Odpočinkové mís...'!F38</f>
        <v>0</v>
      </c>
      <c r="BD65" s="103">
        <f>'SO-03.2 - Odpočinkové mís...'!F39</f>
        <v>0</v>
      </c>
      <c r="BT65" s="104" t="s">
        <v>80</v>
      </c>
      <c r="BV65" s="104" t="s">
        <v>73</v>
      </c>
      <c r="BW65" s="104" t="s">
        <v>112</v>
      </c>
      <c r="BX65" s="104" t="s">
        <v>106</v>
      </c>
      <c r="CL65" s="104" t="s">
        <v>19</v>
      </c>
    </row>
    <row r="66" spans="1:91" s="4" customFormat="1" ht="16.5" customHeight="1">
      <c r="A66" s="97" t="s">
        <v>81</v>
      </c>
      <c r="B66" s="52"/>
      <c r="C66" s="98"/>
      <c r="D66" s="98"/>
      <c r="E66" s="330" t="s">
        <v>113</v>
      </c>
      <c r="F66" s="330"/>
      <c r="G66" s="330"/>
      <c r="H66" s="330"/>
      <c r="I66" s="330"/>
      <c r="J66" s="98"/>
      <c r="K66" s="330" t="s">
        <v>114</v>
      </c>
      <c r="L66" s="330"/>
      <c r="M66" s="330"/>
      <c r="N66" s="330"/>
      <c r="O66" s="330"/>
      <c r="P66" s="330"/>
      <c r="Q66" s="330"/>
      <c r="R66" s="330"/>
      <c r="S66" s="330"/>
      <c r="T66" s="330"/>
      <c r="U66" s="330"/>
      <c r="V66" s="330"/>
      <c r="W66" s="330"/>
      <c r="X66" s="330"/>
      <c r="Y66" s="330"/>
      <c r="Z66" s="330"/>
      <c r="AA66" s="330"/>
      <c r="AB66" s="330"/>
      <c r="AC66" s="330"/>
      <c r="AD66" s="330"/>
      <c r="AE66" s="330"/>
      <c r="AF66" s="330"/>
      <c r="AG66" s="355">
        <f>'SO-03.3 - Odpočinkové mís...'!J32</f>
        <v>0</v>
      </c>
      <c r="AH66" s="356"/>
      <c r="AI66" s="356"/>
      <c r="AJ66" s="356"/>
      <c r="AK66" s="356"/>
      <c r="AL66" s="356"/>
      <c r="AM66" s="356"/>
      <c r="AN66" s="355">
        <f t="shared" si="0"/>
        <v>0</v>
      </c>
      <c r="AO66" s="356"/>
      <c r="AP66" s="356"/>
      <c r="AQ66" s="99" t="s">
        <v>84</v>
      </c>
      <c r="AR66" s="54"/>
      <c r="AS66" s="100">
        <v>0</v>
      </c>
      <c r="AT66" s="101">
        <f t="shared" si="1"/>
        <v>0</v>
      </c>
      <c r="AU66" s="102">
        <f>'SO-03.3 - Odpočinkové mís...'!P86</f>
        <v>0</v>
      </c>
      <c r="AV66" s="101">
        <f>'SO-03.3 - Odpočinkové mís...'!J35</f>
        <v>0</v>
      </c>
      <c r="AW66" s="101">
        <f>'SO-03.3 - Odpočinkové mís...'!J36</f>
        <v>0</v>
      </c>
      <c r="AX66" s="101">
        <f>'SO-03.3 - Odpočinkové mís...'!J37</f>
        <v>0</v>
      </c>
      <c r="AY66" s="101">
        <f>'SO-03.3 - Odpočinkové mís...'!J38</f>
        <v>0</v>
      </c>
      <c r="AZ66" s="101">
        <f>'SO-03.3 - Odpočinkové mís...'!F35</f>
        <v>0</v>
      </c>
      <c r="BA66" s="101">
        <f>'SO-03.3 - Odpočinkové mís...'!F36</f>
        <v>0</v>
      </c>
      <c r="BB66" s="101">
        <f>'SO-03.3 - Odpočinkové mís...'!F37</f>
        <v>0</v>
      </c>
      <c r="BC66" s="101">
        <f>'SO-03.3 - Odpočinkové mís...'!F38</f>
        <v>0</v>
      </c>
      <c r="BD66" s="103">
        <f>'SO-03.3 - Odpočinkové mís...'!F39</f>
        <v>0</v>
      </c>
      <c r="BT66" s="104" t="s">
        <v>80</v>
      </c>
      <c r="BV66" s="104" t="s">
        <v>73</v>
      </c>
      <c r="BW66" s="104" t="s">
        <v>115</v>
      </c>
      <c r="BX66" s="104" t="s">
        <v>106</v>
      </c>
      <c r="CL66" s="104" t="s">
        <v>19</v>
      </c>
    </row>
    <row r="67" spans="1:91" s="7" customFormat="1" ht="16.5" customHeight="1">
      <c r="A67" s="97" t="s">
        <v>81</v>
      </c>
      <c r="B67" s="87"/>
      <c r="C67" s="88"/>
      <c r="D67" s="329" t="s">
        <v>116</v>
      </c>
      <c r="E67" s="329"/>
      <c r="F67" s="329"/>
      <c r="G67" s="329"/>
      <c r="H67" s="329"/>
      <c r="I67" s="89"/>
      <c r="J67" s="329" t="s">
        <v>117</v>
      </c>
      <c r="K67" s="329"/>
      <c r="L67" s="329"/>
      <c r="M67" s="329"/>
      <c r="N67" s="329"/>
      <c r="O67" s="329"/>
      <c r="P67" s="329"/>
      <c r="Q67" s="329"/>
      <c r="R67" s="329"/>
      <c r="S67" s="329"/>
      <c r="T67" s="329"/>
      <c r="U67" s="329"/>
      <c r="V67" s="329"/>
      <c r="W67" s="329"/>
      <c r="X67" s="329"/>
      <c r="Y67" s="329"/>
      <c r="Z67" s="329"/>
      <c r="AA67" s="329"/>
      <c r="AB67" s="329"/>
      <c r="AC67" s="329"/>
      <c r="AD67" s="329"/>
      <c r="AE67" s="329"/>
      <c r="AF67" s="329"/>
      <c r="AG67" s="357">
        <f>'VRN - Vedlejší rozpočtové...'!J30</f>
        <v>0</v>
      </c>
      <c r="AH67" s="358"/>
      <c r="AI67" s="358"/>
      <c r="AJ67" s="358"/>
      <c r="AK67" s="358"/>
      <c r="AL67" s="358"/>
      <c r="AM67" s="358"/>
      <c r="AN67" s="357">
        <f t="shared" si="0"/>
        <v>0</v>
      </c>
      <c r="AO67" s="358"/>
      <c r="AP67" s="358"/>
      <c r="AQ67" s="90" t="s">
        <v>77</v>
      </c>
      <c r="AR67" s="91"/>
      <c r="AS67" s="105">
        <v>0</v>
      </c>
      <c r="AT67" s="106">
        <f t="shared" si="1"/>
        <v>0</v>
      </c>
      <c r="AU67" s="107">
        <f>'VRN - Vedlejší rozpočtové...'!P82</f>
        <v>0</v>
      </c>
      <c r="AV67" s="106">
        <f>'VRN - Vedlejší rozpočtové...'!J33</f>
        <v>0</v>
      </c>
      <c r="AW67" s="106">
        <f>'VRN - Vedlejší rozpočtové...'!J34</f>
        <v>0</v>
      </c>
      <c r="AX67" s="106">
        <f>'VRN - Vedlejší rozpočtové...'!J35</f>
        <v>0</v>
      </c>
      <c r="AY67" s="106">
        <f>'VRN - Vedlejší rozpočtové...'!J36</f>
        <v>0</v>
      </c>
      <c r="AZ67" s="106">
        <f>'VRN - Vedlejší rozpočtové...'!F33</f>
        <v>0</v>
      </c>
      <c r="BA67" s="106">
        <f>'VRN - Vedlejší rozpočtové...'!F34</f>
        <v>0</v>
      </c>
      <c r="BB67" s="106">
        <f>'VRN - Vedlejší rozpočtové...'!F35</f>
        <v>0</v>
      </c>
      <c r="BC67" s="106">
        <f>'VRN - Vedlejší rozpočtové...'!F36</f>
        <v>0</v>
      </c>
      <c r="BD67" s="108">
        <f>'VRN - Vedlejší rozpočtové...'!F37</f>
        <v>0</v>
      </c>
      <c r="BT67" s="96" t="s">
        <v>78</v>
      </c>
      <c r="BV67" s="96" t="s">
        <v>73</v>
      </c>
      <c r="BW67" s="96" t="s">
        <v>118</v>
      </c>
      <c r="BX67" s="96" t="s">
        <v>5</v>
      </c>
      <c r="CL67" s="96" t="s">
        <v>19</v>
      </c>
      <c r="CM67" s="96" t="s">
        <v>80</v>
      </c>
    </row>
    <row r="68" spans="1:91" s="2" customFormat="1" ht="30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40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  <row r="69" spans="1:9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0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</row>
  </sheetData>
  <sheetProtection algorithmName="SHA-512" hashValue="YeiabsdTZ4j5eKR5TZKXZo9XQjwq0X1Vs7k6EIbiXVeAA1xpzHvOS4pM+PMbyHwbmFx5PB1ANs6ZEaglxRYSFg==" saltValue="s5OmoohaNfSrznXopg8p+LBQxgtsFRqjzf4hUublqu8cGDBHUzdiCRSrE4ilYVDeiJlcaaA2i5GTe1wM/mKHsw==" spinCount="100000" sheet="1" objects="1" scenarios="1" formatColumns="0" formatRows="0"/>
  <mergeCells count="90">
    <mergeCell ref="AN67:AP67"/>
    <mergeCell ref="AG67:AM67"/>
    <mergeCell ref="AN54:AP54"/>
    <mergeCell ref="AS49:AT51"/>
    <mergeCell ref="AN65:AP65"/>
    <mergeCell ref="AG65:AM65"/>
    <mergeCell ref="AN66:AP66"/>
    <mergeCell ref="AG66:AM66"/>
    <mergeCell ref="AR2:BE2"/>
    <mergeCell ref="AG60:AM60"/>
    <mergeCell ref="AG62:AM62"/>
    <mergeCell ref="AG63:AM63"/>
    <mergeCell ref="AG59:AM59"/>
    <mergeCell ref="AG61:AM61"/>
    <mergeCell ref="AG57:AM57"/>
    <mergeCell ref="AG56:AM56"/>
    <mergeCell ref="AG55:AM55"/>
    <mergeCell ref="AG58:AM58"/>
    <mergeCell ref="AG52:AM52"/>
    <mergeCell ref="AM47:AN47"/>
    <mergeCell ref="AM49:AP49"/>
    <mergeCell ref="AM50:AP50"/>
    <mergeCell ref="AN63:AP63"/>
    <mergeCell ref="AN52:AP5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66:I66"/>
    <mergeCell ref="K66:AF66"/>
    <mergeCell ref="D67:H67"/>
    <mergeCell ref="J67:AF67"/>
    <mergeCell ref="AG54:AM54"/>
    <mergeCell ref="AG64:AM64"/>
    <mergeCell ref="K64:AF64"/>
    <mergeCell ref="K60:AF60"/>
    <mergeCell ref="K57:AF57"/>
    <mergeCell ref="L45:AO45"/>
    <mergeCell ref="E65:I65"/>
    <mergeCell ref="K65:AF65"/>
    <mergeCell ref="AN64:AP64"/>
    <mergeCell ref="AN59:AP59"/>
    <mergeCell ref="AN61:AP61"/>
    <mergeCell ref="AN55:AP55"/>
    <mergeCell ref="AN56:AP56"/>
    <mergeCell ref="AN57:AP57"/>
    <mergeCell ref="AN60:AP60"/>
    <mergeCell ref="AN62:AP62"/>
    <mergeCell ref="AN58:AP58"/>
    <mergeCell ref="E64:I64"/>
    <mergeCell ref="E57:I57"/>
    <mergeCell ref="E58:I58"/>
    <mergeCell ref="E61:I61"/>
    <mergeCell ref="E56:I56"/>
    <mergeCell ref="E60:I60"/>
    <mergeCell ref="C52:G52"/>
    <mergeCell ref="D63:H63"/>
    <mergeCell ref="D62:H62"/>
    <mergeCell ref="D55:H55"/>
    <mergeCell ref="E59:I59"/>
    <mergeCell ref="I52:AF52"/>
    <mergeCell ref="J63:AF63"/>
    <mergeCell ref="J62:AF62"/>
    <mergeCell ref="J55:AF55"/>
    <mergeCell ref="K56:AF56"/>
    <mergeCell ref="K61:AF61"/>
    <mergeCell ref="K59:AF59"/>
    <mergeCell ref="K58:AF58"/>
  </mergeCells>
  <hyperlinks>
    <hyperlink ref="A56" location="'SO-01.1 - Vegetační úprav...'!C2" display="/"/>
    <hyperlink ref="A57" location="'SO-01.2 - Vegetační úprav...'!C2" display="/"/>
    <hyperlink ref="A58" location="'SO-01.3 - Vegetační úprav...'!C2" display="/"/>
    <hyperlink ref="A59" location="'SO-01.4 - Vegetační úprav...'!C2" display="/"/>
    <hyperlink ref="A60" location="'SO-01.5 - Vegetační úprav...'!C2" display="/"/>
    <hyperlink ref="A61" location="'SO-01.6 - Vegetační úprav...'!C2" display="/"/>
    <hyperlink ref="A62" location="'SO-02 - Biotechnické objekty'!C2" display="/"/>
    <hyperlink ref="A64" location="'SO-03.1 - Odpočinkové mís...'!C2" display="/"/>
    <hyperlink ref="A65" location="'SO-03.2 - Odpočinkové mís...'!C2" display="/"/>
    <hyperlink ref="A66" location="'SO-03.3 - Odpočinkové mís...'!C2" display="/"/>
    <hyperlink ref="A6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112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Velký Borek - větrolam podél cesty HPC2</v>
      </c>
      <c r="F7" s="372"/>
      <c r="G7" s="372"/>
      <c r="H7" s="372"/>
      <c r="L7" s="21"/>
    </row>
    <row r="8" spans="1:46" s="1" customFormat="1" ht="12" customHeight="1">
      <c r="B8" s="21"/>
      <c r="D8" s="113" t="s">
        <v>120</v>
      </c>
      <c r="L8" s="21"/>
    </row>
    <row r="9" spans="1:46" s="2" customFormat="1" ht="16.5" customHeight="1">
      <c r="A9" s="35"/>
      <c r="B9" s="40"/>
      <c r="C9" s="35"/>
      <c r="D9" s="35"/>
      <c r="E9" s="371" t="s">
        <v>496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537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124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125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125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ROUND(J86,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ROUND((SUM(BE86:BE93)),  2)</f>
        <v>0</v>
      </c>
      <c r="G35" s="35"/>
      <c r="H35" s="35"/>
      <c r="I35" s="125">
        <v>0.21</v>
      </c>
      <c r="J35" s="124">
        <f>ROUND(((SUM(BE86:BE93))*I35),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ROUND((SUM(BF86:BF93)),  2)</f>
        <v>0</v>
      </c>
      <c r="G36" s="35"/>
      <c r="H36" s="35"/>
      <c r="I36" s="125">
        <v>0.15</v>
      </c>
      <c r="J36" s="124">
        <f>ROUND(((SUM(BF86:BF93))*I36),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ROUND((SUM(BG86:BG93)),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ROUND((SUM(BH86:BH93)),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ROUND((SUM(BI86:BI93)),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Velký Borek - větrolam podél cesty HPC2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496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SO-03.2 - Odpočinkové místo - péče ve 3.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127</v>
      </c>
      <c r="D61" s="138"/>
      <c r="E61" s="138"/>
      <c r="F61" s="138"/>
      <c r="G61" s="138"/>
      <c r="H61" s="138"/>
      <c r="I61" s="138"/>
      <c r="J61" s="139" t="s">
        <v>128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J86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129</v>
      </c>
    </row>
    <row r="64" spans="1:47" s="9" customFormat="1" ht="24.95" customHeight="1">
      <c r="B64" s="141"/>
      <c r="C64" s="142"/>
      <c r="D64" s="143" t="s">
        <v>538</v>
      </c>
      <c r="E64" s="144"/>
      <c r="F64" s="144"/>
      <c r="G64" s="144"/>
      <c r="H64" s="144"/>
      <c r="I64" s="144"/>
      <c r="J64" s="145">
        <f>J87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133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8" t="str">
        <f>E7</f>
        <v>Velký Borek - větrolam podél cesty HPC2</v>
      </c>
      <c r="F74" s="379"/>
      <c r="G74" s="379"/>
      <c r="H74" s="379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1" customFormat="1" ht="12" customHeight="1">
      <c r="B75" s="22"/>
      <c r="C75" s="30" t="s">
        <v>120</v>
      </c>
      <c r="D75" s="23"/>
      <c r="E75" s="23"/>
      <c r="F75" s="23"/>
      <c r="G75" s="23"/>
      <c r="H75" s="23"/>
      <c r="I75" s="23"/>
      <c r="J75" s="23"/>
      <c r="K75" s="23"/>
      <c r="L75" s="21"/>
    </row>
    <row r="76" spans="1:31" s="2" customFormat="1" ht="16.5" customHeight="1">
      <c r="A76" s="35"/>
      <c r="B76" s="36"/>
      <c r="C76" s="37"/>
      <c r="D76" s="37"/>
      <c r="E76" s="378" t="s">
        <v>496</v>
      </c>
      <c r="F76" s="380"/>
      <c r="G76" s="380"/>
      <c r="H76" s="380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122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32" t="str">
        <f>E11</f>
        <v>SO-03.2 - Odpočinkové místo - péče ve 3. roce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F14</f>
        <v xml:space="preserve"> </v>
      </c>
      <c r="G80" s="37"/>
      <c r="H80" s="37"/>
      <c r="I80" s="30" t="s">
        <v>23</v>
      </c>
      <c r="J80" s="60" t="str">
        <f>IF(J14="","",J14)</f>
        <v>3. 11. 2022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7" customHeight="1">
      <c r="A82" s="35"/>
      <c r="B82" s="36"/>
      <c r="C82" s="30" t="s">
        <v>25</v>
      </c>
      <c r="D82" s="37"/>
      <c r="E82" s="37"/>
      <c r="F82" s="28" t="str">
        <f>E17</f>
        <v>ČR SPÚ, pobočka Mělník</v>
      </c>
      <c r="G82" s="37"/>
      <c r="H82" s="37"/>
      <c r="I82" s="30" t="s">
        <v>31</v>
      </c>
      <c r="J82" s="33" t="str">
        <f>E23</f>
        <v>ATELIER FONTES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5.7" customHeight="1">
      <c r="A83" s="35"/>
      <c r="B83" s="36"/>
      <c r="C83" s="30" t="s">
        <v>29</v>
      </c>
      <c r="D83" s="37"/>
      <c r="E83" s="37"/>
      <c r="F83" s="28" t="str">
        <f>IF(E20="","",E20)</f>
        <v>Vyplň údaj</v>
      </c>
      <c r="G83" s="37"/>
      <c r="H83" s="37"/>
      <c r="I83" s="30" t="s">
        <v>34</v>
      </c>
      <c r="J83" s="33" t="str">
        <f>E26</f>
        <v>ATELIER FONTES s.r.o.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52"/>
      <c r="B85" s="153"/>
      <c r="C85" s="154" t="s">
        <v>134</v>
      </c>
      <c r="D85" s="155" t="s">
        <v>56</v>
      </c>
      <c r="E85" s="155" t="s">
        <v>52</v>
      </c>
      <c r="F85" s="155" t="s">
        <v>53</v>
      </c>
      <c r="G85" s="155" t="s">
        <v>135</v>
      </c>
      <c r="H85" s="155" t="s">
        <v>136</v>
      </c>
      <c r="I85" s="155" t="s">
        <v>137</v>
      </c>
      <c r="J85" s="155" t="s">
        <v>128</v>
      </c>
      <c r="K85" s="156" t="s">
        <v>138</v>
      </c>
      <c r="L85" s="157"/>
      <c r="M85" s="69" t="s">
        <v>19</v>
      </c>
      <c r="N85" s="70" t="s">
        <v>41</v>
      </c>
      <c r="O85" s="70" t="s">
        <v>139</v>
      </c>
      <c r="P85" s="70" t="s">
        <v>140</v>
      </c>
      <c r="Q85" s="70" t="s">
        <v>141</v>
      </c>
      <c r="R85" s="70" t="s">
        <v>142</v>
      </c>
      <c r="S85" s="70" t="s">
        <v>143</v>
      </c>
      <c r="T85" s="71" t="s">
        <v>144</v>
      </c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</row>
    <row r="86" spans="1:65" s="2" customFormat="1" ht="22.9" customHeight="1">
      <c r="A86" s="35"/>
      <c r="B86" s="36"/>
      <c r="C86" s="76" t="s">
        <v>145</v>
      </c>
      <c r="D86" s="37"/>
      <c r="E86" s="37"/>
      <c r="F86" s="37"/>
      <c r="G86" s="37"/>
      <c r="H86" s="37"/>
      <c r="I86" s="37"/>
      <c r="J86" s="158">
        <f>BK86</f>
        <v>0</v>
      </c>
      <c r="K86" s="37"/>
      <c r="L86" s="40"/>
      <c r="M86" s="72"/>
      <c r="N86" s="159"/>
      <c r="O86" s="73"/>
      <c r="P86" s="160">
        <f>P87</f>
        <v>0</v>
      </c>
      <c r="Q86" s="73"/>
      <c r="R86" s="160">
        <f>R87</f>
        <v>0</v>
      </c>
      <c r="S86" s="73"/>
      <c r="T86" s="161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70</v>
      </c>
      <c r="AU86" s="18" t="s">
        <v>129</v>
      </c>
      <c r="BK86" s="162">
        <f>BK87</f>
        <v>0</v>
      </c>
    </row>
    <row r="87" spans="1:65" s="12" customFormat="1" ht="25.9" customHeight="1">
      <c r="B87" s="163"/>
      <c r="C87" s="164"/>
      <c r="D87" s="165" t="s">
        <v>70</v>
      </c>
      <c r="E87" s="166" t="s">
        <v>539</v>
      </c>
      <c r="F87" s="166" t="s">
        <v>540</v>
      </c>
      <c r="G87" s="164"/>
      <c r="H87" s="164"/>
      <c r="I87" s="167"/>
      <c r="J87" s="168">
        <f>BK87</f>
        <v>0</v>
      </c>
      <c r="K87" s="164"/>
      <c r="L87" s="169"/>
      <c r="M87" s="170"/>
      <c r="N87" s="171"/>
      <c r="O87" s="171"/>
      <c r="P87" s="172">
        <f>SUM(P88:P93)</f>
        <v>0</v>
      </c>
      <c r="Q87" s="171"/>
      <c r="R87" s="172">
        <f>SUM(R88:R93)</f>
        <v>0</v>
      </c>
      <c r="S87" s="171"/>
      <c r="T87" s="173">
        <f>SUM(T88:T93)</f>
        <v>0</v>
      </c>
      <c r="AR87" s="174" t="s">
        <v>155</v>
      </c>
      <c r="AT87" s="175" t="s">
        <v>70</v>
      </c>
      <c r="AU87" s="175" t="s">
        <v>71</v>
      </c>
      <c r="AY87" s="174" t="s">
        <v>148</v>
      </c>
      <c r="BK87" s="176">
        <f>SUM(BK88:BK93)</f>
        <v>0</v>
      </c>
    </row>
    <row r="88" spans="1:65" s="2" customFormat="1" ht="16.5" customHeight="1">
      <c r="A88" s="35"/>
      <c r="B88" s="36"/>
      <c r="C88" s="179" t="s">
        <v>78</v>
      </c>
      <c r="D88" s="179" t="s">
        <v>150</v>
      </c>
      <c r="E88" s="180" t="s">
        <v>541</v>
      </c>
      <c r="F88" s="181" t="s">
        <v>542</v>
      </c>
      <c r="G88" s="182" t="s">
        <v>167</v>
      </c>
      <c r="H88" s="183">
        <v>1</v>
      </c>
      <c r="I88" s="184"/>
      <c r="J88" s="185">
        <f>ROUND(I88*H88,2)</f>
        <v>0</v>
      </c>
      <c r="K88" s="181" t="s">
        <v>19</v>
      </c>
      <c r="L88" s="40"/>
      <c r="M88" s="186" t="s">
        <v>19</v>
      </c>
      <c r="N88" s="187" t="s">
        <v>42</v>
      </c>
      <c r="O88" s="65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543</v>
      </c>
      <c r="AT88" s="190" t="s">
        <v>150</v>
      </c>
      <c r="AU88" s="190" t="s">
        <v>78</v>
      </c>
      <c r="AY88" s="18" t="s">
        <v>148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8" t="s">
        <v>78</v>
      </c>
      <c r="BK88" s="191">
        <f>ROUND(I88*H88,2)</f>
        <v>0</v>
      </c>
      <c r="BL88" s="18" t="s">
        <v>543</v>
      </c>
      <c r="BM88" s="190" t="s">
        <v>544</v>
      </c>
    </row>
    <row r="89" spans="1:65" s="2" customFormat="1" ht="11.25">
      <c r="A89" s="35"/>
      <c r="B89" s="36"/>
      <c r="C89" s="37"/>
      <c r="D89" s="192" t="s">
        <v>157</v>
      </c>
      <c r="E89" s="37"/>
      <c r="F89" s="193" t="s">
        <v>542</v>
      </c>
      <c r="G89" s="37"/>
      <c r="H89" s="37"/>
      <c r="I89" s="194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157</v>
      </c>
      <c r="AU89" s="18" t="s">
        <v>78</v>
      </c>
    </row>
    <row r="90" spans="1:65" s="2" customFormat="1" ht="16.5" customHeight="1">
      <c r="A90" s="35"/>
      <c r="B90" s="36"/>
      <c r="C90" s="179" t="s">
        <v>80</v>
      </c>
      <c r="D90" s="179" t="s">
        <v>150</v>
      </c>
      <c r="E90" s="180" t="s">
        <v>545</v>
      </c>
      <c r="F90" s="181" t="s">
        <v>546</v>
      </c>
      <c r="G90" s="182" t="s">
        <v>547</v>
      </c>
      <c r="H90" s="183">
        <v>8</v>
      </c>
      <c r="I90" s="184"/>
      <c r="J90" s="185">
        <f>ROUND(I90*H90,2)</f>
        <v>0</v>
      </c>
      <c r="K90" s="181" t="s">
        <v>154</v>
      </c>
      <c r="L90" s="40"/>
      <c r="M90" s="186" t="s">
        <v>19</v>
      </c>
      <c r="N90" s="187" t="s">
        <v>42</v>
      </c>
      <c r="O90" s="65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0" t="s">
        <v>543</v>
      </c>
      <c r="AT90" s="190" t="s">
        <v>150</v>
      </c>
      <c r="AU90" s="190" t="s">
        <v>78</v>
      </c>
      <c r="AY90" s="18" t="s">
        <v>148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8" t="s">
        <v>78</v>
      </c>
      <c r="BK90" s="191">
        <f>ROUND(I90*H90,2)</f>
        <v>0</v>
      </c>
      <c r="BL90" s="18" t="s">
        <v>543</v>
      </c>
      <c r="BM90" s="190" t="s">
        <v>548</v>
      </c>
    </row>
    <row r="91" spans="1:65" s="2" customFormat="1" ht="11.25">
      <c r="A91" s="35"/>
      <c r="B91" s="36"/>
      <c r="C91" s="37"/>
      <c r="D91" s="192" t="s">
        <v>157</v>
      </c>
      <c r="E91" s="37"/>
      <c r="F91" s="193" t="s">
        <v>549</v>
      </c>
      <c r="G91" s="37"/>
      <c r="H91" s="37"/>
      <c r="I91" s="194"/>
      <c r="J91" s="37"/>
      <c r="K91" s="37"/>
      <c r="L91" s="40"/>
      <c r="M91" s="195"/>
      <c r="N91" s="196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157</v>
      </c>
      <c r="AU91" s="18" t="s">
        <v>78</v>
      </c>
    </row>
    <row r="92" spans="1:65" s="2" customFormat="1" ht="11.25">
      <c r="A92" s="35"/>
      <c r="B92" s="36"/>
      <c r="C92" s="37"/>
      <c r="D92" s="197" t="s">
        <v>159</v>
      </c>
      <c r="E92" s="37"/>
      <c r="F92" s="198" t="s">
        <v>550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159</v>
      </c>
      <c r="AU92" s="18" t="s">
        <v>78</v>
      </c>
    </row>
    <row r="93" spans="1:65" s="2" customFormat="1" ht="19.5">
      <c r="A93" s="35"/>
      <c r="B93" s="36"/>
      <c r="C93" s="37"/>
      <c r="D93" s="192" t="s">
        <v>161</v>
      </c>
      <c r="E93" s="37"/>
      <c r="F93" s="199" t="s">
        <v>551</v>
      </c>
      <c r="G93" s="37"/>
      <c r="H93" s="37"/>
      <c r="I93" s="194"/>
      <c r="J93" s="37"/>
      <c r="K93" s="37"/>
      <c r="L93" s="40"/>
      <c r="M93" s="232"/>
      <c r="N93" s="233"/>
      <c r="O93" s="234"/>
      <c r="P93" s="234"/>
      <c r="Q93" s="234"/>
      <c r="R93" s="234"/>
      <c r="S93" s="234"/>
      <c r="T93" s="2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161</v>
      </c>
      <c r="AU93" s="18" t="s">
        <v>78</v>
      </c>
    </row>
    <row r="94" spans="1:65" s="2" customFormat="1" ht="6.95" customHeight="1">
      <c r="A94" s="35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0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algorithmName="SHA-512" hashValue="bkqI+21/+ZV0HdWTBw7EJLl+aLMiEUubsqQVmpoE2lXu8Qiefeg6GzgIcKayk4wFCcjnPcvfne+L2XE5mtwjAA==" saltValue="nXDYlgUMVeDUiPXWCYfyW1et1+66R5RkrRiCBHhCxJNozYH5RSCnH1ZBlQ3UM3yWAmBfqGV0L9vxC9a2720qdQ==" spinCount="100000" sheet="1" objects="1" scenarios="1" formatColumns="0" formatRows="0" autoFilter="0"/>
  <autoFilter ref="C85:K93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hyperlinks>
    <hyperlink ref="F92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115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Velký Borek - větrolam podél cesty HPC2</v>
      </c>
      <c r="F7" s="372"/>
      <c r="G7" s="372"/>
      <c r="H7" s="372"/>
      <c r="L7" s="21"/>
    </row>
    <row r="8" spans="1:46" s="1" customFormat="1" ht="12" customHeight="1">
      <c r="B8" s="21"/>
      <c r="D8" s="113" t="s">
        <v>120</v>
      </c>
      <c r="L8" s="21"/>
    </row>
    <row r="9" spans="1:46" s="2" customFormat="1" ht="16.5" customHeight="1">
      <c r="A9" s="35"/>
      <c r="B9" s="40"/>
      <c r="C9" s="35"/>
      <c r="D9" s="35"/>
      <c r="E9" s="371" t="s">
        <v>496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552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124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125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125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ROUND(J86,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ROUND((SUM(BE86:BE93)),  2)</f>
        <v>0</v>
      </c>
      <c r="G35" s="35"/>
      <c r="H35" s="35"/>
      <c r="I35" s="125">
        <v>0.21</v>
      </c>
      <c r="J35" s="124">
        <f>ROUND(((SUM(BE86:BE93))*I35),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ROUND((SUM(BF86:BF93)),  2)</f>
        <v>0</v>
      </c>
      <c r="G36" s="35"/>
      <c r="H36" s="35"/>
      <c r="I36" s="125">
        <v>0.15</v>
      </c>
      <c r="J36" s="124">
        <f>ROUND(((SUM(BF86:BF93))*I36),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ROUND((SUM(BG86:BG93)),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ROUND((SUM(BH86:BH93)),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ROUND((SUM(BI86:BI93)),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Velký Borek - větrolam podél cesty HPC2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496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SO-03.3 - Odpočinkové místo - péče ve 5.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127</v>
      </c>
      <c r="D61" s="138"/>
      <c r="E61" s="138"/>
      <c r="F61" s="138"/>
      <c r="G61" s="138"/>
      <c r="H61" s="138"/>
      <c r="I61" s="138"/>
      <c r="J61" s="139" t="s">
        <v>128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J86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129</v>
      </c>
    </row>
    <row r="64" spans="1:47" s="9" customFormat="1" ht="24.95" customHeight="1">
      <c r="B64" s="141"/>
      <c r="C64" s="142"/>
      <c r="D64" s="143" t="s">
        <v>538</v>
      </c>
      <c r="E64" s="144"/>
      <c r="F64" s="144"/>
      <c r="G64" s="144"/>
      <c r="H64" s="144"/>
      <c r="I64" s="144"/>
      <c r="J64" s="145">
        <f>J87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133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8" t="str">
        <f>E7</f>
        <v>Velký Borek - větrolam podél cesty HPC2</v>
      </c>
      <c r="F74" s="379"/>
      <c r="G74" s="379"/>
      <c r="H74" s="379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1" customFormat="1" ht="12" customHeight="1">
      <c r="B75" s="22"/>
      <c r="C75" s="30" t="s">
        <v>120</v>
      </c>
      <c r="D75" s="23"/>
      <c r="E75" s="23"/>
      <c r="F75" s="23"/>
      <c r="G75" s="23"/>
      <c r="H75" s="23"/>
      <c r="I75" s="23"/>
      <c r="J75" s="23"/>
      <c r="K75" s="23"/>
      <c r="L75" s="21"/>
    </row>
    <row r="76" spans="1:31" s="2" customFormat="1" ht="16.5" customHeight="1">
      <c r="A76" s="35"/>
      <c r="B76" s="36"/>
      <c r="C76" s="37"/>
      <c r="D76" s="37"/>
      <c r="E76" s="378" t="s">
        <v>496</v>
      </c>
      <c r="F76" s="380"/>
      <c r="G76" s="380"/>
      <c r="H76" s="380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122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32" t="str">
        <f>E11</f>
        <v>SO-03.3 - Odpočinkové místo - péče ve 5. roce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F14</f>
        <v xml:space="preserve"> </v>
      </c>
      <c r="G80" s="37"/>
      <c r="H80" s="37"/>
      <c r="I80" s="30" t="s">
        <v>23</v>
      </c>
      <c r="J80" s="60" t="str">
        <f>IF(J14="","",J14)</f>
        <v>3. 11. 2022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7" customHeight="1">
      <c r="A82" s="35"/>
      <c r="B82" s="36"/>
      <c r="C82" s="30" t="s">
        <v>25</v>
      </c>
      <c r="D82" s="37"/>
      <c r="E82" s="37"/>
      <c r="F82" s="28" t="str">
        <f>E17</f>
        <v>ČR SPÚ, pobočka Mělník</v>
      </c>
      <c r="G82" s="37"/>
      <c r="H82" s="37"/>
      <c r="I82" s="30" t="s">
        <v>31</v>
      </c>
      <c r="J82" s="33" t="str">
        <f>E23</f>
        <v>ATELIER FONTES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5.7" customHeight="1">
      <c r="A83" s="35"/>
      <c r="B83" s="36"/>
      <c r="C83" s="30" t="s">
        <v>29</v>
      </c>
      <c r="D83" s="37"/>
      <c r="E83" s="37"/>
      <c r="F83" s="28" t="str">
        <f>IF(E20="","",E20)</f>
        <v>Vyplň údaj</v>
      </c>
      <c r="G83" s="37"/>
      <c r="H83" s="37"/>
      <c r="I83" s="30" t="s">
        <v>34</v>
      </c>
      <c r="J83" s="33" t="str">
        <f>E26</f>
        <v>ATELIER FONTES s.r.o.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52"/>
      <c r="B85" s="153"/>
      <c r="C85" s="154" t="s">
        <v>134</v>
      </c>
      <c r="D85" s="155" t="s">
        <v>56</v>
      </c>
      <c r="E85" s="155" t="s">
        <v>52</v>
      </c>
      <c r="F85" s="155" t="s">
        <v>53</v>
      </c>
      <c r="G85" s="155" t="s">
        <v>135</v>
      </c>
      <c r="H85" s="155" t="s">
        <v>136</v>
      </c>
      <c r="I85" s="155" t="s">
        <v>137</v>
      </c>
      <c r="J85" s="155" t="s">
        <v>128</v>
      </c>
      <c r="K85" s="156" t="s">
        <v>138</v>
      </c>
      <c r="L85" s="157"/>
      <c r="M85" s="69" t="s">
        <v>19</v>
      </c>
      <c r="N85" s="70" t="s">
        <v>41</v>
      </c>
      <c r="O85" s="70" t="s">
        <v>139</v>
      </c>
      <c r="P85" s="70" t="s">
        <v>140</v>
      </c>
      <c r="Q85" s="70" t="s">
        <v>141</v>
      </c>
      <c r="R85" s="70" t="s">
        <v>142</v>
      </c>
      <c r="S85" s="70" t="s">
        <v>143</v>
      </c>
      <c r="T85" s="71" t="s">
        <v>144</v>
      </c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</row>
    <row r="86" spans="1:65" s="2" customFormat="1" ht="22.9" customHeight="1">
      <c r="A86" s="35"/>
      <c r="B86" s="36"/>
      <c r="C86" s="76" t="s">
        <v>145</v>
      </c>
      <c r="D86" s="37"/>
      <c r="E86" s="37"/>
      <c r="F86" s="37"/>
      <c r="G86" s="37"/>
      <c r="H86" s="37"/>
      <c r="I86" s="37"/>
      <c r="J86" s="158">
        <f>BK86</f>
        <v>0</v>
      </c>
      <c r="K86" s="37"/>
      <c r="L86" s="40"/>
      <c r="M86" s="72"/>
      <c r="N86" s="159"/>
      <c r="O86" s="73"/>
      <c r="P86" s="160">
        <f>P87</f>
        <v>0</v>
      </c>
      <c r="Q86" s="73"/>
      <c r="R86" s="160">
        <f>R87</f>
        <v>0</v>
      </c>
      <c r="S86" s="73"/>
      <c r="T86" s="161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70</v>
      </c>
      <c r="AU86" s="18" t="s">
        <v>129</v>
      </c>
      <c r="BK86" s="162">
        <f>BK87</f>
        <v>0</v>
      </c>
    </row>
    <row r="87" spans="1:65" s="12" customFormat="1" ht="25.9" customHeight="1">
      <c r="B87" s="163"/>
      <c r="C87" s="164"/>
      <c r="D87" s="165" t="s">
        <v>70</v>
      </c>
      <c r="E87" s="166" t="s">
        <v>539</v>
      </c>
      <c r="F87" s="166" t="s">
        <v>540</v>
      </c>
      <c r="G87" s="164"/>
      <c r="H87" s="164"/>
      <c r="I87" s="167"/>
      <c r="J87" s="168">
        <f>BK87</f>
        <v>0</v>
      </c>
      <c r="K87" s="164"/>
      <c r="L87" s="169"/>
      <c r="M87" s="170"/>
      <c r="N87" s="171"/>
      <c r="O87" s="171"/>
      <c r="P87" s="172">
        <f>SUM(P88:P93)</f>
        <v>0</v>
      </c>
      <c r="Q87" s="171"/>
      <c r="R87" s="172">
        <f>SUM(R88:R93)</f>
        <v>0</v>
      </c>
      <c r="S87" s="171"/>
      <c r="T87" s="173">
        <f>SUM(T88:T93)</f>
        <v>0</v>
      </c>
      <c r="AR87" s="174" t="s">
        <v>155</v>
      </c>
      <c r="AT87" s="175" t="s">
        <v>70</v>
      </c>
      <c r="AU87" s="175" t="s">
        <v>71</v>
      </c>
      <c r="AY87" s="174" t="s">
        <v>148</v>
      </c>
      <c r="BK87" s="176">
        <f>SUM(BK88:BK93)</f>
        <v>0</v>
      </c>
    </row>
    <row r="88" spans="1:65" s="2" customFormat="1" ht="16.5" customHeight="1">
      <c r="A88" s="35"/>
      <c r="B88" s="36"/>
      <c r="C88" s="179" t="s">
        <v>78</v>
      </c>
      <c r="D88" s="179" t="s">
        <v>150</v>
      </c>
      <c r="E88" s="180" t="s">
        <v>541</v>
      </c>
      <c r="F88" s="181" t="s">
        <v>542</v>
      </c>
      <c r="G88" s="182" t="s">
        <v>167</v>
      </c>
      <c r="H88" s="183">
        <v>1</v>
      </c>
      <c r="I88" s="184"/>
      <c r="J88" s="185">
        <f>ROUND(I88*H88,2)</f>
        <v>0</v>
      </c>
      <c r="K88" s="181" t="s">
        <v>19</v>
      </c>
      <c r="L88" s="40"/>
      <c r="M88" s="186" t="s">
        <v>19</v>
      </c>
      <c r="N88" s="187" t="s">
        <v>42</v>
      </c>
      <c r="O88" s="65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543</v>
      </c>
      <c r="AT88" s="190" t="s">
        <v>150</v>
      </c>
      <c r="AU88" s="190" t="s">
        <v>78</v>
      </c>
      <c r="AY88" s="18" t="s">
        <v>148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8" t="s">
        <v>78</v>
      </c>
      <c r="BK88" s="191">
        <f>ROUND(I88*H88,2)</f>
        <v>0</v>
      </c>
      <c r="BL88" s="18" t="s">
        <v>543</v>
      </c>
      <c r="BM88" s="190" t="s">
        <v>544</v>
      </c>
    </row>
    <row r="89" spans="1:65" s="2" customFormat="1" ht="11.25">
      <c r="A89" s="35"/>
      <c r="B89" s="36"/>
      <c r="C89" s="37"/>
      <c r="D89" s="192" t="s">
        <v>157</v>
      </c>
      <c r="E89" s="37"/>
      <c r="F89" s="193" t="s">
        <v>542</v>
      </c>
      <c r="G89" s="37"/>
      <c r="H89" s="37"/>
      <c r="I89" s="194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157</v>
      </c>
      <c r="AU89" s="18" t="s">
        <v>78</v>
      </c>
    </row>
    <row r="90" spans="1:65" s="2" customFormat="1" ht="16.5" customHeight="1">
      <c r="A90" s="35"/>
      <c r="B90" s="36"/>
      <c r="C90" s="179" t="s">
        <v>80</v>
      </c>
      <c r="D90" s="179" t="s">
        <v>150</v>
      </c>
      <c r="E90" s="180" t="s">
        <v>545</v>
      </c>
      <c r="F90" s="181" t="s">
        <v>546</v>
      </c>
      <c r="G90" s="182" t="s">
        <v>547</v>
      </c>
      <c r="H90" s="183">
        <v>8</v>
      </c>
      <c r="I90" s="184"/>
      <c r="J90" s="185">
        <f>ROUND(I90*H90,2)</f>
        <v>0</v>
      </c>
      <c r="K90" s="181" t="s">
        <v>154</v>
      </c>
      <c r="L90" s="40"/>
      <c r="M90" s="186" t="s">
        <v>19</v>
      </c>
      <c r="N90" s="187" t="s">
        <v>42</v>
      </c>
      <c r="O90" s="65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0" t="s">
        <v>543</v>
      </c>
      <c r="AT90" s="190" t="s">
        <v>150</v>
      </c>
      <c r="AU90" s="190" t="s">
        <v>78</v>
      </c>
      <c r="AY90" s="18" t="s">
        <v>148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8" t="s">
        <v>78</v>
      </c>
      <c r="BK90" s="191">
        <f>ROUND(I90*H90,2)</f>
        <v>0</v>
      </c>
      <c r="BL90" s="18" t="s">
        <v>543</v>
      </c>
      <c r="BM90" s="190" t="s">
        <v>548</v>
      </c>
    </row>
    <row r="91" spans="1:65" s="2" customFormat="1" ht="11.25">
      <c r="A91" s="35"/>
      <c r="B91" s="36"/>
      <c r="C91" s="37"/>
      <c r="D91" s="192" t="s">
        <v>157</v>
      </c>
      <c r="E91" s="37"/>
      <c r="F91" s="193" t="s">
        <v>549</v>
      </c>
      <c r="G91" s="37"/>
      <c r="H91" s="37"/>
      <c r="I91" s="194"/>
      <c r="J91" s="37"/>
      <c r="K91" s="37"/>
      <c r="L91" s="40"/>
      <c r="M91" s="195"/>
      <c r="N91" s="196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157</v>
      </c>
      <c r="AU91" s="18" t="s">
        <v>78</v>
      </c>
    </row>
    <row r="92" spans="1:65" s="2" customFormat="1" ht="11.25">
      <c r="A92" s="35"/>
      <c r="B92" s="36"/>
      <c r="C92" s="37"/>
      <c r="D92" s="197" t="s">
        <v>159</v>
      </c>
      <c r="E92" s="37"/>
      <c r="F92" s="198" t="s">
        <v>550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159</v>
      </c>
      <c r="AU92" s="18" t="s">
        <v>78</v>
      </c>
    </row>
    <row r="93" spans="1:65" s="2" customFormat="1" ht="19.5">
      <c r="A93" s="35"/>
      <c r="B93" s="36"/>
      <c r="C93" s="37"/>
      <c r="D93" s="192" t="s">
        <v>161</v>
      </c>
      <c r="E93" s="37"/>
      <c r="F93" s="199" t="s">
        <v>551</v>
      </c>
      <c r="G93" s="37"/>
      <c r="H93" s="37"/>
      <c r="I93" s="194"/>
      <c r="J93" s="37"/>
      <c r="K93" s="37"/>
      <c r="L93" s="40"/>
      <c r="M93" s="232"/>
      <c r="N93" s="233"/>
      <c r="O93" s="234"/>
      <c r="P93" s="234"/>
      <c r="Q93" s="234"/>
      <c r="R93" s="234"/>
      <c r="S93" s="234"/>
      <c r="T93" s="2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161</v>
      </c>
      <c r="AU93" s="18" t="s">
        <v>78</v>
      </c>
    </row>
    <row r="94" spans="1:65" s="2" customFormat="1" ht="6.95" customHeight="1">
      <c r="A94" s="35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0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algorithmName="SHA-512" hashValue="ky1khoLclmNEAVkbTayfKJO01bUom5QWnvVkvnnfBsGzXNiH2+9J3APN7T51hnURZf/ymbtLZojCSk3rGrT7hA==" saltValue="yEvUkUfK5f9gnGhXJej8ntx6SzQThpshBU7Ua6glahGyzESlayYmzt1jNB8aK++rn+N6g8/D/cn/kql6MnWmFA==" spinCount="100000" sheet="1" objects="1" scenarios="1" formatColumns="0" formatRows="0" autoFilter="0"/>
  <autoFilter ref="C85:K93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hyperlinks>
    <hyperlink ref="F92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118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Velký Borek - větrolam podél cesty HPC2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13" t="s">
        <v>120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4" t="s">
        <v>553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124</v>
      </c>
      <c r="G12" s="35"/>
      <c r="H12" s="35"/>
      <c r="I12" s="113" t="s">
        <v>23</v>
      </c>
      <c r="J12" s="115" t="str">
        <f>'Rekapitulace stavby'!AN8</f>
        <v>3. 11. 2022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19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3" t="s">
        <v>28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13" t="s">
        <v>28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26</v>
      </c>
      <c r="J20" s="104" t="s">
        <v>19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125</v>
      </c>
      <c r="F21" s="35"/>
      <c r="G21" s="35"/>
      <c r="H21" s="35"/>
      <c r="I21" s="113" t="s">
        <v>28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26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125</v>
      </c>
      <c r="F24" s="35"/>
      <c r="G24" s="35"/>
      <c r="H24" s="35"/>
      <c r="I24" s="113" t="s">
        <v>28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77" t="s">
        <v>19</v>
      </c>
      <c r="F27" s="377"/>
      <c r="G27" s="377"/>
      <c r="H27" s="37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ROUND(J82,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ROUND((SUM(BE82:BE105)),  2)</f>
        <v>0</v>
      </c>
      <c r="G33" s="35"/>
      <c r="H33" s="35"/>
      <c r="I33" s="125">
        <v>0.21</v>
      </c>
      <c r="J33" s="124">
        <f>ROUND(((SUM(BE82:BE105))*I33),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ROUND((SUM(BF82:BF105)),  2)</f>
        <v>0</v>
      </c>
      <c r="G34" s="35"/>
      <c r="H34" s="35"/>
      <c r="I34" s="125">
        <v>0.15</v>
      </c>
      <c r="J34" s="124">
        <f>ROUND(((SUM(BF82:BF105))*I34),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ROUND((SUM(BG82:BG105)),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ROUND((SUM(BH82:BH105)),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ROUND((SUM(BI82:BI105)),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126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8" t="str">
        <f>E7</f>
        <v>Velký Borek - větrolam podél cesty HPC2</v>
      </c>
      <c r="F48" s="379"/>
      <c r="G48" s="379"/>
      <c r="H48" s="379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120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2" t="str">
        <f>E9</f>
        <v>VRN - Vedlejší rozpočtové náklady</v>
      </c>
      <c r="F50" s="380"/>
      <c r="G50" s="380"/>
      <c r="H50" s="380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3. 11. 2022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ČR SPÚ, pobočka Mělník</v>
      </c>
      <c r="G54" s="37"/>
      <c r="H54" s="37"/>
      <c r="I54" s="30" t="s">
        <v>31</v>
      </c>
      <c r="J54" s="33" t="str">
        <f>E21</f>
        <v>ATELIER FONTES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ATELIER FONTES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127</v>
      </c>
      <c r="D57" s="138"/>
      <c r="E57" s="138"/>
      <c r="F57" s="138"/>
      <c r="G57" s="138"/>
      <c r="H57" s="138"/>
      <c r="I57" s="138"/>
      <c r="J57" s="139" t="s">
        <v>128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69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129</v>
      </c>
    </row>
    <row r="60" spans="1:47" s="9" customFormat="1" ht="24.95" customHeight="1">
      <c r="B60" s="141"/>
      <c r="C60" s="142"/>
      <c r="D60" s="143" t="s">
        <v>553</v>
      </c>
      <c r="E60" s="144"/>
      <c r="F60" s="144"/>
      <c r="G60" s="144"/>
      <c r="H60" s="144"/>
      <c r="I60" s="144"/>
      <c r="J60" s="145">
        <f>J83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554</v>
      </c>
      <c r="E61" s="149"/>
      <c r="F61" s="149"/>
      <c r="G61" s="149"/>
      <c r="H61" s="149"/>
      <c r="I61" s="149"/>
      <c r="J61" s="150">
        <f>J90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555</v>
      </c>
      <c r="E62" s="149"/>
      <c r="F62" s="149"/>
      <c r="G62" s="149"/>
      <c r="H62" s="149"/>
      <c r="I62" s="149"/>
      <c r="J62" s="150">
        <f>J102</f>
        <v>0</v>
      </c>
      <c r="K62" s="98"/>
      <c r="L62" s="151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133</v>
      </c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8" t="str">
        <f>E7</f>
        <v>Velký Borek - větrolam podél cesty HPC2</v>
      </c>
      <c r="F72" s="379"/>
      <c r="G72" s="379"/>
      <c r="H72" s="379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120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2" t="str">
        <f>E9</f>
        <v>VRN - Vedlejší rozpočtové náklady</v>
      </c>
      <c r="F74" s="380"/>
      <c r="G74" s="380"/>
      <c r="H74" s="380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3. 11. 2022</v>
      </c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30" t="s">
        <v>25</v>
      </c>
      <c r="D78" s="37"/>
      <c r="E78" s="37"/>
      <c r="F78" s="28" t="str">
        <f>E15</f>
        <v>ČR SPÚ, pobočka Mělník</v>
      </c>
      <c r="G78" s="37"/>
      <c r="H78" s="37"/>
      <c r="I78" s="30" t="s">
        <v>31</v>
      </c>
      <c r="J78" s="33" t="str">
        <f>E21</f>
        <v>ATELIER FONTES s.r.o.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>ATELIER FONTES s.r.o.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52"/>
      <c r="B81" s="153"/>
      <c r="C81" s="154" t="s">
        <v>134</v>
      </c>
      <c r="D81" s="155" t="s">
        <v>56</v>
      </c>
      <c r="E81" s="155" t="s">
        <v>52</v>
      </c>
      <c r="F81" s="155" t="s">
        <v>53</v>
      </c>
      <c r="G81" s="155" t="s">
        <v>135</v>
      </c>
      <c r="H81" s="155" t="s">
        <v>136</v>
      </c>
      <c r="I81" s="155" t="s">
        <v>137</v>
      </c>
      <c r="J81" s="155" t="s">
        <v>128</v>
      </c>
      <c r="K81" s="156" t="s">
        <v>138</v>
      </c>
      <c r="L81" s="157"/>
      <c r="M81" s="69" t="s">
        <v>19</v>
      </c>
      <c r="N81" s="70" t="s">
        <v>41</v>
      </c>
      <c r="O81" s="70" t="s">
        <v>139</v>
      </c>
      <c r="P81" s="70" t="s">
        <v>140</v>
      </c>
      <c r="Q81" s="70" t="s">
        <v>141</v>
      </c>
      <c r="R81" s="70" t="s">
        <v>142</v>
      </c>
      <c r="S81" s="70" t="s">
        <v>143</v>
      </c>
      <c r="T81" s="71" t="s">
        <v>144</v>
      </c>
      <c r="U81" s="152"/>
      <c r="V81" s="152"/>
      <c r="W81" s="152"/>
      <c r="X81" s="152"/>
      <c r="Y81" s="152"/>
      <c r="Z81" s="152"/>
      <c r="AA81" s="152"/>
      <c r="AB81" s="152"/>
      <c r="AC81" s="152"/>
      <c r="AD81" s="152"/>
      <c r="AE81" s="152"/>
    </row>
    <row r="82" spans="1:65" s="2" customFormat="1" ht="22.9" customHeight="1">
      <c r="A82" s="35"/>
      <c r="B82" s="36"/>
      <c r="C82" s="76" t="s">
        <v>145</v>
      </c>
      <c r="D82" s="37"/>
      <c r="E82" s="37"/>
      <c r="F82" s="37"/>
      <c r="G82" s="37"/>
      <c r="H82" s="37"/>
      <c r="I82" s="37"/>
      <c r="J82" s="158">
        <f>BK82</f>
        <v>0</v>
      </c>
      <c r="K82" s="37"/>
      <c r="L82" s="40"/>
      <c r="M82" s="72"/>
      <c r="N82" s="159"/>
      <c r="O82" s="73"/>
      <c r="P82" s="160">
        <f>P83</f>
        <v>0</v>
      </c>
      <c r="Q82" s="73"/>
      <c r="R82" s="160">
        <f>R83</f>
        <v>0</v>
      </c>
      <c r="S82" s="73"/>
      <c r="T82" s="161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129</v>
      </c>
      <c r="BK82" s="162">
        <f>BK83</f>
        <v>0</v>
      </c>
    </row>
    <row r="83" spans="1:65" s="12" customFormat="1" ht="25.9" customHeight="1">
      <c r="B83" s="163"/>
      <c r="C83" s="164"/>
      <c r="D83" s="165" t="s">
        <v>70</v>
      </c>
      <c r="E83" s="166" t="s">
        <v>116</v>
      </c>
      <c r="F83" s="166" t="s">
        <v>117</v>
      </c>
      <c r="G83" s="164"/>
      <c r="H83" s="164"/>
      <c r="I83" s="167"/>
      <c r="J83" s="168">
        <f>BK83</f>
        <v>0</v>
      </c>
      <c r="K83" s="164"/>
      <c r="L83" s="169"/>
      <c r="M83" s="170"/>
      <c r="N83" s="171"/>
      <c r="O83" s="171"/>
      <c r="P83" s="172">
        <f>P84+SUM(P85:P90)+P102</f>
        <v>0</v>
      </c>
      <c r="Q83" s="171"/>
      <c r="R83" s="172">
        <f>R84+SUM(R85:R90)+R102</f>
        <v>0</v>
      </c>
      <c r="S83" s="171"/>
      <c r="T83" s="173">
        <f>T84+SUM(T85:T90)+T102</f>
        <v>0</v>
      </c>
      <c r="AR83" s="174" t="s">
        <v>185</v>
      </c>
      <c r="AT83" s="175" t="s">
        <v>70</v>
      </c>
      <c r="AU83" s="175" t="s">
        <v>71</v>
      </c>
      <c r="AY83" s="174" t="s">
        <v>148</v>
      </c>
      <c r="BK83" s="176">
        <f>BK84+SUM(BK85:BK90)+BK102</f>
        <v>0</v>
      </c>
    </row>
    <row r="84" spans="1:65" s="2" customFormat="1" ht="16.5" customHeight="1">
      <c r="A84" s="35"/>
      <c r="B84" s="36"/>
      <c r="C84" s="179" t="s">
        <v>78</v>
      </c>
      <c r="D84" s="179" t="s">
        <v>150</v>
      </c>
      <c r="E84" s="180" t="s">
        <v>556</v>
      </c>
      <c r="F84" s="181" t="s">
        <v>557</v>
      </c>
      <c r="G84" s="182" t="s">
        <v>558</v>
      </c>
      <c r="H84" s="183">
        <v>1</v>
      </c>
      <c r="I84" s="184"/>
      <c r="J84" s="185">
        <f>ROUND(I84*H84,2)</f>
        <v>0</v>
      </c>
      <c r="K84" s="181" t="s">
        <v>19</v>
      </c>
      <c r="L84" s="40"/>
      <c r="M84" s="186" t="s">
        <v>19</v>
      </c>
      <c r="N84" s="187" t="s">
        <v>42</v>
      </c>
      <c r="O84" s="65"/>
      <c r="P84" s="188">
        <f>O84*H84</f>
        <v>0</v>
      </c>
      <c r="Q84" s="188">
        <v>0</v>
      </c>
      <c r="R84" s="188">
        <f>Q84*H84</f>
        <v>0</v>
      </c>
      <c r="S84" s="188">
        <v>0</v>
      </c>
      <c r="T84" s="189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0" t="s">
        <v>534</v>
      </c>
      <c r="AT84" s="190" t="s">
        <v>150</v>
      </c>
      <c r="AU84" s="190" t="s">
        <v>78</v>
      </c>
      <c r="AY84" s="18" t="s">
        <v>148</v>
      </c>
      <c r="BE84" s="191">
        <f>IF(N84="základní",J84,0)</f>
        <v>0</v>
      </c>
      <c r="BF84" s="191">
        <f>IF(N84="snížená",J84,0)</f>
        <v>0</v>
      </c>
      <c r="BG84" s="191">
        <f>IF(N84="zákl. přenesená",J84,0)</f>
        <v>0</v>
      </c>
      <c r="BH84" s="191">
        <f>IF(N84="sníž. přenesená",J84,0)</f>
        <v>0</v>
      </c>
      <c r="BI84" s="191">
        <f>IF(N84="nulová",J84,0)</f>
        <v>0</v>
      </c>
      <c r="BJ84" s="18" t="s">
        <v>78</v>
      </c>
      <c r="BK84" s="191">
        <f>ROUND(I84*H84,2)</f>
        <v>0</v>
      </c>
      <c r="BL84" s="18" t="s">
        <v>534</v>
      </c>
      <c r="BM84" s="190" t="s">
        <v>559</v>
      </c>
    </row>
    <row r="85" spans="1:65" s="2" customFormat="1" ht="11.25">
      <c r="A85" s="35"/>
      <c r="B85" s="36"/>
      <c r="C85" s="37"/>
      <c r="D85" s="192" t="s">
        <v>157</v>
      </c>
      <c r="E85" s="37"/>
      <c r="F85" s="193" t="s">
        <v>557</v>
      </c>
      <c r="G85" s="37"/>
      <c r="H85" s="37"/>
      <c r="I85" s="194"/>
      <c r="J85" s="37"/>
      <c r="K85" s="37"/>
      <c r="L85" s="40"/>
      <c r="M85" s="195"/>
      <c r="N85" s="196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157</v>
      </c>
      <c r="AU85" s="18" t="s">
        <v>78</v>
      </c>
    </row>
    <row r="86" spans="1:65" s="2" customFormat="1" ht="16.5" customHeight="1">
      <c r="A86" s="35"/>
      <c r="B86" s="36"/>
      <c r="C86" s="179" t="s">
        <v>80</v>
      </c>
      <c r="D86" s="179" t="s">
        <v>150</v>
      </c>
      <c r="E86" s="180" t="s">
        <v>560</v>
      </c>
      <c r="F86" s="181" t="s">
        <v>561</v>
      </c>
      <c r="G86" s="182" t="s">
        <v>167</v>
      </c>
      <c r="H86" s="183">
        <v>2</v>
      </c>
      <c r="I86" s="184"/>
      <c r="J86" s="185">
        <f>ROUND(I86*H86,2)</f>
        <v>0</v>
      </c>
      <c r="K86" s="181" t="s">
        <v>154</v>
      </c>
      <c r="L86" s="40"/>
      <c r="M86" s="186" t="s">
        <v>19</v>
      </c>
      <c r="N86" s="187" t="s">
        <v>42</v>
      </c>
      <c r="O86" s="65"/>
      <c r="P86" s="188">
        <f>O86*H86</f>
        <v>0</v>
      </c>
      <c r="Q86" s="188">
        <v>0</v>
      </c>
      <c r="R86" s="188">
        <f>Q86*H86</f>
        <v>0</v>
      </c>
      <c r="S86" s="188">
        <v>0</v>
      </c>
      <c r="T86" s="18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0" t="s">
        <v>534</v>
      </c>
      <c r="AT86" s="190" t="s">
        <v>150</v>
      </c>
      <c r="AU86" s="190" t="s">
        <v>78</v>
      </c>
      <c r="AY86" s="18" t="s">
        <v>148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18" t="s">
        <v>78</v>
      </c>
      <c r="BK86" s="191">
        <f>ROUND(I86*H86,2)</f>
        <v>0</v>
      </c>
      <c r="BL86" s="18" t="s">
        <v>534</v>
      </c>
      <c r="BM86" s="190" t="s">
        <v>562</v>
      </c>
    </row>
    <row r="87" spans="1:65" s="2" customFormat="1" ht="11.25">
      <c r="A87" s="35"/>
      <c r="B87" s="36"/>
      <c r="C87" s="37"/>
      <c r="D87" s="192" t="s">
        <v>157</v>
      </c>
      <c r="E87" s="37"/>
      <c r="F87" s="193" t="s">
        <v>561</v>
      </c>
      <c r="G87" s="37"/>
      <c r="H87" s="37"/>
      <c r="I87" s="194"/>
      <c r="J87" s="37"/>
      <c r="K87" s="37"/>
      <c r="L87" s="40"/>
      <c r="M87" s="195"/>
      <c r="N87" s="196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157</v>
      </c>
      <c r="AU87" s="18" t="s">
        <v>78</v>
      </c>
    </row>
    <row r="88" spans="1:65" s="2" customFormat="1" ht="11.25">
      <c r="A88" s="35"/>
      <c r="B88" s="36"/>
      <c r="C88" s="37"/>
      <c r="D88" s="197" t="s">
        <v>159</v>
      </c>
      <c r="E88" s="37"/>
      <c r="F88" s="198" t="s">
        <v>563</v>
      </c>
      <c r="G88" s="37"/>
      <c r="H88" s="37"/>
      <c r="I88" s="194"/>
      <c r="J88" s="37"/>
      <c r="K88" s="37"/>
      <c r="L88" s="40"/>
      <c r="M88" s="195"/>
      <c r="N88" s="196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159</v>
      </c>
      <c r="AU88" s="18" t="s">
        <v>78</v>
      </c>
    </row>
    <row r="89" spans="1:65" s="2" customFormat="1" ht="19.5">
      <c r="A89" s="35"/>
      <c r="B89" s="36"/>
      <c r="C89" s="37"/>
      <c r="D89" s="192" t="s">
        <v>161</v>
      </c>
      <c r="E89" s="37"/>
      <c r="F89" s="199" t="s">
        <v>564</v>
      </c>
      <c r="G89" s="37"/>
      <c r="H89" s="37"/>
      <c r="I89" s="194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161</v>
      </c>
      <c r="AU89" s="18" t="s">
        <v>78</v>
      </c>
    </row>
    <row r="90" spans="1:65" s="12" customFormat="1" ht="22.9" customHeight="1">
      <c r="B90" s="163"/>
      <c r="C90" s="164"/>
      <c r="D90" s="165" t="s">
        <v>70</v>
      </c>
      <c r="E90" s="177" t="s">
        <v>565</v>
      </c>
      <c r="F90" s="177" t="s">
        <v>566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SUM(P91:P101)</f>
        <v>0</v>
      </c>
      <c r="Q90" s="171"/>
      <c r="R90" s="172">
        <f>SUM(R91:R101)</f>
        <v>0</v>
      </c>
      <c r="S90" s="171"/>
      <c r="T90" s="173">
        <f>SUM(T91:T101)</f>
        <v>0</v>
      </c>
      <c r="AR90" s="174" t="s">
        <v>185</v>
      </c>
      <c r="AT90" s="175" t="s">
        <v>70</v>
      </c>
      <c r="AU90" s="175" t="s">
        <v>78</v>
      </c>
      <c r="AY90" s="174" t="s">
        <v>148</v>
      </c>
      <c r="BK90" s="176">
        <f>SUM(BK91:BK101)</f>
        <v>0</v>
      </c>
    </row>
    <row r="91" spans="1:65" s="2" customFormat="1" ht="16.5" customHeight="1">
      <c r="A91" s="35"/>
      <c r="B91" s="36"/>
      <c r="C91" s="179" t="s">
        <v>171</v>
      </c>
      <c r="D91" s="179" t="s">
        <v>150</v>
      </c>
      <c r="E91" s="180" t="s">
        <v>567</v>
      </c>
      <c r="F91" s="181" t="s">
        <v>568</v>
      </c>
      <c r="G91" s="182" t="s">
        <v>569</v>
      </c>
      <c r="H91" s="183">
        <v>73</v>
      </c>
      <c r="I91" s="184"/>
      <c r="J91" s="185">
        <f>ROUND(I91*H91,2)</f>
        <v>0</v>
      </c>
      <c r="K91" s="181" t="s">
        <v>154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534</v>
      </c>
      <c r="AT91" s="190" t="s">
        <v>150</v>
      </c>
      <c r="AU91" s="190" t="s">
        <v>80</v>
      </c>
      <c r="AY91" s="18" t="s">
        <v>148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534</v>
      </c>
      <c r="BM91" s="190" t="s">
        <v>570</v>
      </c>
    </row>
    <row r="92" spans="1:65" s="2" customFormat="1" ht="11.25">
      <c r="A92" s="35"/>
      <c r="B92" s="36"/>
      <c r="C92" s="37"/>
      <c r="D92" s="192" t="s">
        <v>157</v>
      </c>
      <c r="E92" s="37"/>
      <c r="F92" s="193" t="s">
        <v>568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157</v>
      </c>
      <c r="AU92" s="18" t="s">
        <v>80</v>
      </c>
    </row>
    <row r="93" spans="1:65" s="2" customFormat="1" ht="11.25">
      <c r="A93" s="35"/>
      <c r="B93" s="36"/>
      <c r="C93" s="37"/>
      <c r="D93" s="197" t="s">
        <v>159</v>
      </c>
      <c r="E93" s="37"/>
      <c r="F93" s="198" t="s">
        <v>571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159</v>
      </c>
      <c r="AU93" s="18" t="s">
        <v>80</v>
      </c>
    </row>
    <row r="94" spans="1:65" s="13" customFormat="1" ht="11.25">
      <c r="B94" s="200"/>
      <c r="C94" s="201"/>
      <c r="D94" s="192" t="s">
        <v>163</v>
      </c>
      <c r="E94" s="202" t="s">
        <v>19</v>
      </c>
      <c r="F94" s="203" t="s">
        <v>572</v>
      </c>
      <c r="G94" s="201"/>
      <c r="H94" s="204">
        <v>58</v>
      </c>
      <c r="I94" s="205"/>
      <c r="J94" s="201"/>
      <c r="K94" s="201"/>
      <c r="L94" s="206"/>
      <c r="M94" s="207"/>
      <c r="N94" s="208"/>
      <c r="O94" s="208"/>
      <c r="P94" s="208"/>
      <c r="Q94" s="208"/>
      <c r="R94" s="208"/>
      <c r="S94" s="208"/>
      <c r="T94" s="209"/>
      <c r="AT94" s="210" t="s">
        <v>163</v>
      </c>
      <c r="AU94" s="210" t="s">
        <v>80</v>
      </c>
      <c r="AV94" s="13" t="s">
        <v>80</v>
      </c>
      <c r="AW94" s="13" t="s">
        <v>33</v>
      </c>
      <c r="AX94" s="13" t="s">
        <v>71</v>
      </c>
      <c r="AY94" s="210" t="s">
        <v>148</v>
      </c>
    </row>
    <row r="95" spans="1:65" s="13" customFormat="1" ht="11.25">
      <c r="B95" s="200"/>
      <c r="C95" s="201"/>
      <c r="D95" s="192" t="s">
        <v>163</v>
      </c>
      <c r="E95" s="202" t="s">
        <v>19</v>
      </c>
      <c r="F95" s="203" t="s">
        <v>573</v>
      </c>
      <c r="G95" s="201"/>
      <c r="H95" s="204">
        <v>5</v>
      </c>
      <c r="I95" s="205"/>
      <c r="J95" s="201"/>
      <c r="K95" s="201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163</v>
      </c>
      <c r="AU95" s="210" t="s">
        <v>80</v>
      </c>
      <c r="AV95" s="13" t="s">
        <v>80</v>
      </c>
      <c r="AW95" s="13" t="s">
        <v>33</v>
      </c>
      <c r="AX95" s="13" t="s">
        <v>71</v>
      </c>
      <c r="AY95" s="210" t="s">
        <v>148</v>
      </c>
    </row>
    <row r="96" spans="1:65" s="13" customFormat="1" ht="11.25">
      <c r="B96" s="200"/>
      <c r="C96" s="201"/>
      <c r="D96" s="192" t="s">
        <v>163</v>
      </c>
      <c r="E96" s="202" t="s">
        <v>19</v>
      </c>
      <c r="F96" s="203" t="s">
        <v>574</v>
      </c>
      <c r="G96" s="201"/>
      <c r="H96" s="204">
        <v>10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163</v>
      </c>
      <c r="AU96" s="210" t="s">
        <v>80</v>
      </c>
      <c r="AV96" s="13" t="s">
        <v>80</v>
      </c>
      <c r="AW96" s="13" t="s">
        <v>33</v>
      </c>
      <c r="AX96" s="13" t="s">
        <v>71</v>
      </c>
      <c r="AY96" s="210" t="s">
        <v>148</v>
      </c>
    </row>
    <row r="97" spans="1:65" s="14" customFormat="1" ht="11.25">
      <c r="B97" s="221"/>
      <c r="C97" s="222"/>
      <c r="D97" s="192" t="s">
        <v>163</v>
      </c>
      <c r="E97" s="223" t="s">
        <v>19</v>
      </c>
      <c r="F97" s="224" t="s">
        <v>263</v>
      </c>
      <c r="G97" s="222"/>
      <c r="H97" s="225">
        <v>73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AT97" s="231" t="s">
        <v>163</v>
      </c>
      <c r="AU97" s="231" t="s">
        <v>80</v>
      </c>
      <c r="AV97" s="14" t="s">
        <v>155</v>
      </c>
      <c r="AW97" s="14" t="s">
        <v>33</v>
      </c>
      <c r="AX97" s="14" t="s">
        <v>78</v>
      </c>
      <c r="AY97" s="231" t="s">
        <v>148</v>
      </c>
    </row>
    <row r="98" spans="1:65" s="2" customFormat="1" ht="16.5" customHeight="1">
      <c r="A98" s="35"/>
      <c r="B98" s="36"/>
      <c r="C98" s="179" t="s">
        <v>155</v>
      </c>
      <c r="D98" s="179" t="s">
        <v>150</v>
      </c>
      <c r="E98" s="180" t="s">
        <v>575</v>
      </c>
      <c r="F98" s="181" t="s">
        <v>576</v>
      </c>
      <c r="G98" s="182" t="s">
        <v>558</v>
      </c>
      <c r="H98" s="183">
        <v>1</v>
      </c>
      <c r="I98" s="184"/>
      <c r="J98" s="185">
        <f>ROUND(I98*H98,2)</f>
        <v>0</v>
      </c>
      <c r="K98" s="181" t="s">
        <v>154</v>
      </c>
      <c r="L98" s="40"/>
      <c r="M98" s="186" t="s">
        <v>19</v>
      </c>
      <c r="N98" s="187" t="s">
        <v>42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534</v>
      </c>
      <c r="AT98" s="190" t="s">
        <v>150</v>
      </c>
      <c r="AU98" s="190" t="s">
        <v>80</v>
      </c>
      <c r="AY98" s="18" t="s">
        <v>148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78</v>
      </c>
      <c r="BK98" s="191">
        <f>ROUND(I98*H98,2)</f>
        <v>0</v>
      </c>
      <c r="BL98" s="18" t="s">
        <v>534</v>
      </c>
      <c r="BM98" s="190" t="s">
        <v>577</v>
      </c>
    </row>
    <row r="99" spans="1:65" s="2" customFormat="1" ht="11.25">
      <c r="A99" s="35"/>
      <c r="B99" s="36"/>
      <c r="C99" s="37"/>
      <c r="D99" s="192" t="s">
        <v>157</v>
      </c>
      <c r="E99" s="37"/>
      <c r="F99" s="193" t="s">
        <v>576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157</v>
      </c>
      <c r="AU99" s="18" t="s">
        <v>80</v>
      </c>
    </row>
    <row r="100" spans="1:65" s="2" customFormat="1" ht="11.25">
      <c r="A100" s="35"/>
      <c r="B100" s="36"/>
      <c r="C100" s="37"/>
      <c r="D100" s="197" t="s">
        <v>159</v>
      </c>
      <c r="E100" s="37"/>
      <c r="F100" s="198" t="s">
        <v>578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159</v>
      </c>
      <c r="AU100" s="18" t="s">
        <v>80</v>
      </c>
    </row>
    <row r="101" spans="1:65" s="2" customFormat="1" ht="19.5">
      <c r="A101" s="35"/>
      <c r="B101" s="36"/>
      <c r="C101" s="37"/>
      <c r="D101" s="192" t="s">
        <v>161</v>
      </c>
      <c r="E101" s="37"/>
      <c r="F101" s="199" t="s">
        <v>579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161</v>
      </c>
      <c r="AU101" s="18" t="s">
        <v>80</v>
      </c>
    </row>
    <row r="102" spans="1:65" s="12" customFormat="1" ht="22.9" customHeight="1">
      <c r="B102" s="163"/>
      <c r="C102" s="164"/>
      <c r="D102" s="165" t="s">
        <v>70</v>
      </c>
      <c r="E102" s="177" t="s">
        <v>580</v>
      </c>
      <c r="F102" s="177" t="s">
        <v>581</v>
      </c>
      <c r="G102" s="164"/>
      <c r="H102" s="164"/>
      <c r="I102" s="167"/>
      <c r="J102" s="178">
        <f>BK102</f>
        <v>0</v>
      </c>
      <c r="K102" s="164"/>
      <c r="L102" s="169"/>
      <c r="M102" s="170"/>
      <c r="N102" s="171"/>
      <c r="O102" s="171"/>
      <c r="P102" s="172">
        <f>SUM(P103:P105)</f>
        <v>0</v>
      </c>
      <c r="Q102" s="171"/>
      <c r="R102" s="172">
        <f>SUM(R103:R105)</f>
        <v>0</v>
      </c>
      <c r="S102" s="171"/>
      <c r="T102" s="173">
        <f>SUM(T103:T105)</f>
        <v>0</v>
      </c>
      <c r="AR102" s="174" t="s">
        <v>185</v>
      </c>
      <c r="AT102" s="175" t="s">
        <v>70</v>
      </c>
      <c r="AU102" s="175" t="s">
        <v>78</v>
      </c>
      <c r="AY102" s="174" t="s">
        <v>148</v>
      </c>
      <c r="BK102" s="176">
        <f>SUM(BK103:BK105)</f>
        <v>0</v>
      </c>
    </row>
    <row r="103" spans="1:65" s="2" customFormat="1" ht="16.5" customHeight="1">
      <c r="A103" s="35"/>
      <c r="B103" s="36"/>
      <c r="C103" s="179" t="s">
        <v>185</v>
      </c>
      <c r="D103" s="179" t="s">
        <v>150</v>
      </c>
      <c r="E103" s="180" t="s">
        <v>582</v>
      </c>
      <c r="F103" s="181" t="s">
        <v>581</v>
      </c>
      <c r="G103" s="182" t="s">
        <v>558</v>
      </c>
      <c r="H103" s="183">
        <v>1</v>
      </c>
      <c r="I103" s="184"/>
      <c r="J103" s="185">
        <f>ROUND(I103*H103,2)</f>
        <v>0</v>
      </c>
      <c r="K103" s="181" t="s">
        <v>154</v>
      </c>
      <c r="L103" s="40"/>
      <c r="M103" s="186" t="s">
        <v>19</v>
      </c>
      <c r="N103" s="187" t="s">
        <v>42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534</v>
      </c>
      <c r="AT103" s="190" t="s">
        <v>150</v>
      </c>
      <c r="AU103" s="190" t="s">
        <v>80</v>
      </c>
      <c r="AY103" s="18" t="s">
        <v>148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534</v>
      </c>
      <c r="BM103" s="190" t="s">
        <v>583</v>
      </c>
    </row>
    <row r="104" spans="1:65" s="2" customFormat="1" ht="19.5">
      <c r="A104" s="35"/>
      <c r="B104" s="36"/>
      <c r="C104" s="37"/>
      <c r="D104" s="192" t="s">
        <v>157</v>
      </c>
      <c r="E104" s="37"/>
      <c r="F104" s="193" t="s">
        <v>584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157</v>
      </c>
      <c r="AU104" s="18" t="s">
        <v>80</v>
      </c>
    </row>
    <row r="105" spans="1:65" s="2" customFormat="1" ht="11.25">
      <c r="A105" s="35"/>
      <c r="B105" s="36"/>
      <c r="C105" s="37"/>
      <c r="D105" s="197" t="s">
        <v>159</v>
      </c>
      <c r="E105" s="37"/>
      <c r="F105" s="198" t="s">
        <v>585</v>
      </c>
      <c r="G105" s="37"/>
      <c r="H105" s="37"/>
      <c r="I105" s="194"/>
      <c r="J105" s="37"/>
      <c r="K105" s="37"/>
      <c r="L105" s="40"/>
      <c r="M105" s="232"/>
      <c r="N105" s="233"/>
      <c r="O105" s="234"/>
      <c r="P105" s="234"/>
      <c r="Q105" s="234"/>
      <c r="R105" s="234"/>
      <c r="S105" s="234"/>
      <c r="T105" s="2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159</v>
      </c>
      <c r="AU105" s="18" t="s">
        <v>80</v>
      </c>
    </row>
    <row r="106" spans="1:65" s="2" customFormat="1" ht="6.95" customHeight="1">
      <c r="A106" s="35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0"/>
      <c r="M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</sheetData>
  <sheetProtection algorithmName="SHA-512" hashValue="5LgocOE1zjbF2dUxtW7FA9p79QF8knpGOPpDnnahVmKYSuGQXfMH9FQaKqNXgJZkkg61/tC+hoSBjAwh2UumfA==" saltValue="IsvFmApzFQ88VsF7vI6xpsnXJGbYvcLHveLa0gN/5sfP8O52TeAhI5Ru/JuKrOEJi6SW4nEJqQWM/WJMq9/9wQ==" spinCount="100000" sheet="1" objects="1" scenarios="1" formatColumns="0" formatRows="0" autoFilter="0"/>
  <autoFilter ref="C81:K10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8" r:id="rId1"/>
    <hyperlink ref="F93" r:id="rId2"/>
    <hyperlink ref="F100" r:id="rId3"/>
    <hyperlink ref="F105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s="1" customFormat="1" ht="37.5" customHeight="1"/>
    <row r="2" spans="2:11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6" customFormat="1" ht="45" customHeight="1">
      <c r="B3" s="250"/>
      <c r="C3" s="382" t="s">
        <v>586</v>
      </c>
      <c r="D3" s="382"/>
      <c r="E3" s="382"/>
      <c r="F3" s="382"/>
      <c r="G3" s="382"/>
      <c r="H3" s="382"/>
      <c r="I3" s="382"/>
      <c r="J3" s="382"/>
      <c r="K3" s="251"/>
    </row>
    <row r="4" spans="2:11" s="1" customFormat="1" ht="25.5" customHeight="1">
      <c r="B4" s="252"/>
      <c r="C4" s="387" t="s">
        <v>587</v>
      </c>
      <c r="D4" s="387"/>
      <c r="E4" s="387"/>
      <c r="F4" s="387"/>
      <c r="G4" s="387"/>
      <c r="H4" s="387"/>
      <c r="I4" s="387"/>
      <c r="J4" s="387"/>
      <c r="K4" s="253"/>
    </row>
    <row r="5" spans="2:11" s="1" customFormat="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s="1" customFormat="1" ht="15" customHeight="1">
      <c r="B6" s="252"/>
      <c r="C6" s="386" t="s">
        <v>588</v>
      </c>
      <c r="D6" s="386"/>
      <c r="E6" s="386"/>
      <c r="F6" s="386"/>
      <c r="G6" s="386"/>
      <c r="H6" s="386"/>
      <c r="I6" s="386"/>
      <c r="J6" s="386"/>
      <c r="K6" s="253"/>
    </row>
    <row r="7" spans="2:11" s="1" customFormat="1" ht="15" customHeight="1">
      <c r="B7" s="256"/>
      <c r="C7" s="386" t="s">
        <v>589</v>
      </c>
      <c r="D7" s="386"/>
      <c r="E7" s="386"/>
      <c r="F7" s="386"/>
      <c r="G7" s="386"/>
      <c r="H7" s="386"/>
      <c r="I7" s="386"/>
      <c r="J7" s="386"/>
      <c r="K7" s="253"/>
    </row>
    <row r="8" spans="2:11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s="1" customFormat="1" ht="15" customHeight="1">
      <c r="B9" s="256"/>
      <c r="C9" s="386" t="s">
        <v>590</v>
      </c>
      <c r="D9" s="386"/>
      <c r="E9" s="386"/>
      <c r="F9" s="386"/>
      <c r="G9" s="386"/>
      <c r="H9" s="386"/>
      <c r="I9" s="386"/>
      <c r="J9" s="386"/>
      <c r="K9" s="253"/>
    </row>
    <row r="10" spans="2:11" s="1" customFormat="1" ht="15" customHeight="1">
      <c r="B10" s="256"/>
      <c r="C10" s="255"/>
      <c r="D10" s="386" t="s">
        <v>591</v>
      </c>
      <c r="E10" s="386"/>
      <c r="F10" s="386"/>
      <c r="G10" s="386"/>
      <c r="H10" s="386"/>
      <c r="I10" s="386"/>
      <c r="J10" s="386"/>
      <c r="K10" s="253"/>
    </row>
    <row r="11" spans="2:11" s="1" customFormat="1" ht="15" customHeight="1">
      <c r="B11" s="256"/>
      <c r="C11" s="257"/>
      <c r="D11" s="386" t="s">
        <v>592</v>
      </c>
      <c r="E11" s="386"/>
      <c r="F11" s="386"/>
      <c r="G11" s="386"/>
      <c r="H11" s="386"/>
      <c r="I11" s="386"/>
      <c r="J11" s="386"/>
      <c r="K11" s="253"/>
    </row>
    <row r="12" spans="2:11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pans="2:11" s="1" customFormat="1" ht="15" customHeight="1">
      <c r="B13" s="256"/>
      <c r="C13" s="257"/>
      <c r="D13" s="258" t="s">
        <v>593</v>
      </c>
      <c r="E13" s="255"/>
      <c r="F13" s="255"/>
      <c r="G13" s="255"/>
      <c r="H13" s="255"/>
      <c r="I13" s="255"/>
      <c r="J13" s="255"/>
      <c r="K13" s="253"/>
    </row>
    <row r="14" spans="2:11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pans="2:11" s="1" customFormat="1" ht="15" customHeight="1">
      <c r="B15" s="256"/>
      <c r="C15" s="257"/>
      <c r="D15" s="386" t="s">
        <v>594</v>
      </c>
      <c r="E15" s="386"/>
      <c r="F15" s="386"/>
      <c r="G15" s="386"/>
      <c r="H15" s="386"/>
      <c r="I15" s="386"/>
      <c r="J15" s="386"/>
      <c r="K15" s="253"/>
    </row>
    <row r="16" spans="2:11" s="1" customFormat="1" ht="15" customHeight="1">
      <c r="B16" s="256"/>
      <c r="C16" s="257"/>
      <c r="D16" s="386" t="s">
        <v>595</v>
      </c>
      <c r="E16" s="386"/>
      <c r="F16" s="386"/>
      <c r="G16" s="386"/>
      <c r="H16" s="386"/>
      <c r="I16" s="386"/>
      <c r="J16" s="386"/>
      <c r="K16" s="253"/>
    </row>
    <row r="17" spans="2:11" s="1" customFormat="1" ht="15" customHeight="1">
      <c r="B17" s="256"/>
      <c r="C17" s="257"/>
      <c r="D17" s="386" t="s">
        <v>596</v>
      </c>
      <c r="E17" s="386"/>
      <c r="F17" s="386"/>
      <c r="G17" s="386"/>
      <c r="H17" s="386"/>
      <c r="I17" s="386"/>
      <c r="J17" s="386"/>
      <c r="K17" s="253"/>
    </row>
    <row r="18" spans="2:11" s="1" customFormat="1" ht="15" customHeight="1">
      <c r="B18" s="256"/>
      <c r="C18" s="257"/>
      <c r="D18" s="257"/>
      <c r="E18" s="259" t="s">
        <v>77</v>
      </c>
      <c r="F18" s="386" t="s">
        <v>597</v>
      </c>
      <c r="G18" s="386"/>
      <c r="H18" s="386"/>
      <c r="I18" s="386"/>
      <c r="J18" s="386"/>
      <c r="K18" s="253"/>
    </row>
    <row r="19" spans="2:11" s="1" customFormat="1" ht="15" customHeight="1">
      <c r="B19" s="256"/>
      <c r="C19" s="257"/>
      <c r="D19" s="257"/>
      <c r="E19" s="259" t="s">
        <v>598</v>
      </c>
      <c r="F19" s="386" t="s">
        <v>599</v>
      </c>
      <c r="G19" s="386"/>
      <c r="H19" s="386"/>
      <c r="I19" s="386"/>
      <c r="J19" s="386"/>
      <c r="K19" s="253"/>
    </row>
    <row r="20" spans="2:11" s="1" customFormat="1" ht="15" customHeight="1">
      <c r="B20" s="256"/>
      <c r="C20" s="257"/>
      <c r="D20" s="257"/>
      <c r="E20" s="259" t="s">
        <v>600</v>
      </c>
      <c r="F20" s="386" t="s">
        <v>601</v>
      </c>
      <c r="G20" s="386"/>
      <c r="H20" s="386"/>
      <c r="I20" s="386"/>
      <c r="J20" s="386"/>
      <c r="K20" s="253"/>
    </row>
    <row r="21" spans="2:11" s="1" customFormat="1" ht="15" customHeight="1">
      <c r="B21" s="256"/>
      <c r="C21" s="257"/>
      <c r="D21" s="257"/>
      <c r="E21" s="259" t="s">
        <v>602</v>
      </c>
      <c r="F21" s="386" t="s">
        <v>603</v>
      </c>
      <c r="G21" s="386"/>
      <c r="H21" s="386"/>
      <c r="I21" s="386"/>
      <c r="J21" s="386"/>
      <c r="K21" s="253"/>
    </row>
    <row r="22" spans="2:11" s="1" customFormat="1" ht="15" customHeight="1">
      <c r="B22" s="256"/>
      <c r="C22" s="257"/>
      <c r="D22" s="257"/>
      <c r="E22" s="259" t="s">
        <v>604</v>
      </c>
      <c r="F22" s="386" t="s">
        <v>605</v>
      </c>
      <c r="G22" s="386"/>
      <c r="H22" s="386"/>
      <c r="I22" s="386"/>
      <c r="J22" s="386"/>
      <c r="K22" s="253"/>
    </row>
    <row r="23" spans="2:11" s="1" customFormat="1" ht="15" customHeight="1">
      <c r="B23" s="256"/>
      <c r="C23" s="257"/>
      <c r="D23" s="257"/>
      <c r="E23" s="259" t="s">
        <v>84</v>
      </c>
      <c r="F23" s="386" t="s">
        <v>606</v>
      </c>
      <c r="G23" s="386"/>
      <c r="H23" s="386"/>
      <c r="I23" s="386"/>
      <c r="J23" s="386"/>
      <c r="K23" s="253"/>
    </row>
    <row r="24" spans="2:11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pans="2:11" s="1" customFormat="1" ht="15" customHeight="1">
      <c r="B25" s="256"/>
      <c r="C25" s="386" t="s">
        <v>607</v>
      </c>
      <c r="D25" s="386"/>
      <c r="E25" s="386"/>
      <c r="F25" s="386"/>
      <c r="G25" s="386"/>
      <c r="H25" s="386"/>
      <c r="I25" s="386"/>
      <c r="J25" s="386"/>
      <c r="K25" s="253"/>
    </row>
    <row r="26" spans="2:11" s="1" customFormat="1" ht="15" customHeight="1">
      <c r="B26" s="256"/>
      <c r="C26" s="386" t="s">
        <v>608</v>
      </c>
      <c r="D26" s="386"/>
      <c r="E26" s="386"/>
      <c r="F26" s="386"/>
      <c r="G26" s="386"/>
      <c r="H26" s="386"/>
      <c r="I26" s="386"/>
      <c r="J26" s="386"/>
      <c r="K26" s="253"/>
    </row>
    <row r="27" spans="2:11" s="1" customFormat="1" ht="15" customHeight="1">
      <c r="B27" s="256"/>
      <c r="C27" s="255"/>
      <c r="D27" s="386" t="s">
        <v>609</v>
      </c>
      <c r="E27" s="386"/>
      <c r="F27" s="386"/>
      <c r="G27" s="386"/>
      <c r="H27" s="386"/>
      <c r="I27" s="386"/>
      <c r="J27" s="386"/>
      <c r="K27" s="253"/>
    </row>
    <row r="28" spans="2:11" s="1" customFormat="1" ht="15" customHeight="1">
      <c r="B28" s="256"/>
      <c r="C28" s="257"/>
      <c r="D28" s="386" t="s">
        <v>610</v>
      </c>
      <c r="E28" s="386"/>
      <c r="F28" s="386"/>
      <c r="G28" s="386"/>
      <c r="H28" s="386"/>
      <c r="I28" s="386"/>
      <c r="J28" s="386"/>
      <c r="K28" s="253"/>
    </row>
    <row r="29" spans="2:11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pans="2:11" s="1" customFormat="1" ht="15" customHeight="1">
      <c r="B30" s="256"/>
      <c r="C30" s="257"/>
      <c r="D30" s="386" t="s">
        <v>611</v>
      </c>
      <c r="E30" s="386"/>
      <c r="F30" s="386"/>
      <c r="G30" s="386"/>
      <c r="H30" s="386"/>
      <c r="I30" s="386"/>
      <c r="J30" s="386"/>
      <c r="K30" s="253"/>
    </row>
    <row r="31" spans="2:11" s="1" customFormat="1" ht="15" customHeight="1">
      <c r="B31" s="256"/>
      <c r="C31" s="257"/>
      <c r="D31" s="386" t="s">
        <v>612</v>
      </c>
      <c r="E31" s="386"/>
      <c r="F31" s="386"/>
      <c r="G31" s="386"/>
      <c r="H31" s="386"/>
      <c r="I31" s="386"/>
      <c r="J31" s="386"/>
      <c r="K31" s="253"/>
    </row>
    <row r="32" spans="2:11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pans="2:11" s="1" customFormat="1" ht="15" customHeight="1">
      <c r="B33" s="256"/>
      <c r="C33" s="257"/>
      <c r="D33" s="386" t="s">
        <v>613</v>
      </c>
      <c r="E33" s="386"/>
      <c r="F33" s="386"/>
      <c r="G33" s="386"/>
      <c r="H33" s="386"/>
      <c r="I33" s="386"/>
      <c r="J33" s="386"/>
      <c r="K33" s="253"/>
    </row>
    <row r="34" spans="2:11" s="1" customFormat="1" ht="15" customHeight="1">
      <c r="B34" s="256"/>
      <c r="C34" s="257"/>
      <c r="D34" s="386" t="s">
        <v>614</v>
      </c>
      <c r="E34" s="386"/>
      <c r="F34" s="386"/>
      <c r="G34" s="386"/>
      <c r="H34" s="386"/>
      <c r="I34" s="386"/>
      <c r="J34" s="386"/>
      <c r="K34" s="253"/>
    </row>
    <row r="35" spans="2:11" s="1" customFormat="1" ht="15" customHeight="1">
      <c r="B35" s="256"/>
      <c r="C35" s="257"/>
      <c r="D35" s="386" t="s">
        <v>615</v>
      </c>
      <c r="E35" s="386"/>
      <c r="F35" s="386"/>
      <c r="G35" s="386"/>
      <c r="H35" s="386"/>
      <c r="I35" s="386"/>
      <c r="J35" s="386"/>
      <c r="K35" s="253"/>
    </row>
    <row r="36" spans="2:11" s="1" customFormat="1" ht="15" customHeight="1">
      <c r="B36" s="256"/>
      <c r="C36" s="257"/>
      <c r="D36" s="255"/>
      <c r="E36" s="258" t="s">
        <v>134</v>
      </c>
      <c r="F36" s="255"/>
      <c r="G36" s="386" t="s">
        <v>616</v>
      </c>
      <c r="H36" s="386"/>
      <c r="I36" s="386"/>
      <c r="J36" s="386"/>
      <c r="K36" s="253"/>
    </row>
    <row r="37" spans="2:11" s="1" customFormat="1" ht="30.75" customHeight="1">
      <c r="B37" s="256"/>
      <c r="C37" s="257"/>
      <c r="D37" s="255"/>
      <c r="E37" s="258" t="s">
        <v>617</v>
      </c>
      <c r="F37" s="255"/>
      <c r="G37" s="386" t="s">
        <v>618</v>
      </c>
      <c r="H37" s="386"/>
      <c r="I37" s="386"/>
      <c r="J37" s="386"/>
      <c r="K37" s="253"/>
    </row>
    <row r="38" spans="2:11" s="1" customFormat="1" ht="15" customHeight="1">
      <c r="B38" s="256"/>
      <c r="C38" s="257"/>
      <c r="D38" s="255"/>
      <c r="E38" s="258" t="s">
        <v>52</v>
      </c>
      <c r="F38" s="255"/>
      <c r="G38" s="386" t="s">
        <v>619</v>
      </c>
      <c r="H38" s="386"/>
      <c r="I38" s="386"/>
      <c r="J38" s="386"/>
      <c r="K38" s="253"/>
    </row>
    <row r="39" spans="2:11" s="1" customFormat="1" ht="15" customHeight="1">
      <c r="B39" s="256"/>
      <c r="C39" s="257"/>
      <c r="D39" s="255"/>
      <c r="E39" s="258" t="s">
        <v>53</v>
      </c>
      <c r="F39" s="255"/>
      <c r="G39" s="386" t="s">
        <v>620</v>
      </c>
      <c r="H39" s="386"/>
      <c r="I39" s="386"/>
      <c r="J39" s="386"/>
      <c r="K39" s="253"/>
    </row>
    <row r="40" spans="2:11" s="1" customFormat="1" ht="15" customHeight="1">
      <c r="B40" s="256"/>
      <c r="C40" s="257"/>
      <c r="D40" s="255"/>
      <c r="E40" s="258" t="s">
        <v>135</v>
      </c>
      <c r="F40" s="255"/>
      <c r="G40" s="386" t="s">
        <v>621</v>
      </c>
      <c r="H40" s="386"/>
      <c r="I40" s="386"/>
      <c r="J40" s="386"/>
      <c r="K40" s="253"/>
    </row>
    <row r="41" spans="2:11" s="1" customFormat="1" ht="15" customHeight="1">
      <c r="B41" s="256"/>
      <c r="C41" s="257"/>
      <c r="D41" s="255"/>
      <c r="E41" s="258" t="s">
        <v>136</v>
      </c>
      <c r="F41" s="255"/>
      <c r="G41" s="386" t="s">
        <v>622</v>
      </c>
      <c r="H41" s="386"/>
      <c r="I41" s="386"/>
      <c r="J41" s="386"/>
      <c r="K41" s="253"/>
    </row>
    <row r="42" spans="2:11" s="1" customFormat="1" ht="15" customHeight="1">
      <c r="B42" s="256"/>
      <c r="C42" s="257"/>
      <c r="D42" s="255"/>
      <c r="E42" s="258" t="s">
        <v>623</v>
      </c>
      <c r="F42" s="255"/>
      <c r="G42" s="386" t="s">
        <v>624</v>
      </c>
      <c r="H42" s="386"/>
      <c r="I42" s="386"/>
      <c r="J42" s="386"/>
      <c r="K42" s="253"/>
    </row>
    <row r="43" spans="2:11" s="1" customFormat="1" ht="15" customHeight="1">
      <c r="B43" s="256"/>
      <c r="C43" s="257"/>
      <c r="D43" s="255"/>
      <c r="E43" s="258"/>
      <c r="F43" s="255"/>
      <c r="G43" s="386" t="s">
        <v>625</v>
      </c>
      <c r="H43" s="386"/>
      <c r="I43" s="386"/>
      <c r="J43" s="386"/>
      <c r="K43" s="253"/>
    </row>
    <row r="44" spans="2:11" s="1" customFormat="1" ht="15" customHeight="1">
      <c r="B44" s="256"/>
      <c r="C44" s="257"/>
      <c r="D44" s="255"/>
      <c r="E44" s="258" t="s">
        <v>626</v>
      </c>
      <c r="F44" s="255"/>
      <c r="G44" s="386" t="s">
        <v>627</v>
      </c>
      <c r="H44" s="386"/>
      <c r="I44" s="386"/>
      <c r="J44" s="386"/>
      <c r="K44" s="253"/>
    </row>
    <row r="45" spans="2:11" s="1" customFormat="1" ht="15" customHeight="1">
      <c r="B45" s="256"/>
      <c r="C45" s="257"/>
      <c r="D45" s="255"/>
      <c r="E45" s="258" t="s">
        <v>138</v>
      </c>
      <c r="F45" s="255"/>
      <c r="G45" s="386" t="s">
        <v>628</v>
      </c>
      <c r="H45" s="386"/>
      <c r="I45" s="386"/>
      <c r="J45" s="386"/>
      <c r="K45" s="253"/>
    </row>
    <row r="46" spans="2:11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pans="2:11" s="1" customFormat="1" ht="15" customHeight="1">
      <c r="B47" s="256"/>
      <c r="C47" s="257"/>
      <c r="D47" s="386" t="s">
        <v>629</v>
      </c>
      <c r="E47" s="386"/>
      <c r="F47" s="386"/>
      <c r="G47" s="386"/>
      <c r="H47" s="386"/>
      <c r="I47" s="386"/>
      <c r="J47" s="386"/>
      <c r="K47" s="253"/>
    </row>
    <row r="48" spans="2:11" s="1" customFormat="1" ht="15" customHeight="1">
      <c r="B48" s="256"/>
      <c r="C48" s="257"/>
      <c r="D48" s="257"/>
      <c r="E48" s="386" t="s">
        <v>630</v>
      </c>
      <c r="F48" s="386"/>
      <c r="G48" s="386"/>
      <c r="H48" s="386"/>
      <c r="I48" s="386"/>
      <c r="J48" s="386"/>
      <c r="K48" s="253"/>
    </row>
    <row r="49" spans="2:11" s="1" customFormat="1" ht="15" customHeight="1">
      <c r="B49" s="256"/>
      <c r="C49" s="257"/>
      <c r="D49" s="257"/>
      <c r="E49" s="386" t="s">
        <v>631</v>
      </c>
      <c r="F49" s="386"/>
      <c r="G49" s="386"/>
      <c r="H49" s="386"/>
      <c r="I49" s="386"/>
      <c r="J49" s="386"/>
      <c r="K49" s="253"/>
    </row>
    <row r="50" spans="2:11" s="1" customFormat="1" ht="15" customHeight="1">
      <c r="B50" s="256"/>
      <c r="C50" s="257"/>
      <c r="D50" s="257"/>
      <c r="E50" s="386" t="s">
        <v>632</v>
      </c>
      <c r="F50" s="386"/>
      <c r="G50" s="386"/>
      <c r="H50" s="386"/>
      <c r="I50" s="386"/>
      <c r="J50" s="386"/>
      <c r="K50" s="253"/>
    </row>
    <row r="51" spans="2:11" s="1" customFormat="1" ht="15" customHeight="1">
      <c r="B51" s="256"/>
      <c r="C51" s="257"/>
      <c r="D51" s="386" t="s">
        <v>633</v>
      </c>
      <c r="E51" s="386"/>
      <c r="F51" s="386"/>
      <c r="G51" s="386"/>
      <c r="H51" s="386"/>
      <c r="I51" s="386"/>
      <c r="J51" s="386"/>
      <c r="K51" s="253"/>
    </row>
    <row r="52" spans="2:11" s="1" customFormat="1" ht="25.5" customHeight="1">
      <c r="B52" s="252"/>
      <c r="C52" s="387" t="s">
        <v>634</v>
      </c>
      <c r="D52" s="387"/>
      <c r="E52" s="387"/>
      <c r="F52" s="387"/>
      <c r="G52" s="387"/>
      <c r="H52" s="387"/>
      <c r="I52" s="387"/>
      <c r="J52" s="387"/>
      <c r="K52" s="253"/>
    </row>
    <row r="53" spans="2:11" s="1" customFormat="1" ht="5.25" customHeight="1">
      <c r="B53" s="252"/>
      <c r="C53" s="254"/>
      <c r="D53" s="254"/>
      <c r="E53" s="254"/>
      <c r="F53" s="254"/>
      <c r="G53" s="254"/>
      <c r="H53" s="254"/>
      <c r="I53" s="254"/>
      <c r="J53" s="254"/>
      <c r="K53" s="253"/>
    </row>
    <row r="54" spans="2:11" s="1" customFormat="1" ht="15" customHeight="1">
      <c r="B54" s="252"/>
      <c r="C54" s="386" t="s">
        <v>635</v>
      </c>
      <c r="D54" s="386"/>
      <c r="E54" s="386"/>
      <c r="F54" s="386"/>
      <c r="G54" s="386"/>
      <c r="H54" s="386"/>
      <c r="I54" s="386"/>
      <c r="J54" s="386"/>
      <c r="K54" s="253"/>
    </row>
    <row r="55" spans="2:11" s="1" customFormat="1" ht="15" customHeight="1">
      <c r="B55" s="252"/>
      <c r="C55" s="386" t="s">
        <v>636</v>
      </c>
      <c r="D55" s="386"/>
      <c r="E55" s="386"/>
      <c r="F55" s="386"/>
      <c r="G55" s="386"/>
      <c r="H55" s="386"/>
      <c r="I55" s="386"/>
      <c r="J55" s="386"/>
      <c r="K55" s="253"/>
    </row>
    <row r="56" spans="2:11" s="1" customFormat="1" ht="12.75" customHeight="1">
      <c r="B56" s="252"/>
      <c r="C56" s="255"/>
      <c r="D56" s="255"/>
      <c r="E56" s="255"/>
      <c r="F56" s="255"/>
      <c r="G56" s="255"/>
      <c r="H56" s="255"/>
      <c r="I56" s="255"/>
      <c r="J56" s="255"/>
      <c r="K56" s="253"/>
    </row>
    <row r="57" spans="2:11" s="1" customFormat="1" ht="15" customHeight="1">
      <c r="B57" s="252"/>
      <c r="C57" s="386" t="s">
        <v>637</v>
      </c>
      <c r="D57" s="386"/>
      <c r="E57" s="386"/>
      <c r="F57" s="386"/>
      <c r="G57" s="386"/>
      <c r="H57" s="386"/>
      <c r="I57" s="386"/>
      <c r="J57" s="386"/>
      <c r="K57" s="253"/>
    </row>
    <row r="58" spans="2:11" s="1" customFormat="1" ht="15" customHeight="1">
      <c r="B58" s="252"/>
      <c r="C58" s="257"/>
      <c r="D58" s="386" t="s">
        <v>638</v>
      </c>
      <c r="E58" s="386"/>
      <c r="F58" s="386"/>
      <c r="G58" s="386"/>
      <c r="H58" s="386"/>
      <c r="I58" s="386"/>
      <c r="J58" s="386"/>
      <c r="K58" s="253"/>
    </row>
    <row r="59" spans="2:11" s="1" customFormat="1" ht="15" customHeight="1">
      <c r="B59" s="252"/>
      <c r="C59" s="257"/>
      <c r="D59" s="386" t="s">
        <v>639</v>
      </c>
      <c r="E59" s="386"/>
      <c r="F59" s="386"/>
      <c r="G59" s="386"/>
      <c r="H59" s="386"/>
      <c r="I59" s="386"/>
      <c r="J59" s="386"/>
      <c r="K59" s="253"/>
    </row>
    <row r="60" spans="2:11" s="1" customFormat="1" ht="15" customHeight="1">
      <c r="B60" s="252"/>
      <c r="C60" s="257"/>
      <c r="D60" s="386" t="s">
        <v>640</v>
      </c>
      <c r="E60" s="386"/>
      <c r="F60" s="386"/>
      <c r="G60" s="386"/>
      <c r="H60" s="386"/>
      <c r="I60" s="386"/>
      <c r="J60" s="386"/>
      <c r="K60" s="253"/>
    </row>
    <row r="61" spans="2:11" s="1" customFormat="1" ht="15" customHeight="1">
      <c r="B61" s="252"/>
      <c r="C61" s="257"/>
      <c r="D61" s="386" t="s">
        <v>641</v>
      </c>
      <c r="E61" s="386"/>
      <c r="F61" s="386"/>
      <c r="G61" s="386"/>
      <c r="H61" s="386"/>
      <c r="I61" s="386"/>
      <c r="J61" s="386"/>
      <c r="K61" s="253"/>
    </row>
    <row r="62" spans="2:11" s="1" customFormat="1" ht="15" customHeight="1">
      <c r="B62" s="252"/>
      <c r="C62" s="257"/>
      <c r="D62" s="388" t="s">
        <v>642</v>
      </c>
      <c r="E62" s="388"/>
      <c r="F62" s="388"/>
      <c r="G62" s="388"/>
      <c r="H62" s="388"/>
      <c r="I62" s="388"/>
      <c r="J62" s="388"/>
      <c r="K62" s="253"/>
    </row>
    <row r="63" spans="2:11" s="1" customFormat="1" ht="15" customHeight="1">
      <c r="B63" s="252"/>
      <c r="C63" s="257"/>
      <c r="D63" s="386" t="s">
        <v>643</v>
      </c>
      <c r="E63" s="386"/>
      <c r="F63" s="386"/>
      <c r="G63" s="386"/>
      <c r="H63" s="386"/>
      <c r="I63" s="386"/>
      <c r="J63" s="386"/>
      <c r="K63" s="253"/>
    </row>
    <row r="64" spans="2:11" s="1" customFormat="1" ht="12.75" customHeight="1">
      <c r="B64" s="252"/>
      <c r="C64" s="257"/>
      <c r="D64" s="257"/>
      <c r="E64" s="260"/>
      <c r="F64" s="257"/>
      <c r="G64" s="257"/>
      <c r="H64" s="257"/>
      <c r="I64" s="257"/>
      <c r="J64" s="257"/>
      <c r="K64" s="253"/>
    </row>
    <row r="65" spans="2:11" s="1" customFormat="1" ht="15" customHeight="1">
      <c r="B65" s="252"/>
      <c r="C65" s="257"/>
      <c r="D65" s="386" t="s">
        <v>644</v>
      </c>
      <c r="E65" s="386"/>
      <c r="F65" s="386"/>
      <c r="G65" s="386"/>
      <c r="H65" s="386"/>
      <c r="I65" s="386"/>
      <c r="J65" s="386"/>
      <c r="K65" s="253"/>
    </row>
    <row r="66" spans="2:11" s="1" customFormat="1" ht="15" customHeight="1">
      <c r="B66" s="252"/>
      <c r="C66" s="257"/>
      <c r="D66" s="388" t="s">
        <v>645</v>
      </c>
      <c r="E66" s="388"/>
      <c r="F66" s="388"/>
      <c r="G66" s="388"/>
      <c r="H66" s="388"/>
      <c r="I66" s="388"/>
      <c r="J66" s="388"/>
      <c r="K66" s="253"/>
    </row>
    <row r="67" spans="2:11" s="1" customFormat="1" ht="15" customHeight="1">
      <c r="B67" s="252"/>
      <c r="C67" s="257"/>
      <c r="D67" s="386" t="s">
        <v>646</v>
      </c>
      <c r="E67" s="386"/>
      <c r="F67" s="386"/>
      <c r="G67" s="386"/>
      <c r="H67" s="386"/>
      <c r="I67" s="386"/>
      <c r="J67" s="386"/>
      <c r="K67" s="253"/>
    </row>
    <row r="68" spans="2:11" s="1" customFormat="1" ht="15" customHeight="1">
      <c r="B68" s="252"/>
      <c r="C68" s="257"/>
      <c r="D68" s="386" t="s">
        <v>647</v>
      </c>
      <c r="E68" s="386"/>
      <c r="F68" s="386"/>
      <c r="G68" s="386"/>
      <c r="H68" s="386"/>
      <c r="I68" s="386"/>
      <c r="J68" s="386"/>
      <c r="K68" s="253"/>
    </row>
    <row r="69" spans="2:11" s="1" customFormat="1" ht="15" customHeight="1">
      <c r="B69" s="252"/>
      <c r="C69" s="257"/>
      <c r="D69" s="386" t="s">
        <v>648</v>
      </c>
      <c r="E69" s="386"/>
      <c r="F69" s="386"/>
      <c r="G69" s="386"/>
      <c r="H69" s="386"/>
      <c r="I69" s="386"/>
      <c r="J69" s="386"/>
      <c r="K69" s="253"/>
    </row>
    <row r="70" spans="2:11" s="1" customFormat="1" ht="15" customHeight="1">
      <c r="B70" s="252"/>
      <c r="C70" s="257"/>
      <c r="D70" s="386" t="s">
        <v>649</v>
      </c>
      <c r="E70" s="386"/>
      <c r="F70" s="386"/>
      <c r="G70" s="386"/>
      <c r="H70" s="386"/>
      <c r="I70" s="386"/>
      <c r="J70" s="386"/>
      <c r="K70" s="253"/>
    </row>
    <row r="71" spans="2:1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pans="2:11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pans="2:11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pans="2:11" s="1" customFormat="1" ht="45" customHeight="1">
      <c r="B75" s="269"/>
      <c r="C75" s="381" t="s">
        <v>650</v>
      </c>
      <c r="D75" s="381"/>
      <c r="E75" s="381"/>
      <c r="F75" s="381"/>
      <c r="G75" s="381"/>
      <c r="H75" s="381"/>
      <c r="I75" s="381"/>
      <c r="J75" s="381"/>
      <c r="K75" s="270"/>
    </row>
    <row r="76" spans="2:11" s="1" customFormat="1" ht="17.25" customHeight="1">
      <c r="B76" s="269"/>
      <c r="C76" s="271" t="s">
        <v>651</v>
      </c>
      <c r="D76" s="271"/>
      <c r="E76" s="271"/>
      <c r="F76" s="271" t="s">
        <v>652</v>
      </c>
      <c r="G76" s="272"/>
      <c r="H76" s="271" t="s">
        <v>53</v>
      </c>
      <c r="I76" s="271" t="s">
        <v>56</v>
      </c>
      <c r="J76" s="271" t="s">
        <v>653</v>
      </c>
      <c r="K76" s="270"/>
    </row>
    <row r="77" spans="2:11" s="1" customFormat="1" ht="17.25" customHeight="1">
      <c r="B77" s="269"/>
      <c r="C77" s="273" t="s">
        <v>654</v>
      </c>
      <c r="D77" s="273"/>
      <c r="E77" s="273"/>
      <c r="F77" s="274" t="s">
        <v>655</v>
      </c>
      <c r="G77" s="275"/>
      <c r="H77" s="273"/>
      <c r="I77" s="273"/>
      <c r="J77" s="273" t="s">
        <v>656</v>
      </c>
      <c r="K77" s="270"/>
    </row>
    <row r="78" spans="2:11" s="1" customFormat="1" ht="5.25" customHeight="1">
      <c r="B78" s="269"/>
      <c r="C78" s="276"/>
      <c r="D78" s="276"/>
      <c r="E78" s="276"/>
      <c r="F78" s="276"/>
      <c r="G78" s="277"/>
      <c r="H78" s="276"/>
      <c r="I78" s="276"/>
      <c r="J78" s="276"/>
      <c r="K78" s="270"/>
    </row>
    <row r="79" spans="2:11" s="1" customFormat="1" ht="15" customHeight="1">
      <c r="B79" s="269"/>
      <c r="C79" s="258" t="s">
        <v>52</v>
      </c>
      <c r="D79" s="278"/>
      <c r="E79" s="278"/>
      <c r="F79" s="279" t="s">
        <v>657</v>
      </c>
      <c r="G79" s="280"/>
      <c r="H79" s="258" t="s">
        <v>658</v>
      </c>
      <c r="I79" s="258" t="s">
        <v>659</v>
      </c>
      <c r="J79" s="258">
        <v>20</v>
      </c>
      <c r="K79" s="270"/>
    </row>
    <row r="80" spans="2:11" s="1" customFormat="1" ht="15" customHeight="1">
      <c r="B80" s="269"/>
      <c r="C80" s="258" t="s">
        <v>660</v>
      </c>
      <c r="D80" s="258"/>
      <c r="E80" s="258"/>
      <c r="F80" s="279" t="s">
        <v>657</v>
      </c>
      <c r="G80" s="280"/>
      <c r="H80" s="258" t="s">
        <v>661</v>
      </c>
      <c r="I80" s="258" t="s">
        <v>659</v>
      </c>
      <c r="J80" s="258">
        <v>120</v>
      </c>
      <c r="K80" s="270"/>
    </row>
    <row r="81" spans="2:11" s="1" customFormat="1" ht="15" customHeight="1">
      <c r="B81" s="281"/>
      <c r="C81" s="258" t="s">
        <v>662</v>
      </c>
      <c r="D81" s="258"/>
      <c r="E81" s="258"/>
      <c r="F81" s="279" t="s">
        <v>663</v>
      </c>
      <c r="G81" s="280"/>
      <c r="H81" s="258" t="s">
        <v>664</v>
      </c>
      <c r="I81" s="258" t="s">
        <v>659</v>
      </c>
      <c r="J81" s="258">
        <v>50</v>
      </c>
      <c r="K81" s="270"/>
    </row>
    <row r="82" spans="2:11" s="1" customFormat="1" ht="15" customHeight="1">
      <c r="B82" s="281"/>
      <c r="C82" s="258" t="s">
        <v>665</v>
      </c>
      <c r="D82" s="258"/>
      <c r="E82" s="258"/>
      <c r="F82" s="279" t="s">
        <v>657</v>
      </c>
      <c r="G82" s="280"/>
      <c r="H82" s="258" t="s">
        <v>666</v>
      </c>
      <c r="I82" s="258" t="s">
        <v>667</v>
      </c>
      <c r="J82" s="258"/>
      <c r="K82" s="270"/>
    </row>
    <row r="83" spans="2:11" s="1" customFormat="1" ht="15" customHeight="1">
      <c r="B83" s="281"/>
      <c r="C83" s="282" t="s">
        <v>668</v>
      </c>
      <c r="D83" s="282"/>
      <c r="E83" s="282"/>
      <c r="F83" s="283" t="s">
        <v>663</v>
      </c>
      <c r="G83" s="282"/>
      <c r="H83" s="282" t="s">
        <v>669</v>
      </c>
      <c r="I83" s="282" t="s">
        <v>659</v>
      </c>
      <c r="J83" s="282">
        <v>15</v>
      </c>
      <c r="K83" s="270"/>
    </row>
    <row r="84" spans="2:11" s="1" customFormat="1" ht="15" customHeight="1">
      <c r="B84" s="281"/>
      <c r="C84" s="282" t="s">
        <v>670</v>
      </c>
      <c r="D84" s="282"/>
      <c r="E84" s="282"/>
      <c r="F84" s="283" t="s">
        <v>663</v>
      </c>
      <c r="G84" s="282"/>
      <c r="H84" s="282" t="s">
        <v>671</v>
      </c>
      <c r="I84" s="282" t="s">
        <v>659</v>
      </c>
      <c r="J84" s="282">
        <v>15</v>
      </c>
      <c r="K84" s="270"/>
    </row>
    <row r="85" spans="2:11" s="1" customFormat="1" ht="15" customHeight="1">
      <c r="B85" s="281"/>
      <c r="C85" s="282" t="s">
        <v>672</v>
      </c>
      <c r="D85" s="282"/>
      <c r="E85" s="282"/>
      <c r="F85" s="283" t="s">
        <v>663</v>
      </c>
      <c r="G85" s="282"/>
      <c r="H85" s="282" t="s">
        <v>673</v>
      </c>
      <c r="I85" s="282" t="s">
        <v>659</v>
      </c>
      <c r="J85" s="282">
        <v>20</v>
      </c>
      <c r="K85" s="270"/>
    </row>
    <row r="86" spans="2:11" s="1" customFormat="1" ht="15" customHeight="1">
      <c r="B86" s="281"/>
      <c r="C86" s="282" t="s">
        <v>674</v>
      </c>
      <c r="D86" s="282"/>
      <c r="E86" s="282"/>
      <c r="F86" s="283" t="s">
        <v>663</v>
      </c>
      <c r="G86" s="282"/>
      <c r="H86" s="282" t="s">
        <v>675</v>
      </c>
      <c r="I86" s="282" t="s">
        <v>659</v>
      </c>
      <c r="J86" s="282">
        <v>20</v>
      </c>
      <c r="K86" s="270"/>
    </row>
    <row r="87" spans="2:11" s="1" customFormat="1" ht="15" customHeight="1">
      <c r="B87" s="281"/>
      <c r="C87" s="258" t="s">
        <v>676</v>
      </c>
      <c r="D87" s="258"/>
      <c r="E87" s="258"/>
      <c r="F87" s="279" t="s">
        <v>663</v>
      </c>
      <c r="G87" s="280"/>
      <c r="H87" s="258" t="s">
        <v>677</v>
      </c>
      <c r="I87" s="258" t="s">
        <v>659</v>
      </c>
      <c r="J87" s="258">
        <v>50</v>
      </c>
      <c r="K87" s="270"/>
    </row>
    <row r="88" spans="2:11" s="1" customFormat="1" ht="15" customHeight="1">
      <c r="B88" s="281"/>
      <c r="C88" s="258" t="s">
        <v>678</v>
      </c>
      <c r="D88" s="258"/>
      <c r="E88" s="258"/>
      <c r="F88" s="279" t="s">
        <v>663</v>
      </c>
      <c r="G88" s="280"/>
      <c r="H88" s="258" t="s">
        <v>679</v>
      </c>
      <c r="I88" s="258" t="s">
        <v>659</v>
      </c>
      <c r="J88" s="258">
        <v>20</v>
      </c>
      <c r="K88" s="270"/>
    </row>
    <row r="89" spans="2:11" s="1" customFormat="1" ht="15" customHeight="1">
      <c r="B89" s="281"/>
      <c r="C89" s="258" t="s">
        <v>680</v>
      </c>
      <c r="D89" s="258"/>
      <c r="E89" s="258"/>
      <c r="F89" s="279" t="s">
        <v>663</v>
      </c>
      <c r="G89" s="280"/>
      <c r="H89" s="258" t="s">
        <v>681</v>
      </c>
      <c r="I89" s="258" t="s">
        <v>659</v>
      </c>
      <c r="J89" s="258">
        <v>20</v>
      </c>
      <c r="K89" s="270"/>
    </row>
    <row r="90" spans="2:11" s="1" customFormat="1" ht="15" customHeight="1">
      <c r="B90" s="281"/>
      <c r="C90" s="258" t="s">
        <v>682</v>
      </c>
      <c r="D90" s="258"/>
      <c r="E90" s="258"/>
      <c r="F90" s="279" t="s">
        <v>663</v>
      </c>
      <c r="G90" s="280"/>
      <c r="H90" s="258" t="s">
        <v>683</v>
      </c>
      <c r="I90" s="258" t="s">
        <v>659</v>
      </c>
      <c r="J90" s="258">
        <v>50</v>
      </c>
      <c r="K90" s="270"/>
    </row>
    <row r="91" spans="2:11" s="1" customFormat="1" ht="15" customHeight="1">
      <c r="B91" s="281"/>
      <c r="C91" s="258" t="s">
        <v>684</v>
      </c>
      <c r="D91" s="258"/>
      <c r="E91" s="258"/>
      <c r="F91" s="279" t="s">
        <v>663</v>
      </c>
      <c r="G91" s="280"/>
      <c r="H91" s="258" t="s">
        <v>684</v>
      </c>
      <c r="I91" s="258" t="s">
        <v>659</v>
      </c>
      <c r="J91" s="258">
        <v>50</v>
      </c>
      <c r="K91" s="270"/>
    </row>
    <row r="92" spans="2:11" s="1" customFormat="1" ht="15" customHeight="1">
      <c r="B92" s="281"/>
      <c r="C92" s="258" t="s">
        <v>685</v>
      </c>
      <c r="D92" s="258"/>
      <c r="E92" s="258"/>
      <c r="F92" s="279" t="s">
        <v>663</v>
      </c>
      <c r="G92" s="280"/>
      <c r="H92" s="258" t="s">
        <v>686</v>
      </c>
      <c r="I92" s="258" t="s">
        <v>659</v>
      </c>
      <c r="J92" s="258">
        <v>255</v>
      </c>
      <c r="K92" s="270"/>
    </row>
    <row r="93" spans="2:11" s="1" customFormat="1" ht="15" customHeight="1">
      <c r="B93" s="281"/>
      <c r="C93" s="258" t="s">
        <v>687</v>
      </c>
      <c r="D93" s="258"/>
      <c r="E93" s="258"/>
      <c r="F93" s="279" t="s">
        <v>657</v>
      </c>
      <c r="G93" s="280"/>
      <c r="H93" s="258" t="s">
        <v>688</v>
      </c>
      <c r="I93" s="258" t="s">
        <v>689</v>
      </c>
      <c r="J93" s="258"/>
      <c r="K93" s="270"/>
    </row>
    <row r="94" spans="2:11" s="1" customFormat="1" ht="15" customHeight="1">
      <c r="B94" s="281"/>
      <c r="C94" s="258" t="s">
        <v>690</v>
      </c>
      <c r="D94" s="258"/>
      <c r="E94" s="258"/>
      <c r="F94" s="279" t="s">
        <v>657</v>
      </c>
      <c r="G94" s="280"/>
      <c r="H94" s="258" t="s">
        <v>691</v>
      </c>
      <c r="I94" s="258" t="s">
        <v>692</v>
      </c>
      <c r="J94" s="258"/>
      <c r="K94" s="270"/>
    </row>
    <row r="95" spans="2:11" s="1" customFormat="1" ht="15" customHeight="1">
      <c r="B95" s="281"/>
      <c r="C95" s="258" t="s">
        <v>693</v>
      </c>
      <c r="D95" s="258"/>
      <c r="E95" s="258"/>
      <c r="F95" s="279" t="s">
        <v>657</v>
      </c>
      <c r="G95" s="280"/>
      <c r="H95" s="258" t="s">
        <v>693</v>
      </c>
      <c r="I95" s="258" t="s">
        <v>692</v>
      </c>
      <c r="J95" s="258"/>
      <c r="K95" s="270"/>
    </row>
    <row r="96" spans="2:11" s="1" customFormat="1" ht="15" customHeight="1">
      <c r="B96" s="281"/>
      <c r="C96" s="258" t="s">
        <v>37</v>
      </c>
      <c r="D96" s="258"/>
      <c r="E96" s="258"/>
      <c r="F96" s="279" t="s">
        <v>657</v>
      </c>
      <c r="G96" s="280"/>
      <c r="H96" s="258" t="s">
        <v>694</v>
      </c>
      <c r="I96" s="258" t="s">
        <v>692</v>
      </c>
      <c r="J96" s="258"/>
      <c r="K96" s="270"/>
    </row>
    <row r="97" spans="2:11" s="1" customFormat="1" ht="15" customHeight="1">
      <c r="B97" s="281"/>
      <c r="C97" s="258" t="s">
        <v>47</v>
      </c>
      <c r="D97" s="258"/>
      <c r="E97" s="258"/>
      <c r="F97" s="279" t="s">
        <v>657</v>
      </c>
      <c r="G97" s="280"/>
      <c r="H97" s="258" t="s">
        <v>695</v>
      </c>
      <c r="I97" s="258" t="s">
        <v>692</v>
      </c>
      <c r="J97" s="258"/>
      <c r="K97" s="270"/>
    </row>
    <row r="98" spans="2:11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pans="2:11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pans="2:11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pans="2:1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pans="2:11" s="1" customFormat="1" ht="45" customHeight="1">
      <c r="B102" s="269"/>
      <c r="C102" s="381" t="s">
        <v>696</v>
      </c>
      <c r="D102" s="381"/>
      <c r="E102" s="381"/>
      <c r="F102" s="381"/>
      <c r="G102" s="381"/>
      <c r="H102" s="381"/>
      <c r="I102" s="381"/>
      <c r="J102" s="381"/>
      <c r="K102" s="270"/>
    </row>
    <row r="103" spans="2:11" s="1" customFormat="1" ht="17.25" customHeight="1">
      <c r="B103" s="269"/>
      <c r="C103" s="271" t="s">
        <v>651</v>
      </c>
      <c r="D103" s="271"/>
      <c r="E103" s="271"/>
      <c r="F103" s="271" t="s">
        <v>652</v>
      </c>
      <c r="G103" s="272"/>
      <c r="H103" s="271" t="s">
        <v>53</v>
      </c>
      <c r="I103" s="271" t="s">
        <v>56</v>
      </c>
      <c r="J103" s="271" t="s">
        <v>653</v>
      </c>
      <c r="K103" s="270"/>
    </row>
    <row r="104" spans="2:11" s="1" customFormat="1" ht="17.25" customHeight="1">
      <c r="B104" s="269"/>
      <c r="C104" s="273" t="s">
        <v>654</v>
      </c>
      <c r="D104" s="273"/>
      <c r="E104" s="273"/>
      <c r="F104" s="274" t="s">
        <v>655</v>
      </c>
      <c r="G104" s="275"/>
      <c r="H104" s="273"/>
      <c r="I104" s="273"/>
      <c r="J104" s="273" t="s">
        <v>656</v>
      </c>
      <c r="K104" s="270"/>
    </row>
    <row r="105" spans="2:11" s="1" customFormat="1" ht="5.25" customHeight="1">
      <c r="B105" s="269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pans="2:11" s="1" customFormat="1" ht="15" customHeight="1">
      <c r="B106" s="269"/>
      <c r="C106" s="258" t="s">
        <v>52</v>
      </c>
      <c r="D106" s="278"/>
      <c r="E106" s="278"/>
      <c r="F106" s="279" t="s">
        <v>657</v>
      </c>
      <c r="G106" s="258"/>
      <c r="H106" s="258" t="s">
        <v>697</v>
      </c>
      <c r="I106" s="258" t="s">
        <v>659</v>
      </c>
      <c r="J106" s="258">
        <v>20</v>
      </c>
      <c r="K106" s="270"/>
    </row>
    <row r="107" spans="2:11" s="1" customFormat="1" ht="15" customHeight="1">
      <c r="B107" s="269"/>
      <c r="C107" s="258" t="s">
        <v>660</v>
      </c>
      <c r="D107" s="258"/>
      <c r="E107" s="258"/>
      <c r="F107" s="279" t="s">
        <v>657</v>
      </c>
      <c r="G107" s="258"/>
      <c r="H107" s="258" t="s">
        <v>697</v>
      </c>
      <c r="I107" s="258" t="s">
        <v>659</v>
      </c>
      <c r="J107" s="258">
        <v>120</v>
      </c>
      <c r="K107" s="270"/>
    </row>
    <row r="108" spans="2:11" s="1" customFormat="1" ht="15" customHeight="1">
      <c r="B108" s="281"/>
      <c r="C108" s="258" t="s">
        <v>662</v>
      </c>
      <c r="D108" s="258"/>
      <c r="E108" s="258"/>
      <c r="F108" s="279" t="s">
        <v>663</v>
      </c>
      <c r="G108" s="258"/>
      <c r="H108" s="258" t="s">
        <v>697</v>
      </c>
      <c r="I108" s="258" t="s">
        <v>659</v>
      </c>
      <c r="J108" s="258">
        <v>50</v>
      </c>
      <c r="K108" s="270"/>
    </row>
    <row r="109" spans="2:11" s="1" customFormat="1" ht="15" customHeight="1">
      <c r="B109" s="281"/>
      <c r="C109" s="258" t="s">
        <v>665</v>
      </c>
      <c r="D109" s="258"/>
      <c r="E109" s="258"/>
      <c r="F109" s="279" t="s">
        <v>657</v>
      </c>
      <c r="G109" s="258"/>
      <c r="H109" s="258" t="s">
        <v>697</v>
      </c>
      <c r="I109" s="258" t="s">
        <v>667</v>
      </c>
      <c r="J109" s="258"/>
      <c r="K109" s="270"/>
    </row>
    <row r="110" spans="2:11" s="1" customFormat="1" ht="15" customHeight="1">
      <c r="B110" s="281"/>
      <c r="C110" s="258" t="s">
        <v>676</v>
      </c>
      <c r="D110" s="258"/>
      <c r="E110" s="258"/>
      <c r="F110" s="279" t="s">
        <v>663</v>
      </c>
      <c r="G110" s="258"/>
      <c r="H110" s="258" t="s">
        <v>697</v>
      </c>
      <c r="I110" s="258" t="s">
        <v>659</v>
      </c>
      <c r="J110" s="258">
        <v>50</v>
      </c>
      <c r="K110" s="270"/>
    </row>
    <row r="111" spans="2:11" s="1" customFormat="1" ht="15" customHeight="1">
      <c r="B111" s="281"/>
      <c r="C111" s="258" t="s">
        <v>684</v>
      </c>
      <c r="D111" s="258"/>
      <c r="E111" s="258"/>
      <c r="F111" s="279" t="s">
        <v>663</v>
      </c>
      <c r="G111" s="258"/>
      <c r="H111" s="258" t="s">
        <v>697</v>
      </c>
      <c r="I111" s="258" t="s">
        <v>659</v>
      </c>
      <c r="J111" s="258">
        <v>50</v>
      </c>
      <c r="K111" s="270"/>
    </row>
    <row r="112" spans="2:11" s="1" customFormat="1" ht="15" customHeight="1">
      <c r="B112" s="281"/>
      <c r="C112" s="258" t="s">
        <v>682</v>
      </c>
      <c r="D112" s="258"/>
      <c r="E112" s="258"/>
      <c r="F112" s="279" t="s">
        <v>663</v>
      </c>
      <c r="G112" s="258"/>
      <c r="H112" s="258" t="s">
        <v>697</v>
      </c>
      <c r="I112" s="258" t="s">
        <v>659</v>
      </c>
      <c r="J112" s="258">
        <v>50</v>
      </c>
      <c r="K112" s="270"/>
    </row>
    <row r="113" spans="2:11" s="1" customFormat="1" ht="15" customHeight="1">
      <c r="B113" s="281"/>
      <c r="C113" s="258" t="s">
        <v>52</v>
      </c>
      <c r="D113" s="258"/>
      <c r="E113" s="258"/>
      <c r="F113" s="279" t="s">
        <v>657</v>
      </c>
      <c r="G113" s="258"/>
      <c r="H113" s="258" t="s">
        <v>698</v>
      </c>
      <c r="I113" s="258" t="s">
        <v>659</v>
      </c>
      <c r="J113" s="258">
        <v>20</v>
      </c>
      <c r="K113" s="270"/>
    </row>
    <row r="114" spans="2:11" s="1" customFormat="1" ht="15" customHeight="1">
      <c r="B114" s="281"/>
      <c r="C114" s="258" t="s">
        <v>699</v>
      </c>
      <c r="D114" s="258"/>
      <c r="E114" s="258"/>
      <c r="F114" s="279" t="s">
        <v>657</v>
      </c>
      <c r="G114" s="258"/>
      <c r="H114" s="258" t="s">
        <v>700</v>
      </c>
      <c r="I114" s="258" t="s">
        <v>659</v>
      </c>
      <c r="J114" s="258">
        <v>120</v>
      </c>
      <c r="K114" s="270"/>
    </row>
    <row r="115" spans="2:11" s="1" customFormat="1" ht="15" customHeight="1">
      <c r="B115" s="281"/>
      <c r="C115" s="258" t="s">
        <v>37</v>
      </c>
      <c r="D115" s="258"/>
      <c r="E115" s="258"/>
      <c r="F115" s="279" t="s">
        <v>657</v>
      </c>
      <c r="G115" s="258"/>
      <c r="H115" s="258" t="s">
        <v>701</v>
      </c>
      <c r="I115" s="258" t="s">
        <v>692</v>
      </c>
      <c r="J115" s="258"/>
      <c r="K115" s="270"/>
    </row>
    <row r="116" spans="2:11" s="1" customFormat="1" ht="15" customHeight="1">
      <c r="B116" s="281"/>
      <c r="C116" s="258" t="s">
        <v>47</v>
      </c>
      <c r="D116" s="258"/>
      <c r="E116" s="258"/>
      <c r="F116" s="279" t="s">
        <v>657</v>
      </c>
      <c r="G116" s="258"/>
      <c r="H116" s="258" t="s">
        <v>702</v>
      </c>
      <c r="I116" s="258" t="s">
        <v>692</v>
      </c>
      <c r="J116" s="258"/>
      <c r="K116" s="270"/>
    </row>
    <row r="117" spans="2:11" s="1" customFormat="1" ht="15" customHeight="1">
      <c r="B117" s="281"/>
      <c r="C117" s="258" t="s">
        <v>56</v>
      </c>
      <c r="D117" s="258"/>
      <c r="E117" s="258"/>
      <c r="F117" s="279" t="s">
        <v>657</v>
      </c>
      <c r="G117" s="258"/>
      <c r="H117" s="258" t="s">
        <v>703</v>
      </c>
      <c r="I117" s="258" t="s">
        <v>704</v>
      </c>
      <c r="J117" s="258"/>
      <c r="K117" s="270"/>
    </row>
    <row r="118" spans="2:11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pans="2:11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pans="2:11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pans="2:1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pans="2:11" s="1" customFormat="1" ht="45" customHeight="1">
      <c r="B122" s="297"/>
      <c r="C122" s="382" t="s">
        <v>705</v>
      </c>
      <c r="D122" s="382"/>
      <c r="E122" s="382"/>
      <c r="F122" s="382"/>
      <c r="G122" s="382"/>
      <c r="H122" s="382"/>
      <c r="I122" s="382"/>
      <c r="J122" s="382"/>
      <c r="K122" s="298"/>
    </row>
    <row r="123" spans="2:11" s="1" customFormat="1" ht="17.25" customHeight="1">
      <c r="B123" s="299"/>
      <c r="C123" s="271" t="s">
        <v>651</v>
      </c>
      <c r="D123" s="271"/>
      <c r="E123" s="271"/>
      <c r="F123" s="271" t="s">
        <v>652</v>
      </c>
      <c r="G123" s="272"/>
      <c r="H123" s="271" t="s">
        <v>53</v>
      </c>
      <c r="I123" s="271" t="s">
        <v>56</v>
      </c>
      <c r="J123" s="271" t="s">
        <v>653</v>
      </c>
      <c r="K123" s="300"/>
    </row>
    <row r="124" spans="2:11" s="1" customFormat="1" ht="17.25" customHeight="1">
      <c r="B124" s="299"/>
      <c r="C124" s="273" t="s">
        <v>654</v>
      </c>
      <c r="D124" s="273"/>
      <c r="E124" s="273"/>
      <c r="F124" s="274" t="s">
        <v>655</v>
      </c>
      <c r="G124" s="275"/>
      <c r="H124" s="273"/>
      <c r="I124" s="273"/>
      <c r="J124" s="273" t="s">
        <v>656</v>
      </c>
      <c r="K124" s="300"/>
    </row>
    <row r="125" spans="2:11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pans="2:11" s="1" customFormat="1" ht="15" customHeight="1">
      <c r="B126" s="301"/>
      <c r="C126" s="258" t="s">
        <v>660</v>
      </c>
      <c r="D126" s="278"/>
      <c r="E126" s="278"/>
      <c r="F126" s="279" t="s">
        <v>657</v>
      </c>
      <c r="G126" s="258"/>
      <c r="H126" s="258" t="s">
        <v>697</v>
      </c>
      <c r="I126" s="258" t="s">
        <v>659</v>
      </c>
      <c r="J126" s="258">
        <v>120</v>
      </c>
      <c r="K126" s="304"/>
    </row>
    <row r="127" spans="2:11" s="1" customFormat="1" ht="15" customHeight="1">
      <c r="B127" s="301"/>
      <c r="C127" s="258" t="s">
        <v>706</v>
      </c>
      <c r="D127" s="258"/>
      <c r="E127" s="258"/>
      <c r="F127" s="279" t="s">
        <v>657</v>
      </c>
      <c r="G127" s="258"/>
      <c r="H127" s="258" t="s">
        <v>707</v>
      </c>
      <c r="I127" s="258" t="s">
        <v>659</v>
      </c>
      <c r="J127" s="258" t="s">
        <v>708</v>
      </c>
      <c r="K127" s="304"/>
    </row>
    <row r="128" spans="2:11" s="1" customFormat="1" ht="15" customHeight="1">
      <c r="B128" s="301"/>
      <c r="C128" s="258" t="s">
        <v>84</v>
      </c>
      <c r="D128" s="258"/>
      <c r="E128" s="258"/>
      <c r="F128" s="279" t="s">
        <v>657</v>
      </c>
      <c r="G128" s="258"/>
      <c r="H128" s="258" t="s">
        <v>709</v>
      </c>
      <c r="I128" s="258" t="s">
        <v>659</v>
      </c>
      <c r="J128" s="258" t="s">
        <v>708</v>
      </c>
      <c r="K128" s="304"/>
    </row>
    <row r="129" spans="2:11" s="1" customFormat="1" ht="15" customHeight="1">
      <c r="B129" s="301"/>
      <c r="C129" s="258" t="s">
        <v>668</v>
      </c>
      <c r="D129" s="258"/>
      <c r="E129" s="258"/>
      <c r="F129" s="279" t="s">
        <v>663</v>
      </c>
      <c r="G129" s="258"/>
      <c r="H129" s="258" t="s">
        <v>669</v>
      </c>
      <c r="I129" s="258" t="s">
        <v>659</v>
      </c>
      <c r="J129" s="258">
        <v>15</v>
      </c>
      <c r="K129" s="304"/>
    </row>
    <row r="130" spans="2:11" s="1" customFormat="1" ht="15" customHeight="1">
      <c r="B130" s="301"/>
      <c r="C130" s="282" t="s">
        <v>670</v>
      </c>
      <c r="D130" s="282"/>
      <c r="E130" s="282"/>
      <c r="F130" s="283" t="s">
        <v>663</v>
      </c>
      <c r="G130" s="282"/>
      <c r="H130" s="282" t="s">
        <v>671</v>
      </c>
      <c r="I130" s="282" t="s">
        <v>659</v>
      </c>
      <c r="J130" s="282">
        <v>15</v>
      </c>
      <c r="K130" s="304"/>
    </row>
    <row r="131" spans="2:11" s="1" customFormat="1" ht="15" customHeight="1">
      <c r="B131" s="301"/>
      <c r="C131" s="282" t="s">
        <v>672</v>
      </c>
      <c r="D131" s="282"/>
      <c r="E131" s="282"/>
      <c r="F131" s="283" t="s">
        <v>663</v>
      </c>
      <c r="G131" s="282"/>
      <c r="H131" s="282" t="s">
        <v>673</v>
      </c>
      <c r="I131" s="282" t="s">
        <v>659</v>
      </c>
      <c r="J131" s="282">
        <v>20</v>
      </c>
      <c r="K131" s="304"/>
    </row>
    <row r="132" spans="2:11" s="1" customFormat="1" ht="15" customHeight="1">
      <c r="B132" s="301"/>
      <c r="C132" s="282" t="s">
        <v>674</v>
      </c>
      <c r="D132" s="282"/>
      <c r="E132" s="282"/>
      <c r="F132" s="283" t="s">
        <v>663</v>
      </c>
      <c r="G132" s="282"/>
      <c r="H132" s="282" t="s">
        <v>675</v>
      </c>
      <c r="I132" s="282" t="s">
        <v>659</v>
      </c>
      <c r="J132" s="282">
        <v>20</v>
      </c>
      <c r="K132" s="304"/>
    </row>
    <row r="133" spans="2:11" s="1" customFormat="1" ht="15" customHeight="1">
      <c r="B133" s="301"/>
      <c r="C133" s="258" t="s">
        <v>662</v>
      </c>
      <c r="D133" s="258"/>
      <c r="E133" s="258"/>
      <c r="F133" s="279" t="s">
        <v>663</v>
      </c>
      <c r="G133" s="258"/>
      <c r="H133" s="258" t="s">
        <v>697</v>
      </c>
      <c r="I133" s="258" t="s">
        <v>659</v>
      </c>
      <c r="J133" s="258">
        <v>50</v>
      </c>
      <c r="K133" s="304"/>
    </row>
    <row r="134" spans="2:11" s="1" customFormat="1" ht="15" customHeight="1">
      <c r="B134" s="301"/>
      <c r="C134" s="258" t="s">
        <v>676</v>
      </c>
      <c r="D134" s="258"/>
      <c r="E134" s="258"/>
      <c r="F134" s="279" t="s">
        <v>663</v>
      </c>
      <c r="G134" s="258"/>
      <c r="H134" s="258" t="s">
        <v>697</v>
      </c>
      <c r="I134" s="258" t="s">
        <v>659</v>
      </c>
      <c r="J134" s="258">
        <v>50</v>
      </c>
      <c r="K134" s="304"/>
    </row>
    <row r="135" spans="2:11" s="1" customFormat="1" ht="15" customHeight="1">
      <c r="B135" s="301"/>
      <c r="C135" s="258" t="s">
        <v>682</v>
      </c>
      <c r="D135" s="258"/>
      <c r="E135" s="258"/>
      <c r="F135" s="279" t="s">
        <v>663</v>
      </c>
      <c r="G135" s="258"/>
      <c r="H135" s="258" t="s">
        <v>697</v>
      </c>
      <c r="I135" s="258" t="s">
        <v>659</v>
      </c>
      <c r="J135" s="258">
        <v>50</v>
      </c>
      <c r="K135" s="304"/>
    </row>
    <row r="136" spans="2:11" s="1" customFormat="1" ht="15" customHeight="1">
      <c r="B136" s="301"/>
      <c r="C136" s="258" t="s">
        <v>684</v>
      </c>
      <c r="D136" s="258"/>
      <c r="E136" s="258"/>
      <c r="F136" s="279" t="s">
        <v>663</v>
      </c>
      <c r="G136" s="258"/>
      <c r="H136" s="258" t="s">
        <v>697</v>
      </c>
      <c r="I136" s="258" t="s">
        <v>659</v>
      </c>
      <c r="J136" s="258">
        <v>50</v>
      </c>
      <c r="K136" s="304"/>
    </row>
    <row r="137" spans="2:11" s="1" customFormat="1" ht="15" customHeight="1">
      <c r="B137" s="301"/>
      <c r="C137" s="258" t="s">
        <v>685</v>
      </c>
      <c r="D137" s="258"/>
      <c r="E137" s="258"/>
      <c r="F137" s="279" t="s">
        <v>663</v>
      </c>
      <c r="G137" s="258"/>
      <c r="H137" s="258" t="s">
        <v>710</v>
      </c>
      <c r="I137" s="258" t="s">
        <v>659</v>
      </c>
      <c r="J137" s="258">
        <v>255</v>
      </c>
      <c r="K137" s="304"/>
    </row>
    <row r="138" spans="2:11" s="1" customFormat="1" ht="15" customHeight="1">
      <c r="B138" s="301"/>
      <c r="C138" s="258" t="s">
        <v>687</v>
      </c>
      <c r="D138" s="258"/>
      <c r="E138" s="258"/>
      <c r="F138" s="279" t="s">
        <v>657</v>
      </c>
      <c r="G138" s="258"/>
      <c r="H138" s="258" t="s">
        <v>711</v>
      </c>
      <c r="I138" s="258" t="s">
        <v>689</v>
      </c>
      <c r="J138" s="258"/>
      <c r="K138" s="304"/>
    </row>
    <row r="139" spans="2:11" s="1" customFormat="1" ht="15" customHeight="1">
      <c r="B139" s="301"/>
      <c r="C139" s="258" t="s">
        <v>690</v>
      </c>
      <c r="D139" s="258"/>
      <c r="E139" s="258"/>
      <c r="F139" s="279" t="s">
        <v>657</v>
      </c>
      <c r="G139" s="258"/>
      <c r="H139" s="258" t="s">
        <v>712</v>
      </c>
      <c r="I139" s="258" t="s">
        <v>692</v>
      </c>
      <c r="J139" s="258"/>
      <c r="K139" s="304"/>
    </row>
    <row r="140" spans="2:11" s="1" customFormat="1" ht="15" customHeight="1">
      <c r="B140" s="301"/>
      <c r="C140" s="258" t="s">
        <v>693</v>
      </c>
      <c r="D140" s="258"/>
      <c r="E140" s="258"/>
      <c r="F140" s="279" t="s">
        <v>657</v>
      </c>
      <c r="G140" s="258"/>
      <c r="H140" s="258" t="s">
        <v>693</v>
      </c>
      <c r="I140" s="258" t="s">
        <v>692</v>
      </c>
      <c r="J140" s="258"/>
      <c r="K140" s="304"/>
    </row>
    <row r="141" spans="2:11" s="1" customFormat="1" ht="15" customHeight="1">
      <c r="B141" s="301"/>
      <c r="C141" s="258" t="s">
        <v>37</v>
      </c>
      <c r="D141" s="258"/>
      <c r="E141" s="258"/>
      <c r="F141" s="279" t="s">
        <v>657</v>
      </c>
      <c r="G141" s="258"/>
      <c r="H141" s="258" t="s">
        <v>713</v>
      </c>
      <c r="I141" s="258" t="s">
        <v>692</v>
      </c>
      <c r="J141" s="258"/>
      <c r="K141" s="304"/>
    </row>
    <row r="142" spans="2:11" s="1" customFormat="1" ht="15" customHeight="1">
      <c r="B142" s="301"/>
      <c r="C142" s="258" t="s">
        <v>714</v>
      </c>
      <c r="D142" s="258"/>
      <c r="E142" s="258"/>
      <c r="F142" s="279" t="s">
        <v>657</v>
      </c>
      <c r="G142" s="258"/>
      <c r="H142" s="258" t="s">
        <v>715</v>
      </c>
      <c r="I142" s="258" t="s">
        <v>692</v>
      </c>
      <c r="J142" s="258"/>
      <c r="K142" s="304"/>
    </row>
    <row r="143" spans="2:11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pans="2:11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pans="2:11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pans="2:11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pans="2:11" s="1" customFormat="1" ht="45" customHeight="1">
      <c r="B147" s="269"/>
      <c r="C147" s="381" t="s">
        <v>716</v>
      </c>
      <c r="D147" s="381"/>
      <c r="E147" s="381"/>
      <c r="F147" s="381"/>
      <c r="G147" s="381"/>
      <c r="H147" s="381"/>
      <c r="I147" s="381"/>
      <c r="J147" s="381"/>
      <c r="K147" s="270"/>
    </row>
    <row r="148" spans="2:11" s="1" customFormat="1" ht="17.25" customHeight="1">
      <c r="B148" s="269"/>
      <c r="C148" s="271" t="s">
        <v>651</v>
      </c>
      <c r="D148" s="271"/>
      <c r="E148" s="271"/>
      <c r="F148" s="271" t="s">
        <v>652</v>
      </c>
      <c r="G148" s="272"/>
      <c r="H148" s="271" t="s">
        <v>53</v>
      </c>
      <c r="I148" s="271" t="s">
        <v>56</v>
      </c>
      <c r="J148" s="271" t="s">
        <v>653</v>
      </c>
      <c r="K148" s="270"/>
    </row>
    <row r="149" spans="2:11" s="1" customFormat="1" ht="17.25" customHeight="1">
      <c r="B149" s="269"/>
      <c r="C149" s="273" t="s">
        <v>654</v>
      </c>
      <c r="D149" s="273"/>
      <c r="E149" s="273"/>
      <c r="F149" s="274" t="s">
        <v>655</v>
      </c>
      <c r="G149" s="275"/>
      <c r="H149" s="273"/>
      <c r="I149" s="273"/>
      <c r="J149" s="273" t="s">
        <v>656</v>
      </c>
      <c r="K149" s="270"/>
    </row>
    <row r="150" spans="2:11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pans="2:11" s="1" customFormat="1" ht="15" customHeight="1">
      <c r="B151" s="281"/>
      <c r="C151" s="308" t="s">
        <v>660</v>
      </c>
      <c r="D151" s="258"/>
      <c r="E151" s="258"/>
      <c r="F151" s="309" t="s">
        <v>657</v>
      </c>
      <c r="G151" s="258"/>
      <c r="H151" s="308" t="s">
        <v>697</v>
      </c>
      <c r="I151" s="308" t="s">
        <v>659</v>
      </c>
      <c r="J151" s="308">
        <v>120</v>
      </c>
      <c r="K151" s="304"/>
    </row>
    <row r="152" spans="2:11" s="1" customFormat="1" ht="15" customHeight="1">
      <c r="B152" s="281"/>
      <c r="C152" s="308" t="s">
        <v>706</v>
      </c>
      <c r="D152" s="258"/>
      <c r="E152" s="258"/>
      <c r="F152" s="309" t="s">
        <v>657</v>
      </c>
      <c r="G152" s="258"/>
      <c r="H152" s="308" t="s">
        <v>717</v>
      </c>
      <c r="I152" s="308" t="s">
        <v>659</v>
      </c>
      <c r="J152" s="308" t="s">
        <v>708</v>
      </c>
      <c r="K152" s="304"/>
    </row>
    <row r="153" spans="2:11" s="1" customFormat="1" ht="15" customHeight="1">
      <c r="B153" s="281"/>
      <c r="C153" s="308" t="s">
        <v>84</v>
      </c>
      <c r="D153" s="258"/>
      <c r="E153" s="258"/>
      <c r="F153" s="309" t="s">
        <v>657</v>
      </c>
      <c r="G153" s="258"/>
      <c r="H153" s="308" t="s">
        <v>718</v>
      </c>
      <c r="I153" s="308" t="s">
        <v>659</v>
      </c>
      <c r="J153" s="308" t="s">
        <v>708</v>
      </c>
      <c r="K153" s="304"/>
    </row>
    <row r="154" spans="2:11" s="1" customFormat="1" ht="15" customHeight="1">
      <c r="B154" s="281"/>
      <c r="C154" s="308" t="s">
        <v>662</v>
      </c>
      <c r="D154" s="258"/>
      <c r="E154" s="258"/>
      <c r="F154" s="309" t="s">
        <v>663</v>
      </c>
      <c r="G154" s="258"/>
      <c r="H154" s="308" t="s">
        <v>697</v>
      </c>
      <c r="I154" s="308" t="s">
        <v>659</v>
      </c>
      <c r="J154" s="308">
        <v>50</v>
      </c>
      <c r="K154" s="304"/>
    </row>
    <row r="155" spans="2:11" s="1" customFormat="1" ht="15" customHeight="1">
      <c r="B155" s="281"/>
      <c r="C155" s="308" t="s">
        <v>665</v>
      </c>
      <c r="D155" s="258"/>
      <c r="E155" s="258"/>
      <c r="F155" s="309" t="s">
        <v>657</v>
      </c>
      <c r="G155" s="258"/>
      <c r="H155" s="308" t="s">
        <v>697</v>
      </c>
      <c r="I155" s="308" t="s">
        <v>667</v>
      </c>
      <c r="J155" s="308"/>
      <c r="K155" s="304"/>
    </row>
    <row r="156" spans="2:11" s="1" customFormat="1" ht="15" customHeight="1">
      <c r="B156" s="281"/>
      <c r="C156" s="308" t="s">
        <v>676</v>
      </c>
      <c r="D156" s="258"/>
      <c r="E156" s="258"/>
      <c r="F156" s="309" t="s">
        <v>663</v>
      </c>
      <c r="G156" s="258"/>
      <c r="H156" s="308" t="s">
        <v>697</v>
      </c>
      <c r="I156" s="308" t="s">
        <v>659</v>
      </c>
      <c r="J156" s="308">
        <v>50</v>
      </c>
      <c r="K156" s="304"/>
    </row>
    <row r="157" spans="2:11" s="1" customFormat="1" ht="15" customHeight="1">
      <c r="B157" s="281"/>
      <c r="C157" s="308" t="s">
        <v>684</v>
      </c>
      <c r="D157" s="258"/>
      <c r="E157" s="258"/>
      <c r="F157" s="309" t="s">
        <v>663</v>
      </c>
      <c r="G157" s="258"/>
      <c r="H157" s="308" t="s">
        <v>697</v>
      </c>
      <c r="I157" s="308" t="s">
        <v>659</v>
      </c>
      <c r="J157" s="308">
        <v>50</v>
      </c>
      <c r="K157" s="304"/>
    </row>
    <row r="158" spans="2:11" s="1" customFormat="1" ht="15" customHeight="1">
      <c r="B158" s="281"/>
      <c r="C158" s="308" t="s">
        <v>682</v>
      </c>
      <c r="D158" s="258"/>
      <c r="E158" s="258"/>
      <c r="F158" s="309" t="s">
        <v>663</v>
      </c>
      <c r="G158" s="258"/>
      <c r="H158" s="308" t="s">
        <v>697</v>
      </c>
      <c r="I158" s="308" t="s">
        <v>659</v>
      </c>
      <c r="J158" s="308">
        <v>50</v>
      </c>
      <c r="K158" s="304"/>
    </row>
    <row r="159" spans="2:11" s="1" customFormat="1" ht="15" customHeight="1">
      <c r="B159" s="281"/>
      <c r="C159" s="308" t="s">
        <v>127</v>
      </c>
      <c r="D159" s="258"/>
      <c r="E159" s="258"/>
      <c r="F159" s="309" t="s">
        <v>657</v>
      </c>
      <c r="G159" s="258"/>
      <c r="H159" s="308" t="s">
        <v>719</v>
      </c>
      <c r="I159" s="308" t="s">
        <v>659</v>
      </c>
      <c r="J159" s="308" t="s">
        <v>720</v>
      </c>
      <c r="K159" s="304"/>
    </row>
    <row r="160" spans="2:11" s="1" customFormat="1" ht="15" customHeight="1">
      <c r="B160" s="281"/>
      <c r="C160" s="308" t="s">
        <v>721</v>
      </c>
      <c r="D160" s="258"/>
      <c r="E160" s="258"/>
      <c r="F160" s="309" t="s">
        <v>657</v>
      </c>
      <c r="G160" s="258"/>
      <c r="H160" s="308" t="s">
        <v>722</v>
      </c>
      <c r="I160" s="308" t="s">
        <v>692</v>
      </c>
      <c r="J160" s="308"/>
      <c r="K160" s="304"/>
    </row>
    <row r="161" spans="2:1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pans="2:11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pans="2:11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pans="2:11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pans="2:11" s="1" customFormat="1" ht="45" customHeight="1">
      <c r="B165" s="250"/>
      <c r="C165" s="382" t="s">
        <v>723</v>
      </c>
      <c r="D165" s="382"/>
      <c r="E165" s="382"/>
      <c r="F165" s="382"/>
      <c r="G165" s="382"/>
      <c r="H165" s="382"/>
      <c r="I165" s="382"/>
      <c r="J165" s="382"/>
      <c r="K165" s="251"/>
    </row>
    <row r="166" spans="2:11" s="1" customFormat="1" ht="17.25" customHeight="1">
      <c r="B166" s="250"/>
      <c r="C166" s="271" t="s">
        <v>651</v>
      </c>
      <c r="D166" s="271"/>
      <c r="E166" s="271"/>
      <c r="F166" s="271" t="s">
        <v>652</v>
      </c>
      <c r="G166" s="313"/>
      <c r="H166" s="314" t="s">
        <v>53</v>
      </c>
      <c r="I166" s="314" t="s">
        <v>56</v>
      </c>
      <c r="J166" s="271" t="s">
        <v>653</v>
      </c>
      <c r="K166" s="251"/>
    </row>
    <row r="167" spans="2:11" s="1" customFormat="1" ht="17.25" customHeight="1">
      <c r="B167" s="252"/>
      <c r="C167" s="273" t="s">
        <v>654</v>
      </c>
      <c r="D167" s="273"/>
      <c r="E167" s="273"/>
      <c r="F167" s="274" t="s">
        <v>655</v>
      </c>
      <c r="G167" s="315"/>
      <c r="H167" s="316"/>
      <c r="I167" s="316"/>
      <c r="J167" s="273" t="s">
        <v>656</v>
      </c>
      <c r="K167" s="253"/>
    </row>
    <row r="168" spans="2:11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pans="2:11" s="1" customFormat="1" ht="15" customHeight="1">
      <c r="B169" s="281"/>
      <c r="C169" s="258" t="s">
        <v>660</v>
      </c>
      <c r="D169" s="258"/>
      <c r="E169" s="258"/>
      <c r="F169" s="279" t="s">
        <v>657</v>
      </c>
      <c r="G169" s="258"/>
      <c r="H169" s="258" t="s">
        <v>697</v>
      </c>
      <c r="I169" s="258" t="s">
        <v>659</v>
      </c>
      <c r="J169" s="258">
        <v>120</v>
      </c>
      <c r="K169" s="304"/>
    </row>
    <row r="170" spans="2:11" s="1" customFormat="1" ht="15" customHeight="1">
      <c r="B170" s="281"/>
      <c r="C170" s="258" t="s">
        <v>706</v>
      </c>
      <c r="D170" s="258"/>
      <c r="E170" s="258"/>
      <c r="F170" s="279" t="s">
        <v>657</v>
      </c>
      <c r="G170" s="258"/>
      <c r="H170" s="258" t="s">
        <v>707</v>
      </c>
      <c r="I170" s="258" t="s">
        <v>659</v>
      </c>
      <c r="J170" s="258" t="s">
        <v>708</v>
      </c>
      <c r="K170" s="304"/>
    </row>
    <row r="171" spans="2:11" s="1" customFormat="1" ht="15" customHeight="1">
      <c r="B171" s="281"/>
      <c r="C171" s="258" t="s">
        <v>84</v>
      </c>
      <c r="D171" s="258"/>
      <c r="E171" s="258"/>
      <c r="F171" s="279" t="s">
        <v>657</v>
      </c>
      <c r="G171" s="258"/>
      <c r="H171" s="258" t="s">
        <v>724</v>
      </c>
      <c r="I171" s="258" t="s">
        <v>659</v>
      </c>
      <c r="J171" s="258" t="s">
        <v>708</v>
      </c>
      <c r="K171" s="304"/>
    </row>
    <row r="172" spans="2:11" s="1" customFormat="1" ht="15" customHeight="1">
      <c r="B172" s="281"/>
      <c r="C172" s="258" t="s">
        <v>662</v>
      </c>
      <c r="D172" s="258"/>
      <c r="E172" s="258"/>
      <c r="F172" s="279" t="s">
        <v>663</v>
      </c>
      <c r="G172" s="258"/>
      <c r="H172" s="258" t="s">
        <v>724</v>
      </c>
      <c r="I172" s="258" t="s">
        <v>659</v>
      </c>
      <c r="J172" s="258">
        <v>50</v>
      </c>
      <c r="K172" s="304"/>
    </row>
    <row r="173" spans="2:11" s="1" customFormat="1" ht="15" customHeight="1">
      <c r="B173" s="281"/>
      <c r="C173" s="258" t="s">
        <v>665</v>
      </c>
      <c r="D173" s="258"/>
      <c r="E173" s="258"/>
      <c r="F173" s="279" t="s">
        <v>657</v>
      </c>
      <c r="G173" s="258"/>
      <c r="H173" s="258" t="s">
        <v>724</v>
      </c>
      <c r="I173" s="258" t="s">
        <v>667</v>
      </c>
      <c r="J173" s="258"/>
      <c r="K173" s="304"/>
    </row>
    <row r="174" spans="2:11" s="1" customFormat="1" ht="15" customHeight="1">
      <c r="B174" s="281"/>
      <c r="C174" s="258" t="s">
        <v>676</v>
      </c>
      <c r="D174" s="258"/>
      <c r="E174" s="258"/>
      <c r="F174" s="279" t="s">
        <v>663</v>
      </c>
      <c r="G174" s="258"/>
      <c r="H174" s="258" t="s">
        <v>724</v>
      </c>
      <c r="I174" s="258" t="s">
        <v>659</v>
      </c>
      <c r="J174" s="258">
        <v>50</v>
      </c>
      <c r="K174" s="304"/>
    </row>
    <row r="175" spans="2:11" s="1" customFormat="1" ht="15" customHeight="1">
      <c r="B175" s="281"/>
      <c r="C175" s="258" t="s">
        <v>684</v>
      </c>
      <c r="D175" s="258"/>
      <c r="E175" s="258"/>
      <c r="F175" s="279" t="s">
        <v>663</v>
      </c>
      <c r="G175" s="258"/>
      <c r="H175" s="258" t="s">
        <v>724</v>
      </c>
      <c r="I175" s="258" t="s">
        <v>659</v>
      </c>
      <c r="J175" s="258">
        <v>50</v>
      </c>
      <c r="K175" s="304"/>
    </row>
    <row r="176" spans="2:11" s="1" customFormat="1" ht="15" customHeight="1">
      <c r="B176" s="281"/>
      <c r="C176" s="258" t="s">
        <v>682</v>
      </c>
      <c r="D176" s="258"/>
      <c r="E176" s="258"/>
      <c r="F176" s="279" t="s">
        <v>663</v>
      </c>
      <c r="G176" s="258"/>
      <c r="H176" s="258" t="s">
        <v>724</v>
      </c>
      <c r="I176" s="258" t="s">
        <v>659</v>
      </c>
      <c r="J176" s="258">
        <v>50</v>
      </c>
      <c r="K176" s="304"/>
    </row>
    <row r="177" spans="2:11" s="1" customFormat="1" ht="15" customHeight="1">
      <c r="B177" s="281"/>
      <c r="C177" s="258" t="s">
        <v>134</v>
      </c>
      <c r="D177" s="258"/>
      <c r="E177" s="258"/>
      <c r="F177" s="279" t="s">
        <v>657</v>
      </c>
      <c r="G177" s="258"/>
      <c r="H177" s="258" t="s">
        <v>725</v>
      </c>
      <c r="I177" s="258" t="s">
        <v>726</v>
      </c>
      <c r="J177" s="258"/>
      <c r="K177" s="304"/>
    </row>
    <row r="178" spans="2:11" s="1" customFormat="1" ht="15" customHeight="1">
      <c r="B178" s="281"/>
      <c r="C178" s="258" t="s">
        <v>56</v>
      </c>
      <c r="D178" s="258"/>
      <c r="E178" s="258"/>
      <c r="F178" s="279" t="s">
        <v>657</v>
      </c>
      <c r="G178" s="258"/>
      <c r="H178" s="258" t="s">
        <v>727</v>
      </c>
      <c r="I178" s="258" t="s">
        <v>728</v>
      </c>
      <c r="J178" s="258">
        <v>1</v>
      </c>
      <c r="K178" s="304"/>
    </row>
    <row r="179" spans="2:11" s="1" customFormat="1" ht="15" customHeight="1">
      <c r="B179" s="281"/>
      <c r="C179" s="258" t="s">
        <v>52</v>
      </c>
      <c r="D179" s="258"/>
      <c r="E179" s="258"/>
      <c r="F179" s="279" t="s">
        <v>657</v>
      </c>
      <c r="G179" s="258"/>
      <c r="H179" s="258" t="s">
        <v>729</v>
      </c>
      <c r="I179" s="258" t="s">
        <v>659</v>
      </c>
      <c r="J179" s="258">
        <v>20</v>
      </c>
      <c r="K179" s="304"/>
    </row>
    <row r="180" spans="2:11" s="1" customFormat="1" ht="15" customHeight="1">
      <c r="B180" s="281"/>
      <c r="C180" s="258" t="s">
        <v>53</v>
      </c>
      <c r="D180" s="258"/>
      <c r="E180" s="258"/>
      <c r="F180" s="279" t="s">
        <v>657</v>
      </c>
      <c r="G180" s="258"/>
      <c r="H180" s="258" t="s">
        <v>730</v>
      </c>
      <c r="I180" s="258" t="s">
        <v>659</v>
      </c>
      <c r="J180" s="258">
        <v>255</v>
      </c>
      <c r="K180" s="304"/>
    </row>
    <row r="181" spans="2:11" s="1" customFormat="1" ht="15" customHeight="1">
      <c r="B181" s="281"/>
      <c r="C181" s="258" t="s">
        <v>135</v>
      </c>
      <c r="D181" s="258"/>
      <c r="E181" s="258"/>
      <c r="F181" s="279" t="s">
        <v>657</v>
      </c>
      <c r="G181" s="258"/>
      <c r="H181" s="258" t="s">
        <v>621</v>
      </c>
      <c r="I181" s="258" t="s">
        <v>659</v>
      </c>
      <c r="J181" s="258">
        <v>10</v>
      </c>
      <c r="K181" s="304"/>
    </row>
    <row r="182" spans="2:11" s="1" customFormat="1" ht="15" customHeight="1">
      <c r="B182" s="281"/>
      <c r="C182" s="258" t="s">
        <v>136</v>
      </c>
      <c r="D182" s="258"/>
      <c r="E182" s="258"/>
      <c r="F182" s="279" t="s">
        <v>657</v>
      </c>
      <c r="G182" s="258"/>
      <c r="H182" s="258" t="s">
        <v>731</v>
      </c>
      <c r="I182" s="258" t="s">
        <v>692</v>
      </c>
      <c r="J182" s="258"/>
      <c r="K182" s="304"/>
    </row>
    <row r="183" spans="2:11" s="1" customFormat="1" ht="15" customHeight="1">
      <c r="B183" s="281"/>
      <c r="C183" s="258" t="s">
        <v>732</v>
      </c>
      <c r="D183" s="258"/>
      <c r="E183" s="258"/>
      <c r="F183" s="279" t="s">
        <v>657</v>
      </c>
      <c r="G183" s="258"/>
      <c r="H183" s="258" t="s">
        <v>733</v>
      </c>
      <c r="I183" s="258" t="s">
        <v>692</v>
      </c>
      <c r="J183" s="258"/>
      <c r="K183" s="304"/>
    </row>
    <row r="184" spans="2:11" s="1" customFormat="1" ht="15" customHeight="1">
      <c r="B184" s="281"/>
      <c r="C184" s="258" t="s">
        <v>721</v>
      </c>
      <c r="D184" s="258"/>
      <c r="E184" s="258"/>
      <c r="F184" s="279" t="s">
        <v>657</v>
      </c>
      <c r="G184" s="258"/>
      <c r="H184" s="258" t="s">
        <v>734</v>
      </c>
      <c r="I184" s="258" t="s">
        <v>692</v>
      </c>
      <c r="J184" s="258"/>
      <c r="K184" s="304"/>
    </row>
    <row r="185" spans="2:11" s="1" customFormat="1" ht="15" customHeight="1">
      <c r="B185" s="281"/>
      <c r="C185" s="258" t="s">
        <v>138</v>
      </c>
      <c r="D185" s="258"/>
      <c r="E185" s="258"/>
      <c r="F185" s="279" t="s">
        <v>663</v>
      </c>
      <c r="G185" s="258"/>
      <c r="H185" s="258" t="s">
        <v>735</v>
      </c>
      <c r="I185" s="258" t="s">
        <v>659</v>
      </c>
      <c r="J185" s="258">
        <v>50</v>
      </c>
      <c r="K185" s="304"/>
    </row>
    <row r="186" spans="2:11" s="1" customFormat="1" ht="15" customHeight="1">
      <c r="B186" s="281"/>
      <c r="C186" s="258" t="s">
        <v>736</v>
      </c>
      <c r="D186" s="258"/>
      <c r="E186" s="258"/>
      <c r="F186" s="279" t="s">
        <v>663</v>
      </c>
      <c r="G186" s="258"/>
      <c r="H186" s="258" t="s">
        <v>737</v>
      </c>
      <c r="I186" s="258" t="s">
        <v>738</v>
      </c>
      <c r="J186" s="258"/>
      <c r="K186" s="304"/>
    </row>
    <row r="187" spans="2:11" s="1" customFormat="1" ht="15" customHeight="1">
      <c r="B187" s="281"/>
      <c r="C187" s="258" t="s">
        <v>739</v>
      </c>
      <c r="D187" s="258"/>
      <c r="E187" s="258"/>
      <c r="F187" s="279" t="s">
        <v>663</v>
      </c>
      <c r="G187" s="258"/>
      <c r="H187" s="258" t="s">
        <v>740</v>
      </c>
      <c r="I187" s="258" t="s">
        <v>738</v>
      </c>
      <c r="J187" s="258"/>
      <c r="K187" s="304"/>
    </row>
    <row r="188" spans="2:11" s="1" customFormat="1" ht="15" customHeight="1">
      <c r="B188" s="281"/>
      <c r="C188" s="258" t="s">
        <v>741</v>
      </c>
      <c r="D188" s="258"/>
      <c r="E188" s="258"/>
      <c r="F188" s="279" t="s">
        <v>663</v>
      </c>
      <c r="G188" s="258"/>
      <c r="H188" s="258" t="s">
        <v>742</v>
      </c>
      <c r="I188" s="258" t="s">
        <v>738</v>
      </c>
      <c r="J188" s="258"/>
      <c r="K188" s="304"/>
    </row>
    <row r="189" spans="2:11" s="1" customFormat="1" ht="15" customHeight="1">
      <c r="B189" s="281"/>
      <c r="C189" s="317" t="s">
        <v>743</v>
      </c>
      <c r="D189" s="258"/>
      <c r="E189" s="258"/>
      <c r="F189" s="279" t="s">
        <v>663</v>
      </c>
      <c r="G189" s="258"/>
      <c r="H189" s="258" t="s">
        <v>744</v>
      </c>
      <c r="I189" s="258" t="s">
        <v>745</v>
      </c>
      <c r="J189" s="318" t="s">
        <v>746</v>
      </c>
      <c r="K189" s="304"/>
    </row>
    <row r="190" spans="2:11" s="1" customFormat="1" ht="15" customHeight="1">
      <c r="B190" s="281"/>
      <c r="C190" s="317" t="s">
        <v>41</v>
      </c>
      <c r="D190" s="258"/>
      <c r="E190" s="258"/>
      <c r="F190" s="279" t="s">
        <v>657</v>
      </c>
      <c r="G190" s="258"/>
      <c r="H190" s="255" t="s">
        <v>747</v>
      </c>
      <c r="I190" s="258" t="s">
        <v>748</v>
      </c>
      <c r="J190" s="258"/>
      <c r="K190" s="304"/>
    </row>
    <row r="191" spans="2:11" s="1" customFormat="1" ht="15" customHeight="1">
      <c r="B191" s="281"/>
      <c r="C191" s="317" t="s">
        <v>749</v>
      </c>
      <c r="D191" s="258"/>
      <c r="E191" s="258"/>
      <c r="F191" s="279" t="s">
        <v>657</v>
      </c>
      <c r="G191" s="258"/>
      <c r="H191" s="258" t="s">
        <v>750</v>
      </c>
      <c r="I191" s="258" t="s">
        <v>692</v>
      </c>
      <c r="J191" s="258"/>
      <c r="K191" s="304"/>
    </row>
    <row r="192" spans="2:11" s="1" customFormat="1" ht="15" customHeight="1">
      <c r="B192" s="281"/>
      <c r="C192" s="317" t="s">
        <v>751</v>
      </c>
      <c r="D192" s="258"/>
      <c r="E192" s="258"/>
      <c r="F192" s="279" t="s">
        <v>657</v>
      </c>
      <c r="G192" s="258"/>
      <c r="H192" s="258" t="s">
        <v>752</v>
      </c>
      <c r="I192" s="258" t="s">
        <v>692</v>
      </c>
      <c r="J192" s="258"/>
      <c r="K192" s="304"/>
    </row>
    <row r="193" spans="2:11" s="1" customFormat="1" ht="15" customHeight="1">
      <c r="B193" s="281"/>
      <c r="C193" s="317" t="s">
        <v>753</v>
      </c>
      <c r="D193" s="258"/>
      <c r="E193" s="258"/>
      <c r="F193" s="279" t="s">
        <v>663</v>
      </c>
      <c r="G193" s="258"/>
      <c r="H193" s="258" t="s">
        <v>754</v>
      </c>
      <c r="I193" s="258" t="s">
        <v>692</v>
      </c>
      <c r="J193" s="258"/>
      <c r="K193" s="304"/>
    </row>
    <row r="194" spans="2:11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pans="2:11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pans="2:11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pans="2:11" s="1" customFormat="1" ht="18.75" customHeight="1">
      <c r="B197" s="265"/>
      <c r="C197" s="265"/>
      <c r="D197" s="265"/>
      <c r="E197" s="265"/>
      <c r="F197" s="265"/>
      <c r="G197" s="265"/>
      <c r="H197" s="265"/>
      <c r="I197" s="265"/>
      <c r="J197" s="265"/>
      <c r="K197" s="265"/>
    </row>
    <row r="198" spans="2:11" s="1" customFormat="1" ht="13.5">
      <c r="B198" s="247"/>
      <c r="C198" s="248"/>
      <c r="D198" s="248"/>
      <c r="E198" s="248"/>
      <c r="F198" s="248"/>
      <c r="G198" s="248"/>
      <c r="H198" s="248"/>
      <c r="I198" s="248"/>
      <c r="J198" s="248"/>
      <c r="K198" s="249"/>
    </row>
    <row r="199" spans="2:11" s="1" customFormat="1" ht="21">
      <c r="B199" s="250"/>
      <c r="C199" s="382" t="s">
        <v>755</v>
      </c>
      <c r="D199" s="382"/>
      <c r="E199" s="382"/>
      <c r="F199" s="382"/>
      <c r="G199" s="382"/>
      <c r="H199" s="382"/>
      <c r="I199" s="382"/>
      <c r="J199" s="382"/>
      <c r="K199" s="251"/>
    </row>
    <row r="200" spans="2:11" s="1" customFormat="1" ht="25.5" customHeight="1">
      <c r="B200" s="250"/>
      <c r="C200" s="320" t="s">
        <v>756</v>
      </c>
      <c r="D200" s="320"/>
      <c r="E200" s="320"/>
      <c r="F200" s="320" t="s">
        <v>757</v>
      </c>
      <c r="G200" s="321"/>
      <c r="H200" s="383" t="s">
        <v>758</v>
      </c>
      <c r="I200" s="383"/>
      <c r="J200" s="383"/>
      <c r="K200" s="251"/>
    </row>
    <row r="201" spans="2:1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pans="2:11" s="1" customFormat="1" ht="15" customHeight="1">
      <c r="B202" s="281"/>
      <c r="C202" s="258" t="s">
        <v>748</v>
      </c>
      <c r="D202" s="258"/>
      <c r="E202" s="258"/>
      <c r="F202" s="279" t="s">
        <v>42</v>
      </c>
      <c r="G202" s="258"/>
      <c r="H202" s="384" t="s">
        <v>759</v>
      </c>
      <c r="I202" s="384"/>
      <c r="J202" s="384"/>
      <c r="K202" s="304"/>
    </row>
    <row r="203" spans="2:11" s="1" customFormat="1" ht="15" customHeight="1">
      <c r="B203" s="281"/>
      <c r="C203" s="258"/>
      <c r="D203" s="258"/>
      <c r="E203" s="258"/>
      <c r="F203" s="279" t="s">
        <v>43</v>
      </c>
      <c r="G203" s="258"/>
      <c r="H203" s="384" t="s">
        <v>760</v>
      </c>
      <c r="I203" s="384"/>
      <c r="J203" s="384"/>
      <c r="K203" s="304"/>
    </row>
    <row r="204" spans="2:11" s="1" customFormat="1" ht="15" customHeight="1">
      <c r="B204" s="281"/>
      <c r="C204" s="258"/>
      <c r="D204" s="258"/>
      <c r="E204" s="258"/>
      <c r="F204" s="279" t="s">
        <v>46</v>
      </c>
      <c r="G204" s="258"/>
      <c r="H204" s="384" t="s">
        <v>761</v>
      </c>
      <c r="I204" s="384"/>
      <c r="J204" s="384"/>
      <c r="K204" s="304"/>
    </row>
    <row r="205" spans="2:11" s="1" customFormat="1" ht="15" customHeight="1">
      <c r="B205" s="281"/>
      <c r="C205" s="258"/>
      <c r="D205" s="258"/>
      <c r="E205" s="258"/>
      <c r="F205" s="279" t="s">
        <v>44</v>
      </c>
      <c r="G205" s="258"/>
      <c r="H205" s="384" t="s">
        <v>762</v>
      </c>
      <c r="I205" s="384"/>
      <c r="J205" s="384"/>
      <c r="K205" s="304"/>
    </row>
    <row r="206" spans="2:11" s="1" customFormat="1" ht="15" customHeight="1">
      <c r="B206" s="281"/>
      <c r="C206" s="258"/>
      <c r="D206" s="258"/>
      <c r="E206" s="258"/>
      <c r="F206" s="279" t="s">
        <v>45</v>
      </c>
      <c r="G206" s="258"/>
      <c r="H206" s="384" t="s">
        <v>763</v>
      </c>
      <c r="I206" s="384"/>
      <c r="J206" s="384"/>
      <c r="K206" s="304"/>
    </row>
    <row r="207" spans="2:11" s="1" customFormat="1" ht="15" customHeight="1">
      <c r="B207" s="281"/>
      <c r="C207" s="258"/>
      <c r="D207" s="258"/>
      <c r="E207" s="258"/>
      <c r="F207" s="279"/>
      <c r="G207" s="258"/>
      <c r="H207" s="258"/>
      <c r="I207" s="258"/>
      <c r="J207" s="258"/>
      <c r="K207" s="304"/>
    </row>
    <row r="208" spans="2:11" s="1" customFormat="1" ht="15" customHeight="1">
      <c r="B208" s="281"/>
      <c r="C208" s="258" t="s">
        <v>704</v>
      </c>
      <c r="D208" s="258"/>
      <c r="E208" s="258"/>
      <c r="F208" s="279" t="s">
        <v>77</v>
      </c>
      <c r="G208" s="258"/>
      <c r="H208" s="384" t="s">
        <v>764</v>
      </c>
      <c r="I208" s="384"/>
      <c r="J208" s="384"/>
      <c r="K208" s="304"/>
    </row>
    <row r="209" spans="2:11" s="1" customFormat="1" ht="15" customHeight="1">
      <c r="B209" s="281"/>
      <c r="C209" s="258"/>
      <c r="D209" s="258"/>
      <c r="E209" s="258"/>
      <c r="F209" s="279" t="s">
        <v>600</v>
      </c>
      <c r="G209" s="258"/>
      <c r="H209" s="384" t="s">
        <v>601</v>
      </c>
      <c r="I209" s="384"/>
      <c r="J209" s="384"/>
      <c r="K209" s="304"/>
    </row>
    <row r="210" spans="2:11" s="1" customFormat="1" ht="15" customHeight="1">
      <c r="B210" s="281"/>
      <c r="C210" s="258"/>
      <c r="D210" s="258"/>
      <c r="E210" s="258"/>
      <c r="F210" s="279" t="s">
        <v>598</v>
      </c>
      <c r="G210" s="258"/>
      <c r="H210" s="384" t="s">
        <v>765</v>
      </c>
      <c r="I210" s="384"/>
      <c r="J210" s="384"/>
      <c r="K210" s="304"/>
    </row>
    <row r="211" spans="2:11" s="1" customFormat="1" ht="15" customHeight="1">
      <c r="B211" s="322"/>
      <c r="C211" s="258"/>
      <c r="D211" s="258"/>
      <c r="E211" s="258"/>
      <c r="F211" s="279" t="s">
        <v>602</v>
      </c>
      <c r="G211" s="317"/>
      <c r="H211" s="385" t="s">
        <v>603</v>
      </c>
      <c r="I211" s="385"/>
      <c r="J211" s="385"/>
      <c r="K211" s="323"/>
    </row>
    <row r="212" spans="2:11" s="1" customFormat="1" ht="15" customHeight="1">
      <c r="B212" s="322"/>
      <c r="C212" s="258"/>
      <c r="D212" s="258"/>
      <c r="E212" s="258"/>
      <c r="F212" s="279" t="s">
        <v>604</v>
      </c>
      <c r="G212" s="317"/>
      <c r="H212" s="385" t="s">
        <v>766</v>
      </c>
      <c r="I212" s="385"/>
      <c r="J212" s="385"/>
      <c r="K212" s="323"/>
    </row>
    <row r="213" spans="2:11" s="1" customFormat="1" ht="15" customHeight="1">
      <c r="B213" s="322"/>
      <c r="C213" s="258"/>
      <c r="D213" s="258"/>
      <c r="E213" s="258"/>
      <c r="F213" s="279"/>
      <c r="G213" s="317"/>
      <c r="H213" s="308"/>
      <c r="I213" s="308"/>
      <c r="J213" s="308"/>
      <c r="K213" s="323"/>
    </row>
    <row r="214" spans="2:11" s="1" customFormat="1" ht="15" customHeight="1">
      <c r="B214" s="322"/>
      <c r="C214" s="258" t="s">
        <v>728</v>
      </c>
      <c r="D214" s="258"/>
      <c r="E214" s="258"/>
      <c r="F214" s="279">
        <v>1</v>
      </c>
      <c r="G214" s="317"/>
      <c r="H214" s="385" t="s">
        <v>767</v>
      </c>
      <c r="I214" s="385"/>
      <c r="J214" s="385"/>
      <c r="K214" s="323"/>
    </row>
    <row r="215" spans="2:11" s="1" customFormat="1" ht="15" customHeight="1">
      <c r="B215" s="322"/>
      <c r="C215" s="258"/>
      <c r="D215" s="258"/>
      <c r="E215" s="258"/>
      <c r="F215" s="279">
        <v>2</v>
      </c>
      <c r="G215" s="317"/>
      <c r="H215" s="385" t="s">
        <v>768</v>
      </c>
      <c r="I215" s="385"/>
      <c r="J215" s="385"/>
      <c r="K215" s="323"/>
    </row>
    <row r="216" spans="2:11" s="1" customFormat="1" ht="15" customHeight="1">
      <c r="B216" s="322"/>
      <c r="C216" s="258"/>
      <c r="D216" s="258"/>
      <c r="E216" s="258"/>
      <c r="F216" s="279">
        <v>3</v>
      </c>
      <c r="G216" s="317"/>
      <c r="H216" s="385" t="s">
        <v>769</v>
      </c>
      <c r="I216" s="385"/>
      <c r="J216" s="385"/>
      <c r="K216" s="323"/>
    </row>
    <row r="217" spans="2:11" s="1" customFormat="1" ht="15" customHeight="1">
      <c r="B217" s="322"/>
      <c r="C217" s="258"/>
      <c r="D217" s="258"/>
      <c r="E217" s="258"/>
      <c r="F217" s="279">
        <v>4</v>
      </c>
      <c r="G217" s="317"/>
      <c r="H217" s="385" t="s">
        <v>770</v>
      </c>
      <c r="I217" s="385"/>
      <c r="J217" s="385"/>
      <c r="K217" s="323"/>
    </row>
    <row r="218" spans="2:11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Velký Borek - větrolam podél cesty HPC2</v>
      </c>
      <c r="F7" s="372"/>
      <c r="G7" s="372"/>
      <c r="H7" s="372"/>
      <c r="L7" s="21"/>
    </row>
    <row r="8" spans="1:46" s="1" customFormat="1" ht="12" customHeight="1">
      <c r="B8" s="21"/>
      <c r="D8" s="113" t="s">
        <v>120</v>
      </c>
      <c r="L8" s="21"/>
    </row>
    <row r="9" spans="1:46" s="2" customFormat="1" ht="16.5" customHeight="1">
      <c r="A9" s="35"/>
      <c r="B9" s="40"/>
      <c r="C9" s="35"/>
      <c r="D9" s="35"/>
      <c r="E9" s="371" t="s">
        <v>121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123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124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125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125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ROUND((SUM(BE88:BE233)),  2)</f>
        <v>0</v>
      </c>
      <c r="G35" s="35"/>
      <c r="H35" s="35"/>
      <c r="I35" s="125">
        <v>0.21</v>
      </c>
      <c r="J35" s="124">
        <f>ROUND(((SUM(BE88:BE233))*I35),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ROUND((SUM(BF88:BF233)),  2)</f>
        <v>0</v>
      </c>
      <c r="G36" s="35"/>
      <c r="H36" s="35"/>
      <c r="I36" s="125">
        <v>0.15</v>
      </c>
      <c r="J36" s="124">
        <f>ROUND(((SUM(BF88:BF233))*I36),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ROUND((SUM(BG88:BG233)),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ROUND((SUM(BH88:BH233)),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ROUND((SUM(BI88:BI233)),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Velký Borek - větrolam podél cesty HPC2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121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SO-01.1 - Vegetační úpravy - realizace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127</v>
      </c>
      <c r="D61" s="138"/>
      <c r="E61" s="138"/>
      <c r="F61" s="138"/>
      <c r="G61" s="138"/>
      <c r="H61" s="138"/>
      <c r="I61" s="138"/>
      <c r="J61" s="139" t="s">
        <v>128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129</v>
      </c>
    </row>
    <row r="64" spans="1:47" s="9" customFormat="1" ht="24.95" customHeight="1">
      <c r="B64" s="141"/>
      <c r="C64" s="142"/>
      <c r="D64" s="143" t="s">
        <v>130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131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132</v>
      </c>
      <c r="E66" s="149"/>
      <c r="F66" s="149"/>
      <c r="G66" s="149"/>
      <c r="H66" s="149"/>
      <c r="I66" s="149"/>
      <c r="J66" s="150">
        <f>J230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133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Velký Borek - větrolam podél cesty HPC2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120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121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122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SO-01.1 - Vegetační úpravy - realizace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134</v>
      </c>
      <c r="D87" s="155" t="s">
        <v>56</v>
      </c>
      <c r="E87" s="155" t="s">
        <v>52</v>
      </c>
      <c r="F87" s="155" t="s">
        <v>53</v>
      </c>
      <c r="G87" s="155" t="s">
        <v>135</v>
      </c>
      <c r="H87" s="155" t="s">
        <v>136</v>
      </c>
      <c r="I87" s="155" t="s">
        <v>137</v>
      </c>
      <c r="J87" s="155" t="s">
        <v>128</v>
      </c>
      <c r="K87" s="156" t="s">
        <v>138</v>
      </c>
      <c r="L87" s="157"/>
      <c r="M87" s="69" t="s">
        <v>19</v>
      </c>
      <c r="N87" s="70" t="s">
        <v>41</v>
      </c>
      <c r="O87" s="70" t="s">
        <v>139</v>
      </c>
      <c r="P87" s="70" t="s">
        <v>140</v>
      </c>
      <c r="Q87" s="70" t="s">
        <v>141</v>
      </c>
      <c r="R87" s="70" t="s">
        <v>142</v>
      </c>
      <c r="S87" s="70" t="s">
        <v>143</v>
      </c>
      <c r="T87" s="71" t="s">
        <v>144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145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56.058354999999999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129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146</v>
      </c>
      <c r="F89" s="166" t="s">
        <v>147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P90+P230</f>
        <v>0</v>
      </c>
      <c r="Q89" s="171"/>
      <c r="R89" s="172">
        <f>R90+R230</f>
        <v>56.058354999999999</v>
      </c>
      <c r="S89" s="171"/>
      <c r="T89" s="173">
        <f>T90+T230</f>
        <v>0</v>
      </c>
      <c r="AR89" s="174" t="s">
        <v>78</v>
      </c>
      <c r="AT89" s="175" t="s">
        <v>70</v>
      </c>
      <c r="AU89" s="175" t="s">
        <v>71</v>
      </c>
      <c r="AY89" s="174" t="s">
        <v>148</v>
      </c>
      <c r="BK89" s="176">
        <f>BK90+BK230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149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SUM(P91:P229)</f>
        <v>0</v>
      </c>
      <c r="Q90" s="171"/>
      <c r="R90" s="172">
        <f>SUM(R91:R229)</f>
        <v>56.058354999999999</v>
      </c>
      <c r="S90" s="171"/>
      <c r="T90" s="173">
        <f>SUM(T91:T229)</f>
        <v>0</v>
      </c>
      <c r="AR90" s="174" t="s">
        <v>78</v>
      </c>
      <c r="AT90" s="175" t="s">
        <v>70</v>
      </c>
      <c r="AU90" s="175" t="s">
        <v>78</v>
      </c>
      <c r="AY90" s="174" t="s">
        <v>148</v>
      </c>
      <c r="BK90" s="176">
        <f>SUM(BK91:BK229)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150</v>
      </c>
      <c r="E91" s="180" t="s">
        <v>151</v>
      </c>
      <c r="F91" s="181" t="s">
        <v>152</v>
      </c>
      <c r="G91" s="182" t="s">
        <v>153</v>
      </c>
      <c r="H91" s="183">
        <v>9571</v>
      </c>
      <c r="I91" s="184"/>
      <c r="J91" s="185">
        <f>ROUND(I91*H91,2)</f>
        <v>0</v>
      </c>
      <c r="K91" s="181" t="s">
        <v>154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155</v>
      </c>
      <c r="AT91" s="190" t="s">
        <v>150</v>
      </c>
      <c r="AU91" s="190" t="s">
        <v>80</v>
      </c>
      <c r="AY91" s="18" t="s">
        <v>148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155</v>
      </c>
      <c r="BM91" s="190" t="s">
        <v>156</v>
      </c>
    </row>
    <row r="92" spans="1:65" s="2" customFormat="1" ht="11.25">
      <c r="A92" s="35"/>
      <c r="B92" s="36"/>
      <c r="C92" s="37"/>
      <c r="D92" s="192" t="s">
        <v>157</v>
      </c>
      <c r="E92" s="37"/>
      <c r="F92" s="193" t="s">
        <v>158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157</v>
      </c>
      <c r="AU92" s="18" t="s">
        <v>80</v>
      </c>
    </row>
    <row r="93" spans="1:65" s="2" customFormat="1" ht="11.25">
      <c r="A93" s="35"/>
      <c r="B93" s="36"/>
      <c r="C93" s="37"/>
      <c r="D93" s="197" t="s">
        <v>159</v>
      </c>
      <c r="E93" s="37"/>
      <c r="F93" s="198" t="s">
        <v>160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159</v>
      </c>
      <c r="AU93" s="18" t="s">
        <v>80</v>
      </c>
    </row>
    <row r="94" spans="1:65" s="2" customFormat="1" ht="19.5">
      <c r="A94" s="35"/>
      <c r="B94" s="36"/>
      <c r="C94" s="37"/>
      <c r="D94" s="192" t="s">
        <v>161</v>
      </c>
      <c r="E94" s="37"/>
      <c r="F94" s="199" t="s">
        <v>162</v>
      </c>
      <c r="G94" s="37"/>
      <c r="H94" s="37"/>
      <c r="I94" s="194"/>
      <c r="J94" s="37"/>
      <c r="K94" s="37"/>
      <c r="L94" s="40"/>
      <c r="M94" s="195"/>
      <c r="N94" s="19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161</v>
      </c>
      <c r="AU94" s="18" t="s">
        <v>80</v>
      </c>
    </row>
    <row r="95" spans="1:65" s="13" customFormat="1" ht="11.25">
      <c r="B95" s="200"/>
      <c r="C95" s="201"/>
      <c r="D95" s="192" t="s">
        <v>163</v>
      </c>
      <c r="E95" s="202" t="s">
        <v>19</v>
      </c>
      <c r="F95" s="203" t="s">
        <v>164</v>
      </c>
      <c r="G95" s="201"/>
      <c r="H95" s="204">
        <v>9571</v>
      </c>
      <c r="I95" s="205"/>
      <c r="J95" s="201"/>
      <c r="K95" s="201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163</v>
      </c>
      <c r="AU95" s="210" t="s">
        <v>80</v>
      </c>
      <c r="AV95" s="13" t="s">
        <v>80</v>
      </c>
      <c r="AW95" s="13" t="s">
        <v>33</v>
      </c>
      <c r="AX95" s="13" t="s">
        <v>78</v>
      </c>
      <c r="AY95" s="210" t="s">
        <v>148</v>
      </c>
    </row>
    <row r="96" spans="1:65" s="2" customFormat="1" ht="16.5" customHeight="1">
      <c r="A96" s="35"/>
      <c r="B96" s="36"/>
      <c r="C96" s="179" t="s">
        <v>80</v>
      </c>
      <c r="D96" s="179" t="s">
        <v>150</v>
      </c>
      <c r="E96" s="180" t="s">
        <v>165</v>
      </c>
      <c r="F96" s="181" t="s">
        <v>166</v>
      </c>
      <c r="G96" s="182" t="s">
        <v>167</v>
      </c>
      <c r="H96" s="183">
        <v>2</v>
      </c>
      <c r="I96" s="184"/>
      <c r="J96" s="185">
        <f>ROUND(I96*H96,2)</f>
        <v>0</v>
      </c>
      <c r="K96" s="181" t="s">
        <v>154</v>
      </c>
      <c r="L96" s="40"/>
      <c r="M96" s="186" t="s">
        <v>19</v>
      </c>
      <c r="N96" s="187" t="s">
        <v>42</v>
      </c>
      <c r="O96" s="65"/>
      <c r="P96" s="188">
        <f>O96*H96</f>
        <v>0</v>
      </c>
      <c r="Q96" s="188">
        <v>0</v>
      </c>
      <c r="R96" s="188">
        <f>Q96*H96</f>
        <v>0</v>
      </c>
      <c r="S96" s="188">
        <v>0</v>
      </c>
      <c r="T96" s="189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0" t="s">
        <v>155</v>
      </c>
      <c r="AT96" s="190" t="s">
        <v>150</v>
      </c>
      <c r="AU96" s="190" t="s">
        <v>80</v>
      </c>
      <c r="AY96" s="18" t="s">
        <v>148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18" t="s">
        <v>78</v>
      </c>
      <c r="BK96" s="191">
        <f>ROUND(I96*H96,2)</f>
        <v>0</v>
      </c>
      <c r="BL96" s="18" t="s">
        <v>155</v>
      </c>
      <c r="BM96" s="190" t="s">
        <v>168</v>
      </c>
    </row>
    <row r="97" spans="1:65" s="2" customFormat="1" ht="11.25">
      <c r="A97" s="35"/>
      <c r="B97" s="36"/>
      <c r="C97" s="37"/>
      <c r="D97" s="192" t="s">
        <v>157</v>
      </c>
      <c r="E97" s="37"/>
      <c r="F97" s="193" t="s">
        <v>169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157</v>
      </c>
      <c r="AU97" s="18" t="s">
        <v>80</v>
      </c>
    </row>
    <row r="98" spans="1:65" s="2" customFormat="1" ht="11.25">
      <c r="A98" s="35"/>
      <c r="B98" s="36"/>
      <c r="C98" s="37"/>
      <c r="D98" s="197" t="s">
        <v>159</v>
      </c>
      <c r="E98" s="37"/>
      <c r="F98" s="198" t="s">
        <v>170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159</v>
      </c>
      <c r="AU98" s="18" t="s">
        <v>80</v>
      </c>
    </row>
    <row r="99" spans="1:65" s="2" customFormat="1" ht="16.5" customHeight="1">
      <c r="A99" s="35"/>
      <c r="B99" s="36"/>
      <c r="C99" s="179" t="s">
        <v>171</v>
      </c>
      <c r="D99" s="179" t="s">
        <v>150</v>
      </c>
      <c r="E99" s="180" t="s">
        <v>172</v>
      </c>
      <c r="F99" s="181" t="s">
        <v>173</v>
      </c>
      <c r="G99" s="182" t="s">
        <v>174</v>
      </c>
      <c r="H99" s="183">
        <v>1.1140000000000001</v>
      </c>
      <c r="I99" s="184"/>
      <c r="J99" s="185">
        <f>ROUND(I99*H99,2)</f>
        <v>0</v>
      </c>
      <c r="K99" s="181" t="s">
        <v>154</v>
      </c>
      <c r="L99" s="40"/>
      <c r="M99" s="186" t="s">
        <v>19</v>
      </c>
      <c r="N99" s="187" t="s">
        <v>42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155</v>
      </c>
      <c r="AT99" s="190" t="s">
        <v>150</v>
      </c>
      <c r="AU99" s="190" t="s">
        <v>80</v>
      </c>
      <c r="AY99" s="18" t="s">
        <v>148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78</v>
      </c>
      <c r="BK99" s="191">
        <f>ROUND(I99*H99,2)</f>
        <v>0</v>
      </c>
      <c r="BL99" s="18" t="s">
        <v>155</v>
      </c>
      <c r="BM99" s="190" t="s">
        <v>175</v>
      </c>
    </row>
    <row r="100" spans="1:65" s="2" customFormat="1" ht="11.25">
      <c r="A100" s="35"/>
      <c r="B100" s="36"/>
      <c r="C100" s="37"/>
      <c r="D100" s="192" t="s">
        <v>157</v>
      </c>
      <c r="E100" s="37"/>
      <c r="F100" s="193" t="s">
        <v>176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157</v>
      </c>
      <c r="AU100" s="18" t="s">
        <v>80</v>
      </c>
    </row>
    <row r="101" spans="1:65" s="2" customFormat="1" ht="11.25">
      <c r="A101" s="35"/>
      <c r="B101" s="36"/>
      <c r="C101" s="37"/>
      <c r="D101" s="197" t="s">
        <v>159</v>
      </c>
      <c r="E101" s="37"/>
      <c r="F101" s="198" t="s">
        <v>177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159</v>
      </c>
      <c r="AU101" s="18" t="s">
        <v>80</v>
      </c>
    </row>
    <row r="102" spans="1:65" s="2" customFormat="1" ht="16.5" customHeight="1">
      <c r="A102" s="35"/>
      <c r="B102" s="36"/>
      <c r="C102" s="179" t="s">
        <v>155</v>
      </c>
      <c r="D102" s="179" t="s">
        <v>150</v>
      </c>
      <c r="E102" s="180" t="s">
        <v>178</v>
      </c>
      <c r="F102" s="181" t="s">
        <v>179</v>
      </c>
      <c r="G102" s="182" t="s">
        <v>174</v>
      </c>
      <c r="H102" s="183">
        <v>2.2269999999999999</v>
      </c>
      <c r="I102" s="184"/>
      <c r="J102" s="185">
        <f>ROUND(I102*H102,2)</f>
        <v>0</v>
      </c>
      <c r="K102" s="181" t="s">
        <v>154</v>
      </c>
      <c r="L102" s="40"/>
      <c r="M102" s="186" t="s">
        <v>19</v>
      </c>
      <c r="N102" s="187" t="s">
        <v>42</v>
      </c>
      <c r="O102" s="65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0" t="s">
        <v>155</v>
      </c>
      <c r="AT102" s="190" t="s">
        <v>150</v>
      </c>
      <c r="AU102" s="190" t="s">
        <v>80</v>
      </c>
      <c r="AY102" s="18" t="s">
        <v>148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8" t="s">
        <v>78</v>
      </c>
      <c r="BK102" s="191">
        <f>ROUND(I102*H102,2)</f>
        <v>0</v>
      </c>
      <c r="BL102" s="18" t="s">
        <v>155</v>
      </c>
      <c r="BM102" s="190" t="s">
        <v>180</v>
      </c>
    </row>
    <row r="103" spans="1:65" s="2" customFormat="1" ht="11.25">
      <c r="A103" s="35"/>
      <c r="B103" s="36"/>
      <c r="C103" s="37"/>
      <c r="D103" s="192" t="s">
        <v>157</v>
      </c>
      <c r="E103" s="37"/>
      <c r="F103" s="193" t="s">
        <v>181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157</v>
      </c>
      <c r="AU103" s="18" t="s">
        <v>80</v>
      </c>
    </row>
    <row r="104" spans="1:65" s="2" customFormat="1" ht="11.25">
      <c r="A104" s="35"/>
      <c r="B104" s="36"/>
      <c r="C104" s="37"/>
      <c r="D104" s="197" t="s">
        <v>159</v>
      </c>
      <c r="E104" s="37"/>
      <c r="F104" s="198" t="s">
        <v>182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159</v>
      </c>
      <c r="AU104" s="18" t="s">
        <v>80</v>
      </c>
    </row>
    <row r="105" spans="1:65" s="2" customFormat="1" ht="19.5">
      <c r="A105" s="35"/>
      <c r="B105" s="36"/>
      <c r="C105" s="37"/>
      <c r="D105" s="192" t="s">
        <v>161</v>
      </c>
      <c r="E105" s="37"/>
      <c r="F105" s="199" t="s">
        <v>183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161</v>
      </c>
      <c r="AU105" s="18" t="s">
        <v>80</v>
      </c>
    </row>
    <row r="106" spans="1:65" s="13" customFormat="1" ht="11.25">
      <c r="B106" s="200"/>
      <c r="C106" s="201"/>
      <c r="D106" s="192" t="s">
        <v>163</v>
      </c>
      <c r="E106" s="202" t="s">
        <v>19</v>
      </c>
      <c r="F106" s="203" t="s">
        <v>184</v>
      </c>
      <c r="G106" s="201"/>
      <c r="H106" s="204">
        <v>2.2269999999999999</v>
      </c>
      <c r="I106" s="205"/>
      <c r="J106" s="201"/>
      <c r="K106" s="201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163</v>
      </c>
      <c r="AU106" s="210" t="s">
        <v>80</v>
      </c>
      <c r="AV106" s="13" t="s">
        <v>80</v>
      </c>
      <c r="AW106" s="13" t="s">
        <v>33</v>
      </c>
      <c r="AX106" s="13" t="s">
        <v>78</v>
      </c>
      <c r="AY106" s="210" t="s">
        <v>148</v>
      </c>
    </row>
    <row r="107" spans="1:65" s="2" customFormat="1" ht="16.5" customHeight="1">
      <c r="A107" s="35"/>
      <c r="B107" s="36"/>
      <c r="C107" s="179" t="s">
        <v>185</v>
      </c>
      <c r="D107" s="179" t="s">
        <v>150</v>
      </c>
      <c r="E107" s="180" t="s">
        <v>186</v>
      </c>
      <c r="F107" s="181" t="s">
        <v>187</v>
      </c>
      <c r="G107" s="182" t="s">
        <v>174</v>
      </c>
      <c r="H107" s="183">
        <v>1.1140000000000001</v>
      </c>
      <c r="I107" s="184"/>
      <c r="J107" s="185">
        <f>ROUND(I107*H107,2)</f>
        <v>0</v>
      </c>
      <c r="K107" s="181" t="s">
        <v>154</v>
      </c>
      <c r="L107" s="40"/>
      <c r="M107" s="186" t="s">
        <v>19</v>
      </c>
      <c r="N107" s="187" t="s">
        <v>42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155</v>
      </c>
      <c r="AT107" s="190" t="s">
        <v>150</v>
      </c>
      <c r="AU107" s="190" t="s">
        <v>80</v>
      </c>
      <c r="AY107" s="18" t="s">
        <v>148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78</v>
      </c>
      <c r="BK107" s="191">
        <f>ROUND(I107*H107,2)</f>
        <v>0</v>
      </c>
      <c r="BL107" s="18" t="s">
        <v>155</v>
      </c>
      <c r="BM107" s="190" t="s">
        <v>188</v>
      </c>
    </row>
    <row r="108" spans="1:65" s="2" customFormat="1" ht="11.25">
      <c r="A108" s="35"/>
      <c r="B108" s="36"/>
      <c r="C108" s="37"/>
      <c r="D108" s="192" t="s">
        <v>157</v>
      </c>
      <c r="E108" s="37"/>
      <c r="F108" s="193" t="s">
        <v>189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157</v>
      </c>
      <c r="AU108" s="18" t="s">
        <v>80</v>
      </c>
    </row>
    <row r="109" spans="1:65" s="2" customFormat="1" ht="11.25">
      <c r="A109" s="35"/>
      <c r="B109" s="36"/>
      <c r="C109" s="37"/>
      <c r="D109" s="197" t="s">
        <v>159</v>
      </c>
      <c r="E109" s="37"/>
      <c r="F109" s="198" t="s">
        <v>190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159</v>
      </c>
      <c r="AU109" s="18" t="s">
        <v>80</v>
      </c>
    </row>
    <row r="110" spans="1:65" s="2" customFormat="1" ht="19.5">
      <c r="A110" s="35"/>
      <c r="B110" s="36"/>
      <c r="C110" s="37"/>
      <c r="D110" s="192" t="s">
        <v>161</v>
      </c>
      <c r="E110" s="37"/>
      <c r="F110" s="199" t="s">
        <v>191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161</v>
      </c>
      <c r="AU110" s="18" t="s">
        <v>80</v>
      </c>
    </row>
    <row r="111" spans="1:65" s="2" customFormat="1" ht="16.5" customHeight="1">
      <c r="A111" s="35"/>
      <c r="B111" s="36"/>
      <c r="C111" s="179" t="s">
        <v>192</v>
      </c>
      <c r="D111" s="179" t="s">
        <v>150</v>
      </c>
      <c r="E111" s="180" t="s">
        <v>193</v>
      </c>
      <c r="F111" s="181" t="s">
        <v>194</v>
      </c>
      <c r="G111" s="182" t="s">
        <v>174</v>
      </c>
      <c r="H111" s="183">
        <v>1.1140000000000001</v>
      </c>
      <c r="I111" s="184"/>
      <c r="J111" s="185">
        <f>ROUND(I111*H111,2)</f>
        <v>0</v>
      </c>
      <c r="K111" s="181" t="s">
        <v>154</v>
      </c>
      <c r="L111" s="40"/>
      <c r="M111" s="186" t="s">
        <v>19</v>
      </c>
      <c r="N111" s="187" t="s">
        <v>42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155</v>
      </c>
      <c r="AT111" s="190" t="s">
        <v>150</v>
      </c>
      <c r="AU111" s="190" t="s">
        <v>80</v>
      </c>
      <c r="AY111" s="18" t="s">
        <v>148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78</v>
      </c>
      <c r="BK111" s="191">
        <f>ROUND(I111*H111,2)</f>
        <v>0</v>
      </c>
      <c r="BL111" s="18" t="s">
        <v>155</v>
      </c>
      <c r="BM111" s="190" t="s">
        <v>195</v>
      </c>
    </row>
    <row r="112" spans="1:65" s="2" customFormat="1" ht="11.25">
      <c r="A112" s="35"/>
      <c r="B112" s="36"/>
      <c r="C112" s="37"/>
      <c r="D112" s="192" t="s">
        <v>157</v>
      </c>
      <c r="E112" s="37"/>
      <c r="F112" s="193" t="s">
        <v>196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157</v>
      </c>
      <c r="AU112" s="18" t="s">
        <v>80</v>
      </c>
    </row>
    <row r="113" spans="1:65" s="2" customFormat="1" ht="11.25">
      <c r="A113" s="35"/>
      <c r="B113" s="36"/>
      <c r="C113" s="37"/>
      <c r="D113" s="197" t="s">
        <v>159</v>
      </c>
      <c r="E113" s="37"/>
      <c r="F113" s="198" t="s">
        <v>197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159</v>
      </c>
      <c r="AU113" s="18" t="s">
        <v>80</v>
      </c>
    </row>
    <row r="114" spans="1:65" s="2" customFormat="1" ht="19.5">
      <c r="A114" s="35"/>
      <c r="B114" s="36"/>
      <c r="C114" s="37"/>
      <c r="D114" s="192" t="s">
        <v>161</v>
      </c>
      <c r="E114" s="37"/>
      <c r="F114" s="199" t="s">
        <v>198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161</v>
      </c>
      <c r="AU114" s="18" t="s">
        <v>80</v>
      </c>
    </row>
    <row r="115" spans="1:65" s="2" customFormat="1" ht="16.5" customHeight="1">
      <c r="A115" s="35"/>
      <c r="B115" s="36"/>
      <c r="C115" s="211" t="s">
        <v>199</v>
      </c>
      <c r="D115" s="211" t="s">
        <v>200</v>
      </c>
      <c r="E115" s="212" t="s">
        <v>201</v>
      </c>
      <c r="F115" s="213" t="s">
        <v>202</v>
      </c>
      <c r="G115" s="214" t="s">
        <v>203</v>
      </c>
      <c r="H115" s="215">
        <v>1113.5</v>
      </c>
      <c r="I115" s="216"/>
      <c r="J115" s="217">
        <f>ROUND(I115*H115,2)</f>
        <v>0</v>
      </c>
      <c r="K115" s="213" t="s">
        <v>19</v>
      </c>
      <c r="L115" s="218"/>
      <c r="M115" s="219" t="s">
        <v>19</v>
      </c>
      <c r="N115" s="220" t="s">
        <v>42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204</v>
      </c>
      <c r="AT115" s="190" t="s">
        <v>200</v>
      </c>
      <c r="AU115" s="190" t="s">
        <v>80</v>
      </c>
      <c r="AY115" s="18" t="s">
        <v>148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78</v>
      </c>
      <c r="BK115" s="191">
        <f>ROUND(I115*H115,2)</f>
        <v>0</v>
      </c>
      <c r="BL115" s="18" t="s">
        <v>155</v>
      </c>
      <c r="BM115" s="190" t="s">
        <v>205</v>
      </c>
    </row>
    <row r="116" spans="1:65" s="2" customFormat="1" ht="11.25">
      <c r="A116" s="35"/>
      <c r="B116" s="36"/>
      <c r="C116" s="37"/>
      <c r="D116" s="192" t="s">
        <v>157</v>
      </c>
      <c r="E116" s="37"/>
      <c r="F116" s="193" t="s">
        <v>202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157</v>
      </c>
      <c r="AU116" s="18" t="s">
        <v>80</v>
      </c>
    </row>
    <row r="117" spans="1:65" s="2" customFormat="1" ht="19.5">
      <c r="A117" s="35"/>
      <c r="B117" s="36"/>
      <c r="C117" s="37"/>
      <c r="D117" s="192" t="s">
        <v>161</v>
      </c>
      <c r="E117" s="37"/>
      <c r="F117" s="199" t="s">
        <v>206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161</v>
      </c>
      <c r="AU117" s="18" t="s">
        <v>80</v>
      </c>
    </row>
    <row r="118" spans="1:65" s="13" customFormat="1" ht="11.25">
      <c r="B118" s="200"/>
      <c r="C118" s="201"/>
      <c r="D118" s="192" t="s">
        <v>163</v>
      </c>
      <c r="E118" s="202" t="s">
        <v>19</v>
      </c>
      <c r="F118" s="203" t="s">
        <v>207</v>
      </c>
      <c r="G118" s="201"/>
      <c r="H118" s="204">
        <v>1113.5</v>
      </c>
      <c r="I118" s="205"/>
      <c r="J118" s="201"/>
      <c r="K118" s="201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163</v>
      </c>
      <c r="AU118" s="210" t="s">
        <v>80</v>
      </c>
      <c r="AV118" s="13" t="s">
        <v>80</v>
      </c>
      <c r="AW118" s="13" t="s">
        <v>33</v>
      </c>
      <c r="AX118" s="13" t="s">
        <v>78</v>
      </c>
      <c r="AY118" s="210" t="s">
        <v>148</v>
      </c>
    </row>
    <row r="119" spans="1:65" s="2" customFormat="1" ht="16.5" customHeight="1">
      <c r="A119" s="35"/>
      <c r="B119" s="36"/>
      <c r="C119" s="179" t="s">
        <v>204</v>
      </c>
      <c r="D119" s="179" t="s">
        <v>150</v>
      </c>
      <c r="E119" s="180" t="s">
        <v>208</v>
      </c>
      <c r="F119" s="181" t="s">
        <v>209</v>
      </c>
      <c r="G119" s="182" t="s">
        <v>153</v>
      </c>
      <c r="H119" s="183">
        <v>11135</v>
      </c>
      <c r="I119" s="184"/>
      <c r="J119" s="185">
        <f>ROUND(I119*H119,2)</f>
        <v>0</v>
      </c>
      <c r="K119" s="181" t="s">
        <v>154</v>
      </c>
      <c r="L119" s="40"/>
      <c r="M119" s="186" t="s">
        <v>19</v>
      </c>
      <c r="N119" s="187" t="s">
        <v>42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155</v>
      </c>
      <c r="AT119" s="190" t="s">
        <v>150</v>
      </c>
      <c r="AU119" s="190" t="s">
        <v>80</v>
      </c>
      <c r="AY119" s="18" t="s">
        <v>148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78</v>
      </c>
      <c r="BK119" s="191">
        <f>ROUND(I119*H119,2)</f>
        <v>0</v>
      </c>
      <c r="BL119" s="18" t="s">
        <v>155</v>
      </c>
      <c r="BM119" s="190" t="s">
        <v>210</v>
      </c>
    </row>
    <row r="120" spans="1:65" s="2" customFormat="1" ht="11.25">
      <c r="A120" s="35"/>
      <c r="B120" s="36"/>
      <c r="C120" s="37"/>
      <c r="D120" s="192" t="s">
        <v>157</v>
      </c>
      <c r="E120" s="37"/>
      <c r="F120" s="193" t="s">
        <v>211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157</v>
      </c>
      <c r="AU120" s="18" t="s">
        <v>80</v>
      </c>
    </row>
    <row r="121" spans="1:65" s="2" customFormat="1" ht="11.25">
      <c r="A121" s="35"/>
      <c r="B121" s="36"/>
      <c r="C121" s="37"/>
      <c r="D121" s="197" t="s">
        <v>159</v>
      </c>
      <c r="E121" s="37"/>
      <c r="F121" s="198" t="s">
        <v>212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159</v>
      </c>
      <c r="AU121" s="18" t="s">
        <v>80</v>
      </c>
    </row>
    <row r="122" spans="1:65" s="2" customFormat="1" ht="16.5" customHeight="1">
      <c r="A122" s="35"/>
      <c r="B122" s="36"/>
      <c r="C122" s="211" t="s">
        <v>213</v>
      </c>
      <c r="D122" s="211" t="s">
        <v>200</v>
      </c>
      <c r="E122" s="212" t="s">
        <v>214</v>
      </c>
      <c r="F122" s="213" t="s">
        <v>215</v>
      </c>
      <c r="G122" s="214" t="s">
        <v>203</v>
      </c>
      <c r="H122" s="215">
        <v>334.05</v>
      </c>
      <c r="I122" s="216"/>
      <c r="J122" s="217">
        <f>ROUND(I122*H122,2)</f>
        <v>0</v>
      </c>
      <c r="K122" s="213" t="s">
        <v>19</v>
      </c>
      <c r="L122" s="218"/>
      <c r="M122" s="219" t="s">
        <v>19</v>
      </c>
      <c r="N122" s="220" t="s">
        <v>42</v>
      </c>
      <c r="O122" s="65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0" t="s">
        <v>204</v>
      </c>
      <c r="AT122" s="190" t="s">
        <v>200</v>
      </c>
      <c r="AU122" s="190" t="s">
        <v>80</v>
      </c>
      <c r="AY122" s="18" t="s">
        <v>148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8" t="s">
        <v>78</v>
      </c>
      <c r="BK122" s="191">
        <f>ROUND(I122*H122,2)</f>
        <v>0</v>
      </c>
      <c r="BL122" s="18" t="s">
        <v>155</v>
      </c>
      <c r="BM122" s="190" t="s">
        <v>216</v>
      </c>
    </row>
    <row r="123" spans="1:65" s="2" customFormat="1" ht="11.25">
      <c r="A123" s="35"/>
      <c r="B123" s="36"/>
      <c r="C123" s="37"/>
      <c r="D123" s="192" t="s">
        <v>157</v>
      </c>
      <c r="E123" s="37"/>
      <c r="F123" s="193" t="s">
        <v>215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157</v>
      </c>
      <c r="AU123" s="18" t="s">
        <v>80</v>
      </c>
    </row>
    <row r="124" spans="1:65" s="2" customFormat="1" ht="19.5">
      <c r="A124" s="35"/>
      <c r="B124" s="36"/>
      <c r="C124" s="37"/>
      <c r="D124" s="192" t="s">
        <v>161</v>
      </c>
      <c r="E124" s="37"/>
      <c r="F124" s="199" t="s">
        <v>217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161</v>
      </c>
      <c r="AU124" s="18" t="s">
        <v>80</v>
      </c>
    </row>
    <row r="125" spans="1:65" s="13" customFormat="1" ht="11.25">
      <c r="B125" s="200"/>
      <c r="C125" s="201"/>
      <c r="D125" s="192" t="s">
        <v>163</v>
      </c>
      <c r="E125" s="202" t="s">
        <v>19</v>
      </c>
      <c r="F125" s="203" t="s">
        <v>218</v>
      </c>
      <c r="G125" s="201"/>
      <c r="H125" s="204">
        <v>334.05</v>
      </c>
      <c r="I125" s="205"/>
      <c r="J125" s="201"/>
      <c r="K125" s="201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163</v>
      </c>
      <c r="AU125" s="210" t="s">
        <v>80</v>
      </c>
      <c r="AV125" s="13" t="s">
        <v>80</v>
      </c>
      <c r="AW125" s="13" t="s">
        <v>33</v>
      </c>
      <c r="AX125" s="13" t="s">
        <v>78</v>
      </c>
      <c r="AY125" s="210" t="s">
        <v>148</v>
      </c>
    </row>
    <row r="126" spans="1:65" s="2" customFormat="1" ht="21.75" customHeight="1">
      <c r="A126" s="35"/>
      <c r="B126" s="36"/>
      <c r="C126" s="179" t="s">
        <v>219</v>
      </c>
      <c r="D126" s="179" t="s">
        <v>150</v>
      </c>
      <c r="E126" s="180" t="s">
        <v>220</v>
      </c>
      <c r="F126" s="181" t="s">
        <v>221</v>
      </c>
      <c r="G126" s="182" t="s">
        <v>167</v>
      </c>
      <c r="H126" s="183">
        <v>2</v>
      </c>
      <c r="I126" s="184"/>
      <c r="J126" s="185">
        <f>ROUND(I126*H126,2)</f>
        <v>0</v>
      </c>
      <c r="K126" s="181" t="s">
        <v>154</v>
      </c>
      <c r="L126" s="40"/>
      <c r="M126" s="186" t="s">
        <v>19</v>
      </c>
      <c r="N126" s="187" t="s">
        <v>42</v>
      </c>
      <c r="O126" s="65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0" t="s">
        <v>155</v>
      </c>
      <c r="AT126" s="190" t="s">
        <v>150</v>
      </c>
      <c r="AU126" s="190" t="s">
        <v>80</v>
      </c>
      <c r="AY126" s="18" t="s">
        <v>148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78</v>
      </c>
      <c r="BK126" s="191">
        <f>ROUND(I126*H126,2)</f>
        <v>0</v>
      </c>
      <c r="BL126" s="18" t="s">
        <v>155</v>
      </c>
      <c r="BM126" s="190" t="s">
        <v>222</v>
      </c>
    </row>
    <row r="127" spans="1:65" s="2" customFormat="1" ht="19.5">
      <c r="A127" s="35"/>
      <c r="B127" s="36"/>
      <c r="C127" s="37"/>
      <c r="D127" s="192" t="s">
        <v>157</v>
      </c>
      <c r="E127" s="37"/>
      <c r="F127" s="193" t="s">
        <v>223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157</v>
      </c>
      <c r="AU127" s="18" t="s">
        <v>80</v>
      </c>
    </row>
    <row r="128" spans="1:65" s="2" customFormat="1" ht="11.25">
      <c r="A128" s="35"/>
      <c r="B128" s="36"/>
      <c r="C128" s="37"/>
      <c r="D128" s="197" t="s">
        <v>159</v>
      </c>
      <c r="E128" s="37"/>
      <c r="F128" s="198" t="s">
        <v>224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159</v>
      </c>
      <c r="AU128" s="18" t="s">
        <v>80</v>
      </c>
    </row>
    <row r="129" spans="1:65" s="2" customFormat="1" ht="19.5">
      <c r="A129" s="35"/>
      <c r="B129" s="36"/>
      <c r="C129" s="37"/>
      <c r="D129" s="192" t="s">
        <v>161</v>
      </c>
      <c r="E129" s="37"/>
      <c r="F129" s="199" t="s">
        <v>225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161</v>
      </c>
      <c r="AU129" s="18" t="s">
        <v>80</v>
      </c>
    </row>
    <row r="130" spans="1:65" s="13" customFormat="1" ht="11.25">
      <c r="B130" s="200"/>
      <c r="C130" s="201"/>
      <c r="D130" s="192" t="s">
        <v>163</v>
      </c>
      <c r="E130" s="202" t="s">
        <v>19</v>
      </c>
      <c r="F130" s="203" t="s">
        <v>226</v>
      </c>
      <c r="G130" s="201"/>
      <c r="H130" s="204">
        <v>2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163</v>
      </c>
      <c r="AU130" s="210" t="s">
        <v>80</v>
      </c>
      <c r="AV130" s="13" t="s">
        <v>80</v>
      </c>
      <c r="AW130" s="13" t="s">
        <v>33</v>
      </c>
      <c r="AX130" s="13" t="s">
        <v>78</v>
      </c>
      <c r="AY130" s="210" t="s">
        <v>148</v>
      </c>
    </row>
    <row r="131" spans="1:65" s="2" customFormat="1" ht="21.75" customHeight="1">
      <c r="A131" s="35"/>
      <c r="B131" s="36"/>
      <c r="C131" s="179" t="s">
        <v>227</v>
      </c>
      <c r="D131" s="179" t="s">
        <v>150</v>
      </c>
      <c r="E131" s="180" t="s">
        <v>228</v>
      </c>
      <c r="F131" s="181" t="s">
        <v>229</v>
      </c>
      <c r="G131" s="182" t="s">
        <v>167</v>
      </c>
      <c r="H131" s="183">
        <v>755</v>
      </c>
      <c r="I131" s="184"/>
      <c r="J131" s="185">
        <f>ROUND(I131*H131,2)</f>
        <v>0</v>
      </c>
      <c r="K131" s="181" t="s">
        <v>154</v>
      </c>
      <c r="L131" s="40"/>
      <c r="M131" s="186" t="s">
        <v>19</v>
      </c>
      <c r="N131" s="187" t="s">
        <v>42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155</v>
      </c>
      <c r="AT131" s="190" t="s">
        <v>150</v>
      </c>
      <c r="AU131" s="190" t="s">
        <v>80</v>
      </c>
      <c r="AY131" s="18" t="s">
        <v>148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78</v>
      </c>
      <c r="BK131" s="191">
        <f>ROUND(I131*H131,2)</f>
        <v>0</v>
      </c>
      <c r="BL131" s="18" t="s">
        <v>155</v>
      </c>
      <c r="BM131" s="190" t="s">
        <v>230</v>
      </c>
    </row>
    <row r="132" spans="1:65" s="2" customFormat="1" ht="19.5">
      <c r="A132" s="35"/>
      <c r="B132" s="36"/>
      <c r="C132" s="37"/>
      <c r="D132" s="192" t="s">
        <v>157</v>
      </c>
      <c r="E132" s="37"/>
      <c r="F132" s="193" t="s">
        <v>231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157</v>
      </c>
      <c r="AU132" s="18" t="s">
        <v>80</v>
      </c>
    </row>
    <row r="133" spans="1:65" s="2" customFormat="1" ht="11.25">
      <c r="A133" s="35"/>
      <c r="B133" s="36"/>
      <c r="C133" s="37"/>
      <c r="D133" s="197" t="s">
        <v>159</v>
      </c>
      <c r="E133" s="37"/>
      <c r="F133" s="198" t="s">
        <v>232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159</v>
      </c>
      <c r="AU133" s="18" t="s">
        <v>80</v>
      </c>
    </row>
    <row r="134" spans="1:65" s="2" customFormat="1" ht="19.5">
      <c r="A134" s="35"/>
      <c r="B134" s="36"/>
      <c r="C134" s="37"/>
      <c r="D134" s="192" t="s">
        <v>161</v>
      </c>
      <c r="E134" s="37"/>
      <c r="F134" s="199" t="s">
        <v>233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161</v>
      </c>
      <c r="AU134" s="18" t="s">
        <v>80</v>
      </c>
    </row>
    <row r="135" spans="1:65" s="2" customFormat="1" ht="21.75" customHeight="1">
      <c r="A135" s="35"/>
      <c r="B135" s="36"/>
      <c r="C135" s="179" t="s">
        <v>234</v>
      </c>
      <c r="D135" s="179" t="s">
        <v>150</v>
      </c>
      <c r="E135" s="180" t="s">
        <v>235</v>
      </c>
      <c r="F135" s="181" t="s">
        <v>236</v>
      </c>
      <c r="G135" s="182" t="s">
        <v>167</v>
      </c>
      <c r="H135" s="183">
        <v>622</v>
      </c>
      <c r="I135" s="184"/>
      <c r="J135" s="185">
        <f>ROUND(I135*H135,2)</f>
        <v>0</v>
      </c>
      <c r="K135" s="181" t="s">
        <v>154</v>
      </c>
      <c r="L135" s="40"/>
      <c r="M135" s="186" t="s">
        <v>19</v>
      </c>
      <c r="N135" s="187" t="s">
        <v>42</v>
      </c>
      <c r="O135" s="6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155</v>
      </c>
      <c r="AT135" s="190" t="s">
        <v>150</v>
      </c>
      <c r="AU135" s="190" t="s">
        <v>80</v>
      </c>
      <c r="AY135" s="18" t="s">
        <v>148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78</v>
      </c>
      <c r="BK135" s="191">
        <f>ROUND(I135*H135,2)</f>
        <v>0</v>
      </c>
      <c r="BL135" s="18" t="s">
        <v>155</v>
      </c>
      <c r="BM135" s="190" t="s">
        <v>237</v>
      </c>
    </row>
    <row r="136" spans="1:65" s="2" customFormat="1" ht="19.5">
      <c r="A136" s="35"/>
      <c r="B136" s="36"/>
      <c r="C136" s="37"/>
      <c r="D136" s="192" t="s">
        <v>157</v>
      </c>
      <c r="E136" s="37"/>
      <c r="F136" s="193" t="s">
        <v>238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157</v>
      </c>
      <c r="AU136" s="18" t="s">
        <v>80</v>
      </c>
    </row>
    <row r="137" spans="1:65" s="2" customFormat="1" ht="11.25">
      <c r="A137" s="35"/>
      <c r="B137" s="36"/>
      <c r="C137" s="37"/>
      <c r="D137" s="197" t="s">
        <v>159</v>
      </c>
      <c r="E137" s="37"/>
      <c r="F137" s="198" t="s">
        <v>239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159</v>
      </c>
      <c r="AU137" s="18" t="s">
        <v>80</v>
      </c>
    </row>
    <row r="138" spans="1:65" s="2" customFormat="1" ht="19.5">
      <c r="A138" s="35"/>
      <c r="B138" s="36"/>
      <c r="C138" s="37"/>
      <c r="D138" s="192" t="s">
        <v>161</v>
      </c>
      <c r="E138" s="37"/>
      <c r="F138" s="199" t="s">
        <v>240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161</v>
      </c>
      <c r="AU138" s="18" t="s">
        <v>80</v>
      </c>
    </row>
    <row r="139" spans="1:65" s="13" customFormat="1" ht="11.25">
      <c r="B139" s="200"/>
      <c r="C139" s="201"/>
      <c r="D139" s="192" t="s">
        <v>163</v>
      </c>
      <c r="E139" s="202" t="s">
        <v>19</v>
      </c>
      <c r="F139" s="203" t="s">
        <v>241</v>
      </c>
      <c r="G139" s="201"/>
      <c r="H139" s="204">
        <v>622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163</v>
      </c>
      <c r="AU139" s="210" t="s">
        <v>80</v>
      </c>
      <c r="AV139" s="13" t="s">
        <v>80</v>
      </c>
      <c r="AW139" s="13" t="s">
        <v>33</v>
      </c>
      <c r="AX139" s="13" t="s">
        <v>78</v>
      </c>
      <c r="AY139" s="210" t="s">
        <v>148</v>
      </c>
    </row>
    <row r="140" spans="1:65" s="2" customFormat="1" ht="16.5" customHeight="1">
      <c r="A140" s="35"/>
      <c r="B140" s="36"/>
      <c r="C140" s="179" t="s">
        <v>242</v>
      </c>
      <c r="D140" s="179" t="s">
        <v>150</v>
      </c>
      <c r="E140" s="180" t="s">
        <v>243</v>
      </c>
      <c r="F140" s="181" t="s">
        <v>244</v>
      </c>
      <c r="G140" s="182" t="s">
        <v>167</v>
      </c>
      <c r="H140" s="183">
        <v>755</v>
      </c>
      <c r="I140" s="184"/>
      <c r="J140" s="185">
        <f>ROUND(I140*H140,2)</f>
        <v>0</v>
      </c>
      <c r="K140" s="181" t="s">
        <v>154</v>
      </c>
      <c r="L140" s="40"/>
      <c r="M140" s="186" t="s">
        <v>19</v>
      </c>
      <c r="N140" s="187" t="s">
        <v>42</v>
      </c>
      <c r="O140" s="65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155</v>
      </c>
      <c r="AT140" s="190" t="s">
        <v>150</v>
      </c>
      <c r="AU140" s="190" t="s">
        <v>80</v>
      </c>
      <c r="AY140" s="18" t="s">
        <v>148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78</v>
      </c>
      <c r="BK140" s="191">
        <f>ROUND(I140*H140,2)</f>
        <v>0</v>
      </c>
      <c r="BL140" s="18" t="s">
        <v>155</v>
      </c>
      <c r="BM140" s="190" t="s">
        <v>245</v>
      </c>
    </row>
    <row r="141" spans="1:65" s="2" customFormat="1" ht="11.25">
      <c r="A141" s="35"/>
      <c r="B141" s="36"/>
      <c r="C141" s="37"/>
      <c r="D141" s="192" t="s">
        <v>157</v>
      </c>
      <c r="E141" s="37"/>
      <c r="F141" s="193" t="s">
        <v>246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157</v>
      </c>
      <c r="AU141" s="18" t="s">
        <v>80</v>
      </c>
    </row>
    <row r="142" spans="1:65" s="2" customFormat="1" ht="11.25">
      <c r="A142" s="35"/>
      <c r="B142" s="36"/>
      <c r="C142" s="37"/>
      <c r="D142" s="197" t="s">
        <v>159</v>
      </c>
      <c r="E142" s="37"/>
      <c r="F142" s="198" t="s">
        <v>247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159</v>
      </c>
      <c r="AU142" s="18" t="s">
        <v>80</v>
      </c>
    </row>
    <row r="143" spans="1:65" s="13" customFormat="1" ht="11.25">
      <c r="B143" s="200"/>
      <c r="C143" s="201"/>
      <c r="D143" s="192" t="s">
        <v>163</v>
      </c>
      <c r="E143" s="202" t="s">
        <v>19</v>
      </c>
      <c r="F143" s="203" t="s">
        <v>248</v>
      </c>
      <c r="G143" s="201"/>
      <c r="H143" s="204">
        <v>755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163</v>
      </c>
      <c r="AU143" s="210" t="s">
        <v>80</v>
      </c>
      <c r="AV143" s="13" t="s">
        <v>80</v>
      </c>
      <c r="AW143" s="13" t="s">
        <v>33</v>
      </c>
      <c r="AX143" s="13" t="s">
        <v>78</v>
      </c>
      <c r="AY143" s="210" t="s">
        <v>148</v>
      </c>
    </row>
    <row r="144" spans="1:65" s="2" customFormat="1" ht="16.5" customHeight="1">
      <c r="A144" s="35"/>
      <c r="B144" s="36"/>
      <c r="C144" s="211" t="s">
        <v>249</v>
      </c>
      <c r="D144" s="211" t="s">
        <v>200</v>
      </c>
      <c r="E144" s="212" t="s">
        <v>250</v>
      </c>
      <c r="F144" s="213" t="s">
        <v>251</v>
      </c>
      <c r="G144" s="214" t="s">
        <v>167</v>
      </c>
      <c r="H144" s="215">
        <v>755</v>
      </c>
      <c r="I144" s="216"/>
      <c r="J144" s="217">
        <f>ROUND(I144*H144,2)</f>
        <v>0</v>
      </c>
      <c r="K144" s="213" t="s">
        <v>19</v>
      </c>
      <c r="L144" s="218"/>
      <c r="M144" s="219" t="s">
        <v>19</v>
      </c>
      <c r="N144" s="220" t="s">
        <v>42</v>
      </c>
      <c r="O144" s="65"/>
      <c r="P144" s="188">
        <f>O144*H144</f>
        <v>0</v>
      </c>
      <c r="Q144" s="188">
        <v>2E-3</v>
      </c>
      <c r="R144" s="188">
        <f>Q144*H144</f>
        <v>1.51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204</v>
      </c>
      <c r="AT144" s="190" t="s">
        <v>200</v>
      </c>
      <c r="AU144" s="190" t="s">
        <v>80</v>
      </c>
      <c r="AY144" s="18" t="s">
        <v>148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78</v>
      </c>
      <c r="BK144" s="191">
        <f>ROUND(I144*H144,2)</f>
        <v>0</v>
      </c>
      <c r="BL144" s="18" t="s">
        <v>155</v>
      </c>
      <c r="BM144" s="190" t="s">
        <v>252</v>
      </c>
    </row>
    <row r="145" spans="1:65" s="2" customFormat="1" ht="11.25">
      <c r="A145" s="35"/>
      <c r="B145" s="36"/>
      <c r="C145" s="37"/>
      <c r="D145" s="192" t="s">
        <v>157</v>
      </c>
      <c r="E145" s="37"/>
      <c r="F145" s="193" t="s">
        <v>251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157</v>
      </c>
      <c r="AU145" s="18" t="s">
        <v>80</v>
      </c>
    </row>
    <row r="146" spans="1:65" s="13" customFormat="1" ht="11.25">
      <c r="B146" s="200"/>
      <c r="C146" s="201"/>
      <c r="D146" s="192" t="s">
        <v>163</v>
      </c>
      <c r="E146" s="202" t="s">
        <v>19</v>
      </c>
      <c r="F146" s="203" t="s">
        <v>253</v>
      </c>
      <c r="G146" s="201"/>
      <c r="H146" s="204">
        <v>122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163</v>
      </c>
      <c r="AU146" s="210" t="s">
        <v>80</v>
      </c>
      <c r="AV146" s="13" t="s">
        <v>80</v>
      </c>
      <c r="AW146" s="13" t="s">
        <v>33</v>
      </c>
      <c r="AX146" s="13" t="s">
        <v>71</v>
      </c>
      <c r="AY146" s="210" t="s">
        <v>148</v>
      </c>
    </row>
    <row r="147" spans="1:65" s="13" customFormat="1" ht="11.25">
      <c r="B147" s="200"/>
      <c r="C147" s="201"/>
      <c r="D147" s="192" t="s">
        <v>163</v>
      </c>
      <c r="E147" s="202" t="s">
        <v>19</v>
      </c>
      <c r="F147" s="203" t="s">
        <v>254</v>
      </c>
      <c r="G147" s="201"/>
      <c r="H147" s="204">
        <v>82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163</v>
      </c>
      <c r="AU147" s="210" t="s">
        <v>80</v>
      </c>
      <c r="AV147" s="13" t="s">
        <v>80</v>
      </c>
      <c r="AW147" s="13" t="s">
        <v>33</v>
      </c>
      <c r="AX147" s="13" t="s">
        <v>71</v>
      </c>
      <c r="AY147" s="210" t="s">
        <v>148</v>
      </c>
    </row>
    <row r="148" spans="1:65" s="13" customFormat="1" ht="11.25">
      <c r="B148" s="200"/>
      <c r="C148" s="201"/>
      <c r="D148" s="192" t="s">
        <v>163</v>
      </c>
      <c r="E148" s="202" t="s">
        <v>19</v>
      </c>
      <c r="F148" s="203" t="s">
        <v>255</v>
      </c>
      <c r="G148" s="201"/>
      <c r="H148" s="204">
        <v>102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163</v>
      </c>
      <c r="AU148" s="210" t="s">
        <v>80</v>
      </c>
      <c r="AV148" s="13" t="s">
        <v>80</v>
      </c>
      <c r="AW148" s="13" t="s">
        <v>33</v>
      </c>
      <c r="AX148" s="13" t="s">
        <v>71</v>
      </c>
      <c r="AY148" s="210" t="s">
        <v>148</v>
      </c>
    </row>
    <row r="149" spans="1:65" s="13" customFormat="1" ht="11.25">
      <c r="B149" s="200"/>
      <c r="C149" s="201"/>
      <c r="D149" s="192" t="s">
        <v>163</v>
      </c>
      <c r="E149" s="202" t="s">
        <v>19</v>
      </c>
      <c r="F149" s="203" t="s">
        <v>256</v>
      </c>
      <c r="G149" s="201"/>
      <c r="H149" s="204">
        <v>89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163</v>
      </c>
      <c r="AU149" s="210" t="s">
        <v>80</v>
      </c>
      <c r="AV149" s="13" t="s">
        <v>80</v>
      </c>
      <c r="AW149" s="13" t="s">
        <v>33</v>
      </c>
      <c r="AX149" s="13" t="s">
        <v>71</v>
      </c>
      <c r="AY149" s="210" t="s">
        <v>148</v>
      </c>
    </row>
    <row r="150" spans="1:65" s="13" customFormat="1" ht="11.25">
      <c r="B150" s="200"/>
      <c r="C150" s="201"/>
      <c r="D150" s="192" t="s">
        <v>163</v>
      </c>
      <c r="E150" s="202" t="s">
        <v>19</v>
      </c>
      <c r="F150" s="203" t="s">
        <v>257</v>
      </c>
      <c r="G150" s="201"/>
      <c r="H150" s="204">
        <v>40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163</v>
      </c>
      <c r="AU150" s="210" t="s">
        <v>80</v>
      </c>
      <c r="AV150" s="13" t="s">
        <v>80</v>
      </c>
      <c r="AW150" s="13" t="s">
        <v>33</v>
      </c>
      <c r="AX150" s="13" t="s">
        <v>71</v>
      </c>
      <c r="AY150" s="210" t="s">
        <v>148</v>
      </c>
    </row>
    <row r="151" spans="1:65" s="13" customFormat="1" ht="11.25">
      <c r="B151" s="200"/>
      <c r="C151" s="201"/>
      <c r="D151" s="192" t="s">
        <v>163</v>
      </c>
      <c r="E151" s="202" t="s">
        <v>19</v>
      </c>
      <c r="F151" s="203" t="s">
        <v>258</v>
      </c>
      <c r="G151" s="201"/>
      <c r="H151" s="204">
        <v>122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163</v>
      </c>
      <c r="AU151" s="210" t="s">
        <v>80</v>
      </c>
      <c r="AV151" s="13" t="s">
        <v>80</v>
      </c>
      <c r="AW151" s="13" t="s">
        <v>33</v>
      </c>
      <c r="AX151" s="13" t="s">
        <v>71</v>
      </c>
      <c r="AY151" s="210" t="s">
        <v>148</v>
      </c>
    </row>
    <row r="152" spans="1:65" s="13" customFormat="1" ht="11.25">
      <c r="B152" s="200"/>
      <c r="C152" s="201"/>
      <c r="D152" s="192" t="s">
        <v>163</v>
      </c>
      <c r="E152" s="202" t="s">
        <v>19</v>
      </c>
      <c r="F152" s="203" t="s">
        <v>259</v>
      </c>
      <c r="G152" s="201"/>
      <c r="H152" s="204">
        <v>13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163</v>
      </c>
      <c r="AU152" s="210" t="s">
        <v>80</v>
      </c>
      <c r="AV152" s="13" t="s">
        <v>80</v>
      </c>
      <c r="AW152" s="13" t="s">
        <v>33</v>
      </c>
      <c r="AX152" s="13" t="s">
        <v>71</v>
      </c>
      <c r="AY152" s="210" t="s">
        <v>148</v>
      </c>
    </row>
    <row r="153" spans="1:65" s="13" customFormat="1" ht="11.25">
      <c r="B153" s="200"/>
      <c r="C153" s="201"/>
      <c r="D153" s="192" t="s">
        <v>163</v>
      </c>
      <c r="E153" s="202" t="s">
        <v>19</v>
      </c>
      <c r="F153" s="203" t="s">
        <v>260</v>
      </c>
      <c r="G153" s="201"/>
      <c r="H153" s="204">
        <v>119</v>
      </c>
      <c r="I153" s="205"/>
      <c r="J153" s="201"/>
      <c r="K153" s="201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163</v>
      </c>
      <c r="AU153" s="210" t="s">
        <v>80</v>
      </c>
      <c r="AV153" s="13" t="s">
        <v>80</v>
      </c>
      <c r="AW153" s="13" t="s">
        <v>33</v>
      </c>
      <c r="AX153" s="13" t="s">
        <v>71</v>
      </c>
      <c r="AY153" s="210" t="s">
        <v>148</v>
      </c>
    </row>
    <row r="154" spans="1:65" s="13" customFormat="1" ht="11.25">
      <c r="B154" s="200"/>
      <c r="C154" s="201"/>
      <c r="D154" s="192" t="s">
        <v>163</v>
      </c>
      <c r="E154" s="202" t="s">
        <v>19</v>
      </c>
      <c r="F154" s="203" t="s">
        <v>261</v>
      </c>
      <c r="G154" s="201"/>
      <c r="H154" s="204">
        <v>31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163</v>
      </c>
      <c r="AU154" s="210" t="s">
        <v>80</v>
      </c>
      <c r="AV154" s="13" t="s">
        <v>80</v>
      </c>
      <c r="AW154" s="13" t="s">
        <v>33</v>
      </c>
      <c r="AX154" s="13" t="s">
        <v>71</v>
      </c>
      <c r="AY154" s="210" t="s">
        <v>148</v>
      </c>
    </row>
    <row r="155" spans="1:65" s="13" customFormat="1" ht="11.25">
      <c r="B155" s="200"/>
      <c r="C155" s="201"/>
      <c r="D155" s="192" t="s">
        <v>163</v>
      </c>
      <c r="E155" s="202" t="s">
        <v>19</v>
      </c>
      <c r="F155" s="203" t="s">
        <v>262</v>
      </c>
      <c r="G155" s="201"/>
      <c r="H155" s="204">
        <v>35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163</v>
      </c>
      <c r="AU155" s="210" t="s">
        <v>80</v>
      </c>
      <c r="AV155" s="13" t="s">
        <v>80</v>
      </c>
      <c r="AW155" s="13" t="s">
        <v>33</v>
      </c>
      <c r="AX155" s="13" t="s">
        <v>71</v>
      </c>
      <c r="AY155" s="210" t="s">
        <v>148</v>
      </c>
    </row>
    <row r="156" spans="1:65" s="14" customFormat="1" ht="11.25">
      <c r="B156" s="221"/>
      <c r="C156" s="222"/>
      <c r="D156" s="192" t="s">
        <v>163</v>
      </c>
      <c r="E156" s="223" t="s">
        <v>19</v>
      </c>
      <c r="F156" s="224" t="s">
        <v>263</v>
      </c>
      <c r="G156" s="222"/>
      <c r="H156" s="225">
        <v>755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163</v>
      </c>
      <c r="AU156" s="231" t="s">
        <v>80</v>
      </c>
      <c r="AV156" s="14" t="s">
        <v>155</v>
      </c>
      <c r="AW156" s="14" t="s">
        <v>33</v>
      </c>
      <c r="AX156" s="14" t="s">
        <v>78</v>
      </c>
      <c r="AY156" s="231" t="s">
        <v>148</v>
      </c>
    </row>
    <row r="157" spans="1:65" s="2" customFormat="1" ht="16.5" customHeight="1">
      <c r="A157" s="35"/>
      <c r="B157" s="36"/>
      <c r="C157" s="179" t="s">
        <v>8</v>
      </c>
      <c r="D157" s="179" t="s">
        <v>150</v>
      </c>
      <c r="E157" s="180" t="s">
        <v>264</v>
      </c>
      <c r="F157" s="181" t="s">
        <v>265</v>
      </c>
      <c r="G157" s="182" t="s">
        <v>167</v>
      </c>
      <c r="H157" s="183">
        <v>622</v>
      </c>
      <c r="I157" s="184"/>
      <c r="J157" s="185">
        <f>ROUND(I157*H157,2)</f>
        <v>0</v>
      </c>
      <c r="K157" s="181" t="s">
        <v>154</v>
      </c>
      <c r="L157" s="40"/>
      <c r="M157" s="186" t="s">
        <v>19</v>
      </c>
      <c r="N157" s="187" t="s">
        <v>42</v>
      </c>
      <c r="O157" s="65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0" t="s">
        <v>155</v>
      </c>
      <c r="AT157" s="190" t="s">
        <v>150</v>
      </c>
      <c r="AU157" s="190" t="s">
        <v>80</v>
      </c>
      <c r="AY157" s="18" t="s">
        <v>148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78</v>
      </c>
      <c r="BK157" s="191">
        <f>ROUND(I157*H157,2)</f>
        <v>0</v>
      </c>
      <c r="BL157" s="18" t="s">
        <v>155</v>
      </c>
      <c r="BM157" s="190" t="s">
        <v>266</v>
      </c>
    </row>
    <row r="158" spans="1:65" s="2" customFormat="1" ht="11.25">
      <c r="A158" s="35"/>
      <c r="B158" s="36"/>
      <c r="C158" s="37"/>
      <c r="D158" s="192" t="s">
        <v>157</v>
      </c>
      <c r="E158" s="37"/>
      <c r="F158" s="193" t="s">
        <v>267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157</v>
      </c>
      <c r="AU158" s="18" t="s">
        <v>80</v>
      </c>
    </row>
    <row r="159" spans="1:65" s="2" customFormat="1" ht="11.25">
      <c r="A159" s="35"/>
      <c r="B159" s="36"/>
      <c r="C159" s="37"/>
      <c r="D159" s="197" t="s">
        <v>159</v>
      </c>
      <c r="E159" s="37"/>
      <c r="F159" s="198" t="s">
        <v>268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159</v>
      </c>
      <c r="AU159" s="18" t="s">
        <v>80</v>
      </c>
    </row>
    <row r="160" spans="1:65" s="2" customFormat="1" ht="16.5" customHeight="1">
      <c r="A160" s="35"/>
      <c r="B160" s="36"/>
      <c r="C160" s="211" t="s">
        <v>269</v>
      </c>
      <c r="D160" s="211" t="s">
        <v>200</v>
      </c>
      <c r="E160" s="212" t="s">
        <v>270</v>
      </c>
      <c r="F160" s="213" t="s">
        <v>271</v>
      </c>
      <c r="G160" s="214" t="s">
        <v>167</v>
      </c>
      <c r="H160" s="215">
        <v>622</v>
      </c>
      <c r="I160" s="216"/>
      <c r="J160" s="217">
        <f>ROUND(I160*H160,2)</f>
        <v>0</v>
      </c>
      <c r="K160" s="213" t="s">
        <v>19</v>
      </c>
      <c r="L160" s="218"/>
      <c r="M160" s="219" t="s">
        <v>19</v>
      </c>
      <c r="N160" s="220" t="s">
        <v>42</v>
      </c>
      <c r="O160" s="65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0" t="s">
        <v>204</v>
      </c>
      <c r="AT160" s="190" t="s">
        <v>200</v>
      </c>
      <c r="AU160" s="190" t="s">
        <v>80</v>
      </c>
      <c r="AY160" s="18" t="s">
        <v>148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78</v>
      </c>
      <c r="BK160" s="191">
        <f>ROUND(I160*H160,2)</f>
        <v>0</v>
      </c>
      <c r="BL160" s="18" t="s">
        <v>155</v>
      </c>
      <c r="BM160" s="190" t="s">
        <v>272</v>
      </c>
    </row>
    <row r="161" spans="1:65" s="2" customFormat="1" ht="11.25">
      <c r="A161" s="35"/>
      <c r="B161" s="36"/>
      <c r="C161" s="37"/>
      <c r="D161" s="192" t="s">
        <v>157</v>
      </c>
      <c r="E161" s="37"/>
      <c r="F161" s="193" t="s">
        <v>271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157</v>
      </c>
      <c r="AU161" s="18" t="s">
        <v>80</v>
      </c>
    </row>
    <row r="162" spans="1:65" s="13" customFormat="1" ht="11.25">
      <c r="B162" s="200"/>
      <c r="C162" s="201"/>
      <c r="D162" s="192" t="s">
        <v>163</v>
      </c>
      <c r="E162" s="202" t="s">
        <v>19</v>
      </c>
      <c r="F162" s="203" t="s">
        <v>273</v>
      </c>
      <c r="G162" s="201"/>
      <c r="H162" s="204">
        <v>105</v>
      </c>
      <c r="I162" s="205"/>
      <c r="J162" s="201"/>
      <c r="K162" s="201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163</v>
      </c>
      <c r="AU162" s="210" t="s">
        <v>80</v>
      </c>
      <c r="AV162" s="13" t="s">
        <v>80</v>
      </c>
      <c r="AW162" s="13" t="s">
        <v>33</v>
      </c>
      <c r="AX162" s="13" t="s">
        <v>71</v>
      </c>
      <c r="AY162" s="210" t="s">
        <v>148</v>
      </c>
    </row>
    <row r="163" spans="1:65" s="13" customFormat="1" ht="11.25">
      <c r="B163" s="200"/>
      <c r="C163" s="201"/>
      <c r="D163" s="192" t="s">
        <v>163</v>
      </c>
      <c r="E163" s="202" t="s">
        <v>19</v>
      </c>
      <c r="F163" s="203" t="s">
        <v>274</v>
      </c>
      <c r="G163" s="201"/>
      <c r="H163" s="204">
        <v>96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163</v>
      </c>
      <c r="AU163" s="210" t="s">
        <v>80</v>
      </c>
      <c r="AV163" s="13" t="s">
        <v>80</v>
      </c>
      <c r="AW163" s="13" t="s">
        <v>33</v>
      </c>
      <c r="AX163" s="13" t="s">
        <v>71</v>
      </c>
      <c r="AY163" s="210" t="s">
        <v>148</v>
      </c>
    </row>
    <row r="164" spans="1:65" s="13" customFormat="1" ht="11.25">
      <c r="B164" s="200"/>
      <c r="C164" s="201"/>
      <c r="D164" s="192" t="s">
        <v>163</v>
      </c>
      <c r="E164" s="202" t="s">
        <v>19</v>
      </c>
      <c r="F164" s="203" t="s">
        <v>275</v>
      </c>
      <c r="G164" s="201"/>
      <c r="H164" s="204">
        <v>96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163</v>
      </c>
      <c r="AU164" s="210" t="s">
        <v>80</v>
      </c>
      <c r="AV164" s="13" t="s">
        <v>80</v>
      </c>
      <c r="AW164" s="13" t="s">
        <v>33</v>
      </c>
      <c r="AX164" s="13" t="s">
        <v>71</v>
      </c>
      <c r="AY164" s="210" t="s">
        <v>148</v>
      </c>
    </row>
    <row r="165" spans="1:65" s="13" customFormat="1" ht="11.25">
      <c r="B165" s="200"/>
      <c r="C165" s="201"/>
      <c r="D165" s="192" t="s">
        <v>163</v>
      </c>
      <c r="E165" s="202" t="s">
        <v>19</v>
      </c>
      <c r="F165" s="203" t="s">
        <v>276</v>
      </c>
      <c r="G165" s="201"/>
      <c r="H165" s="204">
        <v>107</v>
      </c>
      <c r="I165" s="205"/>
      <c r="J165" s="201"/>
      <c r="K165" s="201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163</v>
      </c>
      <c r="AU165" s="210" t="s">
        <v>80</v>
      </c>
      <c r="AV165" s="13" t="s">
        <v>80</v>
      </c>
      <c r="AW165" s="13" t="s">
        <v>33</v>
      </c>
      <c r="AX165" s="13" t="s">
        <v>71</v>
      </c>
      <c r="AY165" s="210" t="s">
        <v>148</v>
      </c>
    </row>
    <row r="166" spans="1:65" s="13" customFormat="1" ht="11.25">
      <c r="B166" s="200"/>
      <c r="C166" s="201"/>
      <c r="D166" s="192" t="s">
        <v>163</v>
      </c>
      <c r="E166" s="202" t="s">
        <v>19</v>
      </c>
      <c r="F166" s="203" t="s">
        <v>277</v>
      </c>
      <c r="G166" s="201"/>
      <c r="H166" s="204">
        <v>47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163</v>
      </c>
      <c r="AU166" s="210" t="s">
        <v>80</v>
      </c>
      <c r="AV166" s="13" t="s">
        <v>80</v>
      </c>
      <c r="AW166" s="13" t="s">
        <v>33</v>
      </c>
      <c r="AX166" s="13" t="s">
        <v>71</v>
      </c>
      <c r="AY166" s="210" t="s">
        <v>148</v>
      </c>
    </row>
    <row r="167" spans="1:65" s="13" customFormat="1" ht="11.25">
      <c r="B167" s="200"/>
      <c r="C167" s="201"/>
      <c r="D167" s="192" t="s">
        <v>163</v>
      </c>
      <c r="E167" s="202" t="s">
        <v>19</v>
      </c>
      <c r="F167" s="203" t="s">
        <v>278</v>
      </c>
      <c r="G167" s="201"/>
      <c r="H167" s="204">
        <v>41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163</v>
      </c>
      <c r="AU167" s="210" t="s">
        <v>80</v>
      </c>
      <c r="AV167" s="13" t="s">
        <v>80</v>
      </c>
      <c r="AW167" s="13" t="s">
        <v>33</v>
      </c>
      <c r="AX167" s="13" t="s">
        <v>71</v>
      </c>
      <c r="AY167" s="210" t="s">
        <v>148</v>
      </c>
    </row>
    <row r="168" spans="1:65" s="13" customFormat="1" ht="11.25">
      <c r="B168" s="200"/>
      <c r="C168" s="201"/>
      <c r="D168" s="192" t="s">
        <v>163</v>
      </c>
      <c r="E168" s="202" t="s">
        <v>19</v>
      </c>
      <c r="F168" s="203" t="s">
        <v>279</v>
      </c>
      <c r="G168" s="201"/>
      <c r="H168" s="204">
        <v>66</v>
      </c>
      <c r="I168" s="205"/>
      <c r="J168" s="201"/>
      <c r="K168" s="201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163</v>
      </c>
      <c r="AU168" s="210" t="s">
        <v>80</v>
      </c>
      <c r="AV168" s="13" t="s">
        <v>80</v>
      </c>
      <c r="AW168" s="13" t="s">
        <v>33</v>
      </c>
      <c r="AX168" s="13" t="s">
        <v>71</v>
      </c>
      <c r="AY168" s="210" t="s">
        <v>148</v>
      </c>
    </row>
    <row r="169" spans="1:65" s="13" customFormat="1" ht="11.25">
      <c r="B169" s="200"/>
      <c r="C169" s="201"/>
      <c r="D169" s="192" t="s">
        <v>163</v>
      </c>
      <c r="E169" s="202" t="s">
        <v>19</v>
      </c>
      <c r="F169" s="203" t="s">
        <v>280</v>
      </c>
      <c r="G169" s="201"/>
      <c r="H169" s="204">
        <v>10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163</v>
      </c>
      <c r="AU169" s="210" t="s">
        <v>80</v>
      </c>
      <c r="AV169" s="13" t="s">
        <v>80</v>
      </c>
      <c r="AW169" s="13" t="s">
        <v>33</v>
      </c>
      <c r="AX169" s="13" t="s">
        <v>71</v>
      </c>
      <c r="AY169" s="210" t="s">
        <v>148</v>
      </c>
    </row>
    <row r="170" spans="1:65" s="13" customFormat="1" ht="11.25">
      <c r="B170" s="200"/>
      <c r="C170" s="201"/>
      <c r="D170" s="192" t="s">
        <v>163</v>
      </c>
      <c r="E170" s="202" t="s">
        <v>19</v>
      </c>
      <c r="F170" s="203" t="s">
        <v>281</v>
      </c>
      <c r="G170" s="201"/>
      <c r="H170" s="204">
        <v>10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163</v>
      </c>
      <c r="AU170" s="210" t="s">
        <v>80</v>
      </c>
      <c r="AV170" s="13" t="s">
        <v>80</v>
      </c>
      <c r="AW170" s="13" t="s">
        <v>33</v>
      </c>
      <c r="AX170" s="13" t="s">
        <v>71</v>
      </c>
      <c r="AY170" s="210" t="s">
        <v>148</v>
      </c>
    </row>
    <row r="171" spans="1:65" s="13" customFormat="1" ht="11.25">
      <c r="B171" s="200"/>
      <c r="C171" s="201"/>
      <c r="D171" s="192" t="s">
        <v>163</v>
      </c>
      <c r="E171" s="202" t="s">
        <v>19</v>
      </c>
      <c r="F171" s="203" t="s">
        <v>282</v>
      </c>
      <c r="G171" s="201"/>
      <c r="H171" s="204">
        <v>13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163</v>
      </c>
      <c r="AU171" s="210" t="s">
        <v>80</v>
      </c>
      <c r="AV171" s="13" t="s">
        <v>80</v>
      </c>
      <c r="AW171" s="13" t="s">
        <v>33</v>
      </c>
      <c r="AX171" s="13" t="s">
        <v>71</v>
      </c>
      <c r="AY171" s="210" t="s">
        <v>148</v>
      </c>
    </row>
    <row r="172" spans="1:65" s="13" customFormat="1" ht="11.25">
      <c r="B172" s="200"/>
      <c r="C172" s="201"/>
      <c r="D172" s="192" t="s">
        <v>163</v>
      </c>
      <c r="E172" s="202" t="s">
        <v>19</v>
      </c>
      <c r="F172" s="203" t="s">
        <v>283</v>
      </c>
      <c r="G172" s="201"/>
      <c r="H172" s="204">
        <v>31</v>
      </c>
      <c r="I172" s="205"/>
      <c r="J172" s="201"/>
      <c r="K172" s="201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163</v>
      </c>
      <c r="AU172" s="210" t="s">
        <v>80</v>
      </c>
      <c r="AV172" s="13" t="s">
        <v>80</v>
      </c>
      <c r="AW172" s="13" t="s">
        <v>33</v>
      </c>
      <c r="AX172" s="13" t="s">
        <v>71</v>
      </c>
      <c r="AY172" s="210" t="s">
        <v>148</v>
      </c>
    </row>
    <row r="173" spans="1:65" s="14" customFormat="1" ht="11.25">
      <c r="B173" s="221"/>
      <c r="C173" s="222"/>
      <c r="D173" s="192" t="s">
        <v>163</v>
      </c>
      <c r="E173" s="223" t="s">
        <v>19</v>
      </c>
      <c r="F173" s="224" t="s">
        <v>263</v>
      </c>
      <c r="G173" s="222"/>
      <c r="H173" s="225">
        <v>622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163</v>
      </c>
      <c r="AU173" s="231" t="s">
        <v>80</v>
      </c>
      <c r="AV173" s="14" t="s">
        <v>155</v>
      </c>
      <c r="AW173" s="14" t="s">
        <v>33</v>
      </c>
      <c r="AX173" s="14" t="s">
        <v>78</v>
      </c>
      <c r="AY173" s="231" t="s">
        <v>148</v>
      </c>
    </row>
    <row r="174" spans="1:65" s="2" customFormat="1" ht="16.5" customHeight="1">
      <c r="A174" s="35"/>
      <c r="B174" s="36"/>
      <c r="C174" s="179" t="s">
        <v>284</v>
      </c>
      <c r="D174" s="179" t="s">
        <v>150</v>
      </c>
      <c r="E174" s="180" t="s">
        <v>285</v>
      </c>
      <c r="F174" s="181" t="s">
        <v>286</v>
      </c>
      <c r="G174" s="182" t="s">
        <v>167</v>
      </c>
      <c r="H174" s="183">
        <v>2</v>
      </c>
      <c r="I174" s="184"/>
      <c r="J174" s="185">
        <f>ROUND(I174*H174,2)</f>
        <v>0</v>
      </c>
      <c r="K174" s="181" t="s">
        <v>154</v>
      </c>
      <c r="L174" s="40"/>
      <c r="M174" s="186" t="s">
        <v>19</v>
      </c>
      <c r="N174" s="187" t="s">
        <v>42</v>
      </c>
      <c r="O174" s="65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155</v>
      </c>
      <c r="AT174" s="190" t="s">
        <v>150</v>
      </c>
      <c r="AU174" s="190" t="s">
        <v>80</v>
      </c>
      <c r="AY174" s="18" t="s">
        <v>148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78</v>
      </c>
      <c r="BK174" s="191">
        <f>ROUND(I174*H174,2)</f>
        <v>0</v>
      </c>
      <c r="BL174" s="18" t="s">
        <v>155</v>
      </c>
      <c r="BM174" s="190" t="s">
        <v>287</v>
      </c>
    </row>
    <row r="175" spans="1:65" s="2" customFormat="1" ht="11.25">
      <c r="A175" s="35"/>
      <c r="B175" s="36"/>
      <c r="C175" s="37"/>
      <c r="D175" s="192" t="s">
        <v>157</v>
      </c>
      <c r="E175" s="37"/>
      <c r="F175" s="193" t="s">
        <v>288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157</v>
      </c>
      <c r="AU175" s="18" t="s">
        <v>80</v>
      </c>
    </row>
    <row r="176" spans="1:65" s="2" customFormat="1" ht="11.25">
      <c r="A176" s="35"/>
      <c r="B176" s="36"/>
      <c r="C176" s="37"/>
      <c r="D176" s="197" t="s">
        <v>159</v>
      </c>
      <c r="E176" s="37"/>
      <c r="F176" s="198" t="s">
        <v>289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159</v>
      </c>
      <c r="AU176" s="18" t="s">
        <v>80</v>
      </c>
    </row>
    <row r="177" spans="1:65" s="2" customFormat="1" ht="19.5">
      <c r="A177" s="35"/>
      <c r="B177" s="36"/>
      <c r="C177" s="37"/>
      <c r="D177" s="192" t="s">
        <v>161</v>
      </c>
      <c r="E177" s="37"/>
      <c r="F177" s="199" t="s">
        <v>290</v>
      </c>
      <c r="G177" s="37"/>
      <c r="H177" s="37"/>
      <c r="I177" s="194"/>
      <c r="J177" s="37"/>
      <c r="K177" s="37"/>
      <c r="L177" s="40"/>
      <c r="M177" s="195"/>
      <c r="N177" s="196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161</v>
      </c>
      <c r="AU177" s="18" t="s">
        <v>80</v>
      </c>
    </row>
    <row r="178" spans="1:65" s="2" customFormat="1" ht="16.5" customHeight="1">
      <c r="A178" s="35"/>
      <c r="B178" s="36"/>
      <c r="C178" s="211" t="s">
        <v>291</v>
      </c>
      <c r="D178" s="211" t="s">
        <v>200</v>
      </c>
      <c r="E178" s="212" t="s">
        <v>292</v>
      </c>
      <c r="F178" s="213" t="s">
        <v>293</v>
      </c>
      <c r="G178" s="214" t="s">
        <v>167</v>
      </c>
      <c r="H178" s="215">
        <v>2</v>
      </c>
      <c r="I178" s="216"/>
      <c r="J178" s="217">
        <f>ROUND(I178*H178,2)</f>
        <v>0</v>
      </c>
      <c r="K178" s="213" t="s">
        <v>19</v>
      </c>
      <c r="L178" s="218"/>
      <c r="M178" s="219" t="s">
        <v>19</v>
      </c>
      <c r="N178" s="220" t="s">
        <v>42</v>
      </c>
      <c r="O178" s="65"/>
      <c r="P178" s="188">
        <f>O178*H178</f>
        <v>0</v>
      </c>
      <c r="Q178" s="188">
        <v>4.0000000000000001E-3</v>
      </c>
      <c r="R178" s="188">
        <f>Q178*H178</f>
        <v>8.0000000000000002E-3</v>
      </c>
      <c r="S178" s="188">
        <v>0</v>
      </c>
      <c r="T178" s="18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0" t="s">
        <v>204</v>
      </c>
      <c r="AT178" s="190" t="s">
        <v>200</v>
      </c>
      <c r="AU178" s="190" t="s">
        <v>80</v>
      </c>
      <c r="AY178" s="18" t="s">
        <v>148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78</v>
      </c>
      <c r="BK178" s="191">
        <f>ROUND(I178*H178,2)</f>
        <v>0</v>
      </c>
      <c r="BL178" s="18" t="s">
        <v>155</v>
      </c>
      <c r="BM178" s="190" t="s">
        <v>294</v>
      </c>
    </row>
    <row r="179" spans="1:65" s="2" customFormat="1" ht="11.25">
      <c r="A179" s="35"/>
      <c r="B179" s="36"/>
      <c r="C179" s="37"/>
      <c r="D179" s="192" t="s">
        <v>157</v>
      </c>
      <c r="E179" s="37"/>
      <c r="F179" s="193" t="s">
        <v>293</v>
      </c>
      <c r="G179" s="37"/>
      <c r="H179" s="37"/>
      <c r="I179" s="194"/>
      <c r="J179" s="37"/>
      <c r="K179" s="37"/>
      <c r="L179" s="40"/>
      <c r="M179" s="195"/>
      <c r="N179" s="19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157</v>
      </c>
      <c r="AU179" s="18" t="s">
        <v>80</v>
      </c>
    </row>
    <row r="180" spans="1:65" s="13" customFormat="1" ht="11.25">
      <c r="B180" s="200"/>
      <c r="C180" s="201"/>
      <c r="D180" s="192" t="s">
        <v>163</v>
      </c>
      <c r="E180" s="202" t="s">
        <v>19</v>
      </c>
      <c r="F180" s="203" t="s">
        <v>295</v>
      </c>
      <c r="G180" s="201"/>
      <c r="H180" s="204">
        <v>2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163</v>
      </c>
      <c r="AU180" s="210" t="s">
        <v>80</v>
      </c>
      <c r="AV180" s="13" t="s">
        <v>80</v>
      </c>
      <c r="AW180" s="13" t="s">
        <v>33</v>
      </c>
      <c r="AX180" s="13" t="s">
        <v>78</v>
      </c>
      <c r="AY180" s="210" t="s">
        <v>148</v>
      </c>
    </row>
    <row r="181" spans="1:65" s="2" customFormat="1" ht="16.5" customHeight="1">
      <c r="A181" s="35"/>
      <c r="B181" s="36"/>
      <c r="C181" s="179" t="s">
        <v>296</v>
      </c>
      <c r="D181" s="179" t="s">
        <v>150</v>
      </c>
      <c r="E181" s="180" t="s">
        <v>297</v>
      </c>
      <c r="F181" s="181" t="s">
        <v>298</v>
      </c>
      <c r="G181" s="182" t="s">
        <v>167</v>
      </c>
      <c r="H181" s="183">
        <v>2</v>
      </c>
      <c r="I181" s="184"/>
      <c r="J181" s="185">
        <f>ROUND(I181*H181,2)</f>
        <v>0</v>
      </c>
      <c r="K181" s="181" t="s">
        <v>154</v>
      </c>
      <c r="L181" s="40"/>
      <c r="M181" s="186" t="s">
        <v>19</v>
      </c>
      <c r="N181" s="187" t="s">
        <v>42</v>
      </c>
      <c r="O181" s="65"/>
      <c r="P181" s="188">
        <f>O181*H181</f>
        <v>0</v>
      </c>
      <c r="Q181" s="188">
        <v>0</v>
      </c>
      <c r="R181" s="188">
        <f>Q181*H181</f>
        <v>0</v>
      </c>
      <c r="S181" s="188">
        <v>0</v>
      </c>
      <c r="T181" s="18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0" t="s">
        <v>155</v>
      </c>
      <c r="AT181" s="190" t="s">
        <v>150</v>
      </c>
      <c r="AU181" s="190" t="s">
        <v>80</v>
      </c>
      <c r="AY181" s="18" t="s">
        <v>148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78</v>
      </c>
      <c r="BK181" s="191">
        <f>ROUND(I181*H181,2)</f>
        <v>0</v>
      </c>
      <c r="BL181" s="18" t="s">
        <v>155</v>
      </c>
      <c r="BM181" s="190" t="s">
        <v>299</v>
      </c>
    </row>
    <row r="182" spans="1:65" s="2" customFormat="1" ht="11.25">
      <c r="A182" s="35"/>
      <c r="B182" s="36"/>
      <c r="C182" s="37"/>
      <c r="D182" s="192" t="s">
        <v>157</v>
      </c>
      <c r="E182" s="37"/>
      <c r="F182" s="193" t="s">
        <v>300</v>
      </c>
      <c r="G182" s="37"/>
      <c r="H182" s="37"/>
      <c r="I182" s="194"/>
      <c r="J182" s="37"/>
      <c r="K182" s="37"/>
      <c r="L182" s="40"/>
      <c r="M182" s="195"/>
      <c r="N182" s="196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157</v>
      </c>
      <c r="AU182" s="18" t="s">
        <v>80</v>
      </c>
    </row>
    <row r="183" spans="1:65" s="2" customFormat="1" ht="11.25">
      <c r="A183" s="35"/>
      <c r="B183" s="36"/>
      <c r="C183" s="37"/>
      <c r="D183" s="197" t="s">
        <v>159</v>
      </c>
      <c r="E183" s="37"/>
      <c r="F183" s="198" t="s">
        <v>301</v>
      </c>
      <c r="G183" s="37"/>
      <c r="H183" s="37"/>
      <c r="I183" s="194"/>
      <c r="J183" s="37"/>
      <c r="K183" s="37"/>
      <c r="L183" s="40"/>
      <c r="M183" s="195"/>
      <c r="N183" s="19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159</v>
      </c>
      <c r="AU183" s="18" t="s">
        <v>80</v>
      </c>
    </row>
    <row r="184" spans="1:65" s="2" customFormat="1" ht="16.5" customHeight="1">
      <c r="A184" s="35"/>
      <c r="B184" s="36"/>
      <c r="C184" s="179" t="s">
        <v>302</v>
      </c>
      <c r="D184" s="179" t="s">
        <v>150</v>
      </c>
      <c r="E184" s="180" t="s">
        <v>303</v>
      </c>
      <c r="F184" s="181" t="s">
        <v>304</v>
      </c>
      <c r="G184" s="182" t="s">
        <v>167</v>
      </c>
      <c r="H184" s="183">
        <v>1379</v>
      </c>
      <c r="I184" s="184"/>
      <c r="J184" s="185">
        <f>ROUND(I184*H184,2)</f>
        <v>0</v>
      </c>
      <c r="K184" s="181" t="s">
        <v>19</v>
      </c>
      <c r="L184" s="40"/>
      <c r="M184" s="186" t="s">
        <v>19</v>
      </c>
      <c r="N184" s="187" t="s">
        <v>42</v>
      </c>
      <c r="O184" s="65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0" t="s">
        <v>155</v>
      </c>
      <c r="AT184" s="190" t="s">
        <v>150</v>
      </c>
      <c r="AU184" s="190" t="s">
        <v>80</v>
      </c>
      <c r="AY184" s="18" t="s">
        <v>148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78</v>
      </c>
      <c r="BK184" s="191">
        <f>ROUND(I184*H184,2)</f>
        <v>0</v>
      </c>
      <c r="BL184" s="18" t="s">
        <v>155</v>
      </c>
      <c r="BM184" s="190" t="s">
        <v>305</v>
      </c>
    </row>
    <row r="185" spans="1:65" s="2" customFormat="1" ht="11.25">
      <c r="A185" s="35"/>
      <c r="B185" s="36"/>
      <c r="C185" s="37"/>
      <c r="D185" s="192" t="s">
        <v>157</v>
      </c>
      <c r="E185" s="37"/>
      <c r="F185" s="193" t="s">
        <v>304</v>
      </c>
      <c r="G185" s="37"/>
      <c r="H185" s="37"/>
      <c r="I185" s="194"/>
      <c r="J185" s="37"/>
      <c r="K185" s="37"/>
      <c r="L185" s="40"/>
      <c r="M185" s="195"/>
      <c r="N185" s="196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157</v>
      </c>
      <c r="AU185" s="18" t="s">
        <v>80</v>
      </c>
    </row>
    <row r="186" spans="1:65" s="2" customFormat="1" ht="58.5">
      <c r="A186" s="35"/>
      <c r="B186" s="36"/>
      <c r="C186" s="37"/>
      <c r="D186" s="192" t="s">
        <v>161</v>
      </c>
      <c r="E186" s="37"/>
      <c r="F186" s="199" t="s">
        <v>306</v>
      </c>
      <c r="G186" s="37"/>
      <c r="H186" s="37"/>
      <c r="I186" s="194"/>
      <c r="J186" s="37"/>
      <c r="K186" s="37"/>
      <c r="L186" s="40"/>
      <c r="M186" s="195"/>
      <c r="N186" s="19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161</v>
      </c>
      <c r="AU186" s="18" t="s">
        <v>80</v>
      </c>
    </row>
    <row r="187" spans="1:65" s="13" customFormat="1" ht="11.25">
      <c r="B187" s="200"/>
      <c r="C187" s="201"/>
      <c r="D187" s="192" t="s">
        <v>163</v>
      </c>
      <c r="E187" s="202" t="s">
        <v>19</v>
      </c>
      <c r="F187" s="203" t="s">
        <v>307</v>
      </c>
      <c r="G187" s="201"/>
      <c r="H187" s="204">
        <v>1379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163</v>
      </c>
      <c r="AU187" s="210" t="s">
        <v>80</v>
      </c>
      <c r="AV187" s="13" t="s">
        <v>80</v>
      </c>
      <c r="AW187" s="13" t="s">
        <v>33</v>
      </c>
      <c r="AX187" s="13" t="s">
        <v>78</v>
      </c>
      <c r="AY187" s="210" t="s">
        <v>148</v>
      </c>
    </row>
    <row r="188" spans="1:65" s="2" customFormat="1" ht="16.5" customHeight="1">
      <c r="A188" s="35"/>
      <c r="B188" s="36"/>
      <c r="C188" s="211" t="s">
        <v>7</v>
      </c>
      <c r="D188" s="211" t="s">
        <v>200</v>
      </c>
      <c r="E188" s="212" t="s">
        <v>308</v>
      </c>
      <c r="F188" s="213" t="s">
        <v>202</v>
      </c>
      <c r="G188" s="214" t="s">
        <v>203</v>
      </c>
      <c r="H188" s="215">
        <v>36.604999999999997</v>
      </c>
      <c r="I188" s="216"/>
      <c r="J188" s="217">
        <f>ROUND(I188*H188,2)</f>
        <v>0</v>
      </c>
      <c r="K188" s="213" t="s">
        <v>19</v>
      </c>
      <c r="L188" s="218"/>
      <c r="M188" s="219" t="s">
        <v>19</v>
      </c>
      <c r="N188" s="220" t="s">
        <v>42</v>
      </c>
      <c r="O188" s="65"/>
      <c r="P188" s="188">
        <f>O188*H188</f>
        <v>0</v>
      </c>
      <c r="Q188" s="188">
        <v>1E-3</v>
      </c>
      <c r="R188" s="188">
        <f>Q188*H188</f>
        <v>3.6604999999999999E-2</v>
      </c>
      <c r="S188" s="188">
        <v>0</v>
      </c>
      <c r="T188" s="18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0" t="s">
        <v>204</v>
      </c>
      <c r="AT188" s="190" t="s">
        <v>200</v>
      </c>
      <c r="AU188" s="190" t="s">
        <v>80</v>
      </c>
      <c r="AY188" s="18" t="s">
        <v>148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78</v>
      </c>
      <c r="BK188" s="191">
        <f>ROUND(I188*H188,2)</f>
        <v>0</v>
      </c>
      <c r="BL188" s="18" t="s">
        <v>155</v>
      </c>
      <c r="BM188" s="190" t="s">
        <v>309</v>
      </c>
    </row>
    <row r="189" spans="1:65" s="2" customFormat="1" ht="11.25">
      <c r="A189" s="35"/>
      <c r="B189" s="36"/>
      <c r="C189" s="37"/>
      <c r="D189" s="192" t="s">
        <v>157</v>
      </c>
      <c r="E189" s="37"/>
      <c r="F189" s="193" t="s">
        <v>202</v>
      </c>
      <c r="G189" s="37"/>
      <c r="H189" s="37"/>
      <c r="I189" s="194"/>
      <c r="J189" s="37"/>
      <c r="K189" s="37"/>
      <c r="L189" s="40"/>
      <c r="M189" s="195"/>
      <c r="N189" s="196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157</v>
      </c>
      <c r="AU189" s="18" t="s">
        <v>80</v>
      </c>
    </row>
    <row r="190" spans="1:65" s="2" customFormat="1" ht="19.5">
      <c r="A190" s="35"/>
      <c r="B190" s="36"/>
      <c r="C190" s="37"/>
      <c r="D190" s="192" t="s">
        <v>161</v>
      </c>
      <c r="E190" s="37"/>
      <c r="F190" s="199" t="s">
        <v>310</v>
      </c>
      <c r="G190" s="37"/>
      <c r="H190" s="37"/>
      <c r="I190" s="194"/>
      <c r="J190" s="37"/>
      <c r="K190" s="37"/>
      <c r="L190" s="40"/>
      <c r="M190" s="195"/>
      <c r="N190" s="196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161</v>
      </c>
      <c r="AU190" s="18" t="s">
        <v>80</v>
      </c>
    </row>
    <row r="191" spans="1:65" s="13" customFormat="1" ht="11.25">
      <c r="B191" s="200"/>
      <c r="C191" s="201"/>
      <c r="D191" s="192" t="s">
        <v>163</v>
      </c>
      <c r="E191" s="202" t="s">
        <v>19</v>
      </c>
      <c r="F191" s="203" t="s">
        <v>311</v>
      </c>
      <c r="G191" s="201"/>
      <c r="H191" s="204">
        <v>36.604999999999997</v>
      </c>
      <c r="I191" s="205"/>
      <c r="J191" s="201"/>
      <c r="K191" s="201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163</v>
      </c>
      <c r="AU191" s="210" t="s">
        <v>80</v>
      </c>
      <c r="AV191" s="13" t="s">
        <v>80</v>
      </c>
      <c r="AW191" s="13" t="s">
        <v>33</v>
      </c>
      <c r="AX191" s="13" t="s">
        <v>78</v>
      </c>
      <c r="AY191" s="210" t="s">
        <v>148</v>
      </c>
    </row>
    <row r="192" spans="1:65" s="2" customFormat="1" ht="16.5" customHeight="1">
      <c r="A192" s="35"/>
      <c r="B192" s="36"/>
      <c r="C192" s="211" t="s">
        <v>312</v>
      </c>
      <c r="D192" s="211" t="s">
        <v>200</v>
      </c>
      <c r="E192" s="212" t="s">
        <v>313</v>
      </c>
      <c r="F192" s="213" t="s">
        <v>314</v>
      </c>
      <c r="G192" s="214" t="s">
        <v>203</v>
      </c>
      <c r="H192" s="215">
        <v>26.53</v>
      </c>
      <c r="I192" s="216"/>
      <c r="J192" s="217">
        <f>ROUND(I192*H192,2)</f>
        <v>0</v>
      </c>
      <c r="K192" s="213" t="s">
        <v>19</v>
      </c>
      <c r="L192" s="218"/>
      <c r="M192" s="219" t="s">
        <v>19</v>
      </c>
      <c r="N192" s="220" t="s">
        <v>42</v>
      </c>
      <c r="O192" s="65"/>
      <c r="P192" s="188">
        <f>O192*H192</f>
        <v>0</v>
      </c>
      <c r="Q192" s="188">
        <v>1E-3</v>
      </c>
      <c r="R192" s="188">
        <f>Q192*H192</f>
        <v>2.6530000000000001E-2</v>
      </c>
      <c r="S192" s="188">
        <v>0</v>
      </c>
      <c r="T192" s="18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0" t="s">
        <v>204</v>
      </c>
      <c r="AT192" s="190" t="s">
        <v>200</v>
      </c>
      <c r="AU192" s="190" t="s">
        <v>80</v>
      </c>
      <c r="AY192" s="18" t="s">
        <v>148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78</v>
      </c>
      <c r="BK192" s="191">
        <f>ROUND(I192*H192,2)</f>
        <v>0</v>
      </c>
      <c r="BL192" s="18" t="s">
        <v>155</v>
      </c>
      <c r="BM192" s="190" t="s">
        <v>315</v>
      </c>
    </row>
    <row r="193" spans="1:65" s="2" customFormat="1" ht="11.25">
      <c r="A193" s="35"/>
      <c r="B193" s="36"/>
      <c r="C193" s="37"/>
      <c r="D193" s="192" t="s">
        <v>157</v>
      </c>
      <c r="E193" s="37"/>
      <c r="F193" s="193" t="s">
        <v>314</v>
      </c>
      <c r="G193" s="37"/>
      <c r="H193" s="37"/>
      <c r="I193" s="194"/>
      <c r="J193" s="37"/>
      <c r="K193" s="37"/>
      <c r="L193" s="40"/>
      <c r="M193" s="195"/>
      <c r="N193" s="196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157</v>
      </c>
      <c r="AU193" s="18" t="s">
        <v>80</v>
      </c>
    </row>
    <row r="194" spans="1:65" s="2" customFormat="1" ht="19.5">
      <c r="A194" s="35"/>
      <c r="B194" s="36"/>
      <c r="C194" s="37"/>
      <c r="D194" s="192" t="s">
        <v>161</v>
      </c>
      <c r="E194" s="37"/>
      <c r="F194" s="199" t="s">
        <v>316</v>
      </c>
      <c r="G194" s="37"/>
      <c r="H194" s="37"/>
      <c r="I194" s="194"/>
      <c r="J194" s="37"/>
      <c r="K194" s="37"/>
      <c r="L194" s="40"/>
      <c r="M194" s="195"/>
      <c r="N194" s="196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161</v>
      </c>
      <c r="AU194" s="18" t="s">
        <v>80</v>
      </c>
    </row>
    <row r="195" spans="1:65" s="13" customFormat="1" ht="11.25">
      <c r="B195" s="200"/>
      <c r="C195" s="201"/>
      <c r="D195" s="192" t="s">
        <v>163</v>
      </c>
      <c r="E195" s="202" t="s">
        <v>19</v>
      </c>
      <c r="F195" s="203" t="s">
        <v>317</v>
      </c>
      <c r="G195" s="201"/>
      <c r="H195" s="204">
        <v>26.53</v>
      </c>
      <c r="I195" s="205"/>
      <c r="J195" s="201"/>
      <c r="K195" s="201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163</v>
      </c>
      <c r="AU195" s="210" t="s">
        <v>80</v>
      </c>
      <c r="AV195" s="13" t="s">
        <v>80</v>
      </c>
      <c r="AW195" s="13" t="s">
        <v>33</v>
      </c>
      <c r="AX195" s="13" t="s">
        <v>78</v>
      </c>
      <c r="AY195" s="210" t="s">
        <v>148</v>
      </c>
    </row>
    <row r="196" spans="1:65" s="2" customFormat="1" ht="24.2" customHeight="1">
      <c r="A196" s="35"/>
      <c r="B196" s="36"/>
      <c r="C196" s="179" t="s">
        <v>318</v>
      </c>
      <c r="D196" s="179" t="s">
        <v>150</v>
      </c>
      <c r="E196" s="180" t="s">
        <v>319</v>
      </c>
      <c r="F196" s="181" t="s">
        <v>320</v>
      </c>
      <c r="G196" s="182" t="s">
        <v>321</v>
      </c>
      <c r="H196" s="183">
        <v>1594</v>
      </c>
      <c r="I196" s="184"/>
      <c r="J196" s="185">
        <f>ROUND(I196*H196,2)</f>
        <v>0</v>
      </c>
      <c r="K196" s="181" t="s">
        <v>19</v>
      </c>
      <c r="L196" s="40"/>
      <c r="M196" s="186" t="s">
        <v>19</v>
      </c>
      <c r="N196" s="187" t="s">
        <v>42</v>
      </c>
      <c r="O196" s="65"/>
      <c r="P196" s="188">
        <f>O196*H196</f>
        <v>0</v>
      </c>
      <c r="Q196" s="188">
        <v>0.02</v>
      </c>
      <c r="R196" s="188">
        <f>Q196*H196</f>
        <v>31.88</v>
      </c>
      <c r="S196" s="188">
        <v>0</v>
      </c>
      <c r="T196" s="18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0" t="s">
        <v>155</v>
      </c>
      <c r="AT196" s="190" t="s">
        <v>150</v>
      </c>
      <c r="AU196" s="190" t="s">
        <v>80</v>
      </c>
      <c r="AY196" s="18" t="s">
        <v>148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78</v>
      </c>
      <c r="BK196" s="191">
        <f>ROUND(I196*H196,2)</f>
        <v>0</v>
      </c>
      <c r="BL196" s="18" t="s">
        <v>155</v>
      </c>
      <c r="BM196" s="190" t="s">
        <v>322</v>
      </c>
    </row>
    <row r="197" spans="1:65" s="2" customFormat="1" ht="11.25">
      <c r="A197" s="35"/>
      <c r="B197" s="36"/>
      <c r="C197" s="37"/>
      <c r="D197" s="192" t="s">
        <v>157</v>
      </c>
      <c r="E197" s="37"/>
      <c r="F197" s="193" t="s">
        <v>323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157</v>
      </c>
      <c r="AU197" s="18" t="s">
        <v>80</v>
      </c>
    </row>
    <row r="198" spans="1:65" s="13" customFormat="1" ht="11.25">
      <c r="B198" s="200"/>
      <c r="C198" s="201"/>
      <c r="D198" s="192" t="s">
        <v>163</v>
      </c>
      <c r="E198" s="202" t="s">
        <v>19</v>
      </c>
      <c r="F198" s="203" t="s">
        <v>324</v>
      </c>
      <c r="G198" s="201"/>
      <c r="H198" s="204">
        <v>1594</v>
      </c>
      <c r="I198" s="205"/>
      <c r="J198" s="201"/>
      <c r="K198" s="201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163</v>
      </c>
      <c r="AU198" s="210" t="s">
        <v>80</v>
      </c>
      <c r="AV198" s="13" t="s">
        <v>80</v>
      </c>
      <c r="AW198" s="13" t="s">
        <v>33</v>
      </c>
      <c r="AX198" s="13" t="s">
        <v>78</v>
      </c>
      <c r="AY198" s="210" t="s">
        <v>148</v>
      </c>
    </row>
    <row r="199" spans="1:65" s="2" customFormat="1" ht="16.5" customHeight="1">
      <c r="A199" s="35"/>
      <c r="B199" s="36"/>
      <c r="C199" s="179" t="s">
        <v>325</v>
      </c>
      <c r="D199" s="179" t="s">
        <v>150</v>
      </c>
      <c r="E199" s="180" t="s">
        <v>326</v>
      </c>
      <c r="F199" s="181" t="s">
        <v>327</v>
      </c>
      <c r="G199" s="182" t="s">
        <v>167</v>
      </c>
      <c r="H199" s="183">
        <v>18</v>
      </c>
      <c r="I199" s="184"/>
      <c r="J199" s="185">
        <f>ROUND(I199*H199,2)</f>
        <v>0</v>
      </c>
      <c r="K199" s="181" t="s">
        <v>19</v>
      </c>
      <c r="L199" s="40"/>
      <c r="M199" s="186" t="s">
        <v>19</v>
      </c>
      <c r="N199" s="187" t="s">
        <v>42</v>
      </c>
      <c r="O199" s="65"/>
      <c r="P199" s="188">
        <f>O199*H199</f>
        <v>0</v>
      </c>
      <c r="Q199" s="188">
        <v>0.1</v>
      </c>
      <c r="R199" s="188">
        <f>Q199*H199</f>
        <v>1.8</v>
      </c>
      <c r="S199" s="188">
        <v>0</v>
      </c>
      <c r="T199" s="18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0" t="s">
        <v>155</v>
      </c>
      <c r="AT199" s="190" t="s">
        <v>150</v>
      </c>
      <c r="AU199" s="190" t="s">
        <v>80</v>
      </c>
      <c r="AY199" s="18" t="s">
        <v>148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78</v>
      </c>
      <c r="BK199" s="191">
        <f>ROUND(I199*H199,2)</f>
        <v>0</v>
      </c>
      <c r="BL199" s="18" t="s">
        <v>155</v>
      </c>
      <c r="BM199" s="190" t="s">
        <v>328</v>
      </c>
    </row>
    <row r="200" spans="1:65" s="2" customFormat="1" ht="11.25">
      <c r="A200" s="35"/>
      <c r="B200" s="36"/>
      <c r="C200" s="37"/>
      <c r="D200" s="192" t="s">
        <v>157</v>
      </c>
      <c r="E200" s="37"/>
      <c r="F200" s="193" t="s">
        <v>329</v>
      </c>
      <c r="G200" s="37"/>
      <c r="H200" s="37"/>
      <c r="I200" s="194"/>
      <c r="J200" s="37"/>
      <c r="K200" s="37"/>
      <c r="L200" s="40"/>
      <c r="M200" s="195"/>
      <c r="N200" s="196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157</v>
      </c>
      <c r="AU200" s="18" t="s">
        <v>80</v>
      </c>
    </row>
    <row r="201" spans="1:65" s="2" customFormat="1" ht="19.5">
      <c r="A201" s="35"/>
      <c r="B201" s="36"/>
      <c r="C201" s="37"/>
      <c r="D201" s="192" t="s">
        <v>161</v>
      </c>
      <c r="E201" s="37"/>
      <c r="F201" s="199" t="s">
        <v>330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161</v>
      </c>
      <c r="AU201" s="18" t="s">
        <v>80</v>
      </c>
    </row>
    <row r="202" spans="1:65" s="2" customFormat="1" ht="16.5" customHeight="1">
      <c r="A202" s="35"/>
      <c r="B202" s="36"/>
      <c r="C202" s="179" t="s">
        <v>331</v>
      </c>
      <c r="D202" s="179" t="s">
        <v>150</v>
      </c>
      <c r="E202" s="180" t="s">
        <v>332</v>
      </c>
      <c r="F202" s="181" t="s">
        <v>333</v>
      </c>
      <c r="G202" s="182" t="s">
        <v>167</v>
      </c>
      <c r="H202" s="183">
        <v>2</v>
      </c>
      <c r="I202" s="184"/>
      <c r="J202" s="185">
        <f>ROUND(I202*H202,2)</f>
        <v>0</v>
      </c>
      <c r="K202" s="181" t="s">
        <v>19</v>
      </c>
      <c r="L202" s="40"/>
      <c r="M202" s="186" t="s">
        <v>19</v>
      </c>
      <c r="N202" s="187" t="s">
        <v>42</v>
      </c>
      <c r="O202" s="65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0" t="s">
        <v>155</v>
      </c>
      <c r="AT202" s="190" t="s">
        <v>150</v>
      </c>
      <c r="AU202" s="190" t="s">
        <v>80</v>
      </c>
      <c r="AY202" s="18" t="s">
        <v>148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78</v>
      </c>
      <c r="BK202" s="191">
        <f>ROUND(I202*H202,2)</f>
        <v>0</v>
      </c>
      <c r="BL202" s="18" t="s">
        <v>155</v>
      </c>
      <c r="BM202" s="190" t="s">
        <v>334</v>
      </c>
    </row>
    <row r="203" spans="1:65" s="2" customFormat="1" ht="11.25">
      <c r="A203" s="35"/>
      <c r="B203" s="36"/>
      <c r="C203" s="37"/>
      <c r="D203" s="192" t="s">
        <v>157</v>
      </c>
      <c r="E203" s="37"/>
      <c r="F203" s="193" t="s">
        <v>333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157</v>
      </c>
      <c r="AU203" s="18" t="s">
        <v>80</v>
      </c>
    </row>
    <row r="204" spans="1:65" s="2" customFormat="1" ht="19.5">
      <c r="A204" s="35"/>
      <c r="B204" s="36"/>
      <c r="C204" s="37"/>
      <c r="D204" s="192" t="s">
        <v>161</v>
      </c>
      <c r="E204" s="37"/>
      <c r="F204" s="199" t="s">
        <v>335</v>
      </c>
      <c r="G204" s="37"/>
      <c r="H204" s="37"/>
      <c r="I204" s="194"/>
      <c r="J204" s="37"/>
      <c r="K204" s="37"/>
      <c r="L204" s="40"/>
      <c r="M204" s="195"/>
      <c r="N204" s="196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161</v>
      </c>
      <c r="AU204" s="18" t="s">
        <v>80</v>
      </c>
    </row>
    <row r="205" spans="1:65" s="2" customFormat="1" ht="16.5" customHeight="1">
      <c r="A205" s="35"/>
      <c r="B205" s="36"/>
      <c r="C205" s="179" t="s">
        <v>336</v>
      </c>
      <c r="D205" s="179" t="s">
        <v>150</v>
      </c>
      <c r="E205" s="180" t="s">
        <v>337</v>
      </c>
      <c r="F205" s="181" t="s">
        <v>338</v>
      </c>
      <c r="G205" s="182" t="s">
        <v>167</v>
      </c>
      <c r="H205" s="183">
        <v>622</v>
      </c>
      <c r="I205" s="184"/>
      <c r="J205" s="185">
        <f>ROUND(I205*H205,2)</f>
        <v>0</v>
      </c>
      <c r="K205" s="181" t="s">
        <v>19</v>
      </c>
      <c r="L205" s="40"/>
      <c r="M205" s="186" t="s">
        <v>19</v>
      </c>
      <c r="N205" s="187" t="s">
        <v>42</v>
      </c>
      <c r="O205" s="65"/>
      <c r="P205" s="188">
        <f>O205*H205</f>
        <v>0</v>
      </c>
      <c r="Q205" s="188">
        <v>5.0000000000000002E-5</v>
      </c>
      <c r="R205" s="188">
        <f>Q205*H205</f>
        <v>3.1100000000000003E-2</v>
      </c>
      <c r="S205" s="188">
        <v>0</v>
      </c>
      <c r="T205" s="18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0" t="s">
        <v>155</v>
      </c>
      <c r="AT205" s="190" t="s">
        <v>150</v>
      </c>
      <c r="AU205" s="190" t="s">
        <v>80</v>
      </c>
      <c r="AY205" s="18" t="s">
        <v>148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78</v>
      </c>
      <c r="BK205" s="191">
        <f>ROUND(I205*H205,2)</f>
        <v>0</v>
      </c>
      <c r="BL205" s="18" t="s">
        <v>155</v>
      </c>
      <c r="BM205" s="190" t="s">
        <v>339</v>
      </c>
    </row>
    <row r="206" spans="1:65" s="2" customFormat="1" ht="11.25">
      <c r="A206" s="35"/>
      <c r="B206" s="36"/>
      <c r="C206" s="37"/>
      <c r="D206" s="192" t="s">
        <v>157</v>
      </c>
      <c r="E206" s="37"/>
      <c r="F206" s="193" t="s">
        <v>340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157</v>
      </c>
      <c r="AU206" s="18" t="s">
        <v>80</v>
      </c>
    </row>
    <row r="207" spans="1:65" s="2" customFormat="1" ht="19.5">
      <c r="A207" s="35"/>
      <c r="B207" s="36"/>
      <c r="C207" s="37"/>
      <c r="D207" s="192" t="s">
        <v>161</v>
      </c>
      <c r="E207" s="37"/>
      <c r="F207" s="199" t="s">
        <v>341</v>
      </c>
      <c r="G207" s="37"/>
      <c r="H207" s="37"/>
      <c r="I207" s="194"/>
      <c r="J207" s="37"/>
      <c r="K207" s="37"/>
      <c r="L207" s="40"/>
      <c r="M207" s="195"/>
      <c r="N207" s="19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161</v>
      </c>
      <c r="AU207" s="18" t="s">
        <v>80</v>
      </c>
    </row>
    <row r="208" spans="1:65" s="13" customFormat="1" ht="11.25">
      <c r="B208" s="200"/>
      <c r="C208" s="201"/>
      <c r="D208" s="192" t="s">
        <v>163</v>
      </c>
      <c r="E208" s="202" t="s">
        <v>19</v>
      </c>
      <c r="F208" s="203" t="s">
        <v>342</v>
      </c>
      <c r="G208" s="201"/>
      <c r="H208" s="204">
        <v>622</v>
      </c>
      <c r="I208" s="205"/>
      <c r="J208" s="201"/>
      <c r="K208" s="201"/>
      <c r="L208" s="206"/>
      <c r="M208" s="207"/>
      <c r="N208" s="208"/>
      <c r="O208" s="208"/>
      <c r="P208" s="208"/>
      <c r="Q208" s="208"/>
      <c r="R208" s="208"/>
      <c r="S208" s="208"/>
      <c r="T208" s="209"/>
      <c r="AT208" s="210" t="s">
        <v>163</v>
      </c>
      <c r="AU208" s="210" t="s">
        <v>80</v>
      </c>
      <c r="AV208" s="13" t="s">
        <v>80</v>
      </c>
      <c r="AW208" s="13" t="s">
        <v>33</v>
      </c>
      <c r="AX208" s="13" t="s">
        <v>78</v>
      </c>
      <c r="AY208" s="210" t="s">
        <v>148</v>
      </c>
    </row>
    <row r="209" spans="1:65" s="2" customFormat="1" ht="16.5" customHeight="1">
      <c r="A209" s="35"/>
      <c r="B209" s="36"/>
      <c r="C209" s="211" t="s">
        <v>343</v>
      </c>
      <c r="D209" s="211" t="s">
        <v>200</v>
      </c>
      <c r="E209" s="212" t="s">
        <v>344</v>
      </c>
      <c r="F209" s="213" t="s">
        <v>345</v>
      </c>
      <c r="G209" s="214" t="s">
        <v>167</v>
      </c>
      <c r="H209" s="215">
        <v>622</v>
      </c>
      <c r="I209" s="216"/>
      <c r="J209" s="217">
        <f>ROUND(I209*H209,2)</f>
        <v>0</v>
      </c>
      <c r="K209" s="213" t="s">
        <v>19</v>
      </c>
      <c r="L209" s="218"/>
      <c r="M209" s="219" t="s">
        <v>19</v>
      </c>
      <c r="N209" s="220" t="s">
        <v>42</v>
      </c>
      <c r="O209" s="65"/>
      <c r="P209" s="188">
        <f>O209*H209</f>
        <v>0</v>
      </c>
      <c r="Q209" s="188">
        <v>0</v>
      </c>
      <c r="R209" s="188">
        <f>Q209*H209</f>
        <v>0</v>
      </c>
      <c r="S209" s="188">
        <v>0</v>
      </c>
      <c r="T209" s="18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0" t="s">
        <v>204</v>
      </c>
      <c r="AT209" s="190" t="s">
        <v>200</v>
      </c>
      <c r="AU209" s="190" t="s">
        <v>80</v>
      </c>
      <c r="AY209" s="18" t="s">
        <v>148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78</v>
      </c>
      <c r="BK209" s="191">
        <f>ROUND(I209*H209,2)</f>
        <v>0</v>
      </c>
      <c r="BL209" s="18" t="s">
        <v>155</v>
      </c>
      <c r="BM209" s="190" t="s">
        <v>346</v>
      </c>
    </row>
    <row r="210" spans="1:65" s="2" customFormat="1" ht="11.25">
      <c r="A210" s="35"/>
      <c r="B210" s="36"/>
      <c r="C210" s="37"/>
      <c r="D210" s="192" t="s">
        <v>157</v>
      </c>
      <c r="E210" s="37"/>
      <c r="F210" s="193" t="s">
        <v>345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157</v>
      </c>
      <c r="AU210" s="18" t="s">
        <v>80</v>
      </c>
    </row>
    <row r="211" spans="1:65" s="13" customFormat="1" ht="11.25">
      <c r="B211" s="200"/>
      <c r="C211" s="201"/>
      <c r="D211" s="192" t="s">
        <v>163</v>
      </c>
      <c r="E211" s="202" t="s">
        <v>19</v>
      </c>
      <c r="F211" s="203" t="s">
        <v>342</v>
      </c>
      <c r="G211" s="201"/>
      <c r="H211" s="204">
        <v>622</v>
      </c>
      <c r="I211" s="205"/>
      <c r="J211" s="201"/>
      <c r="K211" s="201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163</v>
      </c>
      <c r="AU211" s="210" t="s">
        <v>80</v>
      </c>
      <c r="AV211" s="13" t="s">
        <v>80</v>
      </c>
      <c r="AW211" s="13" t="s">
        <v>33</v>
      </c>
      <c r="AX211" s="13" t="s">
        <v>78</v>
      </c>
      <c r="AY211" s="210" t="s">
        <v>148</v>
      </c>
    </row>
    <row r="212" spans="1:65" s="2" customFormat="1" ht="16.5" customHeight="1">
      <c r="A212" s="35"/>
      <c r="B212" s="36"/>
      <c r="C212" s="179" t="s">
        <v>347</v>
      </c>
      <c r="D212" s="179" t="s">
        <v>150</v>
      </c>
      <c r="E212" s="180" t="s">
        <v>348</v>
      </c>
      <c r="F212" s="181" t="s">
        <v>349</v>
      </c>
      <c r="G212" s="182" t="s">
        <v>167</v>
      </c>
      <c r="H212" s="183">
        <v>2</v>
      </c>
      <c r="I212" s="184"/>
      <c r="J212" s="185">
        <f>ROUND(I212*H212,2)</f>
        <v>0</v>
      </c>
      <c r="K212" s="181" t="s">
        <v>154</v>
      </c>
      <c r="L212" s="40"/>
      <c r="M212" s="186" t="s">
        <v>19</v>
      </c>
      <c r="N212" s="187" t="s">
        <v>42</v>
      </c>
      <c r="O212" s="65"/>
      <c r="P212" s="188">
        <f>O212*H212</f>
        <v>0</v>
      </c>
      <c r="Q212" s="188">
        <v>6.0000000000000002E-5</v>
      </c>
      <c r="R212" s="188">
        <f>Q212*H212</f>
        <v>1.2E-4</v>
      </c>
      <c r="S212" s="188">
        <v>0</v>
      </c>
      <c r="T212" s="18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0" t="s">
        <v>155</v>
      </c>
      <c r="AT212" s="190" t="s">
        <v>150</v>
      </c>
      <c r="AU212" s="190" t="s">
        <v>80</v>
      </c>
      <c r="AY212" s="18" t="s">
        <v>148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78</v>
      </c>
      <c r="BK212" s="191">
        <f>ROUND(I212*H212,2)</f>
        <v>0</v>
      </c>
      <c r="BL212" s="18" t="s">
        <v>155</v>
      </c>
      <c r="BM212" s="190" t="s">
        <v>350</v>
      </c>
    </row>
    <row r="213" spans="1:65" s="2" customFormat="1" ht="11.25">
      <c r="A213" s="35"/>
      <c r="B213" s="36"/>
      <c r="C213" s="37"/>
      <c r="D213" s="192" t="s">
        <v>157</v>
      </c>
      <c r="E213" s="37"/>
      <c r="F213" s="193" t="s">
        <v>351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157</v>
      </c>
      <c r="AU213" s="18" t="s">
        <v>80</v>
      </c>
    </row>
    <row r="214" spans="1:65" s="2" customFormat="1" ht="11.25">
      <c r="A214" s="35"/>
      <c r="B214" s="36"/>
      <c r="C214" s="37"/>
      <c r="D214" s="197" t="s">
        <v>159</v>
      </c>
      <c r="E214" s="37"/>
      <c r="F214" s="198" t="s">
        <v>352</v>
      </c>
      <c r="G214" s="37"/>
      <c r="H214" s="37"/>
      <c r="I214" s="194"/>
      <c r="J214" s="37"/>
      <c r="K214" s="37"/>
      <c r="L214" s="40"/>
      <c r="M214" s="195"/>
      <c r="N214" s="196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159</v>
      </c>
      <c r="AU214" s="18" t="s">
        <v>80</v>
      </c>
    </row>
    <row r="215" spans="1:65" s="2" customFormat="1" ht="19.5">
      <c r="A215" s="35"/>
      <c r="B215" s="36"/>
      <c r="C215" s="37"/>
      <c r="D215" s="192" t="s">
        <v>161</v>
      </c>
      <c r="E215" s="37"/>
      <c r="F215" s="199" t="s">
        <v>353</v>
      </c>
      <c r="G215" s="37"/>
      <c r="H215" s="37"/>
      <c r="I215" s="194"/>
      <c r="J215" s="37"/>
      <c r="K215" s="37"/>
      <c r="L215" s="40"/>
      <c r="M215" s="195"/>
      <c r="N215" s="196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161</v>
      </c>
      <c r="AU215" s="18" t="s">
        <v>80</v>
      </c>
    </row>
    <row r="216" spans="1:65" s="2" customFormat="1" ht="16.5" customHeight="1">
      <c r="A216" s="35"/>
      <c r="B216" s="36"/>
      <c r="C216" s="211" t="s">
        <v>354</v>
      </c>
      <c r="D216" s="211" t="s">
        <v>200</v>
      </c>
      <c r="E216" s="212" t="s">
        <v>355</v>
      </c>
      <c r="F216" s="213" t="s">
        <v>356</v>
      </c>
      <c r="G216" s="214" t="s">
        <v>167</v>
      </c>
      <c r="H216" s="215">
        <v>6</v>
      </c>
      <c r="I216" s="216"/>
      <c r="J216" s="217">
        <f>ROUND(I216*H216,2)</f>
        <v>0</v>
      </c>
      <c r="K216" s="213" t="s">
        <v>154</v>
      </c>
      <c r="L216" s="218"/>
      <c r="M216" s="219" t="s">
        <v>19</v>
      </c>
      <c r="N216" s="220" t="s">
        <v>42</v>
      </c>
      <c r="O216" s="65"/>
      <c r="P216" s="188">
        <f>O216*H216</f>
        <v>0</v>
      </c>
      <c r="Q216" s="188">
        <v>5.8999999999999999E-3</v>
      </c>
      <c r="R216" s="188">
        <f>Q216*H216</f>
        <v>3.5400000000000001E-2</v>
      </c>
      <c r="S216" s="188">
        <v>0</v>
      </c>
      <c r="T216" s="18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0" t="s">
        <v>204</v>
      </c>
      <c r="AT216" s="190" t="s">
        <v>200</v>
      </c>
      <c r="AU216" s="190" t="s">
        <v>80</v>
      </c>
      <c r="AY216" s="18" t="s">
        <v>148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78</v>
      </c>
      <c r="BK216" s="191">
        <f>ROUND(I216*H216,2)</f>
        <v>0</v>
      </c>
      <c r="BL216" s="18" t="s">
        <v>155</v>
      </c>
      <c r="BM216" s="190" t="s">
        <v>357</v>
      </c>
    </row>
    <row r="217" spans="1:65" s="2" customFormat="1" ht="11.25">
      <c r="A217" s="35"/>
      <c r="B217" s="36"/>
      <c r="C217" s="37"/>
      <c r="D217" s="192" t="s">
        <v>157</v>
      </c>
      <c r="E217" s="37"/>
      <c r="F217" s="193" t="s">
        <v>356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157</v>
      </c>
      <c r="AU217" s="18" t="s">
        <v>80</v>
      </c>
    </row>
    <row r="218" spans="1:65" s="2" customFormat="1" ht="16.5" customHeight="1">
      <c r="A218" s="35"/>
      <c r="B218" s="36"/>
      <c r="C218" s="179" t="s">
        <v>358</v>
      </c>
      <c r="D218" s="179" t="s">
        <v>150</v>
      </c>
      <c r="E218" s="180" t="s">
        <v>359</v>
      </c>
      <c r="F218" s="181" t="s">
        <v>360</v>
      </c>
      <c r="G218" s="182" t="s">
        <v>153</v>
      </c>
      <c r="H218" s="183">
        <v>552.4</v>
      </c>
      <c r="I218" s="184"/>
      <c r="J218" s="185">
        <f>ROUND(I218*H218,2)</f>
        <v>0</v>
      </c>
      <c r="K218" s="181" t="s">
        <v>154</v>
      </c>
      <c r="L218" s="40"/>
      <c r="M218" s="186" t="s">
        <v>19</v>
      </c>
      <c r="N218" s="187" t="s">
        <v>42</v>
      </c>
      <c r="O218" s="65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0" t="s">
        <v>155</v>
      </c>
      <c r="AT218" s="190" t="s">
        <v>150</v>
      </c>
      <c r="AU218" s="190" t="s">
        <v>80</v>
      </c>
      <c r="AY218" s="18" t="s">
        <v>148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8" t="s">
        <v>78</v>
      </c>
      <c r="BK218" s="191">
        <f>ROUND(I218*H218,2)</f>
        <v>0</v>
      </c>
      <c r="BL218" s="18" t="s">
        <v>155</v>
      </c>
      <c r="BM218" s="190" t="s">
        <v>361</v>
      </c>
    </row>
    <row r="219" spans="1:65" s="2" customFormat="1" ht="11.25">
      <c r="A219" s="35"/>
      <c r="B219" s="36"/>
      <c r="C219" s="37"/>
      <c r="D219" s="192" t="s">
        <v>157</v>
      </c>
      <c r="E219" s="37"/>
      <c r="F219" s="193" t="s">
        <v>362</v>
      </c>
      <c r="G219" s="37"/>
      <c r="H219" s="37"/>
      <c r="I219" s="194"/>
      <c r="J219" s="37"/>
      <c r="K219" s="37"/>
      <c r="L219" s="40"/>
      <c r="M219" s="195"/>
      <c r="N219" s="196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157</v>
      </c>
      <c r="AU219" s="18" t="s">
        <v>80</v>
      </c>
    </row>
    <row r="220" spans="1:65" s="2" customFormat="1" ht="11.25">
      <c r="A220" s="35"/>
      <c r="B220" s="36"/>
      <c r="C220" s="37"/>
      <c r="D220" s="197" t="s">
        <v>159</v>
      </c>
      <c r="E220" s="37"/>
      <c r="F220" s="198" t="s">
        <v>363</v>
      </c>
      <c r="G220" s="37"/>
      <c r="H220" s="37"/>
      <c r="I220" s="194"/>
      <c r="J220" s="37"/>
      <c r="K220" s="37"/>
      <c r="L220" s="40"/>
      <c r="M220" s="195"/>
      <c r="N220" s="196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159</v>
      </c>
      <c r="AU220" s="18" t="s">
        <v>80</v>
      </c>
    </row>
    <row r="221" spans="1:65" s="13" customFormat="1" ht="11.25">
      <c r="B221" s="200"/>
      <c r="C221" s="201"/>
      <c r="D221" s="192" t="s">
        <v>163</v>
      </c>
      <c r="E221" s="202" t="s">
        <v>19</v>
      </c>
      <c r="F221" s="203" t="s">
        <v>364</v>
      </c>
      <c r="G221" s="201"/>
      <c r="H221" s="204">
        <v>552.4</v>
      </c>
      <c r="I221" s="205"/>
      <c r="J221" s="201"/>
      <c r="K221" s="201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163</v>
      </c>
      <c r="AU221" s="210" t="s">
        <v>80</v>
      </c>
      <c r="AV221" s="13" t="s">
        <v>80</v>
      </c>
      <c r="AW221" s="13" t="s">
        <v>33</v>
      </c>
      <c r="AX221" s="13" t="s">
        <v>78</v>
      </c>
      <c r="AY221" s="210" t="s">
        <v>148</v>
      </c>
    </row>
    <row r="222" spans="1:65" s="2" customFormat="1" ht="16.5" customHeight="1">
      <c r="A222" s="35"/>
      <c r="B222" s="36"/>
      <c r="C222" s="211" t="s">
        <v>365</v>
      </c>
      <c r="D222" s="211" t="s">
        <v>200</v>
      </c>
      <c r="E222" s="212" t="s">
        <v>366</v>
      </c>
      <c r="F222" s="213" t="s">
        <v>367</v>
      </c>
      <c r="G222" s="214" t="s">
        <v>368</v>
      </c>
      <c r="H222" s="215">
        <v>82.86</v>
      </c>
      <c r="I222" s="216"/>
      <c r="J222" s="217">
        <f>ROUND(I222*H222,2)</f>
        <v>0</v>
      </c>
      <c r="K222" s="213" t="s">
        <v>19</v>
      </c>
      <c r="L222" s="218"/>
      <c r="M222" s="219" t="s">
        <v>19</v>
      </c>
      <c r="N222" s="220" t="s">
        <v>42</v>
      </c>
      <c r="O222" s="65"/>
      <c r="P222" s="188">
        <f>O222*H222</f>
        <v>0</v>
      </c>
      <c r="Q222" s="188">
        <v>0.25</v>
      </c>
      <c r="R222" s="188">
        <f>Q222*H222</f>
        <v>20.715</v>
      </c>
      <c r="S222" s="188">
        <v>0</v>
      </c>
      <c r="T222" s="18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0" t="s">
        <v>204</v>
      </c>
      <c r="AT222" s="190" t="s">
        <v>200</v>
      </c>
      <c r="AU222" s="190" t="s">
        <v>80</v>
      </c>
      <c r="AY222" s="18" t="s">
        <v>148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8" t="s">
        <v>78</v>
      </c>
      <c r="BK222" s="191">
        <f>ROUND(I222*H222,2)</f>
        <v>0</v>
      </c>
      <c r="BL222" s="18" t="s">
        <v>155</v>
      </c>
      <c r="BM222" s="190" t="s">
        <v>369</v>
      </c>
    </row>
    <row r="223" spans="1:65" s="2" customFormat="1" ht="11.25">
      <c r="A223" s="35"/>
      <c r="B223" s="36"/>
      <c r="C223" s="37"/>
      <c r="D223" s="192" t="s">
        <v>157</v>
      </c>
      <c r="E223" s="37"/>
      <c r="F223" s="193" t="s">
        <v>367</v>
      </c>
      <c r="G223" s="37"/>
      <c r="H223" s="37"/>
      <c r="I223" s="194"/>
      <c r="J223" s="37"/>
      <c r="K223" s="37"/>
      <c r="L223" s="40"/>
      <c r="M223" s="195"/>
      <c r="N223" s="196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157</v>
      </c>
      <c r="AU223" s="18" t="s">
        <v>80</v>
      </c>
    </row>
    <row r="224" spans="1:65" s="2" customFormat="1" ht="19.5">
      <c r="A224" s="35"/>
      <c r="B224" s="36"/>
      <c r="C224" s="37"/>
      <c r="D224" s="192" t="s">
        <v>161</v>
      </c>
      <c r="E224" s="37"/>
      <c r="F224" s="199" t="s">
        <v>370</v>
      </c>
      <c r="G224" s="37"/>
      <c r="H224" s="37"/>
      <c r="I224" s="194"/>
      <c r="J224" s="37"/>
      <c r="K224" s="37"/>
      <c r="L224" s="40"/>
      <c r="M224" s="195"/>
      <c r="N224" s="196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161</v>
      </c>
      <c r="AU224" s="18" t="s">
        <v>80</v>
      </c>
    </row>
    <row r="225" spans="1:65" s="13" customFormat="1" ht="11.25">
      <c r="B225" s="200"/>
      <c r="C225" s="201"/>
      <c r="D225" s="192" t="s">
        <v>163</v>
      </c>
      <c r="E225" s="202" t="s">
        <v>19</v>
      </c>
      <c r="F225" s="203" t="s">
        <v>371</v>
      </c>
      <c r="G225" s="201"/>
      <c r="H225" s="204">
        <v>82.86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163</v>
      </c>
      <c r="AU225" s="210" t="s">
        <v>80</v>
      </c>
      <c r="AV225" s="13" t="s">
        <v>80</v>
      </c>
      <c r="AW225" s="13" t="s">
        <v>33</v>
      </c>
      <c r="AX225" s="13" t="s">
        <v>78</v>
      </c>
      <c r="AY225" s="210" t="s">
        <v>148</v>
      </c>
    </row>
    <row r="226" spans="1:65" s="2" customFormat="1" ht="16.5" customHeight="1">
      <c r="A226" s="35"/>
      <c r="B226" s="36"/>
      <c r="C226" s="179" t="s">
        <v>372</v>
      </c>
      <c r="D226" s="179" t="s">
        <v>150</v>
      </c>
      <c r="E226" s="180" t="s">
        <v>373</v>
      </c>
      <c r="F226" s="181" t="s">
        <v>374</v>
      </c>
      <c r="G226" s="182" t="s">
        <v>167</v>
      </c>
      <c r="H226" s="183">
        <v>30</v>
      </c>
      <c r="I226" s="184"/>
      <c r="J226" s="185">
        <f>ROUND(I226*H226,2)</f>
        <v>0</v>
      </c>
      <c r="K226" s="181" t="s">
        <v>154</v>
      </c>
      <c r="L226" s="40"/>
      <c r="M226" s="186" t="s">
        <v>19</v>
      </c>
      <c r="N226" s="187" t="s">
        <v>42</v>
      </c>
      <c r="O226" s="65"/>
      <c r="P226" s="188">
        <f>O226*H226</f>
        <v>0</v>
      </c>
      <c r="Q226" s="188">
        <v>5.1999999999999995E-4</v>
      </c>
      <c r="R226" s="188">
        <f>Q226*H226</f>
        <v>1.5599999999999999E-2</v>
      </c>
      <c r="S226" s="188">
        <v>0</v>
      </c>
      <c r="T226" s="18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0" t="s">
        <v>155</v>
      </c>
      <c r="AT226" s="190" t="s">
        <v>150</v>
      </c>
      <c r="AU226" s="190" t="s">
        <v>80</v>
      </c>
      <c r="AY226" s="18" t="s">
        <v>148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78</v>
      </c>
      <c r="BK226" s="191">
        <f>ROUND(I226*H226,2)</f>
        <v>0</v>
      </c>
      <c r="BL226" s="18" t="s">
        <v>155</v>
      </c>
      <c r="BM226" s="190" t="s">
        <v>375</v>
      </c>
    </row>
    <row r="227" spans="1:65" s="2" customFormat="1" ht="11.25">
      <c r="A227" s="35"/>
      <c r="B227" s="36"/>
      <c r="C227" s="37"/>
      <c r="D227" s="192" t="s">
        <v>157</v>
      </c>
      <c r="E227" s="37"/>
      <c r="F227" s="193" t="s">
        <v>374</v>
      </c>
      <c r="G227" s="37"/>
      <c r="H227" s="37"/>
      <c r="I227" s="194"/>
      <c r="J227" s="37"/>
      <c r="K227" s="37"/>
      <c r="L227" s="40"/>
      <c r="M227" s="195"/>
      <c r="N227" s="196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157</v>
      </c>
      <c r="AU227" s="18" t="s">
        <v>80</v>
      </c>
    </row>
    <row r="228" spans="1:65" s="2" customFormat="1" ht="11.25">
      <c r="A228" s="35"/>
      <c r="B228" s="36"/>
      <c r="C228" s="37"/>
      <c r="D228" s="197" t="s">
        <v>159</v>
      </c>
      <c r="E228" s="37"/>
      <c r="F228" s="198" t="s">
        <v>376</v>
      </c>
      <c r="G228" s="37"/>
      <c r="H228" s="37"/>
      <c r="I228" s="194"/>
      <c r="J228" s="37"/>
      <c r="K228" s="37"/>
      <c r="L228" s="40"/>
      <c r="M228" s="195"/>
      <c r="N228" s="196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159</v>
      </c>
      <c r="AU228" s="18" t="s">
        <v>80</v>
      </c>
    </row>
    <row r="229" spans="1:65" s="2" customFormat="1" ht="19.5">
      <c r="A229" s="35"/>
      <c r="B229" s="36"/>
      <c r="C229" s="37"/>
      <c r="D229" s="192" t="s">
        <v>161</v>
      </c>
      <c r="E229" s="37"/>
      <c r="F229" s="199" t="s">
        <v>377</v>
      </c>
      <c r="G229" s="37"/>
      <c r="H229" s="37"/>
      <c r="I229" s="194"/>
      <c r="J229" s="37"/>
      <c r="K229" s="37"/>
      <c r="L229" s="40"/>
      <c r="M229" s="195"/>
      <c r="N229" s="196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161</v>
      </c>
      <c r="AU229" s="18" t="s">
        <v>80</v>
      </c>
    </row>
    <row r="230" spans="1:65" s="12" customFormat="1" ht="22.9" customHeight="1">
      <c r="B230" s="163"/>
      <c r="C230" s="164"/>
      <c r="D230" s="165" t="s">
        <v>70</v>
      </c>
      <c r="E230" s="177" t="s">
        <v>378</v>
      </c>
      <c r="F230" s="177" t="s">
        <v>379</v>
      </c>
      <c r="G230" s="164"/>
      <c r="H230" s="164"/>
      <c r="I230" s="167"/>
      <c r="J230" s="178">
        <f>BK230</f>
        <v>0</v>
      </c>
      <c r="K230" s="164"/>
      <c r="L230" s="169"/>
      <c r="M230" s="170"/>
      <c r="N230" s="171"/>
      <c r="O230" s="171"/>
      <c r="P230" s="172">
        <f>SUM(P231:P233)</f>
        <v>0</v>
      </c>
      <c r="Q230" s="171"/>
      <c r="R230" s="172">
        <f>SUM(R231:R233)</f>
        <v>0</v>
      </c>
      <c r="S230" s="171"/>
      <c r="T230" s="173">
        <f>SUM(T231:T233)</f>
        <v>0</v>
      </c>
      <c r="AR230" s="174" t="s">
        <v>78</v>
      </c>
      <c r="AT230" s="175" t="s">
        <v>70</v>
      </c>
      <c r="AU230" s="175" t="s">
        <v>78</v>
      </c>
      <c r="AY230" s="174" t="s">
        <v>148</v>
      </c>
      <c r="BK230" s="176">
        <f>SUM(BK231:BK233)</f>
        <v>0</v>
      </c>
    </row>
    <row r="231" spans="1:65" s="2" customFormat="1" ht="16.5" customHeight="1">
      <c r="A231" s="35"/>
      <c r="B231" s="36"/>
      <c r="C231" s="179" t="s">
        <v>380</v>
      </c>
      <c r="D231" s="179" t="s">
        <v>150</v>
      </c>
      <c r="E231" s="180" t="s">
        <v>381</v>
      </c>
      <c r="F231" s="181" t="s">
        <v>382</v>
      </c>
      <c r="G231" s="182" t="s">
        <v>383</v>
      </c>
      <c r="H231" s="183">
        <v>56.058</v>
      </c>
      <c r="I231" s="184"/>
      <c r="J231" s="185">
        <f>ROUND(I231*H231,2)</f>
        <v>0</v>
      </c>
      <c r="K231" s="181" t="s">
        <v>154</v>
      </c>
      <c r="L231" s="40"/>
      <c r="M231" s="186" t="s">
        <v>19</v>
      </c>
      <c r="N231" s="187" t="s">
        <v>42</v>
      </c>
      <c r="O231" s="65"/>
      <c r="P231" s="188">
        <f>O231*H231</f>
        <v>0</v>
      </c>
      <c r="Q231" s="188">
        <v>0</v>
      </c>
      <c r="R231" s="188">
        <f>Q231*H231</f>
        <v>0</v>
      </c>
      <c r="S231" s="188">
        <v>0</v>
      </c>
      <c r="T231" s="18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0" t="s">
        <v>155</v>
      </c>
      <c r="AT231" s="190" t="s">
        <v>150</v>
      </c>
      <c r="AU231" s="190" t="s">
        <v>80</v>
      </c>
      <c r="AY231" s="18" t="s">
        <v>148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8" t="s">
        <v>78</v>
      </c>
      <c r="BK231" s="191">
        <f>ROUND(I231*H231,2)</f>
        <v>0</v>
      </c>
      <c r="BL231" s="18" t="s">
        <v>155</v>
      </c>
      <c r="BM231" s="190" t="s">
        <v>384</v>
      </c>
    </row>
    <row r="232" spans="1:65" s="2" customFormat="1" ht="11.25">
      <c r="A232" s="35"/>
      <c r="B232" s="36"/>
      <c r="C232" s="37"/>
      <c r="D232" s="192" t="s">
        <v>157</v>
      </c>
      <c r="E232" s="37"/>
      <c r="F232" s="193" t="s">
        <v>385</v>
      </c>
      <c r="G232" s="37"/>
      <c r="H232" s="37"/>
      <c r="I232" s="194"/>
      <c r="J232" s="37"/>
      <c r="K232" s="37"/>
      <c r="L232" s="40"/>
      <c r="M232" s="195"/>
      <c r="N232" s="196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157</v>
      </c>
      <c r="AU232" s="18" t="s">
        <v>80</v>
      </c>
    </row>
    <row r="233" spans="1:65" s="2" customFormat="1" ht="11.25">
      <c r="A233" s="35"/>
      <c r="B233" s="36"/>
      <c r="C233" s="37"/>
      <c r="D233" s="197" t="s">
        <v>159</v>
      </c>
      <c r="E233" s="37"/>
      <c r="F233" s="198" t="s">
        <v>386</v>
      </c>
      <c r="G233" s="37"/>
      <c r="H233" s="37"/>
      <c r="I233" s="194"/>
      <c r="J233" s="37"/>
      <c r="K233" s="37"/>
      <c r="L233" s="40"/>
      <c r="M233" s="232"/>
      <c r="N233" s="233"/>
      <c r="O233" s="234"/>
      <c r="P233" s="234"/>
      <c r="Q233" s="234"/>
      <c r="R233" s="234"/>
      <c r="S233" s="234"/>
      <c r="T233" s="2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159</v>
      </c>
      <c r="AU233" s="18" t="s">
        <v>80</v>
      </c>
    </row>
    <row r="234" spans="1:65" s="2" customFormat="1" ht="6.95" customHeight="1">
      <c r="A234" s="35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0"/>
      <c r="M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</row>
  </sheetData>
  <sheetProtection algorithmName="SHA-512" hashValue="g+ItZHLpMUADcLlkqDMocILo/jskkN5+jGT+okcHsfaGSL1sf5RyVeel6Ow0mmdzBsLSQm7kSH/SOFAE/0XbPw==" saltValue="6mw6wk0KJ2JCBd/+bVDA1/tEx4i7XAckR7p+c/F8NxFg3+jK0hTMBeli9arQ7QgxSQO8JB+YDNGJweTAYM8v6w==" spinCount="100000" sheet="1" objects="1" scenarios="1" formatColumns="0" formatRows="0" autoFilter="0"/>
  <autoFilter ref="C87:K233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8" r:id="rId2"/>
    <hyperlink ref="F101" r:id="rId3"/>
    <hyperlink ref="F104" r:id="rId4"/>
    <hyperlink ref="F109" r:id="rId5"/>
    <hyperlink ref="F113" r:id="rId6"/>
    <hyperlink ref="F121" r:id="rId7"/>
    <hyperlink ref="F128" r:id="rId8"/>
    <hyperlink ref="F133" r:id="rId9"/>
    <hyperlink ref="F137" r:id="rId10"/>
    <hyperlink ref="F142" r:id="rId11"/>
    <hyperlink ref="F159" r:id="rId12"/>
    <hyperlink ref="F176" r:id="rId13"/>
    <hyperlink ref="F183" r:id="rId14"/>
    <hyperlink ref="F214" r:id="rId15"/>
    <hyperlink ref="F220" r:id="rId16"/>
    <hyperlink ref="F228" r:id="rId17"/>
    <hyperlink ref="F233" r:id="rId1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88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Velký Borek - větrolam podél cesty HPC2</v>
      </c>
      <c r="F7" s="372"/>
      <c r="G7" s="372"/>
      <c r="H7" s="372"/>
      <c r="L7" s="21"/>
    </row>
    <row r="8" spans="1:46" s="1" customFormat="1" ht="12" customHeight="1">
      <c r="B8" s="21"/>
      <c r="D8" s="113" t="s">
        <v>120</v>
      </c>
      <c r="L8" s="21"/>
    </row>
    <row r="9" spans="1:46" s="2" customFormat="1" ht="16.5" customHeight="1">
      <c r="A9" s="35"/>
      <c r="B9" s="40"/>
      <c r="C9" s="35"/>
      <c r="D9" s="35"/>
      <c r="E9" s="371" t="s">
        <v>121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387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124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125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125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ROUND((SUM(BE88:BE147)),  2)</f>
        <v>0</v>
      </c>
      <c r="G35" s="35"/>
      <c r="H35" s="35"/>
      <c r="I35" s="125">
        <v>0.21</v>
      </c>
      <c r="J35" s="124">
        <f>ROUND(((SUM(BE88:BE147))*I35),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ROUND((SUM(BF88:BF147)),  2)</f>
        <v>0</v>
      </c>
      <c r="G36" s="35"/>
      <c r="H36" s="35"/>
      <c r="I36" s="125">
        <v>0.15</v>
      </c>
      <c r="J36" s="124">
        <f>ROUND(((SUM(BF88:BF147))*I36),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ROUND((SUM(BG88:BG147)),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ROUND((SUM(BH88:BH147)),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ROUND((SUM(BI88:BI147)),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Velký Borek - větrolam podél cesty HPC2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121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SO-01.2 - Vegetační úpravy - následná péče v 1.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127</v>
      </c>
      <c r="D61" s="138"/>
      <c r="E61" s="138"/>
      <c r="F61" s="138"/>
      <c r="G61" s="138"/>
      <c r="H61" s="138"/>
      <c r="I61" s="138"/>
      <c r="J61" s="139" t="s">
        <v>128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129</v>
      </c>
    </row>
    <row r="64" spans="1:47" s="9" customFormat="1" ht="24.95" customHeight="1">
      <c r="B64" s="141"/>
      <c r="C64" s="142"/>
      <c r="D64" s="143" t="s">
        <v>130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131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132</v>
      </c>
      <c r="E66" s="149"/>
      <c r="F66" s="149"/>
      <c r="G66" s="149"/>
      <c r="H66" s="149"/>
      <c r="I66" s="149"/>
      <c r="J66" s="150">
        <f>J144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133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Velký Borek - větrolam podél cesty HPC2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120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121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122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SO-01.2 - Vegetační úpravy - následná péče v 1. roce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134</v>
      </c>
      <c r="D87" s="155" t="s">
        <v>56</v>
      </c>
      <c r="E87" s="155" t="s">
        <v>52</v>
      </c>
      <c r="F87" s="155" t="s">
        <v>53</v>
      </c>
      <c r="G87" s="155" t="s">
        <v>135</v>
      </c>
      <c r="H87" s="155" t="s">
        <v>136</v>
      </c>
      <c r="I87" s="155" t="s">
        <v>137</v>
      </c>
      <c r="J87" s="155" t="s">
        <v>128</v>
      </c>
      <c r="K87" s="156" t="s">
        <v>138</v>
      </c>
      <c r="L87" s="157"/>
      <c r="M87" s="69" t="s">
        <v>19</v>
      </c>
      <c r="N87" s="70" t="s">
        <v>41</v>
      </c>
      <c r="O87" s="70" t="s">
        <v>139</v>
      </c>
      <c r="P87" s="70" t="s">
        <v>140</v>
      </c>
      <c r="Q87" s="70" t="s">
        <v>141</v>
      </c>
      <c r="R87" s="70" t="s">
        <v>142</v>
      </c>
      <c r="S87" s="70" t="s">
        <v>143</v>
      </c>
      <c r="T87" s="71" t="s">
        <v>144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145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7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129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146</v>
      </c>
      <c r="F89" s="166" t="s">
        <v>147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P90+P144</f>
        <v>0</v>
      </c>
      <c r="Q89" s="171"/>
      <c r="R89" s="172">
        <f>R90+R144</f>
        <v>7</v>
      </c>
      <c r="S89" s="171"/>
      <c r="T89" s="173">
        <f>T90+T144</f>
        <v>0</v>
      </c>
      <c r="AR89" s="174" t="s">
        <v>78</v>
      </c>
      <c r="AT89" s="175" t="s">
        <v>70</v>
      </c>
      <c r="AU89" s="175" t="s">
        <v>71</v>
      </c>
      <c r="AY89" s="174" t="s">
        <v>148</v>
      </c>
      <c r="BK89" s="176">
        <f>BK90+BK144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149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SUM(P91:P143)</f>
        <v>0</v>
      </c>
      <c r="Q90" s="171"/>
      <c r="R90" s="172">
        <f>SUM(R91:R143)</f>
        <v>7</v>
      </c>
      <c r="S90" s="171"/>
      <c r="T90" s="173">
        <f>SUM(T91:T143)</f>
        <v>0</v>
      </c>
      <c r="AR90" s="174" t="s">
        <v>78</v>
      </c>
      <c r="AT90" s="175" t="s">
        <v>70</v>
      </c>
      <c r="AU90" s="175" t="s">
        <v>78</v>
      </c>
      <c r="AY90" s="174" t="s">
        <v>148</v>
      </c>
      <c r="BK90" s="176">
        <f>SUM(BK91:BK143)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150</v>
      </c>
      <c r="E91" s="180" t="s">
        <v>388</v>
      </c>
      <c r="F91" s="181" t="s">
        <v>389</v>
      </c>
      <c r="G91" s="182" t="s">
        <v>167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0.1</v>
      </c>
      <c r="R91" s="188">
        <f>Q91*H91</f>
        <v>0.1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155</v>
      </c>
      <c r="AT91" s="190" t="s">
        <v>150</v>
      </c>
      <c r="AU91" s="190" t="s">
        <v>80</v>
      </c>
      <c r="AY91" s="18" t="s">
        <v>148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155</v>
      </c>
      <c r="BM91" s="190" t="s">
        <v>390</v>
      </c>
    </row>
    <row r="92" spans="1:65" s="2" customFormat="1" ht="11.25">
      <c r="A92" s="35"/>
      <c r="B92" s="36"/>
      <c r="C92" s="37"/>
      <c r="D92" s="192" t="s">
        <v>157</v>
      </c>
      <c r="E92" s="37"/>
      <c r="F92" s="193" t="s">
        <v>389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157</v>
      </c>
      <c r="AU92" s="18" t="s">
        <v>80</v>
      </c>
    </row>
    <row r="93" spans="1:65" s="2" customFormat="1" ht="68.25">
      <c r="A93" s="35"/>
      <c r="B93" s="36"/>
      <c r="C93" s="37"/>
      <c r="D93" s="192" t="s">
        <v>161</v>
      </c>
      <c r="E93" s="37"/>
      <c r="F93" s="199" t="s">
        <v>391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161</v>
      </c>
      <c r="AU93" s="18" t="s">
        <v>80</v>
      </c>
    </row>
    <row r="94" spans="1:65" s="2" customFormat="1" ht="16.5" customHeight="1">
      <c r="A94" s="35"/>
      <c r="B94" s="36"/>
      <c r="C94" s="179" t="s">
        <v>80</v>
      </c>
      <c r="D94" s="179" t="s">
        <v>150</v>
      </c>
      <c r="E94" s="180" t="s">
        <v>392</v>
      </c>
      <c r="F94" s="181" t="s">
        <v>393</v>
      </c>
      <c r="G94" s="182" t="s">
        <v>174</v>
      </c>
      <c r="H94" s="183">
        <v>2.871</v>
      </c>
      <c r="I94" s="184"/>
      <c r="J94" s="185">
        <f>ROUND(I94*H94,2)</f>
        <v>0</v>
      </c>
      <c r="K94" s="181" t="s">
        <v>154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155</v>
      </c>
      <c r="AT94" s="190" t="s">
        <v>150</v>
      </c>
      <c r="AU94" s="190" t="s">
        <v>80</v>
      </c>
      <c r="AY94" s="18" t="s">
        <v>148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155</v>
      </c>
      <c r="BM94" s="190" t="s">
        <v>394</v>
      </c>
    </row>
    <row r="95" spans="1:65" s="2" customFormat="1" ht="11.25">
      <c r="A95" s="35"/>
      <c r="B95" s="36"/>
      <c r="C95" s="37"/>
      <c r="D95" s="192" t="s">
        <v>157</v>
      </c>
      <c r="E95" s="37"/>
      <c r="F95" s="193" t="s">
        <v>393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157</v>
      </c>
      <c r="AU95" s="18" t="s">
        <v>80</v>
      </c>
    </row>
    <row r="96" spans="1:65" s="2" customFormat="1" ht="11.25">
      <c r="A96" s="35"/>
      <c r="B96" s="36"/>
      <c r="C96" s="37"/>
      <c r="D96" s="197" t="s">
        <v>159</v>
      </c>
      <c r="E96" s="37"/>
      <c r="F96" s="198" t="s">
        <v>395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159</v>
      </c>
      <c r="AU96" s="18" t="s">
        <v>80</v>
      </c>
    </row>
    <row r="97" spans="1:65" s="2" customFormat="1" ht="19.5">
      <c r="A97" s="35"/>
      <c r="B97" s="36"/>
      <c r="C97" s="37"/>
      <c r="D97" s="192" t="s">
        <v>161</v>
      </c>
      <c r="E97" s="37"/>
      <c r="F97" s="199" t="s">
        <v>396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161</v>
      </c>
      <c r="AU97" s="18" t="s">
        <v>80</v>
      </c>
    </row>
    <row r="98" spans="1:65" s="13" customFormat="1" ht="11.25">
      <c r="B98" s="200"/>
      <c r="C98" s="201"/>
      <c r="D98" s="192" t="s">
        <v>163</v>
      </c>
      <c r="E98" s="202" t="s">
        <v>19</v>
      </c>
      <c r="F98" s="203" t="s">
        <v>397</v>
      </c>
      <c r="G98" s="201"/>
      <c r="H98" s="204">
        <v>2.871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163</v>
      </c>
      <c r="AU98" s="210" t="s">
        <v>80</v>
      </c>
      <c r="AV98" s="13" t="s">
        <v>80</v>
      </c>
      <c r="AW98" s="13" t="s">
        <v>33</v>
      </c>
      <c r="AX98" s="13" t="s">
        <v>78</v>
      </c>
      <c r="AY98" s="210" t="s">
        <v>148</v>
      </c>
    </row>
    <row r="99" spans="1:65" s="2" customFormat="1" ht="21.75" customHeight="1">
      <c r="A99" s="35"/>
      <c r="B99" s="36"/>
      <c r="C99" s="179" t="s">
        <v>171</v>
      </c>
      <c r="D99" s="179" t="s">
        <v>150</v>
      </c>
      <c r="E99" s="180" t="s">
        <v>398</v>
      </c>
      <c r="F99" s="181" t="s">
        <v>399</v>
      </c>
      <c r="G99" s="182" t="s">
        <v>153</v>
      </c>
      <c r="H99" s="183">
        <v>4</v>
      </c>
      <c r="I99" s="184"/>
      <c r="J99" s="185">
        <f>ROUND(I99*H99,2)</f>
        <v>0</v>
      </c>
      <c r="K99" s="181" t="s">
        <v>154</v>
      </c>
      <c r="L99" s="40"/>
      <c r="M99" s="186" t="s">
        <v>19</v>
      </c>
      <c r="N99" s="187" t="s">
        <v>42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155</v>
      </c>
      <c r="AT99" s="190" t="s">
        <v>150</v>
      </c>
      <c r="AU99" s="190" t="s">
        <v>80</v>
      </c>
      <c r="AY99" s="18" t="s">
        <v>148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78</v>
      </c>
      <c r="BK99" s="191">
        <f>ROUND(I99*H99,2)</f>
        <v>0</v>
      </c>
      <c r="BL99" s="18" t="s">
        <v>155</v>
      </c>
      <c r="BM99" s="190" t="s">
        <v>400</v>
      </c>
    </row>
    <row r="100" spans="1:65" s="2" customFormat="1" ht="11.25">
      <c r="A100" s="35"/>
      <c r="B100" s="36"/>
      <c r="C100" s="37"/>
      <c r="D100" s="192" t="s">
        <v>157</v>
      </c>
      <c r="E100" s="37"/>
      <c r="F100" s="193" t="s">
        <v>401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157</v>
      </c>
      <c r="AU100" s="18" t="s">
        <v>80</v>
      </c>
    </row>
    <row r="101" spans="1:65" s="2" customFormat="1" ht="11.25">
      <c r="A101" s="35"/>
      <c r="B101" s="36"/>
      <c r="C101" s="37"/>
      <c r="D101" s="197" t="s">
        <v>159</v>
      </c>
      <c r="E101" s="37"/>
      <c r="F101" s="198" t="s">
        <v>402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159</v>
      </c>
      <c r="AU101" s="18" t="s">
        <v>80</v>
      </c>
    </row>
    <row r="102" spans="1:65" s="2" customFormat="1" ht="19.5">
      <c r="A102" s="35"/>
      <c r="B102" s="36"/>
      <c r="C102" s="37"/>
      <c r="D102" s="192" t="s">
        <v>161</v>
      </c>
      <c r="E102" s="37"/>
      <c r="F102" s="199" t="s">
        <v>403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161</v>
      </c>
      <c r="AU102" s="18" t="s">
        <v>80</v>
      </c>
    </row>
    <row r="103" spans="1:65" s="13" customFormat="1" ht="11.25">
      <c r="B103" s="200"/>
      <c r="C103" s="201"/>
      <c r="D103" s="192" t="s">
        <v>163</v>
      </c>
      <c r="E103" s="202" t="s">
        <v>19</v>
      </c>
      <c r="F103" s="203" t="s">
        <v>404</v>
      </c>
      <c r="G103" s="201"/>
      <c r="H103" s="204">
        <v>4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163</v>
      </c>
      <c r="AU103" s="210" t="s">
        <v>80</v>
      </c>
      <c r="AV103" s="13" t="s">
        <v>80</v>
      </c>
      <c r="AW103" s="13" t="s">
        <v>33</v>
      </c>
      <c r="AX103" s="13" t="s">
        <v>78</v>
      </c>
      <c r="AY103" s="210" t="s">
        <v>148</v>
      </c>
    </row>
    <row r="104" spans="1:65" s="2" customFormat="1" ht="16.5" customHeight="1">
      <c r="A104" s="35"/>
      <c r="B104" s="36"/>
      <c r="C104" s="179" t="s">
        <v>155</v>
      </c>
      <c r="D104" s="179" t="s">
        <v>150</v>
      </c>
      <c r="E104" s="180" t="s">
        <v>405</v>
      </c>
      <c r="F104" s="181" t="s">
        <v>406</v>
      </c>
      <c r="G104" s="182" t="s">
        <v>368</v>
      </c>
      <c r="H104" s="183">
        <v>300.60000000000002</v>
      </c>
      <c r="I104" s="184"/>
      <c r="J104" s="185">
        <f>ROUND(I104*H104,2)</f>
        <v>0</v>
      </c>
      <c r="K104" s="181" t="s">
        <v>154</v>
      </c>
      <c r="L104" s="40"/>
      <c r="M104" s="186" t="s">
        <v>19</v>
      </c>
      <c r="N104" s="187" t="s">
        <v>42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155</v>
      </c>
      <c r="AT104" s="190" t="s">
        <v>150</v>
      </c>
      <c r="AU104" s="190" t="s">
        <v>80</v>
      </c>
      <c r="AY104" s="18" t="s">
        <v>148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78</v>
      </c>
      <c r="BK104" s="191">
        <f>ROUND(I104*H104,2)</f>
        <v>0</v>
      </c>
      <c r="BL104" s="18" t="s">
        <v>155</v>
      </c>
      <c r="BM104" s="190" t="s">
        <v>407</v>
      </c>
    </row>
    <row r="105" spans="1:65" s="2" customFormat="1" ht="11.25">
      <c r="A105" s="35"/>
      <c r="B105" s="36"/>
      <c r="C105" s="37"/>
      <c r="D105" s="192" t="s">
        <v>157</v>
      </c>
      <c r="E105" s="37"/>
      <c r="F105" s="193" t="s">
        <v>408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157</v>
      </c>
      <c r="AU105" s="18" t="s">
        <v>80</v>
      </c>
    </row>
    <row r="106" spans="1:65" s="2" customFormat="1" ht="11.25">
      <c r="A106" s="35"/>
      <c r="B106" s="36"/>
      <c r="C106" s="37"/>
      <c r="D106" s="197" t="s">
        <v>159</v>
      </c>
      <c r="E106" s="37"/>
      <c r="F106" s="198" t="s">
        <v>409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159</v>
      </c>
      <c r="AU106" s="18" t="s">
        <v>80</v>
      </c>
    </row>
    <row r="107" spans="1:65" s="13" customFormat="1" ht="11.25">
      <c r="B107" s="200"/>
      <c r="C107" s="201"/>
      <c r="D107" s="192" t="s">
        <v>163</v>
      </c>
      <c r="E107" s="202" t="s">
        <v>19</v>
      </c>
      <c r="F107" s="203" t="s">
        <v>410</v>
      </c>
      <c r="G107" s="201"/>
      <c r="H107" s="204">
        <v>186.6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163</v>
      </c>
      <c r="AU107" s="210" t="s">
        <v>80</v>
      </c>
      <c r="AV107" s="13" t="s">
        <v>80</v>
      </c>
      <c r="AW107" s="13" t="s">
        <v>33</v>
      </c>
      <c r="AX107" s="13" t="s">
        <v>71</v>
      </c>
      <c r="AY107" s="210" t="s">
        <v>148</v>
      </c>
    </row>
    <row r="108" spans="1:65" s="13" customFormat="1" ht="11.25">
      <c r="B108" s="200"/>
      <c r="C108" s="201"/>
      <c r="D108" s="192" t="s">
        <v>163</v>
      </c>
      <c r="E108" s="202" t="s">
        <v>19</v>
      </c>
      <c r="F108" s="203" t="s">
        <v>411</v>
      </c>
      <c r="G108" s="201"/>
      <c r="H108" s="204">
        <v>113.25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163</v>
      </c>
      <c r="AU108" s="210" t="s">
        <v>80</v>
      </c>
      <c r="AV108" s="13" t="s">
        <v>80</v>
      </c>
      <c r="AW108" s="13" t="s">
        <v>33</v>
      </c>
      <c r="AX108" s="13" t="s">
        <v>71</v>
      </c>
      <c r="AY108" s="210" t="s">
        <v>148</v>
      </c>
    </row>
    <row r="109" spans="1:65" s="13" customFormat="1" ht="11.25">
      <c r="B109" s="200"/>
      <c r="C109" s="201"/>
      <c r="D109" s="192" t="s">
        <v>163</v>
      </c>
      <c r="E109" s="202" t="s">
        <v>19</v>
      </c>
      <c r="F109" s="203" t="s">
        <v>412</v>
      </c>
      <c r="G109" s="201"/>
      <c r="H109" s="204">
        <v>0.75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163</v>
      </c>
      <c r="AU109" s="210" t="s">
        <v>80</v>
      </c>
      <c r="AV109" s="13" t="s">
        <v>80</v>
      </c>
      <c r="AW109" s="13" t="s">
        <v>33</v>
      </c>
      <c r="AX109" s="13" t="s">
        <v>71</v>
      </c>
      <c r="AY109" s="210" t="s">
        <v>148</v>
      </c>
    </row>
    <row r="110" spans="1:65" s="14" customFormat="1" ht="11.25">
      <c r="B110" s="221"/>
      <c r="C110" s="222"/>
      <c r="D110" s="192" t="s">
        <v>163</v>
      </c>
      <c r="E110" s="223" t="s">
        <v>19</v>
      </c>
      <c r="F110" s="224" t="s">
        <v>263</v>
      </c>
      <c r="G110" s="222"/>
      <c r="H110" s="225">
        <v>300.60000000000002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163</v>
      </c>
      <c r="AU110" s="231" t="s">
        <v>80</v>
      </c>
      <c r="AV110" s="14" t="s">
        <v>155</v>
      </c>
      <c r="AW110" s="14" t="s">
        <v>33</v>
      </c>
      <c r="AX110" s="14" t="s">
        <v>78</v>
      </c>
      <c r="AY110" s="231" t="s">
        <v>148</v>
      </c>
    </row>
    <row r="111" spans="1:65" s="2" customFormat="1" ht="16.5" customHeight="1">
      <c r="A111" s="35"/>
      <c r="B111" s="36"/>
      <c r="C111" s="179" t="s">
        <v>185</v>
      </c>
      <c r="D111" s="179" t="s">
        <v>150</v>
      </c>
      <c r="E111" s="180" t="s">
        <v>413</v>
      </c>
      <c r="F111" s="181" t="s">
        <v>414</v>
      </c>
      <c r="G111" s="182" t="s">
        <v>368</v>
      </c>
      <c r="H111" s="183">
        <v>300.60000000000002</v>
      </c>
      <c r="I111" s="184"/>
      <c r="J111" s="185">
        <f>ROUND(I111*H111,2)</f>
        <v>0</v>
      </c>
      <c r="K111" s="181" t="s">
        <v>154</v>
      </c>
      <c r="L111" s="40"/>
      <c r="M111" s="186" t="s">
        <v>19</v>
      </c>
      <c r="N111" s="187" t="s">
        <v>42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155</v>
      </c>
      <c r="AT111" s="190" t="s">
        <v>150</v>
      </c>
      <c r="AU111" s="190" t="s">
        <v>80</v>
      </c>
      <c r="AY111" s="18" t="s">
        <v>148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78</v>
      </c>
      <c r="BK111" s="191">
        <f>ROUND(I111*H111,2)</f>
        <v>0</v>
      </c>
      <c r="BL111" s="18" t="s">
        <v>155</v>
      </c>
      <c r="BM111" s="190" t="s">
        <v>415</v>
      </c>
    </row>
    <row r="112" spans="1:65" s="2" customFormat="1" ht="11.25">
      <c r="A112" s="35"/>
      <c r="B112" s="36"/>
      <c r="C112" s="37"/>
      <c r="D112" s="192" t="s">
        <v>157</v>
      </c>
      <c r="E112" s="37"/>
      <c r="F112" s="193" t="s">
        <v>416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157</v>
      </c>
      <c r="AU112" s="18" t="s">
        <v>80</v>
      </c>
    </row>
    <row r="113" spans="1:65" s="2" customFormat="1" ht="11.25">
      <c r="A113" s="35"/>
      <c r="B113" s="36"/>
      <c r="C113" s="37"/>
      <c r="D113" s="197" t="s">
        <v>159</v>
      </c>
      <c r="E113" s="37"/>
      <c r="F113" s="198" t="s">
        <v>417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159</v>
      </c>
      <c r="AU113" s="18" t="s">
        <v>80</v>
      </c>
    </row>
    <row r="114" spans="1:65" s="2" customFormat="1" ht="16.5" customHeight="1">
      <c r="A114" s="35"/>
      <c r="B114" s="36"/>
      <c r="C114" s="179" t="s">
        <v>192</v>
      </c>
      <c r="D114" s="179" t="s">
        <v>150</v>
      </c>
      <c r="E114" s="180" t="s">
        <v>418</v>
      </c>
      <c r="F114" s="181" t="s">
        <v>419</v>
      </c>
      <c r="G114" s="182" t="s">
        <v>368</v>
      </c>
      <c r="H114" s="183">
        <v>3006</v>
      </c>
      <c r="I114" s="184"/>
      <c r="J114" s="185">
        <f>ROUND(I114*H114,2)</f>
        <v>0</v>
      </c>
      <c r="K114" s="181" t="s">
        <v>154</v>
      </c>
      <c r="L114" s="40"/>
      <c r="M114" s="186" t="s">
        <v>19</v>
      </c>
      <c r="N114" s="187" t="s">
        <v>42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155</v>
      </c>
      <c r="AT114" s="190" t="s">
        <v>150</v>
      </c>
      <c r="AU114" s="190" t="s">
        <v>80</v>
      </c>
      <c r="AY114" s="18" t="s">
        <v>148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78</v>
      </c>
      <c r="BK114" s="191">
        <f>ROUND(I114*H114,2)</f>
        <v>0</v>
      </c>
      <c r="BL114" s="18" t="s">
        <v>155</v>
      </c>
      <c r="BM114" s="190" t="s">
        <v>420</v>
      </c>
    </row>
    <row r="115" spans="1:65" s="2" customFormat="1" ht="11.25">
      <c r="A115" s="35"/>
      <c r="B115" s="36"/>
      <c r="C115" s="37"/>
      <c r="D115" s="192" t="s">
        <v>157</v>
      </c>
      <c r="E115" s="37"/>
      <c r="F115" s="193" t="s">
        <v>421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157</v>
      </c>
      <c r="AU115" s="18" t="s">
        <v>80</v>
      </c>
    </row>
    <row r="116" spans="1:65" s="2" customFormat="1" ht="11.25">
      <c r="A116" s="35"/>
      <c r="B116" s="36"/>
      <c r="C116" s="37"/>
      <c r="D116" s="197" t="s">
        <v>159</v>
      </c>
      <c r="E116" s="37"/>
      <c r="F116" s="198" t="s">
        <v>422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159</v>
      </c>
      <c r="AU116" s="18" t="s">
        <v>80</v>
      </c>
    </row>
    <row r="117" spans="1:65" s="13" customFormat="1" ht="11.25">
      <c r="B117" s="200"/>
      <c r="C117" s="201"/>
      <c r="D117" s="192" t="s">
        <v>163</v>
      </c>
      <c r="E117" s="202" t="s">
        <v>19</v>
      </c>
      <c r="F117" s="203" t="s">
        <v>423</v>
      </c>
      <c r="G117" s="201"/>
      <c r="H117" s="204">
        <v>3006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163</v>
      </c>
      <c r="AU117" s="210" t="s">
        <v>80</v>
      </c>
      <c r="AV117" s="13" t="s">
        <v>80</v>
      </c>
      <c r="AW117" s="13" t="s">
        <v>33</v>
      </c>
      <c r="AX117" s="13" t="s">
        <v>78</v>
      </c>
      <c r="AY117" s="210" t="s">
        <v>148</v>
      </c>
    </row>
    <row r="118" spans="1:65" s="2" customFormat="1" ht="16.5" customHeight="1">
      <c r="A118" s="35"/>
      <c r="B118" s="36"/>
      <c r="C118" s="179" t="s">
        <v>199</v>
      </c>
      <c r="D118" s="179" t="s">
        <v>150</v>
      </c>
      <c r="E118" s="180" t="s">
        <v>424</v>
      </c>
      <c r="F118" s="181" t="s">
        <v>425</v>
      </c>
      <c r="G118" s="182" t="s">
        <v>153</v>
      </c>
      <c r="H118" s="183">
        <v>4692</v>
      </c>
      <c r="I118" s="184"/>
      <c r="J118" s="185">
        <f>ROUND(I118*H118,2)</f>
        <v>0</v>
      </c>
      <c r="K118" s="181" t="s">
        <v>154</v>
      </c>
      <c r="L118" s="40"/>
      <c r="M118" s="186" t="s">
        <v>19</v>
      </c>
      <c r="N118" s="187" t="s">
        <v>42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155</v>
      </c>
      <c r="AT118" s="190" t="s">
        <v>150</v>
      </c>
      <c r="AU118" s="190" t="s">
        <v>80</v>
      </c>
      <c r="AY118" s="18" t="s">
        <v>148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78</v>
      </c>
      <c r="BK118" s="191">
        <f>ROUND(I118*H118,2)</f>
        <v>0</v>
      </c>
      <c r="BL118" s="18" t="s">
        <v>155</v>
      </c>
      <c r="BM118" s="190" t="s">
        <v>426</v>
      </c>
    </row>
    <row r="119" spans="1:65" s="2" customFormat="1" ht="11.25">
      <c r="A119" s="35"/>
      <c r="B119" s="36"/>
      <c r="C119" s="37"/>
      <c r="D119" s="192" t="s">
        <v>157</v>
      </c>
      <c r="E119" s="37"/>
      <c r="F119" s="193" t="s">
        <v>427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157</v>
      </c>
      <c r="AU119" s="18" t="s">
        <v>80</v>
      </c>
    </row>
    <row r="120" spans="1:65" s="2" customFormat="1" ht="11.25">
      <c r="A120" s="35"/>
      <c r="B120" s="36"/>
      <c r="C120" s="37"/>
      <c r="D120" s="197" t="s">
        <v>159</v>
      </c>
      <c r="E120" s="37"/>
      <c r="F120" s="198" t="s">
        <v>428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159</v>
      </c>
      <c r="AU120" s="18" t="s">
        <v>80</v>
      </c>
    </row>
    <row r="121" spans="1:65" s="2" customFormat="1" ht="19.5">
      <c r="A121" s="35"/>
      <c r="B121" s="36"/>
      <c r="C121" s="37"/>
      <c r="D121" s="192" t="s">
        <v>161</v>
      </c>
      <c r="E121" s="37"/>
      <c r="F121" s="199" t="s">
        <v>429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161</v>
      </c>
      <c r="AU121" s="18" t="s">
        <v>80</v>
      </c>
    </row>
    <row r="122" spans="1:65" s="15" customFormat="1" ht="11.25">
      <c r="B122" s="236"/>
      <c r="C122" s="237"/>
      <c r="D122" s="192" t="s">
        <v>163</v>
      </c>
      <c r="E122" s="238" t="s">
        <v>19</v>
      </c>
      <c r="F122" s="239" t="s">
        <v>430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163</v>
      </c>
      <c r="AU122" s="245" t="s">
        <v>80</v>
      </c>
      <c r="AV122" s="15" t="s">
        <v>78</v>
      </c>
      <c r="AW122" s="15" t="s">
        <v>33</v>
      </c>
      <c r="AX122" s="15" t="s">
        <v>71</v>
      </c>
      <c r="AY122" s="245" t="s">
        <v>148</v>
      </c>
    </row>
    <row r="123" spans="1:65" s="13" customFormat="1" ht="11.25">
      <c r="B123" s="200"/>
      <c r="C123" s="201"/>
      <c r="D123" s="192" t="s">
        <v>163</v>
      </c>
      <c r="E123" s="202" t="s">
        <v>19</v>
      </c>
      <c r="F123" s="203" t="s">
        <v>431</v>
      </c>
      <c r="G123" s="201"/>
      <c r="H123" s="204">
        <v>4692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163</v>
      </c>
      <c r="AU123" s="210" t="s">
        <v>80</v>
      </c>
      <c r="AV123" s="13" t="s">
        <v>80</v>
      </c>
      <c r="AW123" s="13" t="s">
        <v>33</v>
      </c>
      <c r="AX123" s="13" t="s">
        <v>78</v>
      </c>
      <c r="AY123" s="210" t="s">
        <v>148</v>
      </c>
    </row>
    <row r="124" spans="1:65" s="2" customFormat="1" ht="16.5" customHeight="1">
      <c r="A124" s="35"/>
      <c r="B124" s="36"/>
      <c r="C124" s="179" t="s">
        <v>204</v>
      </c>
      <c r="D124" s="179" t="s">
        <v>150</v>
      </c>
      <c r="E124" s="180" t="s">
        <v>432</v>
      </c>
      <c r="F124" s="181" t="s">
        <v>433</v>
      </c>
      <c r="G124" s="182" t="s">
        <v>167</v>
      </c>
      <c r="H124" s="183">
        <v>24</v>
      </c>
      <c r="I124" s="184"/>
      <c r="J124" s="185">
        <f>ROUND(I124*H124,2)</f>
        <v>0</v>
      </c>
      <c r="K124" s="181" t="s">
        <v>19</v>
      </c>
      <c r="L124" s="40"/>
      <c r="M124" s="186" t="s">
        <v>19</v>
      </c>
      <c r="N124" s="187" t="s">
        <v>42</v>
      </c>
      <c r="O124" s="6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0" t="s">
        <v>155</v>
      </c>
      <c r="AT124" s="190" t="s">
        <v>150</v>
      </c>
      <c r="AU124" s="190" t="s">
        <v>80</v>
      </c>
      <c r="AY124" s="18" t="s">
        <v>148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78</v>
      </c>
      <c r="BK124" s="191">
        <f>ROUND(I124*H124,2)</f>
        <v>0</v>
      </c>
      <c r="BL124" s="18" t="s">
        <v>155</v>
      </c>
      <c r="BM124" s="190" t="s">
        <v>434</v>
      </c>
    </row>
    <row r="125" spans="1:65" s="2" customFormat="1" ht="11.25">
      <c r="A125" s="35"/>
      <c r="B125" s="36"/>
      <c r="C125" s="37"/>
      <c r="D125" s="192" t="s">
        <v>157</v>
      </c>
      <c r="E125" s="37"/>
      <c r="F125" s="193" t="s">
        <v>433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157</v>
      </c>
      <c r="AU125" s="18" t="s">
        <v>80</v>
      </c>
    </row>
    <row r="126" spans="1:65" s="13" customFormat="1" ht="11.25">
      <c r="B126" s="200"/>
      <c r="C126" s="201"/>
      <c r="D126" s="192" t="s">
        <v>163</v>
      </c>
      <c r="E126" s="202" t="s">
        <v>19</v>
      </c>
      <c r="F126" s="203" t="s">
        <v>435</v>
      </c>
      <c r="G126" s="201"/>
      <c r="H126" s="204">
        <v>24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163</v>
      </c>
      <c r="AU126" s="210" t="s">
        <v>80</v>
      </c>
      <c r="AV126" s="13" t="s">
        <v>80</v>
      </c>
      <c r="AW126" s="13" t="s">
        <v>33</v>
      </c>
      <c r="AX126" s="13" t="s">
        <v>78</v>
      </c>
      <c r="AY126" s="210" t="s">
        <v>148</v>
      </c>
    </row>
    <row r="127" spans="1:65" s="2" customFormat="1" ht="16.5" customHeight="1">
      <c r="A127" s="35"/>
      <c r="B127" s="36"/>
      <c r="C127" s="179" t="s">
        <v>213</v>
      </c>
      <c r="D127" s="179" t="s">
        <v>150</v>
      </c>
      <c r="E127" s="180" t="s">
        <v>436</v>
      </c>
      <c r="F127" s="181" t="s">
        <v>437</v>
      </c>
      <c r="G127" s="182" t="s">
        <v>321</v>
      </c>
      <c r="H127" s="183">
        <v>19128</v>
      </c>
      <c r="I127" s="184"/>
      <c r="J127" s="185">
        <f>ROUND(I127*H127,2)</f>
        <v>0</v>
      </c>
      <c r="K127" s="181" t="s">
        <v>19</v>
      </c>
      <c r="L127" s="40"/>
      <c r="M127" s="186" t="s">
        <v>19</v>
      </c>
      <c r="N127" s="187" t="s">
        <v>42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155</v>
      </c>
      <c r="AT127" s="190" t="s">
        <v>150</v>
      </c>
      <c r="AU127" s="190" t="s">
        <v>80</v>
      </c>
      <c r="AY127" s="18" t="s">
        <v>148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78</v>
      </c>
      <c r="BK127" s="191">
        <f>ROUND(I127*H127,2)</f>
        <v>0</v>
      </c>
      <c r="BL127" s="18" t="s">
        <v>155</v>
      </c>
      <c r="BM127" s="190" t="s">
        <v>438</v>
      </c>
    </row>
    <row r="128" spans="1:65" s="2" customFormat="1" ht="11.25">
      <c r="A128" s="35"/>
      <c r="B128" s="36"/>
      <c r="C128" s="37"/>
      <c r="D128" s="192" t="s">
        <v>157</v>
      </c>
      <c r="E128" s="37"/>
      <c r="F128" s="193" t="s">
        <v>437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157</v>
      </c>
      <c r="AU128" s="18" t="s">
        <v>80</v>
      </c>
    </row>
    <row r="129" spans="1:65" s="2" customFormat="1" ht="19.5">
      <c r="A129" s="35"/>
      <c r="B129" s="36"/>
      <c r="C129" s="37"/>
      <c r="D129" s="192" t="s">
        <v>161</v>
      </c>
      <c r="E129" s="37"/>
      <c r="F129" s="199" t="s">
        <v>439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161</v>
      </c>
      <c r="AU129" s="18" t="s">
        <v>80</v>
      </c>
    </row>
    <row r="130" spans="1:65" s="13" customFormat="1" ht="11.25">
      <c r="B130" s="200"/>
      <c r="C130" s="201"/>
      <c r="D130" s="192" t="s">
        <v>163</v>
      </c>
      <c r="E130" s="202" t="s">
        <v>19</v>
      </c>
      <c r="F130" s="203" t="s">
        <v>440</v>
      </c>
      <c r="G130" s="201"/>
      <c r="H130" s="204">
        <v>19128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163</v>
      </c>
      <c r="AU130" s="210" t="s">
        <v>80</v>
      </c>
      <c r="AV130" s="13" t="s">
        <v>80</v>
      </c>
      <c r="AW130" s="13" t="s">
        <v>33</v>
      </c>
      <c r="AX130" s="13" t="s">
        <v>78</v>
      </c>
      <c r="AY130" s="210" t="s">
        <v>148</v>
      </c>
    </row>
    <row r="131" spans="1:65" s="2" customFormat="1" ht="16.5" customHeight="1">
      <c r="A131" s="35"/>
      <c r="B131" s="36"/>
      <c r="C131" s="179" t="s">
        <v>219</v>
      </c>
      <c r="D131" s="179" t="s">
        <v>150</v>
      </c>
      <c r="E131" s="180" t="s">
        <v>441</v>
      </c>
      <c r="F131" s="181" t="s">
        <v>442</v>
      </c>
      <c r="G131" s="182" t="s">
        <v>167</v>
      </c>
      <c r="H131" s="183">
        <v>1244</v>
      </c>
      <c r="I131" s="184"/>
      <c r="J131" s="185">
        <f>ROUND(I131*H131,2)</f>
        <v>0</v>
      </c>
      <c r="K131" s="181" t="s">
        <v>19</v>
      </c>
      <c r="L131" s="40"/>
      <c r="M131" s="186" t="s">
        <v>19</v>
      </c>
      <c r="N131" s="187" t="s">
        <v>42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155</v>
      </c>
      <c r="AT131" s="190" t="s">
        <v>150</v>
      </c>
      <c r="AU131" s="190" t="s">
        <v>80</v>
      </c>
      <c r="AY131" s="18" t="s">
        <v>148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78</v>
      </c>
      <c r="BK131" s="191">
        <f>ROUND(I131*H131,2)</f>
        <v>0</v>
      </c>
      <c r="BL131" s="18" t="s">
        <v>155</v>
      </c>
      <c r="BM131" s="190" t="s">
        <v>443</v>
      </c>
    </row>
    <row r="132" spans="1:65" s="2" customFormat="1" ht="11.25">
      <c r="A132" s="35"/>
      <c r="B132" s="36"/>
      <c r="C132" s="37"/>
      <c r="D132" s="192" t="s">
        <v>157</v>
      </c>
      <c r="E132" s="37"/>
      <c r="F132" s="193" t="s">
        <v>442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157</v>
      </c>
      <c r="AU132" s="18" t="s">
        <v>80</v>
      </c>
    </row>
    <row r="133" spans="1:65" s="2" customFormat="1" ht="19.5">
      <c r="A133" s="35"/>
      <c r="B133" s="36"/>
      <c r="C133" s="37"/>
      <c r="D133" s="192" t="s">
        <v>161</v>
      </c>
      <c r="E133" s="37"/>
      <c r="F133" s="199" t="s">
        <v>444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161</v>
      </c>
      <c r="AU133" s="18" t="s">
        <v>80</v>
      </c>
    </row>
    <row r="134" spans="1:65" s="13" customFormat="1" ht="11.25">
      <c r="B134" s="200"/>
      <c r="C134" s="201"/>
      <c r="D134" s="192" t="s">
        <v>163</v>
      </c>
      <c r="E134" s="202" t="s">
        <v>19</v>
      </c>
      <c r="F134" s="203" t="s">
        <v>445</v>
      </c>
      <c r="G134" s="201"/>
      <c r="H134" s="204">
        <v>1244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163</v>
      </c>
      <c r="AU134" s="210" t="s">
        <v>80</v>
      </c>
      <c r="AV134" s="13" t="s">
        <v>80</v>
      </c>
      <c r="AW134" s="13" t="s">
        <v>33</v>
      </c>
      <c r="AX134" s="13" t="s">
        <v>78</v>
      </c>
      <c r="AY134" s="210" t="s">
        <v>148</v>
      </c>
    </row>
    <row r="135" spans="1:65" s="2" customFormat="1" ht="16.5" customHeight="1">
      <c r="A135" s="35"/>
      <c r="B135" s="36"/>
      <c r="C135" s="179" t="s">
        <v>227</v>
      </c>
      <c r="D135" s="179" t="s">
        <v>150</v>
      </c>
      <c r="E135" s="180" t="s">
        <v>446</v>
      </c>
      <c r="F135" s="181" t="s">
        <v>447</v>
      </c>
      <c r="G135" s="182" t="s">
        <v>153</v>
      </c>
      <c r="H135" s="183">
        <v>552.4</v>
      </c>
      <c r="I135" s="184"/>
      <c r="J135" s="185">
        <f>ROUND(I135*H135,2)</f>
        <v>0</v>
      </c>
      <c r="K135" s="181" t="s">
        <v>154</v>
      </c>
      <c r="L135" s="40"/>
      <c r="M135" s="186" t="s">
        <v>19</v>
      </c>
      <c r="N135" s="187" t="s">
        <v>42</v>
      </c>
      <c r="O135" s="6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155</v>
      </c>
      <c r="AT135" s="190" t="s">
        <v>150</v>
      </c>
      <c r="AU135" s="190" t="s">
        <v>80</v>
      </c>
      <c r="AY135" s="18" t="s">
        <v>148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78</v>
      </c>
      <c r="BK135" s="191">
        <f>ROUND(I135*H135,2)</f>
        <v>0</v>
      </c>
      <c r="BL135" s="18" t="s">
        <v>155</v>
      </c>
      <c r="BM135" s="190" t="s">
        <v>448</v>
      </c>
    </row>
    <row r="136" spans="1:65" s="2" customFormat="1" ht="11.25">
      <c r="A136" s="35"/>
      <c r="B136" s="36"/>
      <c r="C136" s="37"/>
      <c r="D136" s="192" t="s">
        <v>157</v>
      </c>
      <c r="E136" s="37"/>
      <c r="F136" s="193" t="s">
        <v>449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157</v>
      </c>
      <c r="AU136" s="18" t="s">
        <v>80</v>
      </c>
    </row>
    <row r="137" spans="1:65" s="2" customFormat="1" ht="11.25">
      <c r="A137" s="35"/>
      <c r="B137" s="36"/>
      <c r="C137" s="37"/>
      <c r="D137" s="197" t="s">
        <v>159</v>
      </c>
      <c r="E137" s="37"/>
      <c r="F137" s="198" t="s">
        <v>450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159</v>
      </c>
      <c r="AU137" s="18" t="s">
        <v>80</v>
      </c>
    </row>
    <row r="138" spans="1:65" s="2" customFormat="1" ht="29.25">
      <c r="A138" s="35"/>
      <c r="B138" s="36"/>
      <c r="C138" s="37"/>
      <c r="D138" s="192" t="s">
        <v>161</v>
      </c>
      <c r="E138" s="37"/>
      <c r="F138" s="199" t="s">
        <v>451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161</v>
      </c>
      <c r="AU138" s="18" t="s">
        <v>80</v>
      </c>
    </row>
    <row r="139" spans="1:65" s="13" customFormat="1" ht="11.25">
      <c r="B139" s="200"/>
      <c r="C139" s="201"/>
      <c r="D139" s="192" t="s">
        <v>163</v>
      </c>
      <c r="E139" s="202" t="s">
        <v>19</v>
      </c>
      <c r="F139" s="203" t="s">
        <v>364</v>
      </c>
      <c r="G139" s="201"/>
      <c r="H139" s="204">
        <v>552.4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163</v>
      </c>
      <c r="AU139" s="210" t="s">
        <v>80</v>
      </c>
      <c r="AV139" s="13" t="s">
        <v>80</v>
      </c>
      <c r="AW139" s="13" t="s">
        <v>33</v>
      </c>
      <c r="AX139" s="13" t="s">
        <v>78</v>
      </c>
      <c r="AY139" s="210" t="s">
        <v>148</v>
      </c>
    </row>
    <row r="140" spans="1:65" s="2" customFormat="1" ht="16.5" customHeight="1">
      <c r="A140" s="35"/>
      <c r="B140" s="36"/>
      <c r="C140" s="211" t="s">
        <v>234</v>
      </c>
      <c r="D140" s="211" t="s">
        <v>200</v>
      </c>
      <c r="E140" s="212" t="s">
        <v>366</v>
      </c>
      <c r="F140" s="213" t="s">
        <v>367</v>
      </c>
      <c r="G140" s="214" t="s">
        <v>368</v>
      </c>
      <c r="H140" s="215">
        <v>27.6</v>
      </c>
      <c r="I140" s="216"/>
      <c r="J140" s="217">
        <f>ROUND(I140*H140,2)</f>
        <v>0</v>
      </c>
      <c r="K140" s="213" t="s">
        <v>19</v>
      </c>
      <c r="L140" s="218"/>
      <c r="M140" s="219" t="s">
        <v>19</v>
      </c>
      <c r="N140" s="220" t="s">
        <v>42</v>
      </c>
      <c r="O140" s="65"/>
      <c r="P140" s="188">
        <f>O140*H140</f>
        <v>0</v>
      </c>
      <c r="Q140" s="188">
        <v>0.25</v>
      </c>
      <c r="R140" s="188">
        <f>Q140*H140</f>
        <v>6.9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204</v>
      </c>
      <c r="AT140" s="190" t="s">
        <v>200</v>
      </c>
      <c r="AU140" s="190" t="s">
        <v>80</v>
      </c>
      <c r="AY140" s="18" t="s">
        <v>148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78</v>
      </c>
      <c r="BK140" s="191">
        <f>ROUND(I140*H140,2)</f>
        <v>0</v>
      </c>
      <c r="BL140" s="18" t="s">
        <v>155</v>
      </c>
      <c r="BM140" s="190" t="s">
        <v>452</v>
      </c>
    </row>
    <row r="141" spans="1:65" s="2" customFormat="1" ht="11.25">
      <c r="A141" s="35"/>
      <c r="B141" s="36"/>
      <c r="C141" s="37"/>
      <c r="D141" s="192" t="s">
        <v>157</v>
      </c>
      <c r="E141" s="37"/>
      <c r="F141" s="193" t="s">
        <v>367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157</v>
      </c>
      <c r="AU141" s="18" t="s">
        <v>80</v>
      </c>
    </row>
    <row r="142" spans="1:65" s="2" customFormat="1" ht="29.25">
      <c r="A142" s="35"/>
      <c r="B142" s="36"/>
      <c r="C142" s="37"/>
      <c r="D142" s="192" t="s">
        <v>161</v>
      </c>
      <c r="E142" s="37"/>
      <c r="F142" s="199" t="s">
        <v>453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161</v>
      </c>
      <c r="AU142" s="18" t="s">
        <v>80</v>
      </c>
    </row>
    <row r="143" spans="1:65" s="13" customFormat="1" ht="11.25">
      <c r="B143" s="200"/>
      <c r="C143" s="201"/>
      <c r="D143" s="192" t="s">
        <v>163</v>
      </c>
      <c r="E143" s="202" t="s">
        <v>19</v>
      </c>
      <c r="F143" s="203" t="s">
        <v>454</v>
      </c>
      <c r="G143" s="201"/>
      <c r="H143" s="204">
        <v>27.6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163</v>
      </c>
      <c r="AU143" s="210" t="s">
        <v>80</v>
      </c>
      <c r="AV143" s="13" t="s">
        <v>80</v>
      </c>
      <c r="AW143" s="13" t="s">
        <v>33</v>
      </c>
      <c r="AX143" s="13" t="s">
        <v>78</v>
      </c>
      <c r="AY143" s="210" t="s">
        <v>148</v>
      </c>
    </row>
    <row r="144" spans="1:65" s="12" customFormat="1" ht="22.9" customHeight="1">
      <c r="B144" s="163"/>
      <c r="C144" s="164"/>
      <c r="D144" s="165" t="s">
        <v>70</v>
      </c>
      <c r="E144" s="177" t="s">
        <v>378</v>
      </c>
      <c r="F144" s="177" t="s">
        <v>379</v>
      </c>
      <c r="G144" s="164"/>
      <c r="H144" s="164"/>
      <c r="I144" s="167"/>
      <c r="J144" s="178">
        <f>BK144</f>
        <v>0</v>
      </c>
      <c r="K144" s="164"/>
      <c r="L144" s="169"/>
      <c r="M144" s="170"/>
      <c r="N144" s="171"/>
      <c r="O144" s="171"/>
      <c r="P144" s="172">
        <f>SUM(P145:P147)</f>
        <v>0</v>
      </c>
      <c r="Q144" s="171"/>
      <c r="R144" s="172">
        <f>SUM(R145:R147)</f>
        <v>0</v>
      </c>
      <c r="S144" s="171"/>
      <c r="T144" s="173">
        <f>SUM(T145:T147)</f>
        <v>0</v>
      </c>
      <c r="AR144" s="174" t="s">
        <v>78</v>
      </c>
      <c r="AT144" s="175" t="s">
        <v>70</v>
      </c>
      <c r="AU144" s="175" t="s">
        <v>78</v>
      </c>
      <c r="AY144" s="174" t="s">
        <v>148</v>
      </c>
      <c r="BK144" s="176">
        <f>SUM(BK145:BK147)</f>
        <v>0</v>
      </c>
    </row>
    <row r="145" spans="1:65" s="2" customFormat="1" ht="16.5" customHeight="1">
      <c r="A145" s="35"/>
      <c r="B145" s="36"/>
      <c r="C145" s="179" t="s">
        <v>242</v>
      </c>
      <c r="D145" s="179" t="s">
        <v>150</v>
      </c>
      <c r="E145" s="180" t="s">
        <v>381</v>
      </c>
      <c r="F145" s="181" t="s">
        <v>382</v>
      </c>
      <c r="G145" s="182" t="s">
        <v>383</v>
      </c>
      <c r="H145" s="183">
        <v>7</v>
      </c>
      <c r="I145" s="184"/>
      <c r="J145" s="185">
        <f>ROUND(I145*H145,2)</f>
        <v>0</v>
      </c>
      <c r="K145" s="181" t="s">
        <v>154</v>
      </c>
      <c r="L145" s="40"/>
      <c r="M145" s="186" t="s">
        <v>19</v>
      </c>
      <c r="N145" s="187" t="s">
        <v>42</v>
      </c>
      <c r="O145" s="6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155</v>
      </c>
      <c r="AT145" s="190" t="s">
        <v>150</v>
      </c>
      <c r="AU145" s="190" t="s">
        <v>80</v>
      </c>
      <c r="AY145" s="18" t="s">
        <v>148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78</v>
      </c>
      <c r="BK145" s="191">
        <f>ROUND(I145*H145,2)</f>
        <v>0</v>
      </c>
      <c r="BL145" s="18" t="s">
        <v>155</v>
      </c>
      <c r="BM145" s="190" t="s">
        <v>455</v>
      </c>
    </row>
    <row r="146" spans="1:65" s="2" customFormat="1" ht="11.25">
      <c r="A146" s="35"/>
      <c r="B146" s="36"/>
      <c r="C146" s="37"/>
      <c r="D146" s="192" t="s">
        <v>157</v>
      </c>
      <c r="E146" s="37"/>
      <c r="F146" s="193" t="s">
        <v>385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157</v>
      </c>
      <c r="AU146" s="18" t="s">
        <v>80</v>
      </c>
    </row>
    <row r="147" spans="1:65" s="2" customFormat="1" ht="11.25">
      <c r="A147" s="35"/>
      <c r="B147" s="36"/>
      <c r="C147" s="37"/>
      <c r="D147" s="197" t="s">
        <v>159</v>
      </c>
      <c r="E147" s="37"/>
      <c r="F147" s="198" t="s">
        <v>386</v>
      </c>
      <c r="G147" s="37"/>
      <c r="H147" s="37"/>
      <c r="I147" s="194"/>
      <c r="J147" s="37"/>
      <c r="K147" s="37"/>
      <c r="L147" s="40"/>
      <c r="M147" s="232"/>
      <c r="N147" s="233"/>
      <c r="O147" s="234"/>
      <c r="P147" s="234"/>
      <c r="Q147" s="234"/>
      <c r="R147" s="234"/>
      <c r="S147" s="234"/>
      <c r="T147" s="2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159</v>
      </c>
      <c r="AU147" s="18" t="s">
        <v>80</v>
      </c>
    </row>
    <row r="148" spans="1:65" s="2" customFormat="1" ht="6.95" customHeight="1">
      <c r="A148" s="35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0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algorithmName="SHA-512" hashValue="CdZu+vZ4VgFMYXt74XjsYwH8G27pB7qsZ2wqQrLBFb1olKerYVTRl91NlimEl68nIUyDblkuL2OiDogHYcLslA==" saltValue="EtnNH4RV9h1Xt/CCARaCcMS3iN56WNtlZqyLY4meXr4pLASc4MgahSy8L89jpQY3J7+9E3zE4BiNMydNE8kYxw==" spinCount="100000" sheet="1" objects="1" scenarios="1" formatColumns="0" formatRows="0" autoFilter="0"/>
  <autoFilter ref="C87:K14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6" r:id="rId1"/>
    <hyperlink ref="F101" r:id="rId2"/>
    <hyperlink ref="F106" r:id="rId3"/>
    <hyperlink ref="F113" r:id="rId4"/>
    <hyperlink ref="F116" r:id="rId5"/>
    <hyperlink ref="F120" r:id="rId6"/>
    <hyperlink ref="F137" r:id="rId7"/>
    <hyperlink ref="F147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6"/>
  <sheetViews>
    <sheetView showGridLines="0" tabSelected="1" topLeftCell="A67" workbookViewId="0">
      <selection activeCell="I99" sqref="I9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Velký Borek - větrolam podél cesty HPC2</v>
      </c>
      <c r="F7" s="372"/>
      <c r="G7" s="372"/>
      <c r="H7" s="372"/>
      <c r="L7" s="21"/>
    </row>
    <row r="8" spans="1:46" s="1" customFormat="1" ht="12" customHeight="1">
      <c r="B8" s="21"/>
      <c r="D8" s="113" t="s">
        <v>120</v>
      </c>
      <c r="L8" s="21"/>
    </row>
    <row r="9" spans="1:46" s="2" customFormat="1" ht="16.5" customHeight="1">
      <c r="A9" s="35"/>
      <c r="B9" s="40"/>
      <c r="C9" s="35"/>
      <c r="D9" s="35"/>
      <c r="E9" s="371" t="s">
        <v>121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456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124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125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125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ROUND((SUM(BE88:BE155)),  2)</f>
        <v>0</v>
      </c>
      <c r="G35" s="35"/>
      <c r="H35" s="35"/>
      <c r="I35" s="125">
        <v>0.21</v>
      </c>
      <c r="J35" s="124">
        <f>ROUND(((SUM(BE88:BE155))*I35),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ROUND((SUM(BF88:BF155)),  2)</f>
        <v>0</v>
      </c>
      <c r="G36" s="35"/>
      <c r="H36" s="35"/>
      <c r="I36" s="125">
        <v>0.15</v>
      </c>
      <c r="J36" s="124">
        <f>ROUND(((SUM(BF88:BF155))*I36),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ROUND((SUM(BG88:BG155)),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ROUND((SUM(BH88:BH155)),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ROUND((SUM(BI88:BI155)),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Velký Borek - větrolam podél cesty HPC2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121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SO-01.3 - Vegetační úpravy - následná péče ve 2.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127</v>
      </c>
      <c r="D61" s="138"/>
      <c r="E61" s="138"/>
      <c r="F61" s="138"/>
      <c r="G61" s="138"/>
      <c r="H61" s="138"/>
      <c r="I61" s="138"/>
      <c r="J61" s="139" t="s">
        <v>128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129</v>
      </c>
    </row>
    <row r="64" spans="1:47" s="9" customFormat="1" ht="24.95" customHeight="1">
      <c r="B64" s="141"/>
      <c r="C64" s="142"/>
      <c r="D64" s="143" t="s">
        <v>130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131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132</v>
      </c>
      <c r="E66" s="149"/>
      <c r="F66" s="149"/>
      <c r="G66" s="149"/>
      <c r="H66" s="149"/>
      <c r="I66" s="149"/>
      <c r="J66" s="150">
        <f>J152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133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Velký Borek - větrolam podél cesty HPC2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120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121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122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SO-01.3 - Vegetační úpravy - následná péče ve 2. roce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134</v>
      </c>
      <c r="D87" s="155" t="s">
        <v>56</v>
      </c>
      <c r="E87" s="155" t="s">
        <v>52</v>
      </c>
      <c r="F87" s="155" t="s">
        <v>53</v>
      </c>
      <c r="G87" s="155" t="s">
        <v>135</v>
      </c>
      <c r="H87" s="155" t="s">
        <v>136</v>
      </c>
      <c r="I87" s="155" t="s">
        <v>137</v>
      </c>
      <c r="J87" s="155" t="s">
        <v>128</v>
      </c>
      <c r="K87" s="156" t="s">
        <v>138</v>
      </c>
      <c r="L87" s="157"/>
      <c r="M87" s="69" t="s">
        <v>19</v>
      </c>
      <c r="N87" s="70" t="s">
        <v>41</v>
      </c>
      <c r="O87" s="70" t="s">
        <v>139</v>
      </c>
      <c r="P87" s="70" t="s">
        <v>140</v>
      </c>
      <c r="Q87" s="70" t="s">
        <v>141</v>
      </c>
      <c r="R87" s="70" t="s">
        <v>142</v>
      </c>
      <c r="S87" s="70" t="s">
        <v>143</v>
      </c>
      <c r="T87" s="71" t="s">
        <v>144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145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7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129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146</v>
      </c>
      <c r="F89" s="166" t="s">
        <v>147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P90+P152</f>
        <v>0</v>
      </c>
      <c r="Q89" s="171"/>
      <c r="R89" s="172">
        <f>R90+R152</f>
        <v>7</v>
      </c>
      <c r="S89" s="171"/>
      <c r="T89" s="173">
        <f>T90+T152</f>
        <v>0</v>
      </c>
      <c r="AR89" s="174" t="s">
        <v>78</v>
      </c>
      <c r="AT89" s="175" t="s">
        <v>70</v>
      </c>
      <c r="AU89" s="175" t="s">
        <v>71</v>
      </c>
      <c r="AY89" s="174" t="s">
        <v>148</v>
      </c>
      <c r="BK89" s="176">
        <f>BK90+BK152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149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SUM(P91:P151)</f>
        <v>0</v>
      </c>
      <c r="Q90" s="171"/>
      <c r="R90" s="172">
        <f>SUM(R91:R151)</f>
        <v>7</v>
      </c>
      <c r="S90" s="171"/>
      <c r="T90" s="173">
        <f>SUM(T91:T151)</f>
        <v>0</v>
      </c>
      <c r="AR90" s="174" t="s">
        <v>78</v>
      </c>
      <c r="AT90" s="175" t="s">
        <v>70</v>
      </c>
      <c r="AU90" s="175" t="s">
        <v>78</v>
      </c>
      <c r="AY90" s="174" t="s">
        <v>148</v>
      </c>
      <c r="BK90" s="176">
        <f>SUM(BK91:BK151)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150</v>
      </c>
      <c r="E91" s="180" t="s">
        <v>388</v>
      </c>
      <c r="F91" s="181" t="s">
        <v>389</v>
      </c>
      <c r="G91" s="182" t="s">
        <v>167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0.1</v>
      </c>
      <c r="R91" s="188">
        <f>Q91*H91</f>
        <v>0.1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155</v>
      </c>
      <c r="AT91" s="190" t="s">
        <v>150</v>
      </c>
      <c r="AU91" s="190" t="s">
        <v>80</v>
      </c>
      <c r="AY91" s="18" t="s">
        <v>148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155</v>
      </c>
      <c r="BM91" s="190" t="s">
        <v>457</v>
      </c>
    </row>
    <row r="92" spans="1:65" s="2" customFormat="1" ht="11.25">
      <c r="A92" s="35"/>
      <c r="B92" s="36"/>
      <c r="C92" s="37"/>
      <c r="D92" s="192" t="s">
        <v>157</v>
      </c>
      <c r="E92" s="37"/>
      <c r="F92" s="193" t="s">
        <v>389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157</v>
      </c>
      <c r="AU92" s="18" t="s">
        <v>80</v>
      </c>
    </row>
    <row r="93" spans="1:65" s="2" customFormat="1" ht="68.25">
      <c r="A93" s="35"/>
      <c r="B93" s="36"/>
      <c r="C93" s="37"/>
      <c r="D93" s="192" t="s">
        <v>161</v>
      </c>
      <c r="E93" s="37"/>
      <c r="F93" s="199" t="s">
        <v>391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161</v>
      </c>
      <c r="AU93" s="18" t="s">
        <v>80</v>
      </c>
    </row>
    <row r="94" spans="1:65" s="2" customFormat="1" ht="16.5" customHeight="1">
      <c r="A94" s="35"/>
      <c r="B94" s="36"/>
      <c r="C94" s="179" t="s">
        <v>80</v>
      </c>
      <c r="D94" s="179" t="s">
        <v>150</v>
      </c>
      <c r="E94" s="180" t="s">
        <v>392</v>
      </c>
      <c r="F94" s="181" t="s">
        <v>393</v>
      </c>
      <c r="G94" s="182" t="s">
        <v>174</v>
      </c>
      <c r="H94" s="183">
        <v>1.9139999999999999</v>
      </c>
      <c r="I94" s="184"/>
      <c r="J94" s="185">
        <f>ROUND(I94*H94,2)</f>
        <v>0</v>
      </c>
      <c r="K94" s="181" t="s">
        <v>154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155</v>
      </c>
      <c r="AT94" s="190" t="s">
        <v>150</v>
      </c>
      <c r="AU94" s="190" t="s">
        <v>80</v>
      </c>
      <c r="AY94" s="18" t="s">
        <v>148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155</v>
      </c>
      <c r="BM94" s="190" t="s">
        <v>394</v>
      </c>
    </row>
    <row r="95" spans="1:65" s="2" customFormat="1" ht="11.25">
      <c r="A95" s="35"/>
      <c r="B95" s="36"/>
      <c r="C95" s="37"/>
      <c r="D95" s="192" t="s">
        <v>157</v>
      </c>
      <c r="E95" s="37"/>
      <c r="F95" s="193" t="s">
        <v>393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157</v>
      </c>
      <c r="AU95" s="18" t="s">
        <v>80</v>
      </c>
    </row>
    <row r="96" spans="1:65" s="2" customFormat="1" ht="11.25">
      <c r="A96" s="35"/>
      <c r="B96" s="36"/>
      <c r="C96" s="37"/>
      <c r="D96" s="197" t="s">
        <v>159</v>
      </c>
      <c r="E96" s="37"/>
      <c r="F96" s="198" t="s">
        <v>395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159</v>
      </c>
      <c r="AU96" s="18" t="s">
        <v>80</v>
      </c>
    </row>
    <row r="97" spans="1:65" s="2" customFormat="1" ht="19.5">
      <c r="A97" s="35"/>
      <c r="B97" s="36"/>
      <c r="C97" s="37"/>
      <c r="D97" s="192" t="s">
        <v>161</v>
      </c>
      <c r="E97" s="37"/>
      <c r="F97" s="199" t="s">
        <v>458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161</v>
      </c>
      <c r="AU97" s="18" t="s">
        <v>80</v>
      </c>
    </row>
    <row r="98" spans="1:65" s="13" customFormat="1" ht="11.25">
      <c r="B98" s="200"/>
      <c r="C98" s="201"/>
      <c r="D98" s="192" t="s">
        <v>163</v>
      </c>
      <c r="E98" s="202" t="s">
        <v>19</v>
      </c>
      <c r="F98" s="203" t="s">
        <v>459</v>
      </c>
      <c r="G98" s="201"/>
      <c r="H98" s="204">
        <v>1.9139999999999999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163</v>
      </c>
      <c r="AU98" s="210" t="s">
        <v>80</v>
      </c>
      <c r="AV98" s="13" t="s">
        <v>80</v>
      </c>
      <c r="AW98" s="13" t="s">
        <v>33</v>
      </c>
      <c r="AX98" s="13" t="s">
        <v>78</v>
      </c>
      <c r="AY98" s="210" t="s">
        <v>148</v>
      </c>
    </row>
    <row r="99" spans="1:65" s="2" customFormat="1" ht="21.75" customHeight="1">
      <c r="A99" s="35"/>
      <c r="B99" s="36"/>
      <c r="C99" s="179" t="s">
        <v>171</v>
      </c>
      <c r="D99" s="179" t="s">
        <v>150</v>
      </c>
      <c r="E99" s="180" t="s">
        <v>398</v>
      </c>
      <c r="F99" s="181" t="s">
        <v>399</v>
      </c>
      <c r="G99" s="182" t="s">
        <v>153</v>
      </c>
      <c r="H99" s="183">
        <v>4</v>
      </c>
      <c r="I99" s="184"/>
      <c r="J99" s="185">
        <f>ROUND(I99*H99,2)</f>
        <v>0</v>
      </c>
      <c r="K99" s="181" t="s">
        <v>154</v>
      </c>
      <c r="L99" s="40"/>
      <c r="M99" s="186" t="s">
        <v>19</v>
      </c>
      <c r="N99" s="187" t="s">
        <v>42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155</v>
      </c>
      <c r="AT99" s="190" t="s">
        <v>150</v>
      </c>
      <c r="AU99" s="190" t="s">
        <v>80</v>
      </c>
      <c r="AY99" s="18" t="s">
        <v>148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78</v>
      </c>
      <c r="BK99" s="191">
        <f>ROUND(I99*H99,2)</f>
        <v>0</v>
      </c>
      <c r="BL99" s="18" t="s">
        <v>155</v>
      </c>
      <c r="BM99" s="190" t="s">
        <v>400</v>
      </c>
    </row>
    <row r="100" spans="1:65" s="2" customFormat="1" ht="11.25">
      <c r="A100" s="35"/>
      <c r="B100" s="36"/>
      <c r="C100" s="37"/>
      <c r="D100" s="192" t="s">
        <v>157</v>
      </c>
      <c r="E100" s="37"/>
      <c r="F100" s="193" t="s">
        <v>401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157</v>
      </c>
      <c r="AU100" s="18" t="s">
        <v>80</v>
      </c>
    </row>
    <row r="101" spans="1:65" s="2" customFormat="1" ht="11.25">
      <c r="A101" s="35"/>
      <c r="B101" s="36"/>
      <c r="C101" s="37"/>
      <c r="D101" s="197" t="s">
        <v>159</v>
      </c>
      <c r="E101" s="37"/>
      <c r="F101" s="198" t="s">
        <v>402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159</v>
      </c>
      <c r="AU101" s="18" t="s">
        <v>80</v>
      </c>
    </row>
    <row r="102" spans="1:65" s="2" customFormat="1" ht="19.5">
      <c r="A102" s="35"/>
      <c r="B102" s="36"/>
      <c r="C102" s="37"/>
      <c r="D102" s="192" t="s">
        <v>161</v>
      </c>
      <c r="E102" s="37"/>
      <c r="F102" s="199" t="s">
        <v>403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161</v>
      </c>
      <c r="AU102" s="18" t="s">
        <v>80</v>
      </c>
    </row>
    <row r="103" spans="1:65" s="13" customFormat="1" ht="11.25">
      <c r="B103" s="200"/>
      <c r="C103" s="201"/>
      <c r="D103" s="192" t="s">
        <v>163</v>
      </c>
      <c r="E103" s="202" t="s">
        <v>19</v>
      </c>
      <c r="F103" s="203" t="s">
        <v>404</v>
      </c>
      <c r="G103" s="201"/>
      <c r="H103" s="204">
        <v>4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163</v>
      </c>
      <c r="AU103" s="210" t="s">
        <v>80</v>
      </c>
      <c r="AV103" s="13" t="s">
        <v>80</v>
      </c>
      <c r="AW103" s="13" t="s">
        <v>33</v>
      </c>
      <c r="AX103" s="13" t="s">
        <v>78</v>
      </c>
      <c r="AY103" s="210" t="s">
        <v>148</v>
      </c>
    </row>
    <row r="104" spans="1:65" s="2" customFormat="1" ht="16.5" customHeight="1">
      <c r="A104" s="35"/>
      <c r="B104" s="36"/>
      <c r="C104" s="179" t="s">
        <v>155</v>
      </c>
      <c r="D104" s="179" t="s">
        <v>150</v>
      </c>
      <c r="E104" s="180" t="s">
        <v>405</v>
      </c>
      <c r="F104" s="181" t="s">
        <v>406</v>
      </c>
      <c r="G104" s="182" t="s">
        <v>368</v>
      </c>
      <c r="H104" s="183">
        <v>300.60000000000002</v>
      </c>
      <c r="I104" s="184"/>
      <c r="J104" s="185">
        <f>ROUND(I104*H104,2)</f>
        <v>0</v>
      </c>
      <c r="K104" s="181" t="s">
        <v>154</v>
      </c>
      <c r="L104" s="40"/>
      <c r="M104" s="186" t="s">
        <v>19</v>
      </c>
      <c r="N104" s="187" t="s">
        <v>42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155</v>
      </c>
      <c r="AT104" s="190" t="s">
        <v>150</v>
      </c>
      <c r="AU104" s="190" t="s">
        <v>80</v>
      </c>
      <c r="AY104" s="18" t="s">
        <v>148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78</v>
      </c>
      <c r="BK104" s="191">
        <f>ROUND(I104*H104,2)</f>
        <v>0</v>
      </c>
      <c r="BL104" s="18" t="s">
        <v>155</v>
      </c>
      <c r="BM104" s="190" t="s">
        <v>407</v>
      </c>
    </row>
    <row r="105" spans="1:65" s="2" customFormat="1" ht="11.25">
      <c r="A105" s="35"/>
      <c r="B105" s="36"/>
      <c r="C105" s="37"/>
      <c r="D105" s="192" t="s">
        <v>157</v>
      </c>
      <c r="E105" s="37"/>
      <c r="F105" s="193" t="s">
        <v>408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157</v>
      </c>
      <c r="AU105" s="18" t="s">
        <v>80</v>
      </c>
    </row>
    <row r="106" spans="1:65" s="2" customFormat="1" ht="11.25">
      <c r="A106" s="35"/>
      <c r="B106" s="36"/>
      <c r="C106" s="37"/>
      <c r="D106" s="197" t="s">
        <v>159</v>
      </c>
      <c r="E106" s="37"/>
      <c r="F106" s="198" t="s">
        <v>409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159</v>
      </c>
      <c r="AU106" s="18" t="s">
        <v>80</v>
      </c>
    </row>
    <row r="107" spans="1:65" s="13" customFormat="1" ht="11.25">
      <c r="B107" s="200"/>
      <c r="C107" s="201"/>
      <c r="D107" s="192" t="s">
        <v>163</v>
      </c>
      <c r="E107" s="202" t="s">
        <v>19</v>
      </c>
      <c r="F107" s="203" t="s">
        <v>410</v>
      </c>
      <c r="G107" s="201"/>
      <c r="H107" s="204">
        <v>186.6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163</v>
      </c>
      <c r="AU107" s="210" t="s">
        <v>80</v>
      </c>
      <c r="AV107" s="13" t="s">
        <v>80</v>
      </c>
      <c r="AW107" s="13" t="s">
        <v>33</v>
      </c>
      <c r="AX107" s="13" t="s">
        <v>71</v>
      </c>
      <c r="AY107" s="210" t="s">
        <v>148</v>
      </c>
    </row>
    <row r="108" spans="1:65" s="13" customFormat="1" ht="11.25">
      <c r="B108" s="200"/>
      <c r="C108" s="201"/>
      <c r="D108" s="192" t="s">
        <v>163</v>
      </c>
      <c r="E108" s="202" t="s">
        <v>19</v>
      </c>
      <c r="F108" s="203" t="s">
        <v>411</v>
      </c>
      <c r="G108" s="201"/>
      <c r="H108" s="204">
        <v>113.25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163</v>
      </c>
      <c r="AU108" s="210" t="s">
        <v>80</v>
      </c>
      <c r="AV108" s="13" t="s">
        <v>80</v>
      </c>
      <c r="AW108" s="13" t="s">
        <v>33</v>
      </c>
      <c r="AX108" s="13" t="s">
        <v>71</v>
      </c>
      <c r="AY108" s="210" t="s">
        <v>148</v>
      </c>
    </row>
    <row r="109" spans="1:65" s="13" customFormat="1" ht="11.25">
      <c r="B109" s="200"/>
      <c r="C109" s="201"/>
      <c r="D109" s="192" t="s">
        <v>163</v>
      </c>
      <c r="E109" s="202" t="s">
        <v>19</v>
      </c>
      <c r="F109" s="203" t="s">
        <v>412</v>
      </c>
      <c r="G109" s="201"/>
      <c r="H109" s="204">
        <v>0.75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163</v>
      </c>
      <c r="AU109" s="210" t="s">
        <v>80</v>
      </c>
      <c r="AV109" s="13" t="s">
        <v>80</v>
      </c>
      <c r="AW109" s="13" t="s">
        <v>33</v>
      </c>
      <c r="AX109" s="13" t="s">
        <v>71</v>
      </c>
      <c r="AY109" s="210" t="s">
        <v>148</v>
      </c>
    </row>
    <row r="110" spans="1:65" s="14" customFormat="1" ht="11.25">
      <c r="B110" s="221"/>
      <c r="C110" s="222"/>
      <c r="D110" s="192" t="s">
        <v>163</v>
      </c>
      <c r="E110" s="223" t="s">
        <v>19</v>
      </c>
      <c r="F110" s="224" t="s">
        <v>263</v>
      </c>
      <c r="G110" s="222"/>
      <c r="H110" s="225">
        <v>300.60000000000002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163</v>
      </c>
      <c r="AU110" s="231" t="s">
        <v>80</v>
      </c>
      <c r="AV110" s="14" t="s">
        <v>155</v>
      </c>
      <c r="AW110" s="14" t="s">
        <v>33</v>
      </c>
      <c r="AX110" s="14" t="s">
        <v>78</v>
      </c>
      <c r="AY110" s="231" t="s">
        <v>148</v>
      </c>
    </row>
    <row r="111" spans="1:65" s="2" customFormat="1" ht="16.5" customHeight="1">
      <c r="A111" s="35"/>
      <c r="B111" s="36"/>
      <c r="C111" s="179" t="s">
        <v>185</v>
      </c>
      <c r="D111" s="179" t="s">
        <v>150</v>
      </c>
      <c r="E111" s="180" t="s">
        <v>413</v>
      </c>
      <c r="F111" s="181" t="s">
        <v>414</v>
      </c>
      <c r="G111" s="182" t="s">
        <v>368</v>
      </c>
      <c r="H111" s="183">
        <v>300.60000000000002</v>
      </c>
      <c r="I111" s="184"/>
      <c r="J111" s="185">
        <f>ROUND(I111*H111,2)</f>
        <v>0</v>
      </c>
      <c r="K111" s="181" t="s">
        <v>154</v>
      </c>
      <c r="L111" s="40"/>
      <c r="M111" s="186" t="s">
        <v>19</v>
      </c>
      <c r="N111" s="187" t="s">
        <v>42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155</v>
      </c>
      <c r="AT111" s="190" t="s">
        <v>150</v>
      </c>
      <c r="AU111" s="190" t="s">
        <v>80</v>
      </c>
      <c r="AY111" s="18" t="s">
        <v>148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78</v>
      </c>
      <c r="BK111" s="191">
        <f>ROUND(I111*H111,2)</f>
        <v>0</v>
      </c>
      <c r="BL111" s="18" t="s">
        <v>155</v>
      </c>
      <c r="BM111" s="190" t="s">
        <v>415</v>
      </c>
    </row>
    <row r="112" spans="1:65" s="2" customFormat="1" ht="11.25">
      <c r="A112" s="35"/>
      <c r="B112" s="36"/>
      <c r="C112" s="37"/>
      <c r="D112" s="192" t="s">
        <v>157</v>
      </c>
      <c r="E112" s="37"/>
      <c r="F112" s="193" t="s">
        <v>416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157</v>
      </c>
      <c r="AU112" s="18" t="s">
        <v>80</v>
      </c>
    </row>
    <row r="113" spans="1:65" s="2" customFormat="1" ht="11.25">
      <c r="A113" s="35"/>
      <c r="B113" s="36"/>
      <c r="C113" s="37"/>
      <c r="D113" s="197" t="s">
        <v>159</v>
      </c>
      <c r="E113" s="37"/>
      <c r="F113" s="198" t="s">
        <v>417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159</v>
      </c>
      <c r="AU113" s="18" t="s">
        <v>80</v>
      </c>
    </row>
    <row r="114" spans="1:65" s="2" customFormat="1" ht="16.5" customHeight="1">
      <c r="A114" s="35"/>
      <c r="B114" s="36"/>
      <c r="C114" s="179" t="s">
        <v>192</v>
      </c>
      <c r="D114" s="179" t="s">
        <v>150</v>
      </c>
      <c r="E114" s="180" t="s">
        <v>418</v>
      </c>
      <c r="F114" s="181" t="s">
        <v>419</v>
      </c>
      <c r="G114" s="182" t="s">
        <v>368</v>
      </c>
      <c r="H114" s="183">
        <v>3006</v>
      </c>
      <c r="I114" s="184"/>
      <c r="J114" s="185">
        <f>ROUND(I114*H114,2)</f>
        <v>0</v>
      </c>
      <c r="K114" s="181" t="s">
        <v>154</v>
      </c>
      <c r="L114" s="40"/>
      <c r="M114" s="186" t="s">
        <v>19</v>
      </c>
      <c r="N114" s="187" t="s">
        <v>42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155</v>
      </c>
      <c r="AT114" s="190" t="s">
        <v>150</v>
      </c>
      <c r="AU114" s="190" t="s">
        <v>80</v>
      </c>
      <c r="AY114" s="18" t="s">
        <v>148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78</v>
      </c>
      <c r="BK114" s="191">
        <f>ROUND(I114*H114,2)</f>
        <v>0</v>
      </c>
      <c r="BL114" s="18" t="s">
        <v>155</v>
      </c>
      <c r="BM114" s="190" t="s">
        <v>420</v>
      </c>
    </row>
    <row r="115" spans="1:65" s="2" customFormat="1" ht="11.25">
      <c r="A115" s="35"/>
      <c r="B115" s="36"/>
      <c r="C115" s="37"/>
      <c r="D115" s="192" t="s">
        <v>157</v>
      </c>
      <c r="E115" s="37"/>
      <c r="F115" s="193" t="s">
        <v>421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157</v>
      </c>
      <c r="AU115" s="18" t="s">
        <v>80</v>
      </c>
    </row>
    <row r="116" spans="1:65" s="2" customFormat="1" ht="11.25">
      <c r="A116" s="35"/>
      <c r="B116" s="36"/>
      <c r="C116" s="37"/>
      <c r="D116" s="197" t="s">
        <v>159</v>
      </c>
      <c r="E116" s="37"/>
      <c r="F116" s="198" t="s">
        <v>422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159</v>
      </c>
      <c r="AU116" s="18" t="s">
        <v>80</v>
      </c>
    </row>
    <row r="117" spans="1:65" s="13" customFormat="1" ht="11.25">
      <c r="B117" s="200"/>
      <c r="C117" s="201"/>
      <c r="D117" s="192" t="s">
        <v>163</v>
      </c>
      <c r="E117" s="202" t="s">
        <v>19</v>
      </c>
      <c r="F117" s="203" t="s">
        <v>423</v>
      </c>
      <c r="G117" s="201"/>
      <c r="H117" s="204">
        <v>3006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163</v>
      </c>
      <c r="AU117" s="210" t="s">
        <v>80</v>
      </c>
      <c r="AV117" s="13" t="s">
        <v>80</v>
      </c>
      <c r="AW117" s="13" t="s">
        <v>33</v>
      </c>
      <c r="AX117" s="13" t="s">
        <v>78</v>
      </c>
      <c r="AY117" s="210" t="s">
        <v>148</v>
      </c>
    </row>
    <row r="118" spans="1:65" s="2" customFormat="1" ht="16.5" customHeight="1">
      <c r="A118" s="35"/>
      <c r="B118" s="36"/>
      <c r="C118" s="179" t="s">
        <v>199</v>
      </c>
      <c r="D118" s="179" t="s">
        <v>150</v>
      </c>
      <c r="E118" s="180" t="s">
        <v>424</v>
      </c>
      <c r="F118" s="181" t="s">
        <v>425</v>
      </c>
      <c r="G118" s="182" t="s">
        <v>153</v>
      </c>
      <c r="H118" s="183">
        <v>3128</v>
      </c>
      <c r="I118" s="184"/>
      <c r="J118" s="185">
        <f>ROUND(I118*H118,2)</f>
        <v>0</v>
      </c>
      <c r="K118" s="181" t="s">
        <v>154</v>
      </c>
      <c r="L118" s="40"/>
      <c r="M118" s="186" t="s">
        <v>19</v>
      </c>
      <c r="N118" s="187" t="s">
        <v>42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155</v>
      </c>
      <c r="AT118" s="190" t="s">
        <v>150</v>
      </c>
      <c r="AU118" s="190" t="s">
        <v>80</v>
      </c>
      <c r="AY118" s="18" t="s">
        <v>148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78</v>
      </c>
      <c r="BK118" s="191">
        <f>ROUND(I118*H118,2)</f>
        <v>0</v>
      </c>
      <c r="BL118" s="18" t="s">
        <v>155</v>
      </c>
      <c r="BM118" s="190" t="s">
        <v>426</v>
      </c>
    </row>
    <row r="119" spans="1:65" s="2" customFormat="1" ht="11.25">
      <c r="A119" s="35"/>
      <c r="B119" s="36"/>
      <c r="C119" s="37"/>
      <c r="D119" s="192" t="s">
        <v>157</v>
      </c>
      <c r="E119" s="37"/>
      <c r="F119" s="193" t="s">
        <v>427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157</v>
      </c>
      <c r="AU119" s="18" t="s">
        <v>80</v>
      </c>
    </row>
    <row r="120" spans="1:65" s="2" customFormat="1" ht="11.25">
      <c r="A120" s="35"/>
      <c r="B120" s="36"/>
      <c r="C120" s="37"/>
      <c r="D120" s="197" t="s">
        <v>159</v>
      </c>
      <c r="E120" s="37"/>
      <c r="F120" s="198" t="s">
        <v>428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159</v>
      </c>
      <c r="AU120" s="18" t="s">
        <v>80</v>
      </c>
    </row>
    <row r="121" spans="1:65" s="2" customFormat="1" ht="19.5">
      <c r="A121" s="35"/>
      <c r="B121" s="36"/>
      <c r="C121" s="37"/>
      <c r="D121" s="192" t="s">
        <v>161</v>
      </c>
      <c r="E121" s="37"/>
      <c r="F121" s="199" t="s">
        <v>460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161</v>
      </c>
      <c r="AU121" s="18" t="s">
        <v>80</v>
      </c>
    </row>
    <row r="122" spans="1:65" s="15" customFormat="1" ht="11.25">
      <c r="B122" s="236"/>
      <c r="C122" s="237"/>
      <c r="D122" s="192" t="s">
        <v>163</v>
      </c>
      <c r="E122" s="238" t="s">
        <v>19</v>
      </c>
      <c r="F122" s="239" t="s">
        <v>430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163</v>
      </c>
      <c r="AU122" s="245" t="s">
        <v>80</v>
      </c>
      <c r="AV122" s="15" t="s">
        <v>78</v>
      </c>
      <c r="AW122" s="15" t="s">
        <v>33</v>
      </c>
      <c r="AX122" s="15" t="s">
        <v>71</v>
      </c>
      <c r="AY122" s="245" t="s">
        <v>148</v>
      </c>
    </row>
    <row r="123" spans="1:65" s="13" customFormat="1" ht="11.25">
      <c r="B123" s="200"/>
      <c r="C123" s="201"/>
      <c r="D123" s="192" t="s">
        <v>163</v>
      </c>
      <c r="E123" s="202" t="s">
        <v>19</v>
      </c>
      <c r="F123" s="203" t="s">
        <v>461</v>
      </c>
      <c r="G123" s="201"/>
      <c r="H123" s="204">
        <v>3128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163</v>
      </c>
      <c r="AU123" s="210" t="s">
        <v>80</v>
      </c>
      <c r="AV123" s="13" t="s">
        <v>80</v>
      </c>
      <c r="AW123" s="13" t="s">
        <v>33</v>
      </c>
      <c r="AX123" s="13" t="s">
        <v>78</v>
      </c>
      <c r="AY123" s="210" t="s">
        <v>148</v>
      </c>
    </row>
    <row r="124" spans="1:65" s="2" customFormat="1" ht="16.5" customHeight="1">
      <c r="A124" s="35"/>
      <c r="B124" s="36"/>
      <c r="C124" s="179" t="s">
        <v>204</v>
      </c>
      <c r="D124" s="179" t="s">
        <v>150</v>
      </c>
      <c r="E124" s="180" t="s">
        <v>432</v>
      </c>
      <c r="F124" s="181" t="s">
        <v>433</v>
      </c>
      <c r="G124" s="182" t="s">
        <v>167</v>
      </c>
      <c r="H124" s="183">
        <v>24</v>
      </c>
      <c r="I124" s="184"/>
      <c r="J124" s="185">
        <f>ROUND(I124*H124,2)</f>
        <v>0</v>
      </c>
      <c r="K124" s="181" t="s">
        <v>19</v>
      </c>
      <c r="L124" s="40"/>
      <c r="M124" s="186" t="s">
        <v>19</v>
      </c>
      <c r="N124" s="187" t="s">
        <v>42</v>
      </c>
      <c r="O124" s="6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0" t="s">
        <v>155</v>
      </c>
      <c r="AT124" s="190" t="s">
        <v>150</v>
      </c>
      <c r="AU124" s="190" t="s">
        <v>80</v>
      </c>
      <c r="AY124" s="18" t="s">
        <v>148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78</v>
      </c>
      <c r="BK124" s="191">
        <f>ROUND(I124*H124,2)</f>
        <v>0</v>
      </c>
      <c r="BL124" s="18" t="s">
        <v>155</v>
      </c>
      <c r="BM124" s="190" t="s">
        <v>434</v>
      </c>
    </row>
    <row r="125" spans="1:65" s="2" customFormat="1" ht="11.25">
      <c r="A125" s="35"/>
      <c r="B125" s="36"/>
      <c r="C125" s="37"/>
      <c r="D125" s="192" t="s">
        <v>157</v>
      </c>
      <c r="E125" s="37"/>
      <c r="F125" s="193" t="s">
        <v>433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157</v>
      </c>
      <c r="AU125" s="18" t="s">
        <v>80</v>
      </c>
    </row>
    <row r="126" spans="1:65" s="13" customFormat="1" ht="11.25">
      <c r="B126" s="200"/>
      <c r="C126" s="201"/>
      <c r="D126" s="192" t="s">
        <v>163</v>
      </c>
      <c r="E126" s="202" t="s">
        <v>19</v>
      </c>
      <c r="F126" s="203" t="s">
        <v>435</v>
      </c>
      <c r="G126" s="201"/>
      <c r="H126" s="204">
        <v>24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163</v>
      </c>
      <c r="AU126" s="210" t="s">
        <v>80</v>
      </c>
      <c r="AV126" s="13" t="s">
        <v>80</v>
      </c>
      <c r="AW126" s="13" t="s">
        <v>33</v>
      </c>
      <c r="AX126" s="13" t="s">
        <v>78</v>
      </c>
      <c r="AY126" s="210" t="s">
        <v>148</v>
      </c>
    </row>
    <row r="127" spans="1:65" s="2" customFormat="1" ht="16.5" customHeight="1">
      <c r="A127" s="35"/>
      <c r="B127" s="36"/>
      <c r="C127" s="179" t="s">
        <v>213</v>
      </c>
      <c r="D127" s="179" t="s">
        <v>150</v>
      </c>
      <c r="E127" s="180" t="s">
        <v>436</v>
      </c>
      <c r="F127" s="181" t="s">
        <v>437</v>
      </c>
      <c r="G127" s="182" t="s">
        <v>321</v>
      </c>
      <c r="H127" s="183">
        <v>19128</v>
      </c>
      <c r="I127" s="184"/>
      <c r="J127" s="185">
        <f>ROUND(I127*H127,2)</f>
        <v>0</v>
      </c>
      <c r="K127" s="181" t="s">
        <v>19</v>
      </c>
      <c r="L127" s="40"/>
      <c r="M127" s="186" t="s">
        <v>19</v>
      </c>
      <c r="N127" s="187" t="s">
        <v>42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155</v>
      </c>
      <c r="AT127" s="190" t="s">
        <v>150</v>
      </c>
      <c r="AU127" s="190" t="s">
        <v>80</v>
      </c>
      <c r="AY127" s="18" t="s">
        <v>148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78</v>
      </c>
      <c r="BK127" s="191">
        <f>ROUND(I127*H127,2)</f>
        <v>0</v>
      </c>
      <c r="BL127" s="18" t="s">
        <v>155</v>
      </c>
      <c r="BM127" s="190" t="s">
        <v>438</v>
      </c>
    </row>
    <row r="128" spans="1:65" s="2" customFormat="1" ht="11.25">
      <c r="A128" s="35"/>
      <c r="B128" s="36"/>
      <c r="C128" s="37"/>
      <c r="D128" s="192" t="s">
        <v>157</v>
      </c>
      <c r="E128" s="37"/>
      <c r="F128" s="193" t="s">
        <v>437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157</v>
      </c>
      <c r="AU128" s="18" t="s">
        <v>80</v>
      </c>
    </row>
    <row r="129" spans="1:65" s="2" customFormat="1" ht="19.5">
      <c r="A129" s="35"/>
      <c r="B129" s="36"/>
      <c r="C129" s="37"/>
      <c r="D129" s="192" t="s">
        <v>161</v>
      </c>
      <c r="E129" s="37"/>
      <c r="F129" s="199" t="s">
        <v>439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161</v>
      </c>
      <c r="AU129" s="18" t="s">
        <v>80</v>
      </c>
    </row>
    <row r="130" spans="1:65" s="13" customFormat="1" ht="11.25">
      <c r="B130" s="200"/>
      <c r="C130" s="201"/>
      <c r="D130" s="192" t="s">
        <v>163</v>
      </c>
      <c r="E130" s="202" t="s">
        <v>19</v>
      </c>
      <c r="F130" s="203" t="s">
        <v>440</v>
      </c>
      <c r="G130" s="201"/>
      <c r="H130" s="204">
        <v>19128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163</v>
      </c>
      <c r="AU130" s="210" t="s">
        <v>80</v>
      </c>
      <c r="AV130" s="13" t="s">
        <v>80</v>
      </c>
      <c r="AW130" s="13" t="s">
        <v>33</v>
      </c>
      <c r="AX130" s="13" t="s">
        <v>78</v>
      </c>
      <c r="AY130" s="210" t="s">
        <v>148</v>
      </c>
    </row>
    <row r="131" spans="1:65" s="2" customFormat="1" ht="16.5" customHeight="1">
      <c r="A131" s="35"/>
      <c r="B131" s="36"/>
      <c r="C131" s="179" t="s">
        <v>219</v>
      </c>
      <c r="D131" s="179" t="s">
        <v>150</v>
      </c>
      <c r="E131" s="180" t="s">
        <v>441</v>
      </c>
      <c r="F131" s="181" t="s">
        <v>442</v>
      </c>
      <c r="G131" s="182" t="s">
        <v>167</v>
      </c>
      <c r="H131" s="183">
        <v>1244</v>
      </c>
      <c r="I131" s="184"/>
      <c r="J131" s="185">
        <f>ROUND(I131*H131,2)</f>
        <v>0</v>
      </c>
      <c r="K131" s="181" t="s">
        <v>19</v>
      </c>
      <c r="L131" s="40"/>
      <c r="M131" s="186" t="s">
        <v>19</v>
      </c>
      <c r="N131" s="187" t="s">
        <v>42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155</v>
      </c>
      <c r="AT131" s="190" t="s">
        <v>150</v>
      </c>
      <c r="AU131" s="190" t="s">
        <v>80</v>
      </c>
      <c r="AY131" s="18" t="s">
        <v>148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78</v>
      </c>
      <c r="BK131" s="191">
        <f>ROUND(I131*H131,2)</f>
        <v>0</v>
      </c>
      <c r="BL131" s="18" t="s">
        <v>155</v>
      </c>
      <c r="BM131" s="190" t="s">
        <v>443</v>
      </c>
    </row>
    <row r="132" spans="1:65" s="2" customFormat="1" ht="11.25">
      <c r="A132" s="35"/>
      <c r="B132" s="36"/>
      <c r="C132" s="37"/>
      <c r="D132" s="192" t="s">
        <v>157</v>
      </c>
      <c r="E132" s="37"/>
      <c r="F132" s="193" t="s">
        <v>442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157</v>
      </c>
      <c r="AU132" s="18" t="s">
        <v>80</v>
      </c>
    </row>
    <row r="133" spans="1:65" s="2" customFormat="1" ht="19.5">
      <c r="A133" s="35"/>
      <c r="B133" s="36"/>
      <c r="C133" s="37"/>
      <c r="D133" s="192" t="s">
        <v>161</v>
      </c>
      <c r="E133" s="37"/>
      <c r="F133" s="199" t="s">
        <v>444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161</v>
      </c>
      <c r="AU133" s="18" t="s">
        <v>80</v>
      </c>
    </row>
    <row r="134" spans="1:65" s="13" customFormat="1" ht="11.25">
      <c r="B134" s="200"/>
      <c r="C134" s="201"/>
      <c r="D134" s="192" t="s">
        <v>163</v>
      </c>
      <c r="E134" s="202" t="s">
        <v>19</v>
      </c>
      <c r="F134" s="203" t="s">
        <v>445</v>
      </c>
      <c r="G134" s="201"/>
      <c r="H134" s="204">
        <v>1244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163</v>
      </c>
      <c r="AU134" s="210" t="s">
        <v>80</v>
      </c>
      <c r="AV134" s="13" t="s">
        <v>80</v>
      </c>
      <c r="AW134" s="13" t="s">
        <v>33</v>
      </c>
      <c r="AX134" s="13" t="s">
        <v>78</v>
      </c>
      <c r="AY134" s="210" t="s">
        <v>148</v>
      </c>
    </row>
    <row r="135" spans="1:65" s="2" customFormat="1" ht="16.5" customHeight="1">
      <c r="A135" s="35"/>
      <c r="B135" s="36"/>
      <c r="C135" s="179" t="s">
        <v>227</v>
      </c>
      <c r="D135" s="179" t="s">
        <v>150</v>
      </c>
      <c r="E135" s="180" t="s">
        <v>446</v>
      </c>
      <c r="F135" s="181" t="s">
        <v>447</v>
      </c>
      <c r="G135" s="182" t="s">
        <v>153</v>
      </c>
      <c r="H135" s="183">
        <v>552.4</v>
      </c>
      <c r="I135" s="184"/>
      <c r="J135" s="185">
        <f>ROUND(I135*H135,2)</f>
        <v>0</v>
      </c>
      <c r="K135" s="181" t="s">
        <v>154</v>
      </c>
      <c r="L135" s="40"/>
      <c r="M135" s="186" t="s">
        <v>19</v>
      </c>
      <c r="N135" s="187" t="s">
        <v>42</v>
      </c>
      <c r="O135" s="6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155</v>
      </c>
      <c r="AT135" s="190" t="s">
        <v>150</v>
      </c>
      <c r="AU135" s="190" t="s">
        <v>80</v>
      </c>
      <c r="AY135" s="18" t="s">
        <v>148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78</v>
      </c>
      <c r="BK135" s="191">
        <f>ROUND(I135*H135,2)</f>
        <v>0</v>
      </c>
      <c r="BL135" s="18" t="s">
        <v>155</v>
      </c>
      <c r="BM135" s="190" t="s">
        <v>448</v>
      </c>
    </row>
    <row r="136" spans="1:65" s="2" customFormat="1" ht="11.25">
      <c r="A136" s="35"/>
      <c r="B136" s="36"/>
      <c r="C136" s="37"/>
      <c r="D136" s="192" t="s">
        <v>157</v>
      </c>
      <c r="E136" s="37"/>
      <c r="F136" s="193" t="s">
        <v>449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157</v>
      </c>
      <c r="AU136" s="18" t="s">
        <v>80</v>
      </c>
    </row>
    <row r="137" spans="1:65" s="2" customFormat="1" ht="11.25">
      <c r="A137" s="35"/>
      <c r="B137" s="36"/>
      <c r="C137" s="37"/>
      <c r="D137" s="197" t="s">
        <v>159</v>
      </c>
      <c r="E137" s="37"/>
      <c r="F137" s="198" t="s">
        <v>450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159</v>
      </c>
      <c r="AU137" s="18" t="s">
        <v>80</v>
      </c>
    </row>
    <row r="138" spans="1:65" s="2" customFormat="1" ht="29.25">
      <c r="A138" s="35"/>
      <c r="B138" s="36"/>
      <c r="C138" s="37"/>
      <c r="D138" s="192" t="s">
        <v>161</v>
      </c>
      <c r="E138" s="37"/>
      <c r="F138" s="199" t="s">
        <v>451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161</v>
      </c>
      <c r="AU138" s="18" t="s">
        <v>80</v>
      </c>
    </row>
    <row r="139" spans="1:65" s="13" customFormat="1" ht="11.25">
      <c r="B139" s="200"/>
      <c r="C139" s="201"/>
      <c r="D139" s="192" t="s">
        <v>163</v>
      </c>
      <c r="E139" s="202" t="s">
        <v>19</v>
      </c>
      <c r="F139" s="203" t="s">
        <v>364</v>
      </c>
      <c r="G139" s="201"/>
      <c r="H139" s="204">
        <v>552.4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163</v>
      </c>
      <c r="AU139" s="210" t="s">
        <v>80</v>
      </c>
      <c r="AV139" s="13" t="s">
        <v>80</v>
      </c>
      <c r="AW139" s="13" t="s">
        <v>33</v>
      </c>
      <c r="AX139" s="13" t="s">
        <v>78</v>
      </c>
      <c r="AY139" s="210" t="s">
        <v>148</v>
      </c>
    </row>
    <row r="140" spans="1:65" s="2" customFormat="1" ht="16.5" customHeight="1">
      <c r="A140" s="35"/>
      <c r="B140" s="36"/>
      <c r="C140" s="211" t="s">
        <v>234</v>
      </c>
      <c r="D140" s="211" t="s">
        <v>200</v>
      </c>
      <c r="E140" s="212" t="s">
        <v>366</v>
      </c>
      <c r="F140" s="213" t="s">
        <v>367</v>
      </c>
      <c r="G140" s="214" t="s">
        <v>368</v>
      </c>
      <c r="H140" s="215">
        <v>27.6</v>
      </c>
      <c r="I140" s="216"/>
      <c r="J140" s="217">
        <f>ROUND(I140*H140,2)</f>
        <v>0</v>
      </c>
      <c r="K140" s="213" t="s">
        <v>19</v>
      </c>
      <c r="L140" s="218"/>
      <c r="M140" s="219" t="s">
        <v>19</v>
      </c>
      <c r="N140" s="220" t="s">
        <v>42</v>
      </c>
      <c r="O140" s="65"/>
      <c r="P140" s="188">
        <f>O140*H140</f>
        <v>0</v>
      </c>
      <c r="Q140" s="188">
        <v>0.25</v>
      </c>
      <c r="R140" s="188">
        <f>Q140*H140</f>
        <v>6.9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204</v>
      </c>
      <c r="AT140" s="190" t="s">
        <v>200</v>
      </c>
      <c r="AU140" s="190" t="s">
        <v>80</v>
      </c>
      <c r="AY140" s="18" t="s">
        <v>148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78</v>
      </c>
      <c r="BK140" s="191">
        <f>ROUND(I140*H140,2)</f>
        <v>0</v>
      </c>
      <c r="BL140" s="18" t="s">
        <v>155</v>
      </c>
      <c r="BM140" s="190" t="s">
        <v>452</v>
      </c>
    </row>
    <row r="141" spans="1:65" s="2" customFormat="1" ht="11.25">
      <c r="A141" s="35"/>
      <c r="B141" s="36"/>
      <c r="C141" s="37"/>
      <c r="D141" s="192" t="s">
        <v>157</v>
      </c>
      <c r="E141" s="37"/>
      <c r="F141" s="193" t="s">
        <v>367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157</v>
      </c>
      <c r="AU141" s="18" t="s">
        <v>80</v>
      </c>
    </row>
    <row r="142" spans="1:65" s="2" customFormat="1" ht="29.25">
      <c r="A142" s="35"/>
      <c r="B142" s="36"/>
      <c r="C142" s="37"/>
      <c r="D142" s="192" t="s">
        <v>161</v>
      </c>
      <c r="E142" s="37"/>
      <c r="F142" s="199" t="s">
        <v>453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161</v>
      </c>
      <c r="AU142" s="18" t="s">
        <v>80</v>
      </c>
    </row>
    <row r="143" spans="1:65" s="13" customFormat="1" ht="11.25">
      <c r="B143" s="200"/>
      <c r="C143" s="201"/>
      <c r="D143" s="192" t="s">
        <v>163</v>
      </c>
      <c r="E143" s="202" t="s">
        <v>19</v>
      </c>
      <c r="F143" s="203" t="s">
        <v>454</v>
      </c>
      <c r="G143" s="201"/>
      <c r="H143" s="204">
        <v>27.6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163</v>
      </c>
      <c r="AU143" s="210" t="s">
        <v>80</v>
      </c>
      <c r="AV143" s="13" t="s">
        <v>80</v>
      </c>
      <c r="AW143" s="13" t="s">
        <v>33</v>
      </c>
      <c r="AX143" s="13" t="s">
        <v>78</v>
      </c>
      <c r="AY143" s="210" t="s">
        <v>148</v>
      </c>
    </row>
    <row r="144" spans="1:65" s="2" customFormat="1" ht="16.5" customHeight="1">
      <c r="A144" s="35"/>
      <c r="B144" s="36"/>
      <c r="C144" s="179" t="s">
        <v>242</v>
      </c>
      <c r="D144" s="179" t="s">
        <v>150</v>
      </c>
      <c r="E144" s="180" t="s">
        <v>462</v>
      </c>
      <c r="F144" s="181" t="s">
        <v>463</v>
      </c>
      <c r="G144" s="182" t="s">
        <v>167</v>
      </c>
      <c r="H144" s="183">
        <v>2</v>
      </c>
      <c r="I144" s="184"/>
      <c r="J144" s="185">
        <f>ROUND(I144*H144,2)</f>
        <v>0</v>
      </c>
      <c r="K144" s="181" t="s">
        <v>154</v>
      </c>
      <c r="L144" s="40"/>
      <c r="M144" s="186" t="s">
        <v>19</v>
      </c>
      <c r="N144" s="187" t="s">
        <v>42</v>
      </c>
      <c r="O144" s="65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155</v>
      </c>
      <c r="AT144" s="190" t="s">
        <v>150</v>
      </c>
      <c r="AU144" s="190" t="s">
        <v>80</v>
      </c>
      <c r="AY144" s="18" t="s">
        <v>148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78</v>
      </c>
      <c r="BK144" s="191">
        <f>ROUND(I144*H144,2)</f>
        <v>0</v>
      </c>
      <c r="BL144" s="18" t="s">
        <v>155</v>
      </c>
      <c r="BM144" s="190" t="s">
        <v>464</v>
      </c>
    </row>
    <row r="145" spans="1:65" s="2" customFormat="1" ht="11.25">
      <c r="A145" s="35"/>
      <c r="B145" s="36"/>
      <c r="C145" s="37"/>
      <c r="D145" s="192" t="s">
        <v>157</v>
      </c>
      <c r="E145" s="37"/>
      <c r="F145" s="193" t="s">
        <v>465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157</v>
      </c>
      <c r="AU145" s="18" t="s">
        <v>80</v>
      </c>
    </row>
    <row r="146" spans="1:65" s="2" customFormat="1" ht="11.25">
      <c r="A146" s="35"/>
      <c r="B146" s="36"/>
      <c r="C146" s="37"/>
      <c r="D146" s="197" t="s">
        <v>159</v>
      </c>
      <c r="E146" s="37"/>
      <c r="F146" s="198" t="s">
        <v>466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159</v>
      </c>
      <c r="AU146" s="18" t="s">
        <v>80</v>
      </c>
    </row>
    <row r="147" spans="1:65" s="13" customFormat="1" ht="11.25">
      <c r="B147" s="200"/>
      <c r="C147" s="201"/>
      <c r="D147" s="192" t="s">
        <v>163</v>
      </c>
      <c r="E147" s="202" t="s">
        <v>19</v>
      </c>
      <c r="F147" s="203" t="s">
        <v>467</v>
      </c>
      <c r="G147" s="201"/>
      <c r="H147" s="204">
        <v>2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163</v>
      </c>
      <c r="AU147" s="210" t="s">
        <v>80</v>
      </c>
      <c r="AV147" s="13" t="s">
        <v>80</v>
      </c>
      <c r="AW147" s="13" t="s">
        <v>33</v>
      </c>
      <c r="AX147" s="13" t="s">
        <v>78</v>
      </c>
      <c r="AY147" s="210" t="s">
        <v>148</v>
      </c>
    </row>
    <row r="148" spans="1:65" s="2" customFormat="1" ht="16.5" customHeight="1">
      <c r="A148" s="35"/>
      <c r="B148" s="36"/>
      <c r="C148" s="179" t="s">
        <v>249</v>
      </c>
      <c r="D148" s="179" t="s">
        <v>150</v>
      </c>
      <c r="E148" s="180" t="s">
        <v>468</v>
      </c>
      <c r="F148" s="181" t="s">
        <v>469</v>
      </c>
      <c r="G148" s="182" t="s">
        <v>167</v>
      </c>
      <c r="H148" s="183">
        <v>622</v>
      </c>
      <c r="I148" s="184"/>
      <c r="J148" s="185">
        <f>ROUND(I148*H148,2)</f>
        <v>0</v>
      </c>
      <c r="K148" s="181" t="s">
        <v>154</v>
      </c>
      <c r="L148" s="40"/>
      <c r="M148" s="186" t="s">
        <v>19</v>
      </c>
      <c r="N148" s="187" t="s">
        <v>42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155</v>
      </c>
      <c r="AT148" s="190" t="s">
        <v>150</v>
      </c>
      <c r="AU148" s="190" t="s">
        <v>80</v>
      </c>
      <c r="AY148" s="18" t="s">
        <v>148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78</v>
      </c>
      <c r="BK148" s="191">
        <f>ROUND(I148*H148,2)</f>
        <v>0</v>
      </c>
      <c r="BL148" s="18" t="s">
        <v>155</v>
      </c>
      <c r="BM148" s="190" t="s">
        <v>470</v>
      </c>
    </row>
    <row r="149" spans="1:65" s="2" customFormat="1" ht="11.25">
      <c r="A149" s="35"/>
      <c r="B149" s="36"/>
      <c r="C149" s="37"/>
      <c r="D149" s="192" t="s">
        <v>157</v>
      </c>
      <c r="E149" s="37"/>
      <c r="F149" s="193" t="s">
        <v>471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157</v>
      </c>
      <c r="AU149" s="18" t="s">
        <v>80</v>
      </c>
    </row>
    <row r="150" spans="1:65" s="2" customFormat="1" ht="11.25">
      <c r="A150" s="35"/>
      <c r="B150" s="36"/>
      <c r="C150" s="37"/>
      <c r="D150" s="197" t="s">
        <v>159</v>
      </c>
      <c r="E150" s="37"/>
      <c r="F150" s="198" t="s">
        <v>472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159</v>
      </c>
      <c r="AU150" s="18" t="s">
        <v>80</v>
      </c>
    </row>
    <row r="151" spans="1:65" s="13" customFormat="1" ht="11.25">
      <c r="B151" s="200"/>
      <c r="C151" s="201"/>
      <c r="D151" s="192" t="s">
        <v>163</v>
      </c>
      <c r="E151" s="202" t="s">
        <v>19</v>
      </c>
      <c r="F151" s="203" t="s">
        <v>473</v>
      </c>
      <c r="G151" s="201"/>
      <c r="H151" s="204">
        <v>622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163</v>
      </c>
      <c r="AU151" s="210" t="s">
        <v>80</v>
      </c>
      <c r="AV151" s="13" t="s">
        <v>80</v>
      </c>
      <c r="AW151" s="13" t="s">
        <v>33</v>
      </c>
      <c r="AX151" s="13" t="s">
        <v>78</v>
      </c>
      <c r="AY151" s="210" t="s">
        <v>148</v>
      </c>
    </row>
    <row r="152" spans="1:65" s="12" customFormat="1" ht="22.9" customHeight="1">
      <c r="B152" s="163"/>
      <c r="C152" s="164"/>
      <c r="D152" s="165" t="s">
        <v>70</v>
      </c>
      <c r="E152" s="177" t="s">
        <v>378</v>
      </c>
      <c r="F152" s="177" t="s">
        <v>379</v>
      </c>
      <c r="G152" s="164"/>
      <c r="H152" s="164"/>
      <c r="I152" s="167"/>
      <c r="J152" s="178">
        <f>BK152</f>
        <v>0</v>
      </c>
      <c r="K152" s="164"/>
      <c r="L152" s="169"/>
      <c r="M152" s="170"/>
      <c r="N152" s="171"/>
      <c r="O152" s="171"/>
      <c r="P152" s="172">
        <f>SUM(P153:P155)</f>
        <v>0</v>
      </c>
      <c r="Q152" s="171"/>
      <c r="R152" s="172">
        <f>SUM(R153:R155)</f>
        <v>0</v>
      </c>
      <c r="S152" s="171"/>
      <c r="T152" s="173">
        <f>SUM(T153:T155)</f>
        <v>0</v>
      </c>
      <c r="AR152" s="174" t="s">
        <v>78</v>
      </c>
      <c r="AT152" s="175" t="s">
        <v>70</v>
      </c>
      <c r="AU152" s="175" t="s">
        <v>78</v>
      </c>
      <c r="AY152" s="174" t="s">
        <v>148</v>
      </c>
      <c r="BK152" s="176">
        <f>SUM(BK153:BK155)</f>
        <v>0</v>
      </c>
    </row>
    <row r="153" spans="1:65" s="2" customFormat="1" ht="16.5" customHeight="1">
      <c r="A153" s="35"/>
      <c r="B153" s="36"/>
      <c r="C153" s="179" t="s">
        <v>8</v>
      </c>
      <c r="D153" s="179" t="s">
        <v>150</v>
      </c>
      <c r="E153" s="180" t="s">
        <v>381</v>
      </c>
      <c r="F153" s="181" t="s">
        <v>382</v>
      </c>
      <c r="G153" s="182" t="s">
        <v>383</v>
      </c>
      <c r="H153" s="183">
        <v>7</v>
      </c>
      <c r="I153" s="184"/>
      <c r="J153" s="185">
        <f>ROUND(I153*H153,2)</f>
        <v>0</v>
      </c>
      <c r="K153" s="181" t="s">
        <v>154</v>
      </c>
      <c r="L153" s="40"/>
      <c r="M153" s="186" t="s">
        <v>19</v>
      </c>
      <c r="N153" s="187" t="s">
        <v>42</v>
      </c>
      <c r="O153" s="6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155</v>
      </c>
      <c r="AT153" s="190" t="s">
        <v>150</v>
      </c>
      <c r="AU153" s="190" t="s">
        <v>80</v>
      </c>
      <c r="AY153" s="18" t="s">
        <v>148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78</v>
      </c>
      <c r="BK153" s="191">
        <f>ROUND(I153*H153,2)</f>
        <v>0</v>
      </c>
      <c r="BL153" s="18" t="s">
        <v>155</v>
      </c>
      <c r="BM153" s="190" t="s">
        <v>455</v>
      </c>
    </row>
    <row r="154" spans="1:65" s="2" customFormat="1" ht="11.25">
      <c r="A154" s="35"/>
      <c r="B154" s="36"/>
      <c r="C154" s="37"/>
      <c r="D154" s="192" t="s">
        <v>157</v>
      </c>
      <c r="E154" s="37"/>
      <c r="F154" s="193" t="s">
        <v>385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157</v>
      </c>
      <c r="AU154" s="18" t="s">
        <v>80</v>
      </c>
    </row>
    <row r="155" spans="1:65" s="2" customFormat="1" ht="11.25">
      <c r="A155" s="35"/>
      <c r="B155" s="36"/>
      <c r="C155" s="37"/>
      <c r="D155" s="197" t="s">
        <v>159</v>
      </c>
      <c r="E155" s="37"/>
      <c r="F155" s="198" t="s">
        <v>386</v>
      </c>
      <c r="G155" s="37"/>
      <c r="H155" s="37"/>
      <c r="I155" s="194"/>
      <c r="J155" s="37"/>
      <c r="K155" s="37"/>
      <c r="L155" s="40"/>
      <c r="M155" s="232"/>
      <c r="N155" s="233"/>
      <c r="O155" s="234"/>
      <c r="P155" s="234"/>
      <c r="Q155" s="234"/>
      <c r="R155" s="234"/>
      <c r="S155" s="234"/>
      <c r="T155" s="2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159</v>
      </c>
      <c r="AU155" s="18" t="s">
        <v>80</v>
      </c>
    </row>
    <row r="156" spans="1:65" s="2" customFormat="1" ht="6.95" customHeight="1">
      <c r="A156" s="35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0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algorithmName="SHA-512" hashValue="WklIx+AUXAMdUjSoLbcIVZYFUlECP5iB/pNOIIzROn11m6iJcFpnfv3lnuhBcJja0y2DXVWu4gQ4GGKiRSqG6A==" saltValue="IJcclMn6Eag7JNNqkKu3sKt69VMyxnBF82Y6goZvzK4hHB1mJqjHgCVf+56IGvs8CGztsVK7h38MY85jF3v9zw==" spinCount="100000" sheet="1" objects="1" scenarios="1" formatColumns="0" formatRows="0" autoFilter="0"/>
  <autoFilter ref="C87:K15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6" r:id="rId1"/>
    <hyperlink ref="F101" r:id="rId2"/>
    <hyperlink ref="F106" r:id="rId3"/>
    <hyperlink ref="F113" r:id="rId4"/>
    <hyperlink ref="F116" r:id="rId5"/>
    <hyperlink ref="F120" r:id="rId6"/>
    <hyperlink ref="F137" r:id="rId7"/>
    <hyperlink ref="F146" r:id="rId8"/>
    <hyperlink ref="F150" r:id="rId9"/>
    <hyperlink ref="F155" r:id="rId1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Velký Borek - větrolam podél cesty HPC2</v>
      </c>
      <c r="F7" s="372"/>
      <c r="G7" s="372"/>
      <c r="H7" s="372"/>
      <c r="L7" s="21"/>
    </row>
    <row r="8" spans="1:46" s="1" customFormat="1" ht="12" customHeight="1">
      <c r="B8" s="21"/>
      <c r="D8" s="113" t="s">
        <v>120</v>
      </c>
      <c r="L8" s="21"/>
    </row>
    <row r="9" spans="1:46" s="2" customFormat="1" ht="16.5" customHeight="1">
      <c r="A9" s="35"/>
      <c r="B9" s="40"/>
      <c r="C9" s="35"/>
      <c r="D9" s="35"/>
      <c r="E9" s="371" t="s">
        <v>121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474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124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125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125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ROUND((SUM(BE88:BE151)),  2)</f>
        <v>0</v>
      </c>
      <c r="G35" s="35"/>
      <c r="H35" s="35"/>
      <c r="I35" s="125">
        <v>0.21</v>
      </c>
      <c r="J35" s="124">
        <f>ROUND(((SUM(BE88:BE151))*I35),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ROUND((SUM(BF88:BF151)),  2)</f>
        <v>0</v>
      </c>
      <c r="G36" s="35"/>
      <c r="H36" s="35"/>
      <c r="I36" s="125">
        <v>0.15</v>
      </c>
      <c r="J36" s="124">
        <f>ROUND(((SUM(BF88:BF151))*I36),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ROUND((SUM(BG88:BG151)),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ROUND((SUM(BH88:BH151)),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ROUND((SUM(BI88:BI151)),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Velký Borek - větrolam podél cesty HPC2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121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SO-01.4 - Vegetační úpravy - následná péče ve 3.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127</v>
      </c>
      <c r="D61" s="138"/>
      <c r="E61" s="138"/>
      <c r="F61" s="138"/>
      <c r="G61" s="138"/>
      <c r="H61" s="138"/>
      <c r="I61" s="138"/>
      <c r="J61" s="139" t="s">
        <v>128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129</v>
      </c>
    </row>
    <row r="64" spans="1:47" s="9" customFormat="1" ht="24.95" customHeight="1">
      <c r="B64" s="141"/>
      <c r="C64" s="142"/>
      <c r="D64" s="143" t="s">
        <v>130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131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132</v>
      </c>
      <c r="E66" s="149"/>
      <c r="F66" s="149"/>
      <c r="G66" s="149"/>
      <c r="H66" s="149"/>
      <c r="I66" s="149"/>
      <c r="J66" s="150">
        <f>J148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133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Velký Borek - větrolam podél cesty HPC2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120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121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122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SO-01.4 - Vegetační úpravy - následná péče ve 3. roce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134</v>
      </c>
      <c r="D87" s="155" t="s">
        <v>56</v>
      </c>
      <c r="E87" s="155" t="s">
        <v>52</v>
      </c>
      <c r="F87" s="155" t="s">
        <v>53</v>
      </c>
      <c r="G87" s="155" t="s">
        <v>135</v>
      </c>
      <c r="H87" s="155" t="s">
        <v>136</v>
      </c>
      <c r="I87" s="155" t="s">
        <v>137</v>
      </c>
      <c r="J87" s="155" t="s">
        <v>128</v>
      </c>
      <c r="K87" s="156" t="s">
        <v>138</v>
      </c>
      <c r="L87" s="157"/>
      <c r="M87" s="69" t="s">
        <v>19</v>
      </c>
      <c r="N87" s="70" t="s">
        <v>41</v>
      </c>
      <c r="O87" s="70" t="s">
        <v>139</v>
      </c>
      <c r="P87" s="70" t="s">
        <v>140</v>
      </c>
      <c r="Q87" s="70" t="s">
        <v>141</v>
      </c>
      <c r="R87" s="70" t="s">
        <v>142</v>
      </c>
      <c r="S87" s="70" t="s">
        <v>143</v>
      </c>
      <c r="T87" s="71" t="s">
        <v>144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145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7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129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146</v>
      </c>
      <c r="F89" s="166" t="s">
        <v>147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P90+P148</f>
        <v>0</v>
      </c>
      <c r="Q89" s="171"/>
      <c r="R89" s="172">
        <f>R90+R148</f>
        <v>7</v>
      </c>
      <c r="S89" s="171"/>
      <c r="T89" s="173">
        <f>T90+T148</f>
        <v>0</v>
      </c>
      <c r="AR89" s="174" t="s">
        <v>78</v>
      </c>
      <c r="AT89" s="175" t="s">
        <v>70</v>
      </c>
      <c r="AU89" s="175" t="s">
        <v>71</v>
      </c>
      <c r="AY89" s="174" t="s">
        <v>148</v>
      </c>
      <c r="BK89" s="176">
        <f>BK90+BK148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149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SUM(P91:P147)</f>
        <v>0</v>
      </c>
      <c r="Q90" s="171"/>
      <c r="R90" s="172">
        <f>SUM(R91:R147)</f>
        <v>7</v>
      </c>
      <c r="S90" s="171"/>
      <c r="T90" s="173">
        <f>SUM(T91:T147)</f>
        <v>0</v>
      </c>
      <c r="AR90" s="174" t="s">
        <v>78</v>
      </c>
      <c r="AT90" s="175" t="s">
        <v>70</v>
      </c>
      <c r="AU90" s="175" t="s">
        <v>78</v>
      </c>
      <c r="AY90" s="174" t="s">
        <v>148</v>
      </c>
      <c r="BK90" s="176">
        <f>SUM(BK91:BK147)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150</v>
      </c>
      <c r="E91" s="180" t="s">
        <v>388</v>
      </c>
      <c r="F91" s="181" t="s">
        <v>389</v>
      </c>
      <c r="G91" s="182" t="s">
        <v>167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0.1</v>
      </c>
      <c r="R91" s="188">
        <f>Q91*H91</f>
        <v>0.1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155</v>
      </c>
      <c r="AT91" s="190" t="s">
        <v>150</v>
      </c>
      <c r="AU91" s="190" t="s">
        <v>80</v>
      </c>
      <c r="AY91" s="18" t="s">
        <v>148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155</v>
      </c>
      <c r="BM91" s="190" t="s">
        <v>475</v>
      </c>
    </row>
    <row r="92" spans="1:65" s="2" customFormat="1" ht="11.25">
      <c r="A92" s="35"/>
      <c r="B92" s="36"/>
      <c r="C92" s="37"/>
      <c r="D92" s="192" t="s">
        <v>157</v>
      </c>
      <c r="E92" s="37"/>
      <c r="F92" s="193" t="s">
        <v>389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157</v>
      </c>
      <c r="AU92" s="18" t="s">
        <v>80</v>
      </c>
    </row>
    <row r="93" spans="1:65" s="2" customFormat="1" ht="68.25">
      <c r="A93" s="35"/>
      <c r="B93" s="36"/>
      <c r="C93" s="37"/>
      <c r="D93" s="192" t="s">
        <v>161</v>
      </c>
      <c r="E93" s="37"/>
      <c r="F93" s="199" t="s">
        <v>391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161</v>
      </c>
      <c r="AU93" s="18" t="s">
        <v>80</v>
      </c>
    </row>
    <row r="94" spans="1:65" s="2" customFormat="1" ht="16.5" customHeight="1">
      <c r="A94" s="35"/>
      <c r="B94" s="36"/>
      <c r="C94" s="179" t="s">
        <v>80</v>
      </c>
      <c r="D94" s="179" t="s">
        <v>150</v>
      </c>
      <c r="E94" s="180" t="s">
        <v>392</v>
      </c>
      <c r="F94" s="181" t="s">
        <v>393</v>
      </c>
      <c r="G94" s="182" t="s">
        <v>174</v>
      </c>
      <c r="H94" s="183">
        <v>1.9139999999999999</v>
      </c>
      <c r="I94" s="184"/>
      <c r="J94" s="185">
        <f>ROUND(I94*H94,2)</f>
        <v>0</v>
      </c>
      <c r="K94" s="181" t="s">
        <v>154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155</v>
      </c>
      <c r="AT94" s="190" t="s">
        <v>150</v>
      </c>
      <c r="AU94" s="190" t="s">
        <v>80</v>
      </c>
      <c r="AY94" s="18" t="s">
        <v>148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155</v>
      </c>
      <c r="BM94" s="190" t="s">
        <v>394</v>
      </c>
    </row>
    <row r="95" spans="1:65" s="2" customFormat="1" ht="11.25">
      <c r="A95" s="35"/>
      <c r="B95" s="36"/>
      <c r="C95" s="37"/>
      <c r="D95" s="192" t="s">
        <v>157</v>
      </c>
      <c r="E95" s="37"/>
      <c r="F95" s="193" t="s">
        <v>393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157</v>
      </c>
      <c r="AU95" s="18" t="s">
        <v>80</v>
      </c>
    </row>
    <row r="96" spans="1:65" s="2" customFormat="1" ht="11.25">
      <c r="A96" s="35"/>
      <c r="B96" s="36"/>
      <c r="C96" s="37"/>
      <c r="D96" s="197" t="s">
        <v>159</v>
      </c>
      <c r="E96" s="37"/>
      <c r="F96" s="198" t="s">
        <v>395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159</v>
      </c>
      <c r="AU96" s="18" t="s">
        <v>80</v>
      </c>
    </row>
    <row r="97" spans="1:65" s="2" customFormat="1" ht="19.5">
      <c r="A97" s="35"/>
      <c r="B97" s="36"/>
      <c r="C97" s="37"/>
      <c r="D97" s="192" t="s">
        <v>161</v>
      </c>
      <c r="E97" s="37"/>
      <c r="F97" s="199" t="s">
        <v>458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161</v>
      </c>
      <c r="AU97" s="18" t="s">
        <v>80</v>
      </c>
    </row>
    <row r="98" spans="1:65" s="13" customFormat="1" ht="11.25">
      <c r="B98" s="200"/>
      <c r="C98" s="201"/>
      <c r="D98" s="192" t="s">
        <v>163</v>
      </c>
      <c r="E98" s="202" t="s">
        <v>19</v>
      </c>
      <c r="F98" s="203" t="s">
        <v>459</v>
      </c>
      <c r="G98" s="201"/>
      <c r="H98" s="204">
        <v>1.9139999999999999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163</v>
      </c>
      <c r="AU98" s="210" t="s">
        <v>80</v>
      </c>
      <c r="AV98" s="13" t="s">
        <v>80</v>
      </c>
      <c r="AW98" s="13" t="s">
        <v>33</v>
      </c>
      <c r="AX98" s="13" t="s">
        <v>78</v>
      </c>
      <c r="AY98" s="210" t="s">
        <v>148</v>
      </c>
    </row>
    <row r="99" spans="1:65" s="2" customFormat="1" ht="21.75" customHeight="1">
      <c r="A99" s="35"/>
      <c r="B99" s="36"/>
      <c r="C99" s="179" t="s">
        <v>171</v>
      </c>
      <c r="D99" s="179" t="s">
        <v>150</v>
      </c>
      <c r="E99" s="180" t="s">
        <v>398</v>
      </c>
      <c r="F99" s="181" t="s">
        <v>399</v>
      </c>
      <c r="G99" s="182" t="s">
        <v>153</v>
      </c>
      <c r="H99" s="183">
        <v>4</v>
      </c>
      <c r="I99" s="184"/>
      <c r="J99" s="185">
        <f>ROUND(I99*H99,2)</f>
        <v>0</v>
      </c>
      <c r="K99" s="181" t="s">
        <v>154</v>
      </c>
      <c r="L99" s="40"/>
      <c r="M99" s="186" t="s">
        <v>19</v>
      </c>
      <c r="N99" s="187" t="s">
        <v>42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155</v>
      </c>
      <c r="AT99" s="190" t="s">
        <v>150</v>
      </c>
      <c r="AU99" s="190" t="s">
        <v>80</v>
      </c>
      <c r="AY99" s="18" t="s">
        <v>148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78</v>
      </c>
      <c r="BK99" s="191">
        <f>ROUND(I99*H99,2)</f>
        <v>0</v>
      </c>
      <c r="BL99" s="18" t="s">
        <v>155</v>
      </c>
      <c r="BM99" s="190" t="s">
        <v>400</v>
      </c>
    </row>
    <row r="100" spans="1:65" s="2" customFormat="1" ht="11.25">
      <c r="A100" s="35"/>
      <c r="B100" s="36"/>
      <c r="C100" s="37"/>
      <c r="D100" s="192" t="s">
        <v>157</v>
      </c>
      <c r="E100" s="37"/>
      <c r="F100" s="193" t="s">
        <v>401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157</v>
      </c>
      <c r="AU100" s="18" t="s">
        <v>80</v>
      </c>
    </row>
    <row r="101" spans="1:65" s="2" customFormat="1" ht="11.25">
      <c r="A101" s="35"/>
      <c r="B101" s="36"/>
      <c r="C101" s="37"/>
      <c r="D101" s="197" t="s">
        <v>159</v>
      </c>
      <c r="E101" s="37"/>
      <c r="F101" s="198" t="s">
        <v>402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159</v>
      </c>
      <c r="AU101" s="18" t="s">
        <v>80</v>
      </c>
    </row>
    <row r="102" spans="1:65" s="2" customFormat="1" ht="19.5">
      <c r="A102" s="35"/>
      <c r="B102" s="36"/>
      <c r="C102" s="37"/>
      <c r="D102" s="192" t="s">
        <v>161</v>
      </c>
      <c r="E102" s="37"/>
      <c r="F102" s="199" t="s">
        <v>403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161</v>
      </c>
      <c r="AU102" s="18" t="s">
        <v>80</v>
      </c>
    </row>
    <row r="103" spans="1:65" s="13" customFormat="1" ht="11.25">
      <c r="B103" s="200"/>
      <c r="C103" s="201"/>
      <c r="D103" s="192" t="s">
        <v>163</v>
      </c>
      <c r="E103" s="202" t="s">
        <v>19</v>
      </c>
      <c r="F103" s="203" t="s">
        <v>404</v>
      </c>
      <c r="G103" s="201"/>
      <c r="H103" s="204">
        <v>4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163</v>
      </c>
      <c r="AU103" s="210" t="s">
        <v>80</v>
      </c>
      <c r="AV103" s="13" t="s">
        <v>80</v>
      </c>
      <c r="AW103" s="13" t="s">
        <v>33</v>
      </c>
      <c r="AX103" s="13" t="s">
        <v>78</v>
      </c>
      <c r="AY103" s="210" t="s">
        <v>148</v>
      </c>
    </row>
    <row r="104" spans="1:65" s="2" customFormat="1" ht="16.5" customHeight="1">
      <c r="A104" s="35"/>
      <c r="B104" s="36"/>
      <c r="C104" s="179" t="s">
        <v>155</v>
      </c>
      <c r="D104" s="179" t="s">
        <v>150</v>
      </c>
      <c r="E104" s="180" t="s">
        <v>405</v>
      </c>
      <c r="F104" s="181" t="s">
        <v>406</v>
      </c>
      <c r="G104" s="182" t="s">
        <v>368</v>
      </c>
      <c r="H104" s="183">
        <v>300.60000000000002</v>
      </c>
      <c r="I104" s="184"/>
      <c r="J104" s="185">
        <f>ROUND(I104*H104,2)</f>
        <v>0</v>
      </c>
      <c r="K104" s="181" t="s">
        <v>154</v>
      </c>
      <c r="L104" s="40"/>
      <c r="M104" s="186" t="s">
        <v>19</v>
      </c>
      <c r="N104" s="187" t="s">
        <v>42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155</v>
      </c>
      <c r="AT104" s="190" t="s">
        <v>150</v>
      </c>
      <c r="AU104" s="190" t="s">
        <v>80</v>
      </c>
      <c r="AY104" s="18" t="s">
        <v>148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78</v>
      </c>
      <c r="BK104" s="191">
        <f>ROUND(I104*H104,2)</f>
        <v>0</v>
      </c>
      <c r="BL104" s="18" t="s">
        <v>155</v>
      </c>
      <c r="BM104" s="190" t="s">
        <v>407</v>
      </c>
    </row>
    <row r="105" spans="1:65" s="2" customFormat="1" ht="11.25">
      <c r="A105" s="35"/>
      <c r="B105" s="36"/>
      <c r="C105" s="37"/>
      <c r="D105" s="192" t="s">
        <v>157</v>
      </c>
      <c r="E105" s="37"/>
      <c r="F105" s="193" t="s">
        <v>408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157</v>
      </c>
      <c r="AU105" s="18" t="s">
        <v>80</v>
      </c>
    </row>
    <row r="106" spans="1:65" s="2" customFormat="1" ht="11.25">
      <c r="A106" s="35"/>
      <c r="B106" s="36"/>
      <c r="C106" s="37"/>
      <c r="D106" s="197" t="s">
        <v>159</v>
      </c>
      <c r="E106" s="37"/>
      <c r="F106" s="198" t="s">
        <v>409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159</v>
      </c>
      <c r="AU106" s="18" t="s">
        <v>80</v>
      </c>
    </row>
    <row r="107" spans="1:65" s="13" customFormat="1" ht="11.25">
      <c r="B107" s="200"/>
      <c r="C107" s="201"/>
      <c r="D107" s="192" t="s">
        <v>163</v>
      </c>
      <c r="E107" s="202" t="s">
        <v>19</v>
      </c>
      <c r="F107" s="203" t="s">
        <v>410</v>
      </c>
      <c r="G107" s="201"/>
      <c r="H107" s="204">
        <v>186.6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163</v>
      </c>
      <c r="AU107" s="210" t="s">
        <v>80</v>
      </c>
      <c r="AV107" s="13" t="s">
        <v>80</v>
      </c>
      <c r="AW107" s="13" t="s">
        <v>33</v>
      </c>
      <c r="AX107" s="13" t="s">
        <v>71</v>
      </c>
      <c r="AY107" s="210" t="s">
        <v>148</v>
      </c>
    </row>
    <row r="108" spans="1:65" s="13" customFormat="1" ht="11.25">
      <c r="B108" s="200"/>
      <c r="C108" s="201"/>
      <c r="D108" s="192" t="s">
        <v>163</v>
      </c>
      <c r="E108" s="202" t="s">
        <v>19</v>
      </c>
      <c r="F108" s="203" t="s">
        <v>411</v>
      </c>
      <c r="G108" s="201"/>
      <c r="H108" s="204">
        <v>113.25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163</v>
      </c>
      <c r="AU108" s="210" t="s">
        <v>80</v>
      </c>
      <c r="AV108" s="13" t="s">
        <v>80</v>
      </c>
      <c r="AW108" s="13" t="s">
        <v>33</v>
      </c>
      <c r="AX108" s="13" t="s">
        <v>71</v>
      </c>
      <c r="AY108" s="210" t="s">
        <v>148</v>
      </c>
    </row>
    <row r="109" spans="1:65" s="13" customFormat="1" ht="11.25">
      <c r="B109" s="200"/>
      <c r="C109" s="201"/>
      <c r="D109" s="192" t="s">
        <v>163</v>
      </c>
      <c r="E109" s="202" t="s">
        <v>19</v>
      </c>
      <c r="F109" s="203" t="s">
        <v>412</v>
      </c>
      <c r="G109" s="201"/>
      <c r="H109" s="204">
        <v>0.75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163</v>
      </c>
      <c r="AU109" s="210" t="s">
        <v>80</v>
      </c>
      <c r="AV109" s="13" t="s">
        <v>80</v>
      </c>
      <c r="AW109" s="13" t="s">
        <v>33</v>
      </c>
      <c r="AX109" s="13" t="s">
        <v>71</v>
      </c>
      <c r="AY109" s="210" t="s">
        <v>148</v>
      </c>
    </row>
    <row r="110" spans="1:65" s="14" customFormat="1" ht="11.25">
      <c r="B110" s="221"/>
      <c r="C110" s="222"/>
      <c r="D110" s="192" t="s">
        <v>163</v>
      </c>
      <c r="E110" s="223" t="s">
        <v>19</v>
      </c>
      <c r="F110" s="224" t="s">
        <v>263</v>
      </c>
      <c r="G110" s="222"/>
      <c r="H110" s="225">
        <v>300.60000000000002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163</v>
      </c>
      <c r="AU110" s="231" t="s">
        <v>80</v>
      </c>
      <c r="AV110" s="14" t="s">
        <v>155</v>
      </c>
      <c r="AW110" s="14" t="s">
        <v>33</v>
      </c>
      <c r="AX110" s="14" t="s">
        <v>78</v>
      </c>
      <c r="AY110" s="231" t="s">
        <v>148</v>
      </c>
    </row>
    <row r="111" spans="1:65" s="2" customFormat="1" ht="16.5" customHeight="1">
      <c r="A111" s="35"/>
      <c r="B111" s="36"/>
      <c r="C111" s="179" t="s">
        <v>185</v>
      </c>
      <c r="D111" s="179" t="s">
        <v>150</v>
      </c>
      <c r="E111" s="180" t="s">
        <v>413</v>
      </c>
      <c r="F111" s="181" t="s">
        <v>414</v>
      </c>
      <c r="G111" s="182" t="s">
        <v>368</v>
      </c>
      <c r="H111" s="183">
        <v>300.60000000000002</v>
      </c>
      <c r="I111" s="184"/>
      <c r="J111" s="185">
        <f>ROUND(I111*H111,2)</f>
        <v>0</v>
      </c>
      <c r="K111" s="181" t="s">
        <v>154</v>
      </c>
      <c r="L111" s="40"/>
      <c r="M111" s="186" t="s">
        <v>19</v>
      </c>
      <c r="N111" s="187" t="s">
        <v>42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155</v>
      </c>
      <c r="AT111" s="190" t="s">
        <v>150</v>
      </c>
      <c r="AU111" s="190" t="s">
        <v>80</v>
      </c>
      <c r="AY111" s="18" t="s">
        <v>148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78</v>
      </c>
      <c r="BK111" s="191">
        <f>ROUND(I111*H111,2)</f>
        <v>0</v>
      </c>
      <c r="BL111" s="18" t="s">
        <v>155</v>
      </c>
      <c r="BM111" s="190" t="s">
        <v>415</v>
      </c>
    </row>
    <row r="112" spans="1:65" s="2" customFormat="1" ht="11.25">
      <c r="A112" s="35"/>
      <c r="B112" s="36"/>
      <c r="C112" s="37"/>
      <c r="D112" s="192" t="s">
        <v>157</v>
      </c>
      <c r="E112" s="37"/>
      <c r="F112" s="193" t="s">
        <v>416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157</v>
      </c>
      <c r="AU112" s="18" t="s">
        <v>80</v>
      </c>
    </row>
    <row r="113" spans="1:65" s="2" customFormat="1" ht="11.25">
      <c r="A113" s="35"/>
      <c r="B113" s="36"/>
      <c r="C113" s="37"/>
      <c r="D113" s="197" t="s">
        <v>159</v>
      </c>
      <c r="E113" s="37"/>
      <c r="F113" s="198" t="s">
        <v>417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159</v>
      </c>
      <c r="AU113" s="18" t="s">
        <v>80</v>
      </c>
    </row>
    <row r="114" spans="1:65" s="2" customFormat="1" ht="16.5" customHeight="1">
      <c r="A114" s="35"/>
      <c r="B114" s="36"/>
      <c r="C114" s="179" t="s">
        <v>192</v>
      </c>
      <c r="D114" s="179" t="s">
        <v>150</v>
      </c>
      <c r="E114" s="180" t="s">
        <v>418</v>
      </c>
      <c r="F114" s="181" t="s">
        <v>419</v>
      </c>
      <c r="G114" s="182" t="s">
        <v>368</v>
      </c>
      <c r="H114" s="183">
        <v>3006</v>
      </c>
      <c r="I114" s="184"/>
      <c r="J114" s="185">
        <f>ROUND(I114*H114,2)</f>
        <v>0</v>
      </c>
      <c r="K114" s="181" t="s">
        <v>154</v>
      </c>
      <c r="L114" s="40"/>
      <c r="M114" s="186" t="s">
        <v>19</v>
      </c>
      <c r="N114" s="187" t="s">
        <v>42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155</v>
      </c>
      <c r="AT114" s="190" t="s">
        <v>150</v>
      </c>
      <c r="AU114" s="190" t="s">
        <v>80</v>
      </c>
      <c r="AY114" s="18" t="s">
        <v>148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78</v>
      </c>
      <c r="BK114" s="191">
        <f>ROUND(I114*H114,2)</f>
        <v>0</v>
      </c>
      <c r="BL114" s="18" t="s">
        <v>155</v>
      </c>
      <c r="BM114" s="190" t="s">
        <v>420</v>
      </c>
    </row>
    <row r="115" spans="1:65" s="2" customFormat="1" ht="11.25">
      <c r="A115" s="35"/>
      <c r="B115" s="36"/>
      <c r="C115" s="37"/>
      <c r="D115" s="192" t="s">
        <v>157</v>
      </c>
      <c r="E115" s="37"/>
      <c r="F115" s="193" t="s">
        <v>421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157</v>
      </c>
      <c r="AU115" s="18" t="s">
        <v>80</v>
      </c>
    </row>
    <row r="116" spans="1:65" s="2" customFormat="1" ht="11.25">
      <c r="A116" s="35"/>
      <c r="B116" s="36"/>
      <c r="C116" s="37"/>
      <c r="D116" s="197" t="s">
        <v>159</v>
      </c>
      <c r="E116" s="37"/>
      <c r="F116" s="198" t="s">
        <v>422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159</v>
      </c>
      <c r="AU116" s="18" t="s">
        <v>80</v>
      </c>
    </row>
    <row r="117" spans="1:65" s="13" customFormat="1" ht="11.25">
      <c r="B117" s="200"/>
      <c r="C117" s="201"/>
      <c r="D117" s="192" t="s">
        <v>163</v>
      </c>
      <c r="E117" s="202" t="s">
        <v>19</v>
      </c>
      <c r="F117" s="203" t="s">
        <v>423</v>
      </c>
      <c r="G117" s="201"/>
      <c r="H117" s="204">
        <v>3006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163</v>
      </c>
      <c r="AU117" s="210" t="s">
        <v>80</v>
      </c>
      <c r="AV117" s="13" t="s">
        <v>80</v>
      </c>
      <c r="AW117" s="13" t="s">
        <v>33</v>
      </c>
      <c r="AX117" s="13" t="s">
        <v>78</v>
      </c>
      <c r="AY117" s="210" t="s">
        <v>148</v>
      </c>
    </row>
    <row r="118" spans="1:65" s="2" customFormat="1" ht="16.5" customHeight="1">
      <c r="A118" s="35"/>
      <c r="B118" s="36"/>
      <c r="C118" s="179" t="s">
        <v>199</v>
      </c>
      <c r="D118" s="179" t="s">
        <v>150</v>
      </c>
      <c r="E118" s="180" t="s">
        <v>424</v>
      </c>
      <c r="F118" s="181" t="s">
        <v>425</v>
      </c>
      <c r="G118" s="182" t="s">
        <v>153</v>
      </c>
      <c r="H118" s="183">
        <v>3128</v>
      </c>
      <c r="I118" s="184"/>
      <c r="J118" s="185">
        <f>ROUND(I118*H118,2)</f>
        <v>0</v>
      </c>
      <c r="K118" s="181" t="s">
        <v>154</v>
      </c>
      <c r="L118" s="40"/>
      <c r="M118" s="186" t="s">
        <v>19</v>
      </c>
      <c r="N118" s="187" t="s">
        <v>42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155</v>
      </c>
      <c r="AT118" s="190" t="s">
        <v>150</v>
      </c>
      <c r="AU118" s="190" t="s">
        <v>80</v>
      </c>
      <c r="AY118" s="18" t="s">
        <v>148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78</v>
      </c>
      <c r="BK118" s="191">
        <f>ROUND(I118*H118,2)</f>
        <v>0</v>
      </c>
      <c r="BL118" s="18" t="s">
        <v>155</v>
      </c>
      <c r="BM118" s="190" t="s">
        <v>426</v>
      </c>
    </row>
    <row r="119" spans="1:65" s="2" customFormat="1" ht="11.25">
      <c r="A119" s="35"/>
      <c r="B119" s="36"/>
      <c r="C119" s="37"/>
      <c r="D119" s="192" t="s">
        <v>157</v>
      </c>
      <c r="E119" s="37"/>
      <c r="F119" s="193" t="s">
        <v>427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157</v>
      </c>
      <c r="AU119" s="18" t="s">
        <v>80</v>
      </c>
    </row>
    <row r="120" spans="1:65" s="2" customFormat="1" ht="11.25">
      <c r="A120" s="35"/>
      <c r="B120" s="36"/>
      <c r="C120" s="37"/>
      <c r="D120" s="197" t="s">
        <v>159</v>
      </c>
      <c r="E120" s="37"/>
      <c r="F120" s="198" t="s">
        <v>428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159</v>
      </c>
      <c r="AU120" s="18" t="s">
        <v>80</v>
      </c>
    </row>
    <row r="121" spans="1:65" s="2" customFormat="1" ht="19.5">
      <c r="A121" s="35"/>
      <c r="B121" s="36"/>
      <c r="C121" s="37"/>
      <c r="D121" s="192" t="s">
        <v>161</v>
      </c>
      <c r="E121" s="37"/>
      <c r="F121" s="199" t="s">
        <v>460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161</v>
      </c>
      <c r="AU121" s="18" t="s">
        <v>80</v>
      </c>
    </row>
    <row r="122" spans="1:65" s="15" customFormat="1" ht="11.25">
      <c r="B122" s="236"/>
      <c r="C122" s="237"/>
      <c r="D122" s="192" t="s">
        <v>163</v>
      </c>
      <c r="E122" s="238" t="s">
        <v>19</v>
      </c>
      <c r="F122" s="239" t="s">
        <v>430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163</v>
      </c>
      <c r="AU122" s="245" t="s">
        <v>80</v>
      </c>
      <c r="AV122" s="15" t="s">
        <v>78</v>
      </c>
      <c r="AW122" s="15" t="s">
        <v>33</v>
      </c>
      <c r="AX122" s="15" t="s">
        <v>71</v>
      </c>
      <c r="AY122" s="245" t="s">
        <v>148</v>
      </c>
    </row>
    <row r="123" spans="1:65" s="13" customFormat="1" ht="11.25">
      <c r="B123" s="200"/>
      <c r="C123" s="201"/>
      <c r="D123" s="192" t="s">
        <v>163</v>
      </c>
      <c r="E123" s="202" t="s">
        <v>19</v>
      </c>
      <c r="F123" s="203" t="s">
        <v>461</v>
      </c>
      <c r="G123" s="201"/>
      <c r="H123" s="204">
        <v>3128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163</v>
      </c>
      <c r="AU123" s="210" t="s">
        <v>80</v>
      </c>
      <c r="AV123" s="13" t="s">
        <v>80</v>
      </c>
      <c r="AW123" s="13" t="s">
        <v>33</v>
      </c>
      <c r="AX123" s="13" t="s">
        <v>78</v>
      </c>
      <c r="AY123" s="210" t="s">
        <v>148</v>
      </c>
    </row>
    <row r="124" spans="1:65" s="2" customFormat="1" ht="16.5" customHeight="1">
      <c r="A124" s="35"/>
      <c r="B124" s="36"/>
      <c r="C124" s="179" t="s">
        <v>204</v>
      </c>
      <c r="D124" s="179" t="s">
        <v>150</v>
      </c>
      <c r="E124" s="180" t="s">
        <v>432</v>
      </c>
      <c r="F124" s="181" t="s">
        <v>433</v>
      </c>
      <c r="G124" s="182" t="s">
        <v>167</v>
      </c>
      <c r="H124" s="183">
        <v>24</v>
      </c>
      <c r="I124" s="184"/>
      <c r="J124" s="185">
        <f>ROUND(I124*H124,2)</f>
        <v>0</v>
      </c>
      <c r="K124" s="181" t="s">
        <v>19</v>
      </c>
      <c r="L124" s="40"/>
      <c r="M124" s="186" t="s">
        <v>19</v>
      </c>
      <c r="N124" s="187" t="s">
        <v>42</v>
      </c>
      <c r="O124" s="6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0" t="s">
        <v>155</v>
      </c>
      <c r="AT124" s="190" t="s">
        <v>150</v>
      </c>
      <c r="AU124" s="190" t="s">
        <v>80</v>
      </c>
      <c r="AY124" s="18" t="s">
        <v>148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78</v>
      </c>
      <c r="BK124" s="191">
        <f>ROUND(I124*H124,2)</f>
        <v>0</v>
      </c>
      <c r="BL124" s="18" t="s">
        <v>155</v>
      </c>
      <c r="BM124" s="190" t="s">
        <v>434</v>
      </c>
    </row>
    <row r="125" spans="1:65" s="2" customFormat="1" ht="11.25">
      <c r="A125" s="35"/>
      <c r="B125" s="36"/>
      <c r="C125" s="37"/>
      <c r="D125" s="192" t="s">
        <v>157</v>
      </c>
      <c r="E125" s="37"/>
      <c r="F125" s="193" t="s">
        <v>433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157</v>
      </c>
      <c r="AU125" s="18" t="s">
        <v>80</v>
      </c>
    </row>
    <row r="126" spans="1:65" s="13" customFormat="1" ht="11.25">
      <c r="B126" s="200"/>
      <c r="C126" s="201"/>
      <c r="D126" s="192" t="s">
        <v>163</v>
      </c>
      <c r="E126" s="202" t="s">
        <v>19</v>
      </c>
      <c r="F126" s="203" t="s">
        <v>435</v>
      </c>
      <c r="G126" s="201"/>
      <c r="H126" s="204">
        <v>24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163</v>
      </c>
      <c r="AU126" s="210" t="s">
        <v>80</v>
      </c>
      <c r="AV126" s="13" t="s">
        <v>80</v>
      </c>
      <c r="AW126" s="13" t="s">
        <v>33</v>
      </c>
      <c r="AX126" s="13" t="s">
        <v>78</v>
      </c>
      <c r="AY126" s="210" t="s">
        <v>148</v>
      </c>
    </row>
    <row r="127" spans="1:65" s="2" customFormat="1" ht="16.5" customHeight="1">
      <c r="A127" s="35"/>
      <c r="B127" s="36"/>
      <c r="C127" s="179" t="s">
        <v>213</v>
      </c>
      <c r="D127" s="179" t="s">
        <v>150</v>
      </c>
      <c r="E127" s="180" t="s">
        <v>436</v>
      </c>
      <c r="F127" s="181" t="s">
        <v>437</v>
      </c>
      <c r="G127" s="182" t="s">
        <v>321</v>
      </c>
      <c r="H127" s="183">
        <v>19128</v>
      </c>
      <c r="I127" s="184"/>
      <c r="J127" s="185">
        <f>ROUND(I127*H127,2)</f>
        <v>0</v>
      </c>
      <c r="K127" s="181" t="s">
        <v>19</v>
      </c>
      <c r="L127" s="40"/>
      <c r="M127" s="186" t="s">
        <v>19</v>
      </c>
      <c r="N127" s="187" t="s">
        <v>42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155</v>
      </c>
      <c r="AT127" s="190" t="s">
        <v>150</v>
      </c>
      <c r="AU127" s="190" t="s">
        <v>80</v>
      </c>
      <c r="AY127" s="18" t="s">
        <v>148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78</v>
      </c>
      <c r="BK127" s="191">
        <f>ROUND(I127*H127,2)</f>
        <v>0</v>
      </c>
      <c r="BL127" s="18" t="s">
        <v>155</v>
      </c>
      <c r="BM127" s="190" t="s">
        <v>438</v>
      </c>
    </row>
    <row r="128" spans="1:65" s="2" customFormat="1" ht="11.25">
      <c r="A128" s="35"/>
      <c r="B128" s="36"/>
      <c r="C128" s="37"/>
      <c r="D128" s="192" t="s">
        <v>157</v>
      </c>
      <c r="E128" s="37"/>
      <c r="F128" s="193" t="s">
        <v>437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157</v>
      </c>
      <c r="AU128" s="18" t="s">
        <v>80</v>
      </c>
    </row>
    <row r="129" spans="1:65" s="2" customFormat="1" ht="19.5">
      <c r="A129" s="35"/>
      <c r="B129" s="36"/>
      <c r="C129" s="37"/>
      <c r="D129" s="192" t="s">
        <v>161</v>
      </c>
      <c r="E129" s="37"/>
      <c r="F129" s="199" t="s">
        <v>439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161</v>
      </c>
      <c r="AU129" s="18" t="s">
        <v>80</v>
      </c>
    </row>
    <row r="130" spans="1:65" s="13" customFormat="1" ht="11.25">
      <c r="B130" s="200"/>
      <c r="C130" s="201"/>
      <c r="D130" s="192" t="s">
        <v>163</v>
      </c>
      <c r="E130" s="202" t="s">
        <v>19</v>
      </c>
      <c r="F130" s="203" t="s">
        <v>440</v>
      </c>
      <c r="G130" s="201"/>
      <c r="H130" s="204">
        <v>19128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163</v>
      </c>
      <c r="AU130" s="210" t="s">
        <v>80</v>
      </c>
      <c r="AV130" s="13" t="s">
        <v>80</v>
      </c>
      <c r="AW130" s="13" t="s">
        <v>33</v>
      </c>
      <c r="AX130" s="13" t="s">
        <v>78</v>
      </c>
      <c r="AY130" s="210" t="s">
        <v>148</v>
      </c>
    </row>
    <row r="131" spans="1:65" s="2" customFormat="1" ht="16.5" customHeight="1">
      <c r="A131" s="35"/>
      <c r="B131" s="36"/>
      <c r="C131" s="179" t="s">
        <v>219</v>
      </c>
      <c r="D131" s="179" t="s">
        <v>150</v>
      </c>
      <c r="E131" s="180" t="s">
        <v>441</v>
      </c>
      <c r="F131" s="181" t="s">
        <v>442</v>
      </c>
      <c r="G131" s="182" t="s">
        <v>167</v>
      </c>
      <c r="H131" s="183">
        <v>1244</v>
      </c>
      <c r="I131" s="184"/>
      <c r="J131" s="185">
        <f>ROUND(I131*H131,2)</f>
        <v>0</v>
      </c>
      <c r="K131" s="181" t="s">
        <v>19</v>
      </c>
      <c r="L131" s="40"/>
      <c r="M131" s="186" t="s">
        <v>19</v>
      </c>
      <c r="N131" s="187" t="s">
        <v>42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155</v>
      </c>
      <c r="AT131" s="190" t="s">
        <v>150</v>
      </c>
      <c r="AU131" s="190" t="s">
        <v>80</v>
      </c>
      <c r="AY131" s="18" t="s">
        <v>148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78</v>
      </c>
      <c r="BK131" s="191">
        <f>ROUND(I131*H131,2)</f>
        <v>0</v>
      </c>
      <c r="BL131" s="18" t="s">
        <v>155</v>
      </c>
      <c r="BM131" s="190" t="s">
        <v>443</v>
      </c>
    </row>
    <row r="132" spans="1:65" s="2" customFormat="1" ht="11.25">
      <c r="A132" s="35"/>
      <c r="B132" s="36"/>
      <c r="C132" s="37"/>
      <c r="D132" s="192" t="s">
        <v>157</v>
      </c>
      <c r="E132" s="37"/>
      <c r="F132" s="193" t="s">
        <v>442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157</v>
      </c>
      <c r="AU132" s="18" t="s">
        <v>80</v>
      </c>
    </row>
    <row r="133" spans="1:65" s="2" customFormat="1" ht="19.5">
      <c r="A133" s="35"/>
      <c r="B133" s="36"/>
      <c r="C133" s="37"/>
      <c r="D133" s="192" t="s">
        <v>161</v>
      </c>
      <c r="E133" s="37"/>
      <c r="F133" s="199" t="s">
        <v>444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161</v>
      </c>
      <c r="AU133" s="18" t="s">
        <v>80</v>
      </c>
    </row>
    <row r="134" spans="1:65" s="13" customFormat="1" ht="11.25">
      <c r="B134" s="200"/>
      <c r="C134" s="201"/>
      <c r="D134" s="192" t="s">
        <v>163</v>
      </c>
      <c r="E134" s="202" t="s">
        <v>19</v>
      </c>
      <c r="F134" s="203" t="s">
        <v>445</v>
      </c>
      <c r="G134" s="201"/>
      <c r="H134" s="204">
        <v>1244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163</v>
      </c>
      <c r="AU134" s="210" t="s">
        <v>80</v>
      </c>
      <c r="AV134" s="13" t="s">
        <v>80</v>
      </c>
      <c r="AW134" s="13" t="s">
        <v>33</v>
      </c>
      <c r="AX134" s="13" t="s">
        <v>78</v>
      </c>
      <c r="AY134" s="210" t="s">
        <v>148</v>
      </c>
    </row>
    <row r="135" spans="1:65" s="2" customFormat="1" ht="16.5" customHeight="1">
      <c r="A135" s="35"/>
      <c r="B135" s="36"/>
      <c r="C135" s="179" t="s">
        <v>227</v>
      </c>
      <c r="D135" s="179" t="s">
        <v>150</v>
      </c>
      <c r="E135" s="180" t="s">
        <v>446</v>
      </c>
      <c r="F135" s="181" t="s">
        <v>447</v>
      </c>
      <c r="G135" s="182" t="s">
        <v>153</v>
      </c>
      <c r="H135" s="183">
        <v>552.4</v>
      </c>
      <c r="I135" s="184"/>
      <c r="J135" s="185">
        <f>ROUND(I135*H135,2)</f>
        <v>0</v>
      </c>
      <c r="K135" s="181" t="s">
        <v>154</v>
      </c>
      <c r="L135" s="40"/>
      <c r="M135" s="186" t="s">
        <v>19</v>
      </c>
      <c r="N135" s="187" t="s">
        <v>42</v>
      </c>
      <c r="O135" s="6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155</v>
      </c>
      <c r="AT135" s="190" t="s">
        <v>150</v>
      </c>
      <c r="AU135" s="190" t="s">
        <v>80</v>
      </c>
      <c r="AY135" s="18" t="s">
        <v>148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78</v>
      </c>
      <c r="BK135" s="191">
        <f>ROUND(I135*H135,2)</f>
        <v>0</v>
      </c>
      <c r="BL135" s="18" t="s">
        <v>155</v>
      </c>
      <c r="BM135" s="190" t="s">
        <v>448</v>
      </c>
    </row>
    <row r="136" spans="1:65" s="2" customFormat="1" ht="11.25">
      <c r="A136" s="35"/>
      <c r="B136" s="36"/>
      <c r="C136" s="37"/>
      <c r="D136" s="192" t="s">
        <v>157</v>
      </c>
      <c r="E136" s="37"/>
      <c r="F136" s="193" t="s">
        <v>449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157</v>
      </c>
      <c r="AU136" s="18" t="s">
        <v>80</v>
      </c>
    </row>
    <row r="137" spans="1:65" s="2" customFormat="1" ht="11.25">
      <c r="A137" s="35"/>
      <c r="B137" s="36"/>
      <c r="C137" s="37"/>
      <c r="D137" s="197" t="s">
        <v>159</v>
      </c>
      <c r="E137" s="37"/>
      <c r="F137" s="198" t="s">
        <v>450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159</v>
      </c>
      <c r="AU137" s="18" t="s">
        <v>80</v>
      </c>
    </row>
    <row r="138" spans="1:65" s="2" customFormat="1" ht="29.25">
      <c r="A138" s="35"/>
      <c r="B138" s="36"/>
      <c r="C138" s="37"/>
      <c r="D138" s="192" t="s">
        <v>161</v>
      </c>
      <c r="E138" s="37"/>
      <c r="F138" s="199" t="s">
        <v>451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161</v>
      </c>
      <c r="AU138" s="18" t="s">
        <v>80</v>
      </c>
    </row>
    <row r="139" spans="1:65" s="13" customFormat="1" ht="11.25">
      <c r="B139" s="200"/>
      <c r="C139" s="201"/>
      <c r="D139" s="192" t="s">
        <v>163</v>
      </c>
      <c r="E139" s="202" t="s">
        <v>19</v>
      </c>
      <c r="F139" s="203" t="s">
        <v>364</v>
      </c>
      <c r="G139" s="201"/>
      <c r="H139" s="204">
        <v>552.4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163</v>
      </c>
      <c r="AU139" s="210" t="s">
        <v>80</v>
      </c>
      <c r="AV139" s="13" t="s">
        <v>80</v>
      </c>
      <c r="AW139" s="13" t="s">
        <v>33</v>
      </c>
      <c r="AX139" s="13" t="s">
        <v>78</v>
      </c>
      <c r="AY139" s="210" t="s">
        <v>148</v>
      </c>
    </row>
    <row r="140" spans="1:65" s="2" customFormat="1" ht="16.5" customHeight="1">
      <c r="A140" s="35"/>
      <c r="B140" s="36"/>
      <c r="C140" s="211" t="s">
        <v>234</v>
      </c>
      <c r="D140" s="211" t="s">
        <v>200</v>
      </c>
      <c r="E140" s="212" t="s">
        <v>366</v>
      </c>
      <c r="F140" s="213" t="s">
        <v>367</v>
      </c>
      <c r="G140" s="214" t="s">
        <v>368</v>
      </c>
      <c r="H140" s="215">
        <v>27.6</v>
      </c>
      <c r="I140" s="216"/>
      <c r="J140" s="217">
        <f>ROUND(I140*H140,2)</f>
        <v>0</v>
      </c>
      <c r="K140" s="213" t="s">
        <v>19</v>
      </c>
      <c r="L140" s="218"/>
      <c r="M140" s="219" t="s">
        <v>19</v>
      </c>
      <c r="N140" s="220" t="s">
        <v>42</v>
      </c>
      <c r="O140" s="65"/>
      <c r="P140" s="188">
        <f>O140*H140</f>
        <v>0</v>
      </c>
      <c r="Q140" s="188">
        <v>0.25</v>
      </c>
      <c r="R140" s="188">
        <f>Q140*H140</f>
        <v>6.9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204</v>
      </c>
      <c r="AT140" s="190" t="s">
        <v>200</v>
      </c>
      <c r="AU140" s="190" t="s">
        <v>80</v>
      </c>
      <c r="AY140" s="18" t="s">
        <v>148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78</v>
      </c>
      <c r="BK140" s="191">
        <f>ROUND(I140*H140,2)</f>
        <v>0</v>
      </c>
      <c r="BL140" s="18" t="s">
        <v>155</v>
      </c>
      <c r="BM140" s="190" t="s">
        <v>452</v>
      </c>
    </row>
    <row r="141" spans="1:65" s="2" customFormat="1" ht="11.25">
      <c r="A141" s="35"/>
      <c r="B141" s="36"/>
      <c r="C141" s="37"/>
      <c r="D141" s="192" t="s">
        <v>157</v>
      </c>
      <c r="E141" s="37"/>
      <c r="F141" s="193" t="s">
        <v>367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157</v>
      </c>
      <c r="AU141" s="18" t="s">
        <v>80</v>
      </c>
    </row>
    <row r="142" spans="1:65" s="2" customFormat="1" ht="29.25">
      <c r="A142" s="35"/>
      <c r="B142" s="36"/>
      <c r="C142" s="37"/>
      <c r="D142" s="192" t="s">
        <v>161</v>
      </c>
      <c r="E142" s="37"/>
      <c r="F142" s="199" t="s">
        <v>453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161</v>
      </c>
      <c r="AU142" s="18" t="s">
        <v>80</v>
      </c>
    </row>
    <row r="143" spans="1:65" s="13" customFormat="1" ht="11.25">
      <c r="B143" s="200"/>
      <c r="C143" s="201"/>
      <c r="D143" s="192" t="s">
        <v>163</v>
      </c>
      <c r="E143" s="202" t="s">
        <v>19</v>
      </c>
      <c r="F143" s="203" t="s">
        <v>454</v>
      </c>
      <c r="G143" s="201"/>
      <c r="H143" s="204">
        <v>27.6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163</v>
      </c>
      <c r="AU143" s="210" t="s">
        <v>80</v>
      </c>
      <c r="AV143" s="13" t="s">
        <v>80</v>
      </c>
      <c r="AW143" s="13" t="s">
        <v>33</v>
      </c>
      <c r="AX143" s="13" t="s">
        <v>78</v>
      </c>
      <c r="AY143" s="210" t="s">
        <v>148</v>
      </c>
    </row>
    <row r="144" spans="1:65" s="2" customFormat="1" ht="16.5" customHeight="1">
      <c r="A144" s="35"/>
      <c r="B144" s="36"/>
      <c r="C144" s="179" t="s">
        <v>242</v>
      </c>
      <c r="D144" s="179" t="s">
        <v>150</v>
      </c>
      <c r="E144" s="180" t="s">
        <v>462</v>
      </c>
      <c r="F144" s="181" t="s">
        <v>463</v>
      </c>
      <c r="G144" s="182" t="s">
        <v>167</v>
      </c>
      <c r="H144" s="183">
        <v>2</v>
      </c>
      <c r="I144" s="184"/>
      <c r="J144" s="185">
        <f>ROUND(I144*H144,2)</f>
        <v>0</v>
      </c>
      <c r="K144" s="181" t="s">
        <v>154</v>
      </c>
      <c r="L144" s="40"/>
      <c r="M144" s="186" t="s">
        <v>19</v>
      </c>
      <c r="N144" s="187" t="s">
        <v>42</v>
      </c>
      <c r="O144" s="65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155</v>
      </c>
      <c r="AT144" s="190" t="s">
        <v>150</v>
      </c>
      <c r="AU144" s="190" t="s">
        <v>80</v>
      </c>
      <c r="AY144" s="18" t="s">
        <v>148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78</v>
      </c>
      <c r="BK144" s="191">
        <f>ROUND(I144*H144,2)</f>
        <v>0</v>
      </c>
      <c r="BL144" s="18" t="s">
        <v>155</v>
      </c>
      <c r="BM144" s="190" t="s">
        <v>464</v>
      </c>
    </row>
    <row r="145" spans="1:65" s="2" customFormat="1" ht="11.25">
      <c r="A145" s="35"/>
      <c r="B145" s="36"/>
      <c r="C145" s="37"/>
      <c r="D145" s="192" t="s">
        <v>157</v>
      </c>
      <c r="E145" s="37"/>
      <c r="F145" s="193" t="s">
        <v>465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157</v>
      </c>
      <c r="AU145" s="18" t="s">
        <v>80</v>
      </c>
    </row>
    <row r="146" spans="1:65" s="2" customFormat="1" ht="11.25">
      <c r="A146" s="35"/>
      <c r="B146" s="36"/>
      <c r="C146" s="37"/>
      <c r="D146" s="197" t="s">
        <v>159</v>
      </c>
      <c r="E146" s="37"/>
      <c r="F146" s="198" t="s">
        <v>466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159</v>
      </c>
      <c r="AU146" s="18" t="s">
        <v>80</v>
      </c>
    </row>
    <row r="147" spans="1:65" s="13" customFormat="1" ht="11.25">
      <c r="B147" s="200"/>
      <c r="C147" s="201"/>
      <c r="D147" s="192" t="s">
        <v>163</v>
      </c>
      <c r="E147" s="202" t="s">
        <v>19</v>
      </c>
      <c r="F147" s="203" t="s">
        <v>467</v>
      </c>
      <c r="G147" s="201"/>
      <c r="H147" s="204">
        <v>2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163</v>
      </c>
      <c r="AU147" s="210" t="s">
        <v>80</v>
      </c>
      <c r="AV147" s="13" t="s">
        <v>80</v>
      </c>
      <c r="AW147" s="13" t="s">
        <v>33</v>
      </c>
      <c r="AX147" s="13" t="s">
        <v>78</v>
      </c>
      <c r="AY147" s="210" t="s">
        <v>148</v>
      </c>
    </row>
    <row r="148" spans="1:65" s="12" customFormat="1" ht="22.9" customHeight="1">
      <c r="B148" s="163"/>
      <c r="C148" s="164"/>
      <c r="D148" s="165" t="s">
        <v>70</v>
      </c>
      <c r="E148" s="177" t="s">
        <v>378</v>
      </c>
      <c r="F148" s="177" t="s">
        <v>379</v>
      </c>
      <c r="G148" s="164"/>
      <c r="H148" s="164"/>
      <c r="I148" s="167"/>
      <c r="J148" s="178">
        <f>BK148</f>
        <v>0</v>
      </c>
      <c r="K148" s="164"/>
      <c r="L148" s="169"/>
      <c r="M148" s="170"/>
      <c r="N148" s="171"/>
      <c r="O148" s="171"/>
      <c r="P148" s="172">
        <f>SUM(P149:P151)</f>
        <v>0</v>
      </c>
      <c r="Q148" s="171"/>
      <c r="R148" s="172">
        <f>SUM(R149:R151)</f>
        <v>0</v>
      </c>
      <c r="S148" s="171"/>
      <c r="T148" s="173">
        <f>SUM(T149:T151)</f>
        <v>0</v>
      </c>
      <c r="AR148" s="174" t="s">
        <v>78</v>
      </c>
      <c r="AT148" s="175" t="s">
        <v>70</v>
      </c>
      <c r="AU148" s="175" t="s">
        <v>78</v>
      </c>
      <c r="AY148" s="174" t="s">
        <v>148</v>
      </c>
      <c r="BK148" s="176">
        <f>SUM(BK149:BK151)</f>
        <v>0</v>
      </c>
    </row>
    <row r="149" spans="1:65" s="2" customFormat="1" ht="16.5" customHeight="1">
      <c r="A149" s="35"/>
      <c r="B149" s="36"/>
      <c r="C149" s="179" t="s">
        <v>249</v>
      </c>
      <c r="D149" s="179" t="s">
        <v>150</v>
      </c>
      <c r="E149" s="180" t="s">
        <v>381</v>
      </c>
      <c r="F149" s="181" t="s">
        <v>382</v>
      </c>
      <c r="G149" s="182" t="s">
        <v>383</v>
      </c>
      <c r="H149" s="183">
        <v>7</v>
      </c>
      <c r="I149" s="184"/>
      <c r="J149" s="185">
        <f>ROUND(I149*H149,2)</f>
        <v>0</v>
      </c>
      <c r="K149" s="181" t="s">
        <v>154</v>
      </c>
      <c r="L149" s="40"/>
      <c r="M149" s="186" t="s">
        <v>19</v>
      </c>
      <c r="N149" s="187" t="s">
        <v>42</v>
      </c>
      <c r="O149" s="6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155</v>
      </c>
      <c r="AT149" s="190" t="s">
        <v>150</v>
      </c>
      <c r="AU149" s="190" t="s">
        <v>80</v>
      </c>
      <c r="AY149" s="18" t="s">
        <v>148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78</v>
      </c>
      <c r="BK149" s="191">
        <f>ROUND(I149*H149,2)</f>
        <v>0</v>
      </c>
      <c r="BL149" s="18" t="s">
        <v>155</v>
      </c>
      <c r="BM149" s="190" t="s">
        <v>455</v>
      </c>
    </row>
    <row r="150" spans="1:65" s="2" customFormat="1" ht="11.25">
      <c r="A150" s="35"/>
      <c r="B150" s="36"/>
      <c r="C150" s="37"/>
      <c r="D150" s="192" t="s">
        <v>157</v>
      </c>
      <c r="E150" s="37"/>
      <c r="F150" s="193" t="s">
        <v>385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157</v>
      </c>
      <c r="AU150" s="18" t="s">
        <v>80</v>
      </c>
    </row>
    <row r="151" spans="1:65" s="2" customFormat="1" ht="11.25">
      <c r="A151" s="35"/>
      <c r="B151" s="36"/>
      <c r="C151" s="37"/>
      <c r="D151" s="197" t="s">
        <v>159</v>
      </c>
      <c r="E151" s="37"/>
      <c r="F151" s="198" t="s">
        <v>386</v>
      </c>
      <c r="G151" s="37"/>
      <c r="H151" s="37"/>
      <c r="I151" s="194"/>
      <c r="J151" s="37"/>
      <c r="K151" s="37"/>
      <c r="L151" s="40"/>
      <c r="M151" s="232"/>
      <c r="N151" s="233"/>
      <c r="O151" s="234"/>
      <c r="P151" s="234"/>
      <c r="Q151" s="234"/>
      <c r="R151" s="234"/>
      <c r="S151" s="234"/>
      <c r="T151" s="2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159</v>
      </c>
      <c r="AU151" s="18" t="s">
        <v>80</v>
      </c>
    </row>
    <row r="152" spans="1:65" s="2" customFormat="1" ht="6.95" customHeight="1">
      <c r="A152" s="35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0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algorithmName="SHA-512" hashValue="IGh/7xUdFctqGUmpnO+uJ+1AzrW03W7eSmE1J2xAQu3AKrhTYu2M/zkY1Cq4nZzi1hg2wIIH/rEkolWF6V11Ag==" saltValue="LUEJkGw4hr2FR8NeFpInJ42+VAXG8Z7z68Nfu2wXI4sBXvDESUXUiDRWLVjJPUfaPvWbykPG83yFsAOoaB5rVw==" spinCount="100000" sheet="1" objects="1" scenarios="1" formatColumns="0" formatRows="0" autoFilter="0"/>
  <autoFilter ref="C87:K15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6" r:id="rId1"/>
    <hyperlink ref="F101" r:id="rId2"/>
    <hyperlink ref="F106" r:id="rId3"/>
    <hyperlink ref="F113" r:id="rId4"/>
    <hyperlink ref="F116" r:id="rId5"/>
    <hyperlink ref="F120" r:id="rId6"/>
    <hyperlink ref="F137" r:id="rId7"/>
    <hyperlink ref="F146" r:id="rId8"/>
    <hyperlink ref="F151" r:id="rId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Velký Borek - větrolam podél cesty HPC2</v>
      </c>
      <c r="F7" s="372"/>
      <c r="G7" s="372"/>
      <c r="H7" s="372"/>
      <c r="L7" s="21"/>
    </row>
    <row r="8" spans="1:46" s="1" customFormat="1" ht="12" customHeight="1">
      <c r="B8" s="21"/>
      <c r="D8" s="113" t="s">
        <v>120</v>
      </c>
      <c r="L8" s="21"/>
    </row>
    <row r="9" spans="1:46" s="2" customFormat="1" ht="16.5" customHeight="1">
      <c r="A9" s="35"/>
      <c r="B9" s="40"/>
      <c r="C9" s="35"/>
      <c r="D9" s="35"/>
      <c r="E9" s="371" t="s">
        <v>121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476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124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125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125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ROUND((SUM(BE88:BE155)),  2)</f>
        <v>0</v>
      </c>
      <c r="G35" s="35"/>
      <c r="H35" s="35"/>
      <c r="I35" s="125">
        <v>0.21</v>
      </c>
      <c r="J35" s="124">
        <f>ROUND(((SUM(BE88:BE155))*I35),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ROUND((SUM(BF88:BF155)),  2)</f>
        <v>0</v>
      </c>
      <c r="G36" s="35"/>
      <c r="H36" s="35"/>
      <c r="I36" s="125">
        <v>0.15</v>
      </c>
      <c r="J36" s="124">
        <f>ROUND(((SUM(BF88:BF155))*I36),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ROUND((SUM(BG88:BG155)),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ROUND((SUM(BH88:BH155)),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ROUND((SUM(BI88:BI155)),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Velký Borek - větrolam podél cesty HPC2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121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SO-01.5 - Vegetační úpravy - následná péče ve 4.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127</v>
      </c>
      <c r="D61" s="138"/>
      <c r="E61" s="138"/>
      <c r="F61" s="138"/>
      <c r="G61" s="138"/>
      <c r="H61" s="138"/>
      <c r="I61" s="138"/>
      <c r="J61" s="139" t="s">
        <v>128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129</v>
      </c>
    </row>
    <row r="64" spans="1:47" s="9" customFormat="1" ht="24.95" customHeight="1">
      <c r="B64" s="141"/>
      <c r="C64" s="142"/>
      <c r="D64" s="143" t="s">
        <v>130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131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132</v>
      </c>
      <c r="E66" s="149"/>
      <c r="F66" s="149"/>
      <c r="G66" s="149"/>
      <c r="H66" s="149"/>
      <c r="I66" s="149"/>
      <c r="J66" s="150">
        <f>J152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133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Velký Borek - větrolam podél cesty HPC2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120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121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122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SO-01.5 - Vegetační úpravy - následná péče ve 4. roce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134</v>
      </c>
      <c r="D87" s="155" t="s">
        <v>56</v>
      </c>
      <c r="E87" s="155" t="s">
        <v>52</v>
      </c>
      <c r="F87" s="155" t="s">
        <v>53</v>
      </c>
      <c r="G87" s="155" t="s">
        <v>135</v>
      </c>
      <c r="H87" s="155" t="s">
        <v>136</v>
      </c>
      <c r="I87" s="155" t="s">
        <v>137</v>
      </c>
      <c r="J87" s="155" t="s">
        <v>128</v>
      </c>
      <c r="K87" s="156" t="s">
        <v>138</v>
      </c>
      <c r="L87" s="157"/>
      <c r="M87" s="69" t="s">
        <v>19</v>
      </c>
      <c r="N87" s="70" t="s">
        <v>41</v>
      </c>
      <c r="O87" s="70" t="s">
        <v>139</v>
      </c>
      <c r="P87" s="70" t="s">
        <v>140</v>
      </c>
      <c r="Q87" s="70" t="s">
        <v>141</v>
      </c>
      <c r="R87" s="70" t="s">
        <v>142</v>
      </c>
      <c r="S87" s="70" t="s">
        <v>143</v>
      </c>
      <c r="T87" s="71" t="s">
        <v>144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145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7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129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146</v>
      </c>
      <c r="F89" s="166" t="s">
        <v>147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P90+P152</f>
        <v>0</v>
      </c>
      <c r="Q89" s="171"/>
      <c r="R89" s="172">
        <f>R90+R152</f>
        <v>7</v>
      </c>
      <c r="S89" s="171"/>
      <c r="T89" s="173">
        <f>T90+T152</f>
        <v>0</v>
      </c>
      <c r="AR89" s="174" t="s">
        <v>78</v>
      </c>
      <c r="AT89" s="175" t="s">
        <v>70</v>
      </c>
      <c r="AU89" s="175" t="s">
        <v>71</v>
      </c>
      <c r="AY89" s="174" t="s">
        <v>148</v>
      </c>
      <c r="BK89" s="176">
        <f>BK90+BK152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149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SUM(P91:P151)</f>
        <v>0</v>
      </c>
      <c r="Q90" s="171"/>
      <c r="R90" s="172">
        <f>SUM(R91:R151)</f>
        <v>7</v>
      </c>
      <c r="S90" s="171"/>
      <c r="T90" s="173">
        <f>SUM(T91:T151)</f>
        <v>0</v>
      </c>
      <c r="AR90" s="174" t="s">
        <v>78</v>
      </c>
      <c r="AT90" s="175" t="s">
        <v>70</v>
      </c>
      <c r="AU90" s="175" t="s">
        <v>78</v>
      </c>
      <c r="AY90" s="174" t="s">
        <v>148</v>
      </c>
      <c r="BK90" s="176">
        <f>SUM(BK91:BK151)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150</v>
      </c>
      <c r="E91" s="180" t="s">
        <v>388</v>
      </c>
      <c r="F91" s="181" t="s">
        <v>389</v>
      </c>
      <c r="G91" s="182" t="s">
        <v>167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0.1</v>
      </c>
      <c r="R91" s="188">
        <f>Q91*H91</f>
        <v>0.1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155</v>
      </c>
      <c r="AT91" s="190" t="s">
        <v>150</v>
      </c>
      <c r="AU91" s="190" t="s">
        <v>80</v>
      </c>
      <c r="AY91" s="18" t="s">
        <v>148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155</v>
      </c>
      <c r="BM91" s="190" t="s">
        <v>477</v>
      </c>
    </row>
    <row r="92" spans="1:65" s="2" customFormat="1" ht="11.25">
      <c r="A92" s="35"/>
      <c r="B92" s="36"/>
      <c r="C92" s="37"/>
      <c r="D92" s="192" t="s">
        <v>157</v>
      </c>
      <c r="E92" s="37"/>
      <c r="F92" s="193" t="s">
        <v>389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157</v>
      </c>
      <c r="AU92" s="18" t="s">
        <v>80</v>
      </c>
    </row>
    <row r="93" spans="1:65" s="2" customFormat="1" ht="68.25">
      <c r="A93" s="35"/>
      <c r="B93" s="36"/>
      <c r="C93" s="37"/>
      <c r="D93" s="192" t="s">
        <v>161</v>
      </c>
      <c r="E93" s="37"/>
      <c r="F93" s="199" t="s">
        <v>391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161</v>
      </c>
      <c r="AU93" s="18" t="s">
        <v>80</v>
      </c>
    </row>
    <row r="94" spans="1:65" s="2" customFormat="1" ht="16.5" customHeight="1">
      <c r="A94" s="35"/>
      <c r="B94" s="36"/>
      <c r="C94" s="179" t="s">
        <v>80</v>
      </c>
      <c r="D94" s="179" t="s">
        <v>150</v>
      </c>
      <c r="E94" s="180" t="s">
        <v>392</v>
      </c>
      <c r="F94" s="181" t="s">
        <v>393</v>
      </c>
      <c r="G94" s="182" t="s">
        <v>174</v>
      </c>
      <c r="H94" s="183">
        <v>1.9139999999999999</v>
      </c>
      <c r="I94" s="184"/>
      <c r="J94" s="185">
        <f>ROUND(I94*H94,2)</f>
        <v>0</v>
      </c>
      <c r="K94" s="181" t="s">
        <v>154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155</v>
      </c>
      <c r="AT94" s="190" t="s">
        <v>150</v>
      </c>
      <c r="AU94" s="190" t="s">
        <v>80</v>
      </c>
      <c r="AY94" s="18" t="s">
        <v>148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155</v>
      </c>
      <c r="BM94" s="190" t="s">
        <v>394</v>
      </c>
    </row>
    <row r="95" spans="1:65" s="2" customFormat="1" ht="11.25">
      <c r="A95" s="35"/>
      <c r="B95" s="36"/>
      <c r="C95" s="37"/>
      <c r="D95" s="192" t="s">
        <v>157</v>
      </c>
      <c r="E95" s="37"/>
      <c r="F95" s="193" t="s">
        <v>393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157</v>
      </c>
      <c r="AU95" s="18" t="s">
        <v>80</v>
      </c>
    </row>
    <row r="96" spans="1:65" s="2" customFormat="1" ht="11.25">
      <c r="A96" s="35"/>
      <c r="B96" s="36"/>
      <c r="C96" s="37"/>
      <c r="D96" s="197" t="s">
        <v>159</v>
      </c>
      <c r="E96" s="37"/>
      <c r="F96" s="198" t="s">
        <v>395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159</v>
      </c>
      <c r="AU96" s="18" t="s">
        <v>80</v>
      </c>
    </row>
    <row r="97" spans="1:65" s="2" customFormat="1" ht="19.5">
      <c r="A97" s="35"/>
      <c r="B97" s="36"/>
      <c r="C97" s="37"/>
      <c r="D97" s="192" t="s">
        <v>161</v>
      </c>
      <c r="E97" s="37"/>
      <c r="F97" s="199" t="s">
        <v>458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161</v>
      </c>
      <c r="AU97" s="18" t="s">
        <v>80</v>
      </c>
    </row>
    <row r="98" spans="1:65" s="13" customFormat="1" ht="11.25">
      <c r="B98" s="200"/>
      <c r="C98" s="201"/>
      <c r="D98" s="192" t="s">
        <v>163</v>
      </c>
      <c r="E98" s="202" t="s">
        <v>19</v>
      </c>
      <c r="F98" s="203" t="s">
        <v>459</v>
      </c>
      <c r="G98" s="201"/>
      <c r="H98" s="204">
        <v>1.9139999999999999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163</v>
      </c>
      <c r="AU98" s="210" t="s">
        <v>80</v>
      </c>
      <c r="AV98" s="13" t="s">
        <v>80</v>
      </c>
      <c r="AW98" s="13" t="s">
        <v>33</v>
      </c>
      <c r="AX98" s="13" t="s">
        <v>78</v>
      </c>
      <c r="AY98" s="210" t="s">
        <v>148</v>
      </c>
    </row>
    <row r="99" spans="1:65" s="2" customFormat="1" ht="21.75" customHeight="1">
      <c r="A99" s="35"/>
      <c r="B99" s="36"/>
      <c r="C99" s="179" t="s">
        <v>171</v>
      </c>
      <c r="D99" s="179" t="s">
        <v>150</v>
      </c>
      <c r="E99" s="180" t="s">
        <v>398</v>
      </c>
      <c r="F99" s="181" t="s">
        <v>399</v>
      </c>
      <c r="G99" s="182" t="s">
        <v>153</v>
      </c>
      <c r="H99" s="183">
        <v>4</v>
      </c>
      <c r="I99" s="184"/>
      <c r="J99" s="185">
        <f>ROUND(I99*H99,2)</f>
        <v>0</v>
      </c>
      <c r="K99" s="181" t="s">
        <v>154</v>
      </c>
      <c r="L99" s="40"/>
      <c r="M99" s="186" t="s">
        <v>19</v>
      </c>
      <c r="N99" s="187" t="s">
        <v>42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155</v>
      </c>
      <c r="AT99" s="190" t="s">
        <v>150</v>
      </c>
      <c r="AU99" s="190" t="s">
        <v>80</v>
      </c>
      <c r="AY99" s="18" t="s">
        <v>148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78</v>
      </c>
      <c r="BK99" s="191">
        <f>ROUND(I99*H99,2)</f>
        <v>0</v>
      </c>
      <c r="BL99" s="18" t="s">
        <v>155</v>
      </c>
      <c r="BM99" s="190" t="s">
        <v>400</v>
      </c>
    </row>
    <row r="100" spans="1:65" s="2" customFormat="1" ht="11.25">
      <c r="A100" s="35"/>
      <c r="B100" s="36"/>
      <c r="C100" s="37"/>
      <c r="D100" s="192" t="s">
        <v>157</v>
      </c>
      <c r="E100" s="37"/>
      <c r="F100" s="193" t="s">
        <v>401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157</v>
      </c>
      <c r="AU100" s="18" t="s">
        <v>80</v>
      </c>
    </row>
    <row r="101" spans="1:65" s="2" customFormat="1" ht="11.25">
      <c r="A101" s="35"/>
      <c r="B101" s="36"/>
      <c r="C101" s="37"/>
      <c r="D101" s="197" t="s">
        <v>159</v>
      </c>
      <c r="E101" s="37"/>
      <c r="F101" s="198" t="s">
        <v>402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159</v>
      </c>
      <c r="AU101" s="18" t="s">
        <v>80</v>
      </c>
    </row>
    <row r="102" spans="1:65" s="2" customFormat="1" ht="19.5">
      <c r="A102" s="35"/>
      <c r="B102" s="36"/>
      <c r="C102" s="37"/>
      <c r="D102" s="192" t="s">
        <v>161</v>
      </c>
      <c r="E102" s="37"/>
      <c r="F102" s="199" t="s">
        <v>403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161</v>
      </c>
      <c r="AU102" s="18" t="s">
        <v>80</v>
      </c>
    </row>
    <row r="103" spans="1:65" s="13" customFormat="1" ht="11.25">
      <c r="B103" s="200"/>
      <c r="C103" s="201"/>
      <c r="D103" s="192" t="s">
        <v>163</v>
      </c>
      <c r="E103" s="202" t="s">
        <v>19</v>
      </c>
      <c r="F103" s="203" t="s">
        <v>404</v>
      </c>
      <c r="G103" s="201"/>
      <c r="H103" s="204">
        <v>4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163</v>
      </c>
      <c r="AU103" s="210" t="s">
        <v>80</v>
      </c>
      <c r="AV103" s="13" t="s">
        <v>80</v>
      </c>
      <c r="AW103" s="13" t="s">
        <v>33</v>
      </c>
      <c r="AX103" s="13" t="s">
        <v>78</v>
      </c>
      <c r="AY103" s="210" t="s">
        <v>148</v>
      </c>
    </row>
    <row r="104" spans="1:65" s="2" customFormat="1" ht="16.5" customHeight="1">
      <c r="A104" s="35"/>
      <c r="B104" s="36"/>
      <c r="C104" s="179" t="s">
        <v>155</v>
      </c>
      <c r="D104" s="179" t="s">
        <v>150</v>
      </c>
      <c r="E104" s="180" t="s">
        <v>405</v>
      </c>
      <c r="F104" s="181" t="s">
        <v>406</v>
      </c>
      <c r="G104" s="182" t="s">
        <v>368</v>
      </c>
      <c r="H104" s="183">
        <v>300.60000000000002</v>
      </c>
      <c r="I104" s="184"/>
      <c r="J104" s="185">
        <f>ROUND(I104*H104,2)</f>
        <v>0</v>
      </c>
      <c r="K104" s="181" t="s">
        <v>154</v>
      </c>
      <c r="L104" s="40"/>
      <c r="M104" s="186" t="s">
        <v>19</v>
      </c>
      <c r="N104" s="187" t="s">
        <v>42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155</v>
      </c>
      <c r="AT104" s="190" t="s">
        <v>150</v>
      </c>
      <c r="AU104" s="190" t="s">
        <v>80</v>
      </c>
      <c r="AY104" s="18" t="s">
        <v>148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78</v>
      </c>
      <c r="BK104" s="191">
        <f>ROUND(I104*H104,2)</f>
        <v>0</v>
      </c>
      <c r="BL104" s="18" t="s">
        <v>155</v>
      </c>
      <c r="BM104" s="190" t="s">
        <v>407</v>
      </c>
    </row>
    <row r="105" spans="1:65" s="2" customFormat="1" ht="11.25">
      <c r="A105" s="35"/>
      <c r="B105" s="36"/>
      <c r="C105" s="37"/>
      <c r="D105" s="192" t="s">
        <v>157</v>
      </c>
      <c r="E105" s="37"/>
      <c r="F105" s="193" t="s">
        <v>408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157</v>
      </c>
      <c r="AU105" s="18" t="s">
        <v>80</v>
      </c>
    </row>
    <row r="106" spans="1:65" s="2" customFormat="1" ht="11.25">
      <c r="A106" s="35"/>
      <c r="B106" s="36"/>
      <c r="C106" s="37"/>
      <c r="D106" s="197" t="s">
        <v>159</v>
      </c>
      <c r="E106" s="37"/>
      <c r="F106" s="198" t="s">
        <v>409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159</v>
      </c>
      <c r="AU106" s="18" t="s">
        <v>80</v>
      </c>
    </row>
    <row r="107" spans="1:65" s="13" customFormat="1" ht="11.25">
      <c r="B107" s="200"/>
      <c r="C107" s="201"/>
      <c r="D107" s="192" t="s">
        <v>163</v>
      </c>
      <c r="E107" s="202" t="s">
        <v>19</v>
      </c>
      <c r="F107" s="203" t="s">
        <v>410</v>
      </c>
      <c r="G107" s="201"/>
      <c r="H107" s="204">
        <v>186.6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163</v>
      </c>
      <c r="AU107" s="210" t="s">
        <v>80</v>
      </c>
      <c r="AV107" s="13" t="s">
        <v>80</v>
      </c>
      <c r="AW107" s="13" t="s">
        <v>33</v>
      </c>
      <c r="AX107" s="13" t="s">
        <v>71</v>
      </c>
      <c r="AY107" s="210" t="s">
        <v>148</v>
      </c>
    </row>
    <row r="108" spans="1:65" s="13" customFormat="1" ht="11.25">
      <c r="B108" s="200"/>
      <c r="C108" s="201"/>
      <c r="D108" s="192" t="s">
        <v>163</v>
      </c>
      <c r="E108" s="202" t="s">
        <v>19</v>
      </c>
      <c r="F108" s="203" t="s">
        <v>411</v>
      </c>
      <c r="G108" s="201"/>
      <c r="H108" s="204">
        <v>113.25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163</v>
      </c>
      <c r="AU108" s="210" t="s">
        <v>80</v>
      </c>
      <c r="AV108" s="13" t="s">
        <v>80</v>
      </c>
      <c r="AW108" s="13" t="s">
        <v>33</v>
      </c>
      <c r="AX108" s="13" t="s">
        <v>71</v>
      </c>
      <c r="AY108" s="210" t="s">
        <v>148</v>
      </c>
    </row>
    <row r="109" spans="1:65" s="13" customFormat="1" ht="11.25">
      <c r="B109" s="200"/>
      <c r="C109" s="201"/>
      <c r="D109" s="192" t="s">
        <v>163</v>
      </c>
      <c r="E109" s="202" t="s">
        <v>19</v>
      </c>
      <c r="F109" s="203" t="s">
        <v>412</v>
      </c>
      <c r="G109" s="201"/>
      <c r="H109" s="204">
        <v>0.75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163</v>
      </c>
      <c r="AU109" s="210" t="s">
        <v>80</v>
      </c>
      <c r="AV109" s="13" t="s">
        <v>80</v>
      </c>
      <c r="AW109" s="13" t="s">
        <v>33</v>
      </c>
      <c r="AX109" s="13" t="s">
        <v>71</v>
      </c>
      <c r="AY109" s="210" t="s">
        <v>148</v>
      </c>
    </row>
    <row r="110" spans="1:65" s="14" customFormat="1" ht="11.25">
      <c r="B110" s="221"/>
      <c r="C110" s="222"/>
      <c r="D110" s="192" t="s">
        <v>163</v>
      </c>
      <c r="E110" s="223" t="s">
        <v>19</v>
      </c>
      <c r="F110" s="224" t="s">
        <v>263</v>
      </c>
      <c r="G110" s="222"/>
      <c r="H110" s="225">
        <v>300.60000000000002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163</v>
      </c>
      <c r="AU110" s="231" t="s">
        <v>80</v>
      </c>
      <c r="AV110" s="14" t="s">
        <v>155</v>
      </c>
      <c r="AW110" s="14" t="s">
        <v>33</v>
      </c>
      <c r="AX110" s="14" t="s">
        <v>78</v>
      </c>
      <c r="AY110" s="231" t="s">
        <v>148</v>
      </c>
    </row>
    <row r="111" spans="1:65" s="2" customFormat="1" ht="16.5" customHeight="1">
      <c r="A111" s="35"/>
      <c r="B111" s="36"/>
      <c r="C111" s="179" t="s">
        <v>185</v>
      </c>
      <c r="D111" s="179" t="s">
        <v>150</v>
      </c>
      <c r="E111" s="180" t="s">
        <v>413</v>
      </c>
      <c r="F111" s="181" t="s">
        <v>414</v>
      </c>
      <c r="G111" s="182" t="s">
        <v>368</v>
      </c>
      <c r="H111" s="183">
        <v>300.60000000000002</v>
      </c>
      <c r="I111" s="184"/>
      <c r="J111" s="185">
        <f>ROUND(I111*H111,2)</f>
        <v>0</v>
      </c>
      <c r="K111" s="181" t="s">
        <v>154</v>
      </c>
      <c r="L111" s="40"/>
      <c r="M111" s="186" t="s">
        <v>19</v>
      </c>
      <c r="N111" s="187" t="s">
        <v>42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155</v>
      </c>
      <c r="AT111" s="190" t="s">
        <v>150</v>
      </c>
      <c r="AU111" s="190" t="s">
        <v>80</v>
      </c>
      <c r="AY111" s="18" t="s">
        <v>148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78</v>
      </c>
      <c r="BK111" s="191">
        <f>ROUND(I111*H111,2)</f>
        <v>0</v>
      </c>
      <c r="BL111" s="18" t="s">
        <v>155</v>
      </c>
      <c r="BM111" s="190" t="s">
        <v>415</v>
      </c>
    </row>
    <row r="112" spans="1:65" s="2" customFormat="1" ht="11.25">
      <c r="A112" s="35"/>
      <c r="B112" s="36"/>
      <c r="C112" s="37"/>
      <c r="D112" s="192" t="s">
        <v>157</v>
      </c>
      <c r="E112" s="37"/>
      <c r="F112" s="193" t="s">
        <v>416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157</v>
      </c>
      <c r="AU112" s="18" t="s">
        <v>80</v>
      </c>
    </row>
    <row r="113" spans="1:65" s="2" customFormat="1" ht="11.25">
      <c r="A113" s="35"/>
      <c r="B113" s="36"/>
      <c r="C113" s="37"/>
      <c r="D113" s="197" t="s">
        <v>159</v>
      </c>
      <c r="E113" s="37"/>
      <c r="F113" s="198" t="s">
        <v>417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159</v>
      </c>
      <c r="AU113" s="18" t="s">
        <v>80</v>
      </c>
    </row>
    <row r="114" spans="1:65" s="2" customFormat="1" ht="16.5" customHeight="1">
      <c r="A114" s="35"/>
      <c r="B114" s="36"/>
      <c r="C114" s="179" t="s">
        <v>192</v>
      </c>
      <c r="D114" s="179" t="s">
        <v>150</v>
      </c>
      <c r="E114" s="180" t="s">
        <v>418</v>
      </c>
      <c r="F114" s="181" t="s">
        <v>419</v>
      </c>
      <c r="G114" s="182" t="s">
        <v>368</v>
      </c>
      <c r="H114" s="183">
        <v>3006</v>
      </c>
      <c r="I114" s="184"/>
      <c r="J114" s="185">
        <f>ROUND(I114*H114,2)</f>
        <v>0</v>
      </c>
      <c r="K114" s="181" t="s">
        <v>154</v>
      </c>
      <c r="L114" s="40"/>
      <c r="M114" s="186" t="s">
        <v>19</v>
      </c>
      <c r="N114" s="187" t="s">
        <v>42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155</v>
      </c>
      <c r="AT114" s="190" t="s">
        <v>150</v>
      </c>
      <c r="AU114" s="190" t="s">
        <v>80</v>
      </c>
      <c r="AY114" s="18" t="s">
        <v>148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78</v>
      </c>
      <c r="BK114" s="191">
        <f>ROUND(I114*H114,2)</f>
        <v>0</v>
      </c>
      <c r="BL114" s="18" t="s">
        <v>155</v>
      </c>
      <c r="BM114" s="190" t="s">
        <v>420</v>
      </c>
    </row>
    <row r="115" spans="1:65" s="2" customFormat="1" ht="11.25">
      <c r="A115" s="35"/>
      <c r="B115" s="36"/>
      <c r="C115" s="37"/>
      <c r="D115" s="192" t="s">
        <v>157</v>
      </c>
      <c r="E115" s="37"/>
      <c r="F115" s="193" t="s">
        <v>421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157</v>
      </c>
      <c r="AU115" s="18" t="s">
        <v>80</v>
      </c>
    </row>
    <row r="116" spans="1:65" s="2" customFormat="1" ht="11.25">
      <c r="A116" s="35"/>
      <c r="B116" s="36"/>
      <c r="C116" s="37"/>
      <c r="D116" s="197" t="s">
        <v>159</v>
      </c>
      <c r="E116" s="37"/>
      <c r="F116" s="198" t="s">
        <v>422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159</v>
      </c>
      <c r="AU116" s="18" t="s">
        <v>80</v>
      </c>
    </row>
    <row r="117" spans="1:65" s="13" customFormat="1" ht="11.25">
      <c r="B117" s="200"/>
      <c r="C117" s="201"/>
      <c r="D117" s="192" t="s">
        <v>163</v>
      </c>
      <c r="E117" s="202" t="s">
        <v>19</v>
      </c>
      <c r="F117" s="203" t="s">
        <v>423</v>
      </c>
      <c r="G117" s="201"/>
      <c r="H117" s="204">
        <v>3006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163</v>
      </c>
      <c r="AU117" s="210" t="s">
        <v>80</v>
      </c>
      <c r="AV117" s="13" t="s">
        <v>80</v>
      </c>
      <c r="AW117" s="13" t="s">
        <v>33</v>
      </c>
      <c r="AX117" s="13" t="s">
        <v>78</v>
      </c>
      <c r="AY117" s="210" t="s">
        <v>148</v>
      </c>
    </row>
    <row r="118" spans="1:65" s="2" customFormat="1" ht="16.5" customHeight="1">
      <c r="A118" s="35"/>
      <c r="B118" s="36"/>
      <c r="C118" s="179" t="s">
        <v>199</v>
      </c>
      <c r="D118" s="179" t="s">
        <v>150</v>
      </c>
      <c r="E118" s="180" t="s">
        <v>424</v>
      </c>
      <c r="F118" s="181" t="s">
        <v>425</v>
      </c>
      <c r="G118" s="182" t="s">
        <v>153</v>
      </c>
      <c r="H118" s="183">
        <v>3128</v>
      </c>
      <c r="I118" s="184"/>
      <c r="J118" s="185">
        <f>ROUND(I118*H118,2)</f>
        <v>0</v>
      </c>
      <c r="K118" s="181" t="s">
        <v>154</v>
      </c>
      <c r="L118" s="40"/>
      <c r="M118" s="186" t="s">
        <v>19</v>
      </c>
      <c r="N118" s="187" t="s">
        <v>42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155</v>
      </c>
      <c r="AT118" s="190" t="s">
        <v>150</v>
      </c>
      <c r="AU118" s="190" t="s">
        <v>80</v>
      </c>
      <c r="AY118" s="18" t="s">
        <v>148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78</v>
      </c>
      <c r="BK118" s="191">
        <f>ROUND(I118*H118,2)</f>
        <v>0</v>
      </c>
      <c r="BL118" s="18" t="s">
        <v>155</v>
      </c>
      <c r="BM118" s="190" t="s">
        <v>426</v>
      </c>
    </row>
    <row r="119" spans="1:65" s="2" customFormat="1" ht="11.25">
      <c r="A119" s="35"/>
      <c r="B119" s="36"/>
      <c r="C119" s="37"/>
      <c r="D119" s="192" t="s">
        <v>157</v>
      </c>
      <c r="E119" s="37"/>
      <c r="F119" s="193" t="s">
        <v>427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157</v>
      </c>
      <c r="AU119" s="18" t="s">
        <v>80</v>
      </c>
    </row>
    <row r="120" spans="1:65" s="2" customFormat="1" ht="11.25">
      <c r="A120" s="35"/>
      <c r="B120" s="36"/>
      <c r="C120" s="37"/>
      <c r="D120" s="197" t="s">
        <v>159</v>
      </c>
      <c r="E120" s="37"/>
      <c r="F120" s="198" t="s">
        <v>428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159</v>
      </c>
      <c r="AU120" s="18" t="s">
        <v>80</v>
      </c>
    </row>
    <row r="121" spans="1:65" s="2" customFormat="1" ht="19.5">
      <c r="A121" s="35"/>
      <c r="B121" s="36"/>
      <c r="C121" s="37"/>
      <c r="D121" s="192" t="s">
        <v>161</v>
      </c>
      <c r="E121" s="37"/>
      <c r="F121" s="199" t="s">
        <v>460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161</v>
      </c>
      <c r="AU121" s="18" t="s">
        <v>80</v>
      </c>
    </row>
    <row r="122" spans="1:65" s="15" customFormat="1" ht="11.25">
      <c r="B122" s="236"/>
      <c r="C122" s="237"/>
      <c r="D122" s="192" t="s">
        <v>163</v>
      </c>
      <c r="E122" s="238" t="s">
        <v>19</v>
      </c>
      <c r="F122" s="239" t="s">
        <v>430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163</v>
      </c>
      <c r="AU122" s="245" t="s">
        <v>80</v>
      </c>
      <c r="AV122" s="15" t="s">
        <v>78</v>
      </c>
      <c r="AW122" s="15" t="s">
        <v>33</v>
      </c>
      <c r="AX122" s="15" t="s">
        <v>71</v>
      </c>
      <c r="AY122" s="245" t="s">
        <v>148</v>
      </c>
    </row>
    <row r="123" spans="1:65" s="13" customFormat="1" ht="11.25">
      <c r="B123" s="200"/>
      <c r="C123" s="201"/>
      <c r="D123" s="192" t="s">
        <v>163</v>
      </c>
      <c r="E123" s="202" t="s">
        <v>19</v>
      </c>
      <c r="F123" s="203" t="s">
        <v>461</v>
      </c>
      <c r="G123" s="201"/>
      <c r="H123" s="204">
        <v>3128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163</v>
      </c>
      <c r="AU123" s="210" t="s">
        <v>80</v>
      </c>
      <c r="AV123" s="13" t="s">
        <v>80</v>
      </c>
      <c r="AW123" s="13" t="s">
        <v>33</v>
      </c>
      <c r="AX123" s="13" t="s">
        <v>78</v>
      </c>
      <c r="AY123" s="210" t="s">
        <v>148</v>
      </c>
    </row>
    <row r="124" spans="1:65" s="2" customFormat="1" ht="16.5" customHeight="1">
      <c r="A124" s="35"/>
      <c r="B124" s="36"/>
      <c r="C124" s="179" t="s">
        <v>204</v>
      </c>
      <c r="D124" s="179" t="s">
        <v>150</v>
      </c>
      <c r="E124" s="180" t="s">
        <v>432</v>
      </c>
      <c r="F124" s="181" t="s">
        <v>433</v>
      </c>
      <c r="G124" s="182" t="s">
        <v>167</v>
      </c>
      <c r="H124" s="183">
        <v>24</v>
      </c>
      <c r="I124" s="184"/>
      <c r="J124" s="185">
        <f>ROUND(I124*H124,2)</f>
        <v>0</v>
      </c>
      <c r="K124" s="181" t="s">
        <v>19</v>
      </c>
      <c r="L124" s="40"/>
      <c r="M124" s="186" t="s">
        <v>19</v>
      </c>
      <c r="N124" s="187" t="s">
        <v>42</v>
      </c>
      <c r="O124" s="6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0" t="s">
        <v>155</v>
      </c>
      <c r="AT124" s="190" t="s">
        <v>150</v>
      </c>
      <c r="AU124" s="190" t="s">
        <v>80</v>
      </c>
      <c r="AY124" s="18" t="s">
        <v>148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78</v>
      </c>
      <c r="BK124" s="191">
        <f>ROUND(I124*H124,2)</f>
        <v>0</v>
      </c>
      <c r="BL124" s="18" t="s">
        <v>155</v>
      </c>
      <c r="BM124" s="190" t="s">
        <v>434</v>
      </c>
    </row>
    <row r="125" spans="1:65" s="2" customFormat="1" ht="11.25">
      <c r="A125" s="35"/>
      <c r="B125" s="36"/>
      <c r="C125" s="37"/>
      <c r="D125" s="192" t="s">
        <v>157</v>
      </c>
      <c r="E125" s="37"/>
      <c r="F125" s="193" t="s">
        <v>433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157</v>
      </c>
      <c r="AU125" s="18" t="s">
        <v>80</v>
      </c>
    </row>
    <row r="126" spans="1:65" s="13" customFormat="1" ht="11.25">
      <c r="B126" s="200"/>
      <c r="C126" s="201"/>
      <c r="D126" s="192" t="s">
        <v>163</v>
      </c>
      <c r="E126" s="202" t="s">
        <v>19</v>
      </c>
      <c r="F126" s="203" t="s">
        <v>435</v>
      </c>
      <c r="G126" s="201"/>
      <c r="H126" s="204">
        <v>24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163</v>
      </c>
      <c r="AU126" s="210" t="s">
        <v>80</v>
      </c>
      <c r="AV126" s="13" t="s">
        <v>80</v>
      </c>
      <c r="AW126" s="13" t="s">
        <v>33</v>
      </c>
      <c r="AX126" s="13" t="s">
        <v>78</v>
      </c>
      <c r="AY126" s="210" t="s">
        <v>148</v>
      </c>
    </row>
    <row r="127" spans="1:65" s="2" customFormat="1" ht="16.5" customHeight="1">
      <c r="A127" s="35"/>
      <c r="B127" s="36"/>
      <c r="C127" s="179" t="s">
        <v>213</v>
      </c>
      <c r="D127" s="179" t="s">
        <v>150</v>
      </c>
      <c r="E127" s="180" t="s">
        <v>436</v>
      </c>
      <c r="F127" s="181" t="s">
        <v>437</v>
      </c>
      <c r="G127" s="182" t="s">
        <v>321</v>
      </c>
      <c r="H127" s="183">
        <v>19128</v>
      </c>
      <c r="I127" s="184"/>
      <c r="J127" s="185">
        <f>ROUND(I127*H127,2)</f>
        <v>0</v>
      </c>
      <c r="K127" s="181" t="s">
        <v>19</v>
      </c>
      <c r="L127" s="40"/>
      <c r="M127" s="186" t="s">
        <v>19</v>
      </c>
      <c r="N127" s="187" t="s">
        <v>42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155</v>
      </c>
      <c r="AT127" s="190" t="s">
        <v>150</v>
      </c>
      <c r="AU127" s="190" t="s">
        <v>80</v>
      </c>
      <c r="AY127" s="18" t="s">
        <v>148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78</v>
      </c>
      <c r="BK127" s="191">
        <f>ROUND(I127*H127,2)</f>
        <v>0</v>
      </c>
      <c r="BL127" s="18" t="s">
        <v>155</v>
      </c>
      <c r="BM127" s="190" t="s">
        <v>438</v>
      </c>
    </row>
    <row r="128" spans="1:65" s="2" customFormat="1" ht="11.25">
      <c r="A128" s="35"/>
      <c r="B128" s="36"/>
      <c r="C128" s="37"/>
      <c r="D128" s="192" t="s">
        <v>157</v>
      </c>
      <c r="E128" s="37"/>
      <c r="F128" s="193" t="s">
        <v>437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157</v>
      </c>
      <c r="AU128" s="18" t="s">
        <v>80</v>
      </c>
    </row>
    <row r="129" spans="1:65" s="2" customFormat="1" ht="19.5">
      <c r="A129" s="35"/>
      <c r="B129" s="36"/>
      <c r="C129" s="37"/>
      <c r="D129" s="192" t="s">
        <v>161</v>
      </c>
      <c r="E129" s="37"/>
      <c r="F129" s="199" t="s">
        <v>439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161</v>
      </c>
      <c r="AU129" s="18" t="s">
        <v>80</v>
      </c>
    </row>
    <row r="130" spans="1:65" s="13" customFormat="1" ht="11.25">
      <c r="B130" s="200"/>
      <c r="C130" s="201"/>
      <c r="D130" s="192" t="s">
        <v>163</v>
      </c>
      <c r="E130" s="202" t="s">
        <v>19</v>
      </c>
      <c r="F130" s="203" t="s">
        <v>440</v>
      </c>
      <c r="G130" s="201"/>
      <c r="H130" s="204">
        <v>19128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163</v>
      </c>
      <c r="AU130" s="210" t="s">
        <v>80</v>
      </c>
      <c r="AV130" s="13" t="s">
        <v>80</v>
      </c>
      <c r="AW130" s="13" t="s">
        <v>33</v>
      </c>
      <c r="AX130" s="13" t="s">
        <v>78</v>
      </c>
      <c r="AY130" s="210" t="s">
        <v>148</v>
      </c>
    </row>
    <row r="131" spans="1:65" s="2" customFormat="1" ht="16.5" customHeight="1">
      <c r="A131" s="35"/>
      <c r="B131" s="36"/>
      <c r="C131" s="179" t="s">
        <v>219</v>
      </c>
      <c r="D131" s="179" t="s">
        <v>150</v>
      </c>
      <c r="E131" s="180" t="s">
        <v>441</v>
      </c>
      <c r="F131" s="181" t="s">
        <v>442</v>
      </c>
      <c r="G131" s="182" t="s">
        <v>167</v>
      </c>
      <c r="H131" s="183">
        <v>1244</v>
      </c>
      <c r="I131" s="184"/>
      <c r="J131" s="185">
        <f>ROUND(I131*H131,2)</f>
        <v>0</v>
      </c>
      <c r="K131" s="181" t="s">
        <v>19</v>
      </c>
      <c r="L131" s="40"/>
      <c r="M131" s="186" t="s">
        <v>19</v>
      </c>
      <c r="N131" s="187" t="s">
        <v>42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155</v>
      </c>
      <c r="AT131" s="190" t="s">
        <v>150</v>
      </c>
      <c r="AU131" s="190" t="s">
        <v>80</v>
      </c>
      <c r="AY131" s="18" t="s">
        <v>148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78</v>
      </c>
      <c r="BK131" s="191">
        <f>ROUND(I131*H131,2)</f>
        <v>0</v>
      </c>
      <c r="BL131" s="18" t="s">
        <v>155</v>
      </c>
      <c r="BM131" s="190" t="s">
        <v>443</v>
      </c>
    </row>
    <row r="132" spans="1:65" s="2" customFormat="1" ht="11.25">
      <c r="A132" s="35"/>
      <c r="B132" s="36"/>
      <c r="C132" s="37"/>
      <c r="D132" s="192" t="s">
        <v>157</v>
      </c>
      <c r="E132" s="37"/>
      <c r="F132" s="193" t="s">
        <v>442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157</v>
      </c>
      <c r="AU132" s="18" t="s">
        <v>80</v>
      </c>
    </row>
    <row r="133" spans="1:65" s="2" customFormat="1" ht="19.5">
      <c r="A133" s="35"/>
      <c r="B133" s="36"/>
      <c r="C133" s="37"/>
      <c r="D133" s="192" t="s">
        <v>161</v>
      </c>
      <c r="E133" s="37"/>
      <c r="F133" s="199" t="s">
        <v>444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161</v>
      </c>
      <c r="AU133" s="18" t="s">
        <v>80</v>
      </c>
    </row>
    <row r="134" spans="1:65" s="13" customFormat="1" ht="11.25">
      <c r="B134" s="200"/>
      <c r="C134" s="201"/>
      <c r="D134" s="192" t="s">
        <v>163</v>
      </c>
      <c r="E134" s="202" t="s">
        <v>19</v>
      </c>
      <c r="F134" s="203" t="s">
        <v>445</v>
      </c>
      <c r="G134" s="201"/>
      <c r="H134" s="204">
        <v>1244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163</v>
      </c>
      <c r="AU134" s="210" t="s">
        <v>80</v>
      </c>
      <c r="AV134" s="13" t="s">
        <v>80</v>
      </c>
      <c r="AW134" s="13" t="s">
        <v>33</v>
      </c>
      <c r="AX134" s="13" t="s">
        <v>78</v>
      </c>
      <c r="AY134" s="210" t="s">
        <v>148</v>
      </c>
    </row>
    <row r="135" spans="1:65" s="2" customFormat="1" ht="16.5" customHeight="1">
      <c r="A135" s="35"/>
      <c r="B135" s="36"/>
      <c r="C135" s="179" t="s">
        <v>227</v>
      </c>
      <c r="D135" s="179" t="s">
        <v>150</v>
      </c>
      <c r="E135" s="180" t="s">
        <v>446</v>
      </c>
      <c r="F135" s="181" t="s">
        <v>447</v>
      </c>
      <c r="G135" s="182" t="s">
        <v>153</v>
      </c>
      <c r="H135" s="183">
        <v>552.4</v>
      </c>
      <c r="I135" s="184"/>
      <c r="J135" s="185">
        <f>ROUND(I135*H135,2)</f>
        <v>0</v>
      </c>
      <c r="K135" s="181" t="s">
        <v>154</v>
      </c>
      <c r="L135" s="40"/>
      <c r="M135" s="186" t="s">
        <v>19</v>
      </c>
      <c r="N135" s="187" t="s">
        <v>42</v>
      </c>
      <c r="O135" s="6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155</v>
      </c>
      <c r="AT135" s="190" t="s">
        <v>150</v>
      </c>
      <c r="AU135" s="190" t="s">
        <v>80</v>
      </c>
      <c r="AY135" s="18" t="s">
        <v>148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78</v>
      </c>
      <c r="BK135" s="191">
        <f>ROUND(I135*H135,2)</f>
        <v>0</v>
      </c>
      <c r="BL135" s="18" t="s">
        <v>155</v>
      </c>
      <c r="BM135" s="190" t="s">
        <v>448</v>
      </c>
    </row>
    <row r="136" spans="1:65" s="2" customFormat="1" ht="11.25">
      <c r="A136" s="35"/>
      <c r="B136" s="36"/>
      <c r="C136" s="37"/>
      <c r="D136" s="192" t="s">
        <v>157</v>
      </c>
      <c r="E136" s="37"/>
      <c r="F136" s="193" t="s">
        <v>449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157</v>
      </c>
      <c r="AU136" s="18" t="s">
        <v>80</v>
      </c>
    </row>
    <row r="137" spans="1:65" s="2" customFormat="1" ht="11.25">
      <c r="A137" s="35"/>
      <c r="B137" s="36"/>
      <c r="C137" s="37"/>
      <c r="D137" s="197" t="s">
        <v>159</v>
      </c>
      <c r="E137" s="37"/>
      <c r="F137" s="198" t="s">
        <v>450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159</v>
      </c>
      <c r="AU137" s="18" t="s">
        <v>80</v>
      </c>
    </row>
    <row r="138" spans="1:65" s="2" customFormat="1" ht="29.25">
      <c r="A138" s="35"/>
      <c r="B138" s="36"/>
      <c r="C138" s="37"/>
      <c r="D138" s="192" t="s">
        <v>161</v>
      </c>
      <c r="E138" s="37"/>
      <c r="F138" s="199" t="s">
        <v>451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161</v>
      </c>
      <c r="AU138" s="18" t="s">
        <v>80</v>
      </c>
    </row>
    <row r="139" spans="1:65" s="13" customFormat="1" ht="11.25">
      <c r="B139" s="200"/>
      <c r="C139" s="201"/>
      <c r="D139" s="192" t="s">
        <v>163</v>
      </c>
      <c r="E139" s="202" t="s">
        <v>19</v>
      </c>
      <c r="F139" s="203" t="s">
        <v>364</v>
      </c>
      <c r="G139" s="201"/>
      <c r="H139" s="204">
        <v>552.4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163</v>
      </c>
      <c r="AU139" s="210" t="s">
        <v>80</v>
      </c>
      <c r="AV139" s="13" t="s">
        <v>80</v>
      </c>
      <c r="AW139" s="13" t="s">
        <v>33</v>
      </c>
      <c r="AX139" s="13" t="s">
        <v>78</v>
      </c>
      <c r="AY139" s="210" t="s">
        <v>148</v>
      </c>
    </row>
    <row r="140" spans="1:65" s="2" customFormat="1" ht="16.5" customHeight="1">
      <c r="A140" s="35"/>
      <c r="B140" s="36"/>
      <c r="C140" s="211" t="s">
        <v>234</v>
      </c>
      <c r="D140" s="211" t="s">
        <v>200</v>
      </c>
      <c r="E140" s="212" t="s">
        <v>366</v>
      </c>
      <c r="F140" s="213" t="s">
        <v>367</v>
      </c>
      <c r="G140" s="214" t="s">
        <v>368</v>
      </c>
      <c r="H140" s="215">
        <v>27.6</v>
      </c>
      <c r="I140" s="216"/>
      <c r="J140" s="217">
        <f>ROUND(I140*H140,2)</f>
        <v>0</v>
      </c>
      <c r="K140" s="213" t="s">
        <v>19</v>
      </c>
      <c r="L140" s="218"/>
      <c r="M140" s="219" t="s">
        <v>19</v>
      </c>
      <c r="N140" s="220" t="s">
        <v>42</v>
      </c>
      <c r="O140" s="65"/>
      <c r="P140" s="188">
        <f>O140*H140</f>
        <v>0</v>
      </c>
      <c r="Q140" s="188">
        <v>0.25</v>
      </c>
      <c r="R140" s="188">
        <f>Q140*H140</f>
        <v>6.9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204</v>
      </c>
      <c r="AT140" s="190" t="s">
        <v>200</v>
      </c>
      <c r="AU140" s="190" t="s">
        <v>80</v>
      </c>
      <c r="AY140" s="18" t="s">
        <v>148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78</v>
      </c>
      <c r="BK140" s="191">
        <f>ROUND(I140*H140,2)</f>
        <v>0</v>
      </c>
      <c r="BL140" s="18" t="s">
        <v>155</v>
      </c>
      <c r="BM140" s="190" t="s">
        <v>452</v>
      </c>
    </row>
    <row r="141" spans="1:65" s="2" customFormat="1" ht="11.25">
      <c r="A141" s="35"/>
      <c r="B141" s="36"/>
      <c r="C141" s="37"/>
      <c r="D141" s="192" t="s">
        <v>157</v>
      </c>
      <c r="E141" s="37"/>
      <c r="F141" s="193" t="s">
        <v>367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157</v>
      </c>
      <c r="AU141" s="18" t="s">
        <v>80</v>
      </c>
    </row>
    <row r="142" spans="1:65" s="2" customFormat="1" ht="29.25">
      <c r="A142" s="35"/>
      <c r="B142" s="36"/>
      <c r="C142" s="37"/>
      <c r="D142" s="192" t="s">
        <v>161</v>
      </c>
      <c r="E142" s="37"/>
      <c r="F142" s="199" t="s">
        <v>453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161</v>
      </c>
      <c r="AU142" s="18" t="s">
        <v>80</v>
      </c>
    </row>
    <row r="143" spans="1:65" s="13" customFormat="1" ht="11.25">
      <c r="B143" s="200"/>
      <c r="C143" s="201"/>
      <c r="D143" s="192" t="s">
        <v>163</v>
      </c>
      <c r="E143" s="202" t="s">
        <v>19</v>
      </c>
      <c r="F143" s="203" t="s">
        <v>454</v>
      </c>
      <c r="G143" s="201"/>
      <c r="H143" s="204">
        <v>27.6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163</v>
      </c>
      <c r="AU143" s="210" t="s">
        <v>80</v>
      </c>
      <c r="AV143" s="13" t="s">
        <v>80</v>
      </c>
      <c r="AW143" s="13" t="s">
        <v>33</v>
      </c>
      <c r="AX143" s="13" t="s">
        <v>78</v>
      </c>
      <c r="AY143" s="210" t="s">
        <v>148</v>
      </c>
    </row>
    <row r="144" spans="1:65" s="2" customFormat="1" ht="16.5" customHeight="1">
      <c r="A144" s="35"/>
      <c r="B144" s="36"/>
      <c r="C144" s="179" t="s">
        <v>242</v>
      </c>
      <c r="D144" s="179" t="s">
        <v>150</v>
      </c>
      <c r="E144" s="180" t="s">
        <v>462</v>
      </c>
      <c r="F144" s="181" t="s">
        <v>463</v>
      </c>
      <c r="G144" s="182" t="s">
        <v>167</v>
      </c>
      <c r="H144" s="183">
        <v>2</v>
      </c>
      <c r="I144" s="184"/>
      <c r="J144" s="185">
        <f>ROUND(I144*H144,2)</f>
        <v>0</v>
      </c>
      <c r="K144" s="181" t="s">
        <v>154</v>
      </c>
      <c r="L144" s="40"/>
      <c r="M144" s="186" t="s">
        <v>19</v>
      </c>
      <c r="N144" s="187" t="s">
        <v>42</v>
      </c>
      <c r="O144" s="65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155</v>
      </c>
      <c r="AT144" s="190" t="s">
        <v>150</v>
      </c>
      <c r="AU144" s="190" t="s">
        <v>80</v>
      </c>
      <c r="AY144" s="18" t="s">
        <v>148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78</v>
      </c>
      <c r="BK144" s="191">
        <f>ROUND(I144*H144,2)</f>
        <v>0</v>
      </c>
      <c r="BL144" s="18" t="s">
        <v>155</v>
      </c>
      <c r="BM144" s="190" t="s">
        <v>464</v>
      </c>
    </row>
    <row r="145" spans="1:65" s="2" customFormat="1" ht="11.25">
      <c r="A145" s="35"/>
      <c r="B145" s="36"/>
      <c r="C145" s="37"/>
      <c r="D145" s="192" t="s">
        <v>157</v>
      </c>
      <c r="E145" s="37"/>
      <c r="F145" s="193" t="s">
        <v>465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157</v>
      </c>
      <c r="AU145" s="18" t="s">
        <v>80</v>
      </c>
    </row>
    <row r="146" spans="1:65" s="2" customFormat="1" ht="11.25">
      <c r="A146" s="35"/>
      <c r="B146" s="36"/>
      <c r="C146" s="37"/>
      <c r="D146" s="197" t="s">
        <v>159</v>
      </c>
      <c r="E146" s="37"/>
      <c r="F146" s="198" t="s">
        <v>466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159</v>
      </c>
      <c r="AU146" s="18" t="s">
        <v>80</v>
      </c>
    </row>
    <row r="147" spans="1:65" s="13" customFormat="1" ht="11.25">
      <c r="B147" s="200"/>
      <c r="C147" s="201"/>
      <c r="D147" s="192" t="s">
        <v>163</v>
      </c>
      <c r="E147" s="202" t="s">
        <v>19</v>
      </c>
      <c r="F147" s="203" t="s">
        <v>467</v>
      </c>
      <c r="G147" s="201"/>
      <c r="H147" s="204">
        <v>2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163</v>
      </c>
      <c r="AU147" s="210" t="s">
        <v>80</v>
      </c>
      <c r="AV147" s="13" t="s">
        <v>80</v>
      </c>
      <c r="AW147" s="13" t="s">
        <v>33</v>
      </c>
      <c r="AX147" s="13" t="s">
        <v>78</v>
      </c>
      <c r="AY147" s="210" t="s">
        <v>148</v>
      </c>
    </row>
    <row r="148" spans="1:65" s="2" customFormat="1" ht="16.5" customHeight="1">
      <c r="A148" s="35"/>
      <c r="B148" s="36"/>
      <c r="C148" s="179" t="s">
        <v>249</v>
      </c>
      <c r="D148" s="179" t="s">
        <v>150</v>
      </c>
      <c r="E148" s="180" t="s">
        <v>468</v>
      </c>
      <c r="F148" s="181" t="s">
        <v>469</v>
      </c>
      <c r="G148" s="182" t="s">
        <v>167</v>
      </c>
      <c r="H148" s="183">
        <v>622</v>
      </c>
      <c r="I148" s="184"/>
      <c r="J148" s="185">
        <f>ROUND(I148*H148,2)</f>
        <v>0</v>
      </c>
      <c r="K148" s="181" t="s">
        <v>154</v>
      </c>
      <c r="L148" s="40"/>
      <c r="M148" s="186" t="s">
        <v>19</v>
      </c>
      <c r="N148" s="187" t="s">
        <v>42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155</v>
      </c>
      <c r="AT148" s="190" t="s">
        <v>150</v>
      </c>
      <c r="AU148" s="190" t="s">
        <v>80</v>
      </c>
      <c r="AY148" s="18" t="s">
        <v>148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78</v>
      </c>
      <c r="BK148" s="191">
        <f>ROUND(I148*H148,2)</f>
        <v>0</v>
      </c>
      <c r="BL148" s="18" t="s">
        <v>155</v>
      </c>
      <c r="BM148" s="190" t="s">
        <v>478</v>
      </c>
    </row>
    <row r="149" spans="1:65" s="2" customFormat="1" ht="11.25">
      <c r="A149" s="35"/>
      <c r="B149" s="36"/>
      <c r="C149" s="37"/>
      <c r="D149" s="192" t="s">
        <v>157</v>
      </c>
      <c r="E149" s="37"/>
      <c r="F149" s="193" t="s">
        <v>471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157</v>
      </c>
      <c r="AU149" s="18" t="s">
        <v>80</v>
      </c>
    </row>
    <row r="150" spans="1:65" s="2" customFormat="1" ht="11.25">
      <c r="A150" s="35"/>
      <c r="B150" s="36"/>
      <c r="C150" s="37"/>
      <c r="D150" s="197" t="s">
        <v>159</v>
      </c>
      <c r="E150" s="37"/>
      <c r="F150" s="198" t="s">
        <v>472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159</v>
      </c>
      <c r="AU150" s="18" t="s">
        <v>80</v>
      </c>
    </row>
    <row r="151" spans="1:65" s="13" customFormat="1" ht="11.25">
      <c r="B151" s="200"/>
      <c r="C151" s="201"/>
      <c r="D151" s="192" t="s">
        <v>163</v>
      </c>
      <c r="E151" s="202" t="s">
        <v>19</v>
      </c>
      <c r="F151" s="203" t="s">
        <v>473</v>
      </c>
      <c r="G151" s="201"/>
      <c r="H151" s="204">
        <v>622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163</v>
      </c>
      <c r="AU151" s="210" t="s">
        <v>80</v>
      </c>
      <c r="AV151" s="13" t="s">
        <v>80</v>
      </c>
      <c r="AW151" s="13" t="s">
        <v>33</v>
      </c>
      <c r="AX151" s="13" t="s">
        <v>78</v>
      </c>
      <c r="AY151" s="210" t="s">
        <v>148</v>
      </c>
    </row>
    <row r="152" spans="1:65" s="12" customFormat="1" ht="22.9" customHeight="1">
      <c r="B152" s="163"/>
      <c r="C152" s="164"/>
      <c r="D152" s="165" t="s">
        <v>70</v>
      </c>
      <c r="E152" s="177" t="s">
        <v>378</v>
      </c>
      <c r="F152" s="177" t="s">
        <v>379</v>
      </c>
      <c r="G152" s="164"/>
      <c r="H152" s="164"/>
      <c r="I152" s="167"/>
      <c r="J152" s="178">
        <f>BK152</f>
        <v>0</v>
      </c>
      <c r="K152" s="164"/>
      <c r="L152" s="169"/>
      <c r="M152" s="170"/>
      <c r="N152" s="171"/>
      <c r="O152" s="171"/>
      <c r="P152" s="172">
        <f>SUM(P153:P155)</f>
        <v>0</v>
      </c>
      <c r="Q152" s="171"/>
      <c r="R152" s="172">
        <f>SUM(R153:R155)</f>
        <v>0</v>
      </c>
      <c r="S152" s="171"/>
      <c r="T152" s="173">
        <f>SUM(T153:T155)</f>
        <v>0</v>
      </c>
      <c r="AR152" s="174" t="s">
        <v>78</v>
      </c>
      <c r="AT152" s="175" t="s">
        <v>70</v>
      </c>
      <c r="AU152" s="175" t="s">
        <v>78</v>
      </c>
      <c r="AY152" s="174" t="s">
        <v>148</v>
      </c>
      <c r="BK152" s="176">
        <f>SUM(BK153:BK155)</f>
        <v>0</v>
      </c>
    </row>
    <row r="153" spans="1:65" s="2" customFormat="1" ht="16.5" customHeight="1">
      <c r="A153" s="35"/>
      <c r="B153" s="36"/>
      <c r="C153" s="179" t="s">
        <v>8</v>
      </c>
      <c r="D153" s="179" t="s">
        <v>150</v>
      </c>
      <c r="E153" s="180" t="s">
        <v>381</v>
      </c>
      <c r="F153" s="181" t="s">
        <v>382</v>
      </c>
      <c r="G153" s="182" t="s">
        <v>383</v>
      </c>
      <c r="H153" s="183">
        <v>7</v>
      </c>
      <c r="I153" s="184"/>
      <c r="J153" s="185">
        <f>ROUND(I153*H153,2)</f>
        <v>0</v>
      </c>
      <c r="K153" s="181" t="s">
        <v>154</v>
      </c>
      <c r="L153" s="40"/>
      <c r="M153" s="186" t="s">
        <v>19</v>
      </c>
      <c r="N153" s="187" t="s">
        <v>42</v>
      </c>
      <c r="O153" s="6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155</v>
      </c>
      <c r="AT153" s="190" t="s">
        <v>150</v>
      </c>
      <c r="AU153" s="190" t="s">
        <v>80</v>
      </c>
      <c r="AY153" s="18" t="s">
        <v>148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78</v>
      </c>
      <c r="BK153" s="191">
        <f>ROUND(I153*H153,2)</f>
        <v>0</v>
      </c>
      <c r="BL153" s="18" t="s">
        <v>155</v>
      </c>
      <c r="BM153" s="190" t="s">
        <v>455</v>
      </c>
    </row>
    <row r="154" spans="1:65" s="2" customFormat="1" ht="11.25">
      <c r="A154" s="35"/>
      <c r="B154" s="36"/>
      <c r="C154" s="37"/>
      <c r="D154" s="192" t="s">
        <v>157</v>
      </c>
      <c r="E154" s="37"/>
      <c r="F154" s="193" t="s">
        <v>385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157</v>
      </c>
      <c r="AU154" s="18" t="s">
        <v>80</v>
      </c>
    </row>
    <row r="155" spans="1:65" s="2" customFormat="1" ht="11.25">
      <c r="A155" s="35"/>
      <c r="B155" s="36"/>
      <c r="C155" s="37"/>
      <c r="D155" s="197" t="s">
        <v>159</v>
      </c>
      <c r="E155" s="37"/>
      <c r="F155" s="198" t="s">
        <v>386</v>
      </c>
      <c r="G155" s="37"/>
      <c r="H155" s="37"/>
      <c r="I155" s="194"/>
      <c r="J155" s="37"/>
      <c r="K155" s="37"/>
      <c r="L155" s="40"/>
      <c r="M155" s="232"/>
      <c r="N155" s="233"/>
      <c r="O155" s="234"/>
      <c r="P155" s="234"/>
      <c r="Q155" s="234"/>
      <c r="R155" s="234"/>
      <c r="S155" s="234"/>
      <c r="T155" s="2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159</v>
      </c>
      <c r="AU155" s="18" t="s">
        <v>80</v>
      </c>
    </row>
    <row r="156" spans="1:65" s="2" customFormat="1" ht="6.95" customHeight="1">
      <c r="A156" s="35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0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algorithmName="SHA-512" hashValue="ylAIbGv1sptEBQBm9qTW6yq1HNUzilt7jhFBW6i55XW/4Ozkj5BhMrjw3YfWyLXAIJXwKTzElbgEl9ZDA+HQcA==" saltValue="Zlh82zmsGv31ocnc+c4aTQuDDm3SGgIhszdmIWoCHafSA+EH+/aGMU5X8gznd1Qr9PH/jpjBZLf1aICmiC2akQ==" spinCount="100000" sheet="1" objects="1" scenarios="1" formatColumns="0" formatRows="0" autoFilter="0"/>
  <autoFilter ref="C87:K15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6" r:id="rId1"/>
    <hyperlink ref="F101" r:id="rId2"/>
    <hyperlink ref="F106" r:id="rId3"/>
    <hyperlink ref="F113" r:id="rId4"/>
    <hyperlink ref="F116" r:id="rId5"/>
    <hyperlink ref="F120" r:id="rId6"/>
    <hyperlink ref="F137" r:id="rId7"/>
    <hyperlink ref="F146" r:id="rId8"/>
    <hyperlink ref="F150" r:id="rId9"/>
    <hyperlink ref="F155" r:id="rId1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100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Velký Borek - větrolam podél cesty HPC2</v>
      </c>
      <c r="F7" s="372"/>
      <c r="G7" s="372"/>
      <c r="H7" s="372"/>
      <c r="L7" s="21"/>
    </row>
    <row r="8" spans="1:46" s="1" customFormat="1" ht="12" customHeight="1">
      <c r="B8" s="21"/>
      <c r="D8" s="113" t="s">
        <v>120</v>
      </c>
      <c r="L8" s="21"/>
    </row>
    <row r="9" spans="1:46" s="2" customFormat="1" ht="16.5" customHeight="1">
      <c r="A9" s="35"/>
      <c r="B9" s="40"/>
      <c r="C9" s="35"/>
      <c r="D9" s="35"/>
      <c r="E9" s="371" t="s">
        <v>121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479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124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125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125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ROUND((SUM(BE88:BE155)),  2)</f>
        <v>0</v>
      </c>
      <c r="G35" s="35"/>
      <c r="H35" s="35"/>
      <c r="I35" s="125">
        <v>0.21</v>
      </c>
      <c r="J35" s="124">
        <f>ROUND(((SUM(BE88:BE155))*I35),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ROUND((SUM(BF88:BF155)),  2)</f>
        <v>0</v>
      </c>
      <c r="G36" s="35"/>
      <c r="H36" s="35"/>
      <c r="I36" s="125">
        <v>0.15</v>
      </c>
      <c r="J36" s="124">
        <f>ROUND(((SUM(BF88:BF155))*I36),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ROUND((SUM(BG88:BG155)),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ROUND((SUM(BH88:BH155)),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ROUND((SUM(BI88:BI155)),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Velký Borek - větrolam podél cesty HPC2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121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SO-01.6 - Vegetační úpravy - následná péče ve 5.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127</v>
      </c>
      <c r="D61" s="138"/>
      <c r="E61" s="138"/>
      <c r="F61" s="138"/>
      <c r="G61" s="138"/>
      <c r="H61" s="138"/>
      <c r="I61" s="138"/>
      <c r="J61" s="139" t="s">
        <v>128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129</v>
      </c>
    </row>
    <row r="64" spans="1:47" s="9" customFormat="1" ht="24.95" customHeight="1">
      <c r="B64" s="141"/>
      <c r="C64" s="142"/>
      <c r="D64" s="143" t="s">
        <v>130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131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132</v>
      </c>
      <c r="E66" s="149"/>
      <c r="F66" s="149"/>
      <c r="G66" s="149"/>
      <c r="H66" s="149"/>
      <c r="I66" s="149"/>
      <c r="J66" s="150">
        <f>J152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133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Velký Borek - větrolam podél cesty HPC2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120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121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122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SO-01.6 - Vegetační úpravy - následná péče ve 5. roce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134</v>
      </c>
      <c r="D87" s="155" t="s">
        <v>56</v>
      </c>
      <c r="E87" s="155" t="s">
        <v>52</v>
      </c>
      <c r="F87" s="155" t="s">
        <v>53</v>
      </c>
      <c r="G87" s="155" t="s">
        <v>135</v>
      </c>
      <c r="H87" s="155" t="s">
        <v>136</v>
      </c>
      <c r="I87" s="155" t="s">
        <v>137</v>
      </c>
      <c r="J87" s="155" t="s">
        <v>128</v>
      </c>
      <c r="K87" s="156" t="s">
        <v>138</v>
      </c>
      <c r="L87" s="157"/>
      <c r="M87" s="69" t="s">
        <v>19</v>
      </c>
      <c r="N87" s="70" t="s">
        <v>41</v>
      </c>
      <c r="O87" s="70" t="s">
        <v>139</v>
      </c>
      <c r="P87" s="70" t="s">
        <v>140</v>
      </c>
      <c r="Q87" s="70" t="s">
        <v>141</v>
      </c>
      <c r="R87" s="70" t="s">
        <v>142</v>
      </c>
      <c r="S87" s="70" t="s">
        <v>143</v>
      </c>
      <c r="T87" s="71" t="s">
        <v>144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145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7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129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146</v>
      </c>
      <c r="F89" s="166" t="s">
        <v>147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P90+P152</f>
        <v>0</v>
      </c>
      <c r="Q89" s="171"/>
      <c r="R89" s="172">
        <f>R90+R152</f>
        <v>7</v>
      </c>
      <c r="S89" s="171"/>
      <c r="T89" s="173">
        <f>T90+T152</f>
        <v>0</v>
      </c>
      <c r="AR89" s="174" t="s">
        <v>78</v>
      </c>
      <c r="AT89" s="175" t="s">
        <v>70</v>
      </c>
      <c r="AU89" s="175" t="s">
        <v>71</v>
      </c>
      <c r="AY89" s="174" t="s">
        <v>148</v>
      </c>
      <c r="BK89" s="176">
        <f>BK90+BK152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149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SUM(P91:P151)</f>
        <v>0</v>
      </c>
      <c r="Q90" s="171"/>
      <c r="R90" s="172">
        <f>SUM(R91:R151)</f>
        <v>7</v>
      </c>
      <c r="S90" s="171"/>
      <c r="T90" s="173">
        <f>SUM(T91:T151)</f>
        <v>0</v>
      </c>
      <c r="AR90" s="174" t="s">
        <v>78</v>
      </c>
      <c r="AT90" s="175" t="s">
        <v>70</v>
      </c>
      <c r="AU90" s="175" t="s">
        <v>78</v>
      </c>
      <c r="AY90" s="174" t="s">
        <v>148</v>
      </c>
      <c r="BK90" s="176">
        <f>SUM(BK91:BK151)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150</v>
      </c>
      <c r="E91" s="180" t="s">
        <v>388</v>
      </c>
      <c r="F91" s="181" t="s">
        <v>389</v>
      </c>
      <c r="G91" s="182" t="s">
        <v>167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0.1</v>
      </c>
      <c r="R91" s="188">
        <f>Q91*H91</f>
        <v>0.1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155</v>
      </c>
      <c r="AT91" s="190" t="s">
        <v>150</v>
      </c>
      <c r="AU91" s="190" t="s">
        <v>80</v>
      </c>
      <c r="AY91" s="18" t="s">
        <v>148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155</v>
      </c>
      <c r="BM91" s="190" t="s">
        <v>480</v>
      </c>
    </row>
    <row r="92" spans="1:65" s="2" customFormat="1" ht="11.25">
      <c r="A92" s="35"/>
      <c r="B92" s="36"/>
      <c r="C92" s="37"/>
      <c r="D92" s="192" t="s">
        <v>157</v>
      </c>
      <c r="E92" s="37"/>
      <c r="F92" s="193" t="s">
        <v>389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157</v>
      </c>
      <c r="AU92" s="18" t="s">
        <v>80</v>
      </c>
    </row>
    <row r="93" spans="1:65" s="2" customFormat="1" ht="68.25">
      <c r="A93" s="35"/>
      <c r="B93" s="36"/>
      <c r="C93" s="37"/>
      <c r="D93" s="192" t="s">
        <v>161</v>
      </c>
      <c r="E93" s="37"/>
      <c r="F93" s="199" t="s">
        <v>391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161</v>
      </c>
      <c r="AU93" s="18" t="s">
        <v>80</v>
      </c>
    </row>
    <row r="94" spans="1:65" s="2" customFormat="1" ht="16.5" customHeight="1">
      <c r="A94" s="35"/>
      <c r="B94" s="36"/>
      <c r="C94" s="179" t="s">
        <v>80</v>
      </c>
      <c r="D94" s="179" t="s">
        <v>150</v>
      </c>
      <c r="E94" s="180" t="s">
        <v>481</v>
      </c>
      <c r="F94" s="181" t="s">
        <v>482</v>
      </c>
      <c r="G94" s="182" t="s">
        <v>321</v>
      </c>
      <c r="H94" s="183">
        <v>1594</v>
      </c>
      <c r="I94" s="184"/>
      <c r="J94" s="185">
        <f>ROUND(I94*H94,2)</f>
        <v>0</v>
      </c>
      <c r="K94" s="181" t="s">
        <v>19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155</v>
      </c>
      <c r="AT94" s="190" t="s">
        <v>150</v>
      </c>
      <c r="AU94" s="190" t="s">
        <v>80</v>
      </c>
      <c r="AY94" s="18" t="s">
        <v>148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155</v>
      </c>
      <c r="BM94" s="190" t="s">
        <v>483</v>
      </c>
    </row>
    <row r="95" spans="1:65" s="2" customFormat="1" ht="11.25">
      <c r="A95" s="35"/>
      <c r="B95" s="36"/>
      <c r="C95" s="37"/>
      <c r="D95" s="192" t="s">
        <v>157</v>
      </c>
      <c r="E95" s="37"/>
      <c r="F95" s="193" t="s">
        <v>482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157</v>
      </c>
      <c r="AU95" s="18" t="s">
        <v>80</v>
      </c>
    </row>
    <row r="96" spans="1:65" s="2" customFormat="1" ht="19.5">
      <c r="A96" s="35"/>
      <c r="B96" s="36"/>
      <c r="C96" s="37"/>
      <c r="D96" s="192" t="s">
        <v>161</v>
      </c>
      <c r="E96" s="37"/>
      <c r="F96" s="199" t="s">
        <v>484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161</v>
      </c>
      <c r="AU96" s="18" t="s">
        <v>80</v>
      </c>
    </row>
    <row r="97" spans="1:65" s="13" customFormat="1" ht="11.25">
      <c r="B97" s="200"/>
      <c r="C97" s="201"/>
      <c r="D97" s="192" t="s">
        <v>163</v>
      </c>
      <c r="E97" s="202" t="s">
        <v>19</v>
      </c>
      <c r="F97" s="203" t="s">
        <v>485</v>
      </c>
      <c r="G97" s="201"/>
      <c r="H97" s="204">
        <v>1594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163</v>
      </c>
      <c r="AU97" s="210" t="s">
        <v>80</v>
      </c>
      <c r="AV97" s="13" t="s">
        <v>80</v>
      </c>
      <c r="AW97" s="13" t="s">
        <v>33</v>
      </c>
      <c r="AX97" s="13" t="s">
        <v>78</v>
      </c>
      <c r="AY97" s="210" t="s">
        <v>148</v>
      </c>
    </row>
    <row r="98" spans="1:65" s="2" customFormat="1" ht="16.5" customHeight="1">
      <c r="A98" s="35"/>
      <c r="B98" s="36"/>
      <c r="C98" s="179" t="s">
        <v>171</v>
      </c>
      <c r="D98" s="179" t="s">
        <v>150</v>
      </c>
      <c r="E98" s="180" t="s">
        <v>392</v>
      </c>
      <c r="F98" s="181" t="s">
        <v>393</v>
      </c>
      <c r="G98" s="182" t="s">
        <v>174</v>
      </c>
      <c r="H98" s="183">
        <v>1.9139999999999999</v>
      </c>
      <c r="I98" s="184"/>
      <c r="J98" s="185">
        <f>ROUND(I98*H98,2)</f>
        <v>0</v>
      </c>
      <c r="K98" s="181" t="s">
        <v>154</v>
      </c>
      <c r="L98" s="40"/>
      <c r="M98" s="186" t="s">
        <v>19</v>
      </c>
      <c r="N98" s="187" t="s">
        <v>42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155</v>
      </c>
      <c r="AT98" s="190" t="s">
        <v>150</v>
      </c>
      <c r="AU98" s="190" t="s">
        <v>80</v>
      </c>
      <c r="AY98" s="18" t="s">
        <v>148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78</v>
      </c>
      <c r="BK98" s="191">
        <f>ROUND(I98*H98,2)</f>
        <v>0</v>
      </c>
      <c r="BL98" s="18" t="s">
        <v>155</v>
      </c>
      <c r="BM98" s="190" t="s">
        <v>394</v>
      </c>
    </row>
    <row r="99" spans="1:65" s="2" customFormat="1" ht="11.25">
      <c r="A99" s="35"/>
      <c r="B99" s="36"/>
      <c r="C99" s="37"/>
      <c r="D99" s="192" t="s">
        <v>157</v>
      </c>
      <c r="E99" s="37"/>
      <c r="F99" s="193" t="s">
        <v>393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157</v>
      </c>
      <c r="AU99" s="18" t="s">
        <v>80</v>
      </c>
    </row>
    <row r="100" spans="1:65" s="2" customFormat="1" ht="11.25">
      <c r="A100" s="35"/>
      <c r="B100" s="36"/>
      <c r="C100" s="37"/>
      <c r="D100" s="197" t="s">
        <v>159</v>
      </c>
      <c r="E100" s="37"/>
      <c r="F100" s="198" t="s">
        <v>395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159</v>
      </c>
      <c r="AU100" s="18" t="s">
        <v>80</v>
      </c>
    </row>
    <row r="101" spans="1:65" s="2" customFormat="1" ht="19.5">
      <c r="A101" s="35"/>
      <c r="B101" s="36"/>
      <c r="C101" s="37"/>
      <c r="D101" s="192" t="s">
        <v>161</v>
      </c>
      <c r="E101" s="37"/>
      <c r="F101" s="199" t="s">
        <v>458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161</v>
      </c>
      <c r="AU101" s="18" t="s">
        <v>80</v>
      </c>
    </row>
    <row r="102" spans="1:65" s="13" customFormat="1" ht="11.25">
      <c r="B102" s="200"/>
      <c r="C102" s="201"/>
      <c r="D102" s="192" t="s">
        <v>163</v>
      </c>
      <c r="E102" s="202" t="s">
        <v>19</v>
      </c>
      <c r="F102" s="203" t="s">
        <v>459</v>
      </c>
      <c r="G102" s="201"/>
      <c r="H102" s="204">
        <v>1.9139999999999999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163</v>
      </c>
      <c r="AU102" s="210" t="s">
        <v>80</v>
      </c>
      <c r="AV102" s="13" t="s">
        <v>80</v>
      </c>
      <c r="AW102" s="13" t="s">
        <v>33</v>
      </c>
      <c r="AX102" s="13" t="s">
        <v>78</v>
      </c>
      <c r="AY102" s="210" t="s">
        <v>148</v>
      </c>
    </row>
    <row r="103" spans="1:65" s="2" customFormat="1" ht="21.75" customHeight="1">
      <c r="A103" s="35"/>
      <c r="B103" s="36"/>
      <c r="C103" s="179" t="s">
        <v>155</v>
      </c>
      <c r="D103" s="179" t="s">
        <v>150</v>
      </c>
      <c r="E103" s="180" t="s">
        <v>398</v>
      </c>
      <c r="F103" s="181" t="s">
        <v>399</v>
      </c>
      <c r="G103" s="182" t="s">
        <v>153</v>
      </c>
      <c r="H103" s="183">
        <v>4</v>
      </c>
      <c r="I103" s="184"/>
      <c r="J103" s="185">
        <f>ROUND(I103*H103,2)</f>
        <v>0</v>
      </c>
      <c r="K103" s="181" t="s">
        <v>154</v>
      </c>
      <c r="L103" s="40"/>
      <c r="M103" s="186" t="s">
        <v>19</v>
      </c>
      <c r="N103" s="187" t="s">
        <v>42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155</v>
      </c>
      <c r="AT103" s="190" t="s">
        <v>150</v>
      </c>
      <c r="AU103" s="190" t="s">
        <v>80</v>
      </c>
      <c r="AY103" s="18" t="s">
        <v>148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155</v>
      </c>
      <c r="BM103" s="190" t="s">
        <v>400</v>
      </c>
    </row>
    <row r="104" spans="1:65" s="2" customFormat="1" ht="11.25">
      <c r="A104" s="35"/>
      <c r="B104" s="36"/>
      <c r="C104" s="37"/>
      <c r="D104" s="192" t="s">
        <v>157</v>
      </c>
      <c r="E104" s="37"/>
      <c r="F104" s="193" t="s">
        <v>401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157</v>
      </c>
      <c r="AU104" s="18" t="s">
        <v>80</v>
      </c>
    </row>
    <row r="105" spans="1:65" s="2" customFormat="1" ht="11.25">
      <c r="A105" s="35"/>
      <c r="B105" s="36"/>
      <c r="C105" s="37"/>
      <c r="D105" s="197" t="s">
        <v>159</v>
      </c>
      <c r="E105" s="37"/>
      <c r="F105" s="198" t="s">
        <v>402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159</v>
      </c>
      <c r="AU105" s="18" t="s">
        <v>80</v>
      </c>
    </row>
    <row r="106" spans="1:65" s="2" customFormat="1" ht="19.5">
      <c r="A106" s="35"/>
      <c r="B106" s="36"/>
      <c r="C106" s="37"/>
      <c r="D106" s="192" t="s">
        <v>161</v>
      </c>
      <c r="E106" s="37"/>
      <c r="F106" s="199" t="s">
        <v>403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161</v>
      </c>
      <c r="AU106" s="18" t="s">
        <v>80</v>
      </c>
    </row>
    <row r="107" spans="1:65" s="13" customFormat="1" ht="11.25">
      <c r="B107" s="200"/>
      <c r="C107" s="201"/>
      <c r="D107" s="192" t="s">
        <v>163</v>
      </c>
      <c r="E107" s="202" t="s">
        <v>19</v>
      </c>
      <c r="F107" s="203" t="s">
        <v>404</v>
      </c>
      <c r="G107" s="201"/>
      <c r="H107" s="204">
        <v>4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163</v>
      </c>
      <c r="AU107" s="210" t="s">
        <v>80</v>
      </c>
      <c r="AV107" s="13" t="s">
        <v>80</v>
      </c>
      <c r="AW107" s="13" t="s">
        <v>33</v>
      </c>
      <c r="AX107" s="13" t="s">
        <v>78</v>
      </c>
      <c r="AY107" s="210" t="s">
        <v>148</v>
      </c>
    </row>
    <row r="108" spans="1:65" s="2" customFormat="1" ht="16.5" customHeight="1">
      <c r="A108" s="35"/>
      <c r="B108" s="36"/>
      <c r="C108" s="179" t="s">
        <v>185</v>
      </c>
      <c r="D108" s="179" t="s">
        <v>150</v>
      </c>
      <c r="E108" s="180" t="s">
        <v>405</v>
      </c>
      <c r="F108" s="181" t="s">
        <v>406</v>
      </c>
      <c r="G108" s="182" t="s">
        <v>368</v>
      </c>
      <c r="H108" s="183">
        <v>300.60000000000002</v>
      </c>
      <c r="I108" s="184"/>
      <c r="J108" s="185">
        <f>ROUND(I108*H108,2)</f>
        <v>0</v>
      </c>
      <c r="K108" s="181" t="s">
        <v>154</v>
      </c>
      <c r="L108" s="40"/>
      <c r="M108" s="186" t="s">
        <v>19</v>
      </c>
      <c r="N108" s="187" t="s">
        <v>42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155</v>
      </c>
      <c r="AT108" s="190" t="s">
        <v>150</v>
      </c>
      <c r="AU108" s="190" t="s">
        <v>80</v>
      </c>
      <c r="AY108" s="18" t="s">
        <v>148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78</v>
      </c>
      <c r="BK108" s="191">
        <f>ROUND(I108*H108,2)</f>
        <v>0</v>
      </c>
      <c r="BL108" s="18" t="s">
        <v>155</v>
      </c>
      <c r="BM108" s="190" t="s">
        <v>407</v>
      </c>
    </row>
    <row r="109" spans="1:65" s="2" customFormat="1" ht="11.25">
      <c r="A109" s="35"/>
      <c r="B109" s="36"/>
      <c r="C109" s="37"/>
      <c r="D109" s="192" t="s">
        <v>157</v>
      </c>
      <c r="E109" s="37"/>
      <c r="F109" s="193" t="s">
        <v>408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157</v>
      </c>
      <c r="AU109" s="18" t="s">
        <v>80</v>
      </c>
    </row>
    <row r="110" spans="1:65" s="2" customFormat="1" ht="11.25">
      <c r="A110" s="35"/>
      <c r="B110" s="36"/>
      <c r="C110" s="37"/>
      <c r="D110" s="197" t="s">
        <v>159</v>
      </c>
      <c r="E110" s="37"/>
      <c r="F110" s="198" t="s">
        <v>409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159</v>
      </c>
      <c r="AU110" s="18" t="s">
        <v>80</v>
      </c>
    </row>
    <row r="111" spans="1:65" s="13" customFormat="1" ht="11.25">
      <c r="B111" s="200"/>
      <c r="C111" s="201"/>
      <c r="D111" s="192" t="s">
        <v>163</v>
      </c>
      <c r="E111" s="202" t="s">
        <v>19</v>
      </c>
      <c r="F111" s="203" t="s">
        <v>410</v>
      </c>
      <c r="G111" s="201"/>
      <c r="H111" s="204">
        <v>186.6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163</v>
      </c>
      <c r="AU111" s="210" t="s">
        <v>80</v>
      </c>
      <c r="AV111" s="13" t="s">
        <v>80</v>
      </c>
      <c r="AW111" s="13" t="s">
        <v>33</v>
      </c>
      <c r="AX111" s="13" t="s">
        <v>71</v>
      </c>
      <c r="AY111" s="210" t="s">
        <v>148</v>
      </c>
    </row>
    <row r="112" spans="1:65" s="13" customFormat="1" ht="11.25">
      <c r="B112" s="200"/>
      <c r="C112" s="201"/>
      <c r="D112" s="192" t="s">
        <v>163</v>
      </c>
      <c r="E112" s="202" t="s">
        <v>19</v>
      </c>
      <c r="F112" s="203" t="s">
        <v>411</v>
      </c>
      <c r="G112" s="201"/>
      <c r="H112" s="204">
        <v>113.25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163</v>
      </c>
      <c r="AU112" s="210" t="s">
        <v>80</v>
      </c>
      <c r="AV112" s="13" t="s">
        <v>80</v>
      </c>
      <c r="AW112" s="13" t="s">
        <v>33</v>
      </c>
      <c r="AX112" s="13" t="s">
        <v>71</v>
      </c>
      <c r="AY112" s="210" t="s">
        <v>148</v>
      </c>
    </row>
    <row r="113" spans="1:65" s="13" customFormat="1" ht="11.25">
      <c r="B113" s="200"/>
      <c r="C113" s="201"/>
      <c r="D113" s="192" t="s">
        <v>163</v>
      </c>
      <c r="E113" s="202" t="s">
        <v>19</v>
      </c>
      <c r="F113" s="203" t="s">
        <v>412</v>
      </c>
      <c r="G113" s="201"/>
      <c r="H113" s="204">
        <v>0.75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163</v>
      </c>
      <c r="AU113" s="210" t="s">
        <v>80</v>
      </c>
      <c r="AV113" s="13" t="s">
        <v>80</v>
      </c>
      <c r="AW113" s="13" t="s">
        <v>33</v>
      </c>
      <c r="AX113" s="13" t="s">
        <v>71</v>
      </c>
      <c r="AY113" s="210" t="s">
        <v>148</v>
      </c>
    </row>
    <row r="114" spans="1:65" s="14" customFormat="1" ht="11.25">
      <c r="B114" s="221"/>
      <c r="C114" s="222"/>
      <c r="D114" s="192" t="s">
        <v>163</v>
      </c>
      <c r="E114" s="223" t="s">
        <v>19</v>
      </c>
      <c r="F114" s="224" t="s">
        <v>263</v>
      </c>
      <c r="G114" s="222"/>
      <c r="H114" s="225">
        <v>300.60000000000002</v>
      </c>
      <c r="I114" s="226"/>
      <c r="J114" s="222"/>
      <c r="K114" s="222"/>
      <c r="L114" s="227"/>
      <c r="M114" s="228"/>
      <c r="N114" s="229"/>
      <c r="O114" s="229"/>
      <c r="P114" s="229"/>
      <c r="Q114" s="229"/>
      <c r="R114" s="229"/>
      <c r="S114" s="229"/>
      <c r="T114" s="230"/>
      <c r="AT114" s="231" t="s">
        <v>163</v>
      </c>
      <c r="AU114" s="231" t="s">
        <v>80</v>
      </c>
      <c r="AV114" s="14" t="s">
        <v>155</v>
      </c>
      <c r="AW114" s="14" t="s">
        <v>33</v>
      </c>
      <c r="AX114" s="14" t="s">
        <v>78</v>
      </c>
      <c r="AY114" s="231" t="s">
        <v>148</v>
      </c>
    </row>
    <row r="115" spans="1:65" s="2" customFormat="1" ht="16.5" customHeight="1">
      <c r="A115" s="35"/>
      <c r="B115" s="36"/>
      <c r="C115" s="179" t="s">
        <v>192</v>
      </c>
      <c r="D115" s="179" t="s">
        <v>150</v>
      </c>
      <c r="E115" s="180" t="s">
        <v>413</v>
      </c>
      <c r="F115" s="181" t="s">
        <v>414</v>
      </c>
      <c r="G115" s="182" t="s">
        <v>368</v>
      </c>
      <c r="H115" s="183">
        <v>300.60000000000002</v>
      </c>
      <c r="I115" s="184"/>
      <c r="J115" s="185">
        <f>ROUND(I115*H115,2)</f>
        <v>0</v>
      </c>
      <c r="K115" s="181" t="s">
        <v>154</v>
      </c>
      <c r="L115" s="40"/>
      <c r="M115" s="186" t="s">
        <v>19</v>
      </c>
      <c r="N115" s="187" t="s">
        <v>42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155</v>
      </c>
      <c r="AT115" s="190" t="s">
        <v>150</v>
      </c>
      <c r="AU115" s="190" t="s">
        <v>80</v>
      </c>
      <c r="AY115" s="18" t="s">
        <v>148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78</v>
      </c>
      <c r="BK115" s="191">
        <f>ROUND(I115*H115,2)</f>
        <v>0</v>
      </c>
      <c r="BL115" s="18" t="s">
        <v>155</v>
      </c>
      <c r="BM115" s="190" t="s">
        <v>415</v>
      </c>
    </row>
    <row r="116" spans="1:65" s="2" customFormat="1" ht="11.25">
      <c r="A116" s="35"/>
      <c r="B116" s="36"/>
      <c r="C116" s="37"/>
      <c r="D116" s="192" t="s">
        <v>157</v>
      </c>
      <c r="E116" s="37"/>
      <c r="F116" s="193" t="s">
        <v>416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157</v>
      </c>
      <c r="AU116" s="18" t="s">
        <v>80</v>
      </c>
    </row>
    <row r="117" spans="1:65" s="2" customFormat="1" ht="11.25">
      <c r="A117" s="35"/>
      <c r="B117" s="36"/>
      <c r="C117" s="37"/>
      <c r="D117" s="197" t="s">
        <v>159</v>
      </c>
      <c r="E117" s="37"/>
      <c r="F117" s="198" t="s">
        <v>417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159</v>
      </c>
      <c r="AU117" s="18" t="s">
        <v>80</v>
      </c>
    </row>
    <row r="118" spans="1:65" s="2" customFormat="1" ht="16.5" customHeight="1">
      <c r="A118" s="35"/>
      <c r="B118" s="36"/>
      <c r="C118" s="179" t="s">
        <v>199</v>
      </c>
      <c r="D118" s="179" t="s">
        <v>150</v>
      </c>
      <c r="E118" s="180" t="s">
        <v>418</v>
      </c>
      <c r="F118" s="181" t="s">
        <v>419</v>
      </c>
      <c r="G118" s="182" t="s">
        <v>368</v>
      </c>
      <c r="H118" s="183">
        <v>3006</v>
      </c>
      <c r="I118" s="184"/>
      <c r="J118" s="185">
        <f>ROUND(I118*H118,2)</f>
        <v>0</v>
      </c>
      <c r="K118" s="181" t="s">
        <v>154</v>
      </c>
      <c r="L118" s="40"/>
      <c r="M118" s="186" t="s">
        <v>19</v>
      </c>
      <c r="N118" s="187" t="s">
        <v>42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155</v>
      </c>
      <c r="AT118" s="190" t="s">
        <v>150</v>
      </c>
      <c r="AU118" s="190" t="s">
        <v>80</v>
      </c>
      <c r="AY118" s="18" t="s">
        <v>148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78</v>
      </c>
      <c r="BK118" s="191">
        <f>ROUND(I118*H118,2)</f>
        <v>0</v>
      </c>
      <c r="BL118" s="18" t="s">
        <v>155</v>
      </c>
      <c r="BM118" s="190" t="s">
        <v>420</v>
      </c>
    </row>
    <row r="119" spans="1:65" s="2" customFormat="1" ht="11.25">
      <c r="A119" s="35"/>
      <c r="B119" s="36"/>
      <c r="C119" s="37"/>
      <c r="D119" s="192" t="s">
        <v>157</v>
      </c>
      <c r="E119" s="37"/>
      <c r="F119" s="193" t="s">
        <v>421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157</v>
      </c>
      <c r="AU119" s="18" t="s">
        <v>80</v>
      </c>
    </row>
    <row r="120" spans="1:65" s="2" customFormat="1" ht="11.25">
      <c r="A120" s="35"/>
      <c r="B120" s="36"/>
      <c r="C120" s="37"/>
      <c r="D120" s="197" t="s">
        <v>159</v>
      </c>
      <c r="E120" s="37"/>
      <c r="F120" s="198" t="s">
        <v>422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159</v>
      </c>
      <c r="AU120" s="18" t="s">
        <v>80</v>
      </c>
    </row>
    <row r="121" spans="1:65" s="13" customFormat="1" ht="11.25">
      <c r="B121" s="200"/>
      <c r="C121" s="201"/>
      <c r="D121" s="192" t="s">
        <v>163</v>
      </c>
      <c r="E121" s="202" t="s">
        <v>19</v>
      </c>
      <c r="F121" s="203" t="s">
        <v>423</v>
      </c>
      <c r="G121" s="201"/>
      <c r="H121" s="204">
        <v>3006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9"/>
      <c r="AT121" s="210" t="s">
        <v>163</v>
      </c>
      <c r="AU121" s="210" t="s">
        <v>80</v>
      </c>
      <c r="AV121" s="13" t="s">
        <v>80</v>
      </c>
      <c r="AW121" s="13" t="s">
        <v>33</v>
      </c>
      <c r="AX121" s="13" t="s">
        <v>78</v>
      </c>
      <c r="AY121" s="210" t="s">
        <v>148</v>
      </c>
    </row>
    <row r="122" spans="1:65" s="2" customFormat="1" ht="16.5" customHeight="1">
      <c r="A122" s="35"/>
      <c r="B122" s="36"/>
      <c r="C122" s="179" t="s">
        <v>204</v>
      </c>
      <c r="D122" s="179" t="s">
        <v>150</v>
      </c>
      <c r="E122" s="180" t="s">
        <v>424</v>
      </c>
      <c r="F122" s="181" t="s">
        <v>425</v>
      </c>
      <c r="G122" s="182" t="s">
        <v>153</v>
      </c>
      <c r="H122" s="183">
        <v>3128</v>
      </c>
      <c r="I122" s="184"/>
      <c r="J122" s="185">
        <f>ROUND(I122*H122,2)</f>
        <v>0</v>
      </c>
      <c r="K122" s="181" t="s">
        <v>154</v>
      </c>
      <c r="L122" s="40"/>
      <c r="M122" s="186" t="s">
        <v>19</v>
      </c>
      <c r="N122" s="187" t="s">
        <v>42</v>
      </c>
      <c r="O122" s="65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0" t="s">
        <v>155</v>
      </c>
      <c r="AT122" s="190" t="s">
        <v>150</v>
      </c>
      <c r="AU122" s="190" t="s">
        <v>80</v>
      </c>
      <c r="AY122" s="18" t="s">
        <v>148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8" t="s">
        <v>78</v>
      </c>
      <c r="BK122" s="191">
        <f>ROUND(I122*H122,2)</f>
        <v>0</v>
      </c>
      <c r="BL122" s="18" t="s">
        <v>155</v>
      </c>
      <c r="BM122" s="190" t="s">
        <v>426</v>
      </c>
    </row>
    <row r="123" spans="1:65" s="2" customFormat="1" ht="11.25">
      <c r="A123" s="35"/>
      <c r="B123" s="36"/>
      <c r="C123" s="37"/>
      <c r="D123" s="192" t="s">
        <v>157</v>
      </c>
      <c r="E123" s="37"/>
      <c r="F123" s="193" t="s">
        <v>427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157</v>
      </c>
      <c r="AU123" s="18" t="s">
        <v>80</v>
      </c>
    </row>
    <row r="124" spans="1:65" s="2" customFormat="1" ht="11.25">
      <c r="A124" s="35"/>
      <c r="B124" s="36"/>
      <c r="C124" s="37"/>
      <c r="D124" s="197" t="s">
        <v>159</v>
      </c>
      <c r="E124" s="37"/>
      <c r="F124" s="198" t="s">
        <v>428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159</v>
      </c>
      <c r="AU124" s="18" t="s">
        <v>80</v>
      </c>
    </row>
    <row r="125" spans="1:65" s="2" customFormat="1" ht="19.5">
      <c r="A125" s="35"/>
      <c r="B125" s="36"/>
      <c r="C125" s="37"/>
      <c r="D125" s="192" t="s">
        <v>161</v>
      </c>
      <c r="E125" s="37"/>
      <c r="F125" s="199" t="s">
        <v>460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161</v>
      </c>
      <c r="AU125" s="18" t="s">
        <v>80</v>
      </c>
    </row>
    <row r="126" spans="1:65" s="15" customFormat="1" ht="11.25">
      <c r="B126" s="236"/>
      <c r="C126" s="237"/>
      <c r="D126" s="192" t="s">
        <v>163</v>
      </c>
      <c r="E126" s="238" t="s">
        <v>19</v>
      </c>
      <c r="F126" s="239" t="s">
        <v>430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163</v>
      </c>
      <c r="AU126" s="245" t="s">
        <v>80</v>
      </c>
      <c r="AV126" s="15" t="s">
        <v>78</v>
      </c>
      <c r="AW126" s="15" t="s">
        <v>33</v>
      </c>
      <c r="AX126" s="15" t="s">
        <v>71</v>
      </c>
      <c r="AY126" s="245" t="s">
        <v>148</v>
      </c>
    </row>
    <row r="127" spans="1:65" s="13" customFormat="1" ht="11.25">
      <c r="B127" s="200"/>
      <c r="C127" s="201"/>
      <c r="D127" s="192" t="s">
        <v>163</v>
      </c>
      <c r="E127" s="202" t="s">
        <v>19</v>
      </c>
      <c r="F127" s="203" t="s">
        <v>461</v>
      </c>
      <c r="G127" s="201"/>
      <c r="H127" s="204">
        <v>3128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163</v>
      </c>
      <c r="AU127" s="210" t="s">
        <v>80</v>
      </c>
      <c r="AV127" s="13" t="s">
        <v>80</v>
      </c>
      <c r="AW127" s="13" t="s">
        <v>33</v>
      </c>
      <c r="AX127" s="13" t="s">
        <v>78</v>
      </c>
      <c r="AY127" s="210" t="s">
        <v>148</v>
      </c>
    </row>
    <row r="128" spans="1:65" s="2" customFormat="1" ht="16.5" customHeight="1">
      <c r="A128" s="35"/>
      <c r="B128" s="36"/>
      <c r="C128" s="179" t="s">
        <v>213</v>
      </c>
      <c r="D128" s="179" t="s">
        <v>150</v>
      </c>
      <c r="E128" s="180" t="s">
        <v>432</v>
      </c>
      <c r="F128" s="181" t="s">
        <v>433</v>
      </c>
      <c r="G128" s="182" t="s">
        <v>167</v>
      </c>
      <c r="H128" s="183">
        <v>24</v>
      </c>
      <c r="I128" s="184"/>
      <c r="J128" s="185">
        <f>ROUND(I128*H128,2)</f>
        <v>0</v>
      </c>
      <c r="K128" s="181" t="s">
        <v>19</v>
      </c>
      <c r="L128" s="40"/>
      <c r="M128" s="186" t="s">
        <v>19</v>
      </c>
      <c r="N128" s="187" t="s">
        <v>42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155</v>
      </c>
      <c r="AT128" s="190" t="s">
        <v>150</v>
      </c>
      <c r="AU128" s="190" t="s">
        <v>80</v>
      </c>
      <c r="AY128" s="18" t="s">
        <v>148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78</v>
      </c>
      <c r="BK128" s="191">
        <f>ROUND(I128*H128,2)</f>
        <v>0</v>
      </c>
      <c r="BL128" s="18" t="s">
        <v>155</v>
      </c>
      <c r="BM128" s="190" t="s">
        <v>434</v>
      </c>
    </row>
    <row r="129" spans="1:65" s="2" customFormat="1" ht="11.25">
      <c r="A129" s="35"/>
      <c r="B129" s="36"/>
      <c r="C129" s="37"/>
      <c r="D129" s="192" t="s">
        <v>157</v>
      </c>
      <c r="E129" s="37"/>
      <c r="F129" s="193" t="s">
        <v>433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157</v>
      </c>
      <c r="AU129" s="18" t="s">
        <v>80</v>
      </c>
    </row>
    <row r="130" spans="1:65" s="13" customFormat="1" ht="11.25">
      <c r="B130" s="200"/>
      <c r="C130" s="201"/>
      <c r="D130" s="192" t="s">
        <v>163</v>
      </c>
      <c r="E130" s="202" t="s">
        <v>19</v>
      </c>
      <c r="F130" s="203" t="s">
        <v>435</v>
      </c>
      <c r="G130" s="201"/>
      <c r="H130" s="204">
        <v>24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163</v>
      </c>
      <c r="AU130" s="210" t="s">
        <v>80</v>
      </c>
      <c r="AV130" s="13" t="s">
        <v>80</v>
      </c>
      <c r="AW130" s="13" t="s">
        <v>33</v>
      </c>
      <c r="AX130" s="13" t="s">
        <v>78</v>
      </c>
      <c r="AY130" s="210" t="s">
        <v>148</v>
      </c>
    </row>
    <row r="131" spans="1:65" s="2" customFormat="1" ht="16.5" customHeight="1">
      <c r="A131" s="35"/>
      <c r="B131" s="36"/>
      <c r="C131" s="179" t="s">
        <v>219</v>
      </c>
      <c r="D131" s="179" t="s">
        <v>150</v>
      </c>
      <c r="E131" s="180" t="s">
        <v>436</v>
      </c>
      <c r="F131" s="181" t="s">
        <v>437</v>
      </c>
      <c r="G131" s="182" t="s">
        <v>321</v>
      </c>
      <c r="H131" s="183">
        <v>19128</v>
      </c>
      <c r="I131" s="184"/>
      <c r="J131" s="185">
        <f>ROUND(I131*H131,2)</f>
        <v>0</v>
      </c>
      <c r="K131" s="181" t="s">
        <v>19</v>
      </c>
      <c r="L131" s="40"/>
      <c r="M131" s="186" t="s">
        <v>19</v>
      </c>
      <c r="N131" s="187" t="s">
        <v>42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155</v>
      </c>
      <c r="AT131" s="190" t="s">
        <v>150</v>
      </c>
      <c r="AU131" s="190" t="s">
        <v>80</v>
      </c>
      <c r="AY131" s="18" t="s">
        <v>148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78</v>
      </c>
      <c r="BK131" s="191">
        <f>ROUND(I131*H131,2)</f>
        <v>0</v>
      </c>
      <c r="BL131" s="18" t="s">
        <v>155</v>
      </c>
      <c r="BM131" s="190" t="s">
        <v>438</v>
      </c>
    </row>
    <row r="132" spans="1:65" s="2" customFormat="1" ht="11.25">
      <c r="A132" s="35"/>
      <c r="B132" s="36"/>
      <c r="C132" s="37"/>
      <c r="D132" s="192" t="s">
        <v>157</v>
      </c>
      <c r="E132" s="37"/>
      <c r="F132" s="193" t="s">
        <v>437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157</v>
      </c>
      <c r="AU132" s="18" t="s">
        <v>80</v>
      </c>
    </row>
    <row r="133" spans="1:65" s="2" customFormat="1" ht="19.5">
      <c r="A133" s="35"/>
      <c r="B133" s="36"/>
      <c r="C133" s="37"/>
      <c r="D133" s="192" t="s">
        <v>161</v>
      </c>
      <c r="E133" s="37"/>
      <c r="F133" s="199" t="s">
        <v>439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161</v>
      </c>
      <c r="AU133" s="18" t="s">
        <v>80</v>
      </c>
    </row>
    <row r="134" spans="1:65" s="13" customFormat="1" ht="11.25">
      <c r="B134" s="200"/>
      <c r="C134" s="201"/>
      <c r="D134" s="192" t="s">
        <v>163</v>
      </c>
      <c r="E134" s="202" t="s">
        <v>19</v>
      </c>
      <c r="F134" s="203" t="s">
        <v>440</v>
      </c>
      <c r="G134" s="201"/>
      <c r="H134" s="204">
        <v>19128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163</v>
      </c>
      <c r="AU134" s="210" t="s">
        <v>80</v>
      </c>
      <c r="AV134" s="13" t="s">
        <v>80</v>
      </c>
      <c r="AW134" s="13" t="s">
        <v>33</v>
      </c>
      <c r="AX134" s="13" t="s">
        <v>78</v>
      </c>
      <c r="AY134" s="210" t="s">
        <v>148</v>
      </c>
    </row>
    <row r="135" spans="1:65" s="2" customFormat="1" ht="16.5" customHeight="1">
      <c r="A135" s="35"/>
      <c r="B135" s="36"/>
      <c r="C135" s="179" t="s">
        <v>227</v>
      </c>
      <c r="D135" s="179" t="s">
        <v>150</v>
      </c>
      <c r="E135" s="180" t="s">
        <v>441</v>
      </c>
      <c r="F135" s="181" t="s">
        <v>442</v>
      </c>
      <c r="G135" s="182" t="s">
        <v>167</v>
      </c>
      <c r="H135" s="183">
        <v>1244</v>
      </c>
      <c r="I135" s="184"/>
      <c r="J135" s="185">
        <f>ROUND(I135*H135,2)</f>
        <v>0</v>
      </c>
      <c r="K135" s="181" t="s">
        <v>19</v>
      </c>
      <c r="L135" s="40"/>
      <c r="M135" s="186" t="s">
        <v>19</v>
      </c>
      <c r="N135" s="187" t="s">
        <v>42</v>
      </c>
      <c r="O135" s="6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155</v>
      </c>
      <c r="AT135" s="190" t="s">
        <v>150</v>
      </c>
      <c r="AU135" s="190" t="s">
        <v>80</v>
      </c>
      <c r="AY135" s="18" t="s">
        <v>148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78</v>
      </c>
      <c r="BK135" s="191">
        <f>ROUND(I135*H135,2)</f>
        <v>0</v>
      </c>
      <c r="BL135" s="18" t="s">
        <v>155</v>
      </c>
      <c r="BM135" s="190" t="s">
        <v>443</v>
      </c>
    </row>
    <row r="136" spans="1:65" s="2" customFormat="1" ht="11.25">
      <c r="A136" s="35"/>
      <c r="B136" s="36"/>
      <c r="C136" s="37"/>
      <c r="D136" s="192" t="s">
        <v>157</v>
      </c>
      <c r="E136" s="37"/>
      <c r="F136" s="193" t="s">
        <v>442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157</v>
      </c>
      <c r="AU136" s="18" t="s">
        <v>80</v>
      </c>
    </row>
    <row r="137" spans="1:65" s="2" customFormat="1" ht="19.5">
      <c r="A137" s="35"/>
      <c r="B137" s="36"/>
      <c r="C137" s="37"/>
      <c r="D137" s="192" t="s">
        <v>161</v>
      </c>
      <c r="E137" s="37"/>
      <c r="F137" s="199" t="s">
        <v>444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161</v>
      </c>
      <c r="AU137" s="18" t="s">
        <v>80</v>
      </c>
    </row>
    <row r="138" spans="1:65" s="13" customFormat="1" ht="11.25">
      <c r="B138" s="200"/>
      <c r="C138" s="201"/>
      <c r="D138" s="192" t="s">
        <v>163</v>
      </c>
      <c r="E138" s="202" t="s">
        <v>19</v>
      </c>
      <c r="F138" s="203" t="s">
        <v>445</v>
      </c>
      <c r="G138" s="201"/>
      <c r="H138" s="204">
        <v>1244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163</v>
      </c>
      <c r="AU138" s="210" t="s">
        <v>80</v>
      </c>
      <c r="AV138" s="13" t="s">
        <v>80</v>
      </c>
      <c r="AW138" s="13" t="s">
        <v>33</v>
      </c>
      <c r="AX138" s="13" t="s">
        <v>78</v>
      </c>
      <c r="AY138" s="210" t="s">
        <v>148</v>
      </c>
    </row>
    <row r="139" spans="1:65" s="2" customFormat="1" ht="16.5" customHeight="1">
      <c r="A139" s="35"/>
      <c r="B139" s="36"/>
      <c r="C139" s="179" t="s">
        <v>234</v>
      </c>
      <c r="D139" s="179" t="s">
        <v>150</v>
      </c>
      <c r="E139" s="180" t="s">
        <v>446</v>
      </c>
      <c r="F139" s="181" t="s">
        <v>447</v>
      </c>
      <c r="G139" s="182" t="s">
        <v>153</v>
      </c>
      <c r="H139" s="183">
        <v>552.4</v>
      </c>
      <c r="I139" s="184"/>
      <c r="J139" s="185">
        <f>ROUND(I139*H139,2)</f>
        <v>0</v>
      </c>
      <c r="K139" s="181" t="s">
        <v>154</v>
      </c>
      <c r="L139" s="40"/>
      <c r="M139" s="186" t="s">
        <v>19</v>
      </c>
      <c r="N139" s="187" t="s">
        <v>42</v>
      </c>
      <c r="O139" s="65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155</v>
      </c>
      <c r="AT139" s="190" t="s">
        <v>150</v>
      </c>
      <c r="AU139" s="190" t="s">
        <v>80</v>
      </c>
      <c r="AY139" s="18" t="s">
        <v>148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78</v>
      </c>
      <c r="BK139" s="191">
        <f>ROUND(I139*H139,2)</f>
        <v>0</v>
      </c>
      <c r="BL139" s="18" t="s">
        <v>155</v>
      </c>
      <c r="BM139" s="190" t="s">
        <v>448</v>
      </c>
    </row>
    <row r="140" spans="1:65" s="2" customFormat="1" ht="11.25">
      <c r="A140" s="35"/>
      <c r="B140" s="36"/>
      <c r="C140" s="37"/>
      <c r="D140" s="192" t="s">
        <v>157</v>
      </c>
      <c r="E140" s="37"/>
      <c r="F140" s="193" t="s">
        <v>449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157</v>
      </c>
      <c r="AU140" s="18" t="s">
        <v>80</v>
      </c>
    </row>
    <row r="141" spans="1:65" s="2" customFormat="1" ht="11.25">
      <c r="A141" s="35"/>
      <c r="B141" s="36"/>
      <c r="C141" s="37"/>
      <c r="D141" s="197" t="s">
        <v>159</v>
      </c>
      <c r="E141" s="37"/>
      <c r="F141" s="198" t="s">
        <v>450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159</v>
      </c>
      <c r="AU141" s="18" t="s">
        <v>80</v>
      </c>
    </row>
    <row r="142" spans="1:65" s="2" customFormat="1" ht="29.25">
      <c r="A142" s="35"/>
      <c r="B142" s="36"/>
      <c r="C142" s="37"/>
      <c r="D142" s="192" t="s">
        <v>161</v>
      </c>
      <c r="E142" s="37"/>
      <c r="F142" s="199" t="s">
        <v>451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161</v>
      </c>
      <c r="AU142" s="18" t="s">
        <v>80</v>
      </c>
    </row>
    <row r="143" spans="1:65" s="13" customFormat="1" ht="11.25">
      <c r="B143" s="200"/>
      <c r="C143" s="201"/>
      <c r="D143" s="192" t="s">
        <v>163</v>
      </c>
      <c r="E143" s="202" t="s">
        <v>19</v>
      </c>
      <c r="F143" s="203" t="s">
        <v>364</v>
      </c>
      <c r="G143" s="201"/>
      <c r="H143" s="204">
        <v>552.4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163</v>
      </c>
      <c r="AU143" s="210" t="s">
        <v>80</v>
      </c>
      <c r="AV143" s="13" t="s">
        <v>80</v>
      </c>
      <c r="AW143" s="13" t="s">
        <v>33</v>
      </c>
      <c r="AX143" s="13" t="s">
        <v>78</v>
      </c>
      <c r="AY143" s="210" t="s">
        <v>148</v>
      </c>
    </row>
    <row r="144" spans="1:65" s="2" customFormat="1" ht="16.5" customHeight="1">
      <c r="A144" s="35"/>
      <c r="B144" s="36"/>
      <c r="C144" s="211" t="s">
        <v>242</v>
      </c>
      <c r="D144" s="211" t="s">
        <v>200</v>
      </c>
      <c r="E144" s="212" t="s">
        <v>366</v>
      </c>
      <c r="F144" s="213" t="s">
        <v>367</v>
      </c>
      <c r="G144" s="214" t="s">
        <v>368</v>
      </c>
      <c r="H144" s="215">
        <v>27.6</v>
      </c>
      <c r="I144" s="216"/>
      <c r="J144" s="217">
        <f>ROUND(I144*H144,2)</f>
        <v>0</v>
      </c>
      <c r="K144" s="213" t="s">
        <v>19</v>
      </c>
      <c r="L144" s="218"/>
      <c r="M144" s="219" t="s">
        <v>19</v>
      </c>
      <c r="N144" s="220" t="s">
        <v>42</v>
      </c>
      <c r="O144" s="65"/>
      <c r="P144" s="188">
        <f>O144*H144</f>
        <v>0</v>
      </c>
      <c r="Q144" s="188">
        <v>0.25</v>
      </c>
      <c r="R144" s="188">
        <f>Q144*H144</f>
        <v>6.9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204</v>
      </c>
      <c r="AT144" s="190" t="s">
        <v>200</v>
      </c>
      <c r="AU144" s="190" t="s">
        <v>80</v>
      </c>
      <c r="AY144" s="18" t="s">
        <v>148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78</v>
      </c>
      <c r="BK144" s="191">
        <f>ROUND(I144*H144,2)</f>
        <v>0</v>
      </c>
      <c r="BL144" s="18" t="s">
        <v>155</v>
      </c>
      <c r="BM144" s="190" t="s">
        <v>452</v>
      </c>
    </row>
    <row r="145" spans="1:65" s="2" customFormat="1" ht="11.25">
      <c r="A145" s="35"/>
      <c r="B145" s="36"/>
      <c r="C145" s="37"/>
      <c r="D145" s="192" t="s">
        <v>157</v>
      </c>
      <c r="E145" s="37"/>
      <c r="F145" s="193" t="s">
        <v>367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157</v>
      </c>
      <c r="AU145" s="18" t="s">
        <v>80</v>
      </c>
    </row>
    <row r="146" spans="1:65" s="2" customFormat="1" ht="29.25">
      <c r="A146" s="35"/>
      <c r="B146" s="36"/>
      <c r="C146" s="37"/>
      <c r="D146" s="192" t="s">
        <v>161</v>
      </c>
      <c r="E146" s="37"/>
      <c r="F146" s="199" t="s">
        <v>453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161</v>
      </c>
      <c r="AU146" s="18" t="s">
        <v>80</v>
      </c>
    </row>
    <row r="147" spans="1:65" s="13" customFormat="1" ht="11.25">
      <c r="B147" s="200"/>
      <c r="C147" s="201"/>
      <c r="D147" s="192" t="s">
        <v>163</v>
      </c>
      <c r="E147" s="202" t="s">
        <v>19</v>
      </c>
      <c r="F147" s="203" t="s">
        <v>454</v>
      </c>
      <c r="G147" s="201"/>
      <c r="H147" s="204">
        <v>27.6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163</v>
      </c>
      <c r="AU147" s="210" t="s">
        <v>80</v>
      </c>
      <c r="AV147" s="13" t="s">
        <v>80</v>
      </c>
      <c r="AW147" s="13" t="s">
        <v>33</v>
      </c>
      <c r="AX147" s="13" t="s">
        <v>78</v>
      </c>
      <c r="AY147" s="210" t="s">
        <v>148</v>
      </c>
    </row>
    <row r="148" spans="1:65" s="2" customFormat="1" ht="16.5" customHeight="1">
      <c r="A148" s="35"/>
      <c r="B148" s="36"/>
      <c r="C148" s="179" t="s">
        <v>249</v>
      </c>
      <c r="D148" s="179" t="s">
        <v>150</v>
      </c>
      <c r="E148" s="180" t="s">
        <v>462</v>
      </c>
      <c r="F148" s="181" t="s">
        <v>463</v>
      </c>
      <c r="G148" s="182" t="s">
        <v>167</v>
      </c>
      <c r="H148" s="183">
        <v>2</v>
      </c>
      <c r="I148" s="184"/>
      <c r="J148" s="185">
        <f>ROUND(I148*H148,2)</f>
        <v>0</v>
      </c>
      <c r="K148" s="181" t="s">
        <v>154</v>
      </c>
      <c r="L148" s="40"/>
      <c r="M148" s="186" t="s">
        <v>19</v>
      </c>
      <c r="N148" s="187" t="s">
        <v>42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155</v>
      </c>
      <c r="AT148" s="190" t="s">
        <v>150</v>
      </c>
      <c r="AU148" s="190" t="s">
        <v>80</v>
      </c>
      <c r="AY148" s="18" t="s">
        <v>148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78</v>
      </c>
      <c r="BK148" s="191">
        <f>ROUND(I148*H148,2)</f>
        <v>0</v>
      </c>
      <c r="BL148" s="18" t="s">
        <v>155</v>
      </c>
      <c r="BM148" s="190" t="s">
        <v>464</v>
      </c>
    </row>
    <row r="149" spans="1:65" s="2" customFormat="1" ht="11.25">
      <c r="A149" s="35"/>
      <c r="B149" s="36"/>
      <c r="C149" s="37"/>
      <c r="D149" s="192" t="s">
        <v>157</v>
      </c>
      <c r="E149" s="37"/>
      <c r="F149" s="193" t="s">
        <v>465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157</v>
      </c>
      <c r="AU149" s="18" t="s">
        <v>80</v>
      </c>
    </row>
    <row r="150" spans="1:65" s="2" customFormat="1" ht="11.25">
      <c r="A150" s="35"/>
      <c r="B150" s="36"/>
      <c r="C150" s="37"/>
      <c r="D150" s="197" t="s">
        <v>159</v>
      </c>
      <c r="E150" s="37"/>
      <c r="F150" s="198" t="s">
        <v>466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159</v>
      </c>
      <c r="AU150" s="18" t="s">
        <v>80</v>
      </c>
    </row>
    <row r="151" spans="1:65" s="13" customFormat="1" ht="11.25">
      <c r="B151" s="200"/>
      <c r="C151" s="201"/>
      <c r="D151" s="192" t="s">
        <v>163</v>
      </c>
      <c r="E151" s="202" t="s">
        <v>19</v>
      </c>
      <c r="F151" s="203" t="s">
        <v>467</v>
      </c>
      <c r="G151" s="201"/>
      <c r="H151" s="204">
        <v>2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163</v>
      </c>
      <c r="AU151" s="210" t="s">
        <v>80</v>
      </c>
      <c r="AV151" s="13" t="s">
        <v>80</v>
      </c>
      <c r="AW151" s="13" t="s">
        <v>33</v>
      </c>
      <c r="AX151" s="13" t="s">
        <v>78</v>
      </c>
      <c r="AY151" s="210" t="s">
        <v>148</v>
      </c>
    </row>
    <row r="152" spans="1:65" s="12" customFormat="1" ht="22.9" customHeight="1">
      <c r="B152" s="163"/>
      <c r="C152" s="164"/>
      <c r="D152" s="165" t="s">
        <v>70</v>
      </c>
      <c r="E152" s="177" t="s">
        <v>378</v>
      </c>
      <c r="F152" s="177" t="s">
        <v>379</v>
      </c>
      <c r="G152" s="164"/>
      <c r="H152" s="164"/>
      <c r="I152" s="167"/>
      <c r="J152" s="178">
        <f>BK152</f>
        <v>0</v>
      </c>
      <c r="K152" s="164"/>
      <c r="L152" s="169"/>
      <c r="M152" s="170"/>
      <c r="N152" s="171"/>
      <c r="O152" s="171"/>
      <c r="P152" s="172">
        <f>SUM(P153:P155)</f>
        <v>0</v>
      </c>
      <c r="Q152" s="171"/>
      <c r="R152" s="172">
        <f>SUM(R153:R155)</f>
        <v>0</v>
      </c>
      <c r="S152" s="171"/>
      <c r="T152" s="173">
        <f>SUM(T153:T155)</f>
        <v>0</v>
      </c>
      <c r="AR152" s="174" t="s">
        <v>78</v>
      </c>
      <c r="AT152" s="175" t="s">
        <v>70</v>
      </c>
      <c r="AU152" s="175" t="s">
        <v>78</v>
      </c>
      <c r="AY152" s="174" t="s">
        <v>148</v>
      </c>
      <c r="BK152" s="176">
        <f>SUM(BK153:BK155)</f>
        <v>0</v>
      </c>
    </row>
    <row r="153" spans="1:65" s="2" customFormat="1" ht="16.5" customHeight="1">
      <c r="A153" s="35"/>
      <c r="B153" s="36"/>
      <c r="C153" s="179" t="s">
        <v>8</v>
      </c>
      <c r="D153" s="179" t="s">
        <v>150</v>
      </c>
      <c r="E153" s="180" t="s">
        <v>381</v>
      </c>
      <c r="F153" s="181" t="s">
        <v>382</v>
      </c>
      <c r="G153" s="182" t="s">
        <v>383</v>
      </c>
      <c r="H153" s="183">
        <v>7</v>
      </c>
      <c r="I153" s="184"/>
      <c r="J153" s="185">
        <f>ROUND(I153*H153,2)</f>
        <v>0</v>
      </c>
      <c r="K153" s="181" t="s">
        <v>154</v>
      </c>
      <c r="L153" s="40"/>
      <c r="M153" s="186" t="s">
        <v>19</v>
      </c>
      <c r="N153" s="187" t="s">
        <v>42</v>
      </c>
      <c r="O153" s="6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155</v>
      </c>
      <c r="AT153" s="190" t="s">
        <v>150</v>
      </c>
      <c r="AU153" s="190" t="s">
        <v>80</v>
      </c>
      <c r="AY153" s="18" t="s">
        <v>148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78</v>
      </c>
      <c r="BK153" s="191">
        <f>ROUND(I153*H153,2)</f>
        <v>0</v>
      </c>
      <c r="BL153" s="18" t="s">
        <v>155</v>
      </c>
      <c r="BM153" s="190" t="s">
        <v>455</v>
      </c>
    </row>
    <row r="154" spans="1:65" s="2" customFormat="1" ht="11.25">
      <c r="A154" s="35"/>
      <c r="B154" s="36"/>
      <c r="C154" s="37"/>
      <c r="D154" s="192" t="s">
        <v>157</v>
      </c>
      <c r="E154" s="37"/>
      <c r="F154" s="193" t="s">
        <v>385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157</v>
      </c>
      <c r="AU154" s="18" t="s">
        <v>80</v>
      </c>
    </row>
    <row r="155" spans="1:65" s="2" customFormat="1" ht="11.25">
      <c r="A155" s="35"/>
      <c r="B155" s="36"/>
      <c r="C155" s="37"/>
      <c r="D155" s="197" t="s">
        <v>159</v>
      </c>
      <c r="E155" s="37"/>
      <c r="F155" s="198" t="s">
        <v>386</v>
      </c>
      <c r="G155" s="37"/>
      <c r="H155" s="37"/>
      <c r="I155" s="194"/>
      <c r="J155" s="37"/>
      <c r="K155" s="37"/>
      <c r="L155" s="40"/>
      <c r="M155" s="232"/>
      <c r="N155" s="233"/>
      <c r="O155" s="234"/>
      <c r="P155" s="234"/>
      <c r="Q155" s="234"/>
      <c r="R155" s="234"/>
      <c r="S155" s="234"/>
      <c r="T155" s="2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159</v>
      </c>
      <c r="AU155" s="18" t="s">
        <v>80</v>
      </c>
    </row>
    <row r="156" spans="1:65" s="2" customFormat="1" ht="6.95" customHeight="1">
      <c r="A156" s="35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0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algorithmName="SHA-512" hashValue="wT7/efb09IUyE66jbcOnS6UcGxKy3O/Xr0mhQ73zoOGNaetHawIYrucBP5RDFoVxzazlKR+3Nbjpkmj3i6Z0kw==" saltValue="tv2x1VJpfHa/HTDwCT6aOBmGIvVX9r43V0GZe3+505IxAQ+YCYef4d8RqDWrDyVuKtbV4UwHY8E5yuJZkKDG3Q==" spinCount="100000" sheet="1" objects="1" scenarios="1" formatColumns="0" formatRows="0" autoFilter="0"/>
  <autoFilter ref="C87:K15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100" r:id="rId1"/>
    <hyperlink ref="F105" r:id="rId2"/>
    <hyperlink ref="F110" r:id="rId3"/>
    <hyperlink ref="F117" r:id="rId4"/>
    <hyperlink ref="F120" r:id="rId5"/>
    <hyperlink ref="F124" r:id="rId6"/>
    <hyperlink ref="F141" r:id="rId7"/>
    <hyperlink ref="F150" r:id="rId8"/>
    <hyperlink ref="F155" r:id="rId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103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Velký Borek - větrolam podél cesty HPC2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13" t="s">
        <v>120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4" t="s">
        <v>486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124</v>
      </c>
      <c r="G12" s="35"/>
      <c r="H12" s="35"/>
      <c r="I12" s="113" t="s">
        <v>23</v>
      </c>
      <c r="J12" s="115" t="str">
        <f>'Rekapitulace stavby'!AN8</f>
        <v>3. 11. 2022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19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3" t="s">
        <v>28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13" t="s">
        <v>28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26</v>
      </c>
      <c r="J20" s="104" t="s">
        <v>19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125</v>
      </c>
      <c r="F21" s="35"/>
      <c r="G21" s="35"/>
      <c r="H21" s="35"/>
      <c r="I21" s="113" t="s">
        <v>28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26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125</v>
      </c>
      <c r="F24" s="35"/>
      <c r="G24" s="35"/>
      <c r="H24" s="35"/>
      <c r="I24" s="113" t="s">
        <v>28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77" t="s">
        <v>19</v>
      </c>
      <c r="F27" s="377"/>
      <c r="G27" s="377"/>
      <c r="H27" s="37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ROUND(J82,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ROUND((SUM(BE82:BE94)),  2)</f>
        <v>0</v>
      </c>
      <c r="G33" s="35"/>
      <c r="H33" s="35"/>
      <c r="I33" s="125">
        <v>0.21</v>
      </c>
      <c r="J33" s="124">
        <f>ROUND(((SUM(BE82:BE94))*I33),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ROUND((SUM(BF82:BF94)),  2)</f>
        <v>0</v>
      </c>
      <c r="G34" s="35"/>
      <c r="H34" s="35"/>
      <c r="I34" s="125">
        <v>0.15</v>
      </c>
      <c r="J34" s="124">
        <f>ROUND(((SUM(BF82:BF94))*I34),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ROUND((SUM(BG82:BG94)),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ROUND((SUM(BH82:BH94)),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ROUND((SUM(BI82:BI94)),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126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8" t="str">
        <f>E7</f>
        <v>Velký Borek - větrolam podél cesty HPC2</v>
      </c>
      <c r="F48" s="379"/>
      <c r="G48" s="379"/>
      <c r="H48" s="379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120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2" t="str">
        <f>E9</f>
        <v>SO-02 - Biotechnické objekty</v>
      </c>
      <c r="F50" s="380"/>
      <c r="G50" s="380"/>
      <c r="H50" s="380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3. 11. 2022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ČR SPÚ, pobočka Mělník</v>
      </c>
      <c r="G54" s="37"/>
      <c r="H54" s="37"/>
      <c r="I54" s="30" t="s">
        <v>31</v>
      </c>
      <c r="J54" s="33" t="str">
        <f>E21</f>
        <v>ATELIER FONTES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ATELIER FONTES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127</v>
      </c>
      <c r="D57" s="138"/>
      <c r="E57" s="138"/>
      <c r="F57" s="138"/>
      <c r="G57" s="138"/>
      <c r="H57" s="138"/>
      <c r="I57" s="138"/>
      <c r="J57" s="139" t="s">
        <v>128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69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129</v>
      </c>
    </row>
    <row r="60" spans="1:47" s="9" customFormat="1" ht="24.95" customHeight="1">
      <c r="B60" s="141"/>
      <c r="C60" s="142"/>
      <c r="D60" s="143" t="s">
        <v>130</v>
      </c>
      <c r="E60" s="144"/>
      <c r="F60" s="144"/>
      <c r="G60" s="144"/>
      <c r="H60" s="144"/>
      <c r="I60" s="144"/>
      <c r="J60" s="145">
        <f>J83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131</v>
      </c>
      <c r="E61" s="149"/>
      <c r="F61" s="149"/>
      <c r="G61" s="149"/>
      <c r="H61" s="149"/>
      <c r="I61" s="149"/>
      <c r="J61" s="150">
        <f>J84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132</v>
      </c>
      <c r="E62" s="149"/>
      <c r="F62" s="149"/>
      <c r="G62" s="149"/>
      <c r="H62" s="149"/>
      <c r="I62" s="149"/>
      <c r="J62" s="150">
        <f>J91</f>
        <v>0</v>
      </c>
      <c r="K62" s="98"/>
      <c r="L62" s="151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133</v>
      </c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8" t="str">
        <f>E7</f>
        <v>Velký Borek - větrolam podél cesty HPC2</v>
      </c>
      <c r="F72" s="379"/>
      <c r="G72" s="379"/>
      <c r="H72" s="379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120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2" t="str">
        <f>E9</f>
        <v>SO-02 - Biotechnické objekty</v>
      </c>
      <c r="F74" s="380"/>
      <c r="G74" s="380"/>
      <c r="H74" s="380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3. 11. 2022</v>
      </c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30" t="s">
        <v>25</v>
      </c>
      <c r="D78" s="37"/>
      <c r="E78" s="37"/>
      <c r="F78" s="28" t="str">
        <f>E15</f>
        <v>ČR SPÚ, pobočka Mělník</v>
      </c>
      <c r="G78" s="37"/>
      <c r="H78" s="37"/>
      <c r="I78" s="30" t="s">
        <v>31</v>
      </c>
      <c r="J78" s="33" t="str">
        <f>E21</f>
        <v>ATELIER FONTES s.r.o.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>ATELIER FONTES s.r.o.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52"/>
      <c r="B81" s="153"/>
      <c r="C81" s="154" t="s">
        <v>134</v>
      </c>
      <c r="D81" s="155" t="s">
        <v>56</v>
      </c>
      <c r="E81" s="155" t="s">
        <v>52</v>
      </c>
      <c r="F81" s="155" t="s">
        <v>53</v>
      </c>
      <c r="G81" s="155" t="s">
        <v>135</v>
      </c>
      <c r="H81" s="155" t="s">
        <v>136</v>
      </c>
      <c r="I81" s="155" t="s">
        <v>137</v>
      </c>
      <c r="J81" s="155" t="s">
        <v>128</v>
      </c>
      <c r="K81" s="156" t="s">
        <v>138</v>
      </c>
      <c r="L81" s="157"/>
      <c r="M81" s="69" t="s">
        <v>19</v>
      </c>
      <c r="N81" s="70" t="s">
        <v>41</v>
      </c>
      <c r="O81" s="70" t="s">
        <v>139</v>
      </c>
      <c r="P81" s="70" t="s">
        <v>140</v>
      </c>
      <c r="Q81" s="70" t="s">
        <v>141</v>
      </c>
      <c r="R81" s="70" t="s">
        <v>142</v>
      </c>
      <c r="S81" s="70" t="s">
        <v>143</v>
      </c>
      <c r="T81" s="71" t="s">
        <v>144</v>
      </c>
      <c r="U81" s="152"/>
      <c r="V81" s="152"/>
      <c r="W81" s="152"/>
      <c r="X81" s="152"/>
      <c r="Y81" s="152"/>
      <c r="Z81" s="152"/>
      <c r="AA81" s="152"/>
      <c r="AB81" s="152"/>
      <c r="AC81" s="152"/>
      <c r="AD81" s="152"/>
      <c r="AE81" s="152"/>
    </row>
    <row r="82" spans="1:65" s="2" customFormat="1" ht="22.9" customHeight="1">
      <c r="A82" s="35"/>
      <c r="B82" s="36"/>
      <c r="C82" s="76" t="s">
        <v>145</v>
      </c>
      <c r="D82" s="37"/>
      <c r="E82" s="37"/>
      <c r="F82" s="37"/>
      <c r="G82" s="37"/>
      <c r="H82" s="37"/>
      <c r="I82" s="37"/>
      <c r="J82" s="158">
        <f>BK82</f>
        <v>0</v>
      </c>
      <c r="K82" s="37"/>
      <c r="L82" s="40"/>
      <c r="M82" s="72"/>
      <c r="N82" s="159"/>
      <c r="O82" s="73"/>
      <c r="P82" s="160">
        <f>P83</f>
        <v>0</v>
      </c>
      <c r="Q82" s="73"/>
      <c r="R82" s="160">
        <f>R83</f>
        <v>5.85</v>
      </c>
      <c r="S82" s="73"/>
      <c r="T82" s="161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129</v>
      </c>
      <c r="BK82" s="162">
        <f>BK83</f>
        <v>0</v>
      </c>
    </row>
    <row r="83" spans="1:65" s="12" customFormat="1" ht="25.9" customHeight="1">
      <c r="B83" s="163"/>
      <c r="C83" s="164"/>
      <c r="D83" s="165" t="s">
        <v>70</v>
      </c>
      <c r="E83" s="166" t="s">
        <v>146</v>
      </c>
      <c r="F83" s="166" t="s">
        <v>147</v>
      </c>
      <c r="G83" s="164"/>
      <c r="H83" s="164"/>
      <c r="I83" s="167"/>
      <c r="J83" s="168">
        <f>BK83</f>
        <v>0</v>
      </c>
      <c r="K83" s="164"/>
      <c r="L83" s="169"/>
      <c r="M83" s="170"/>
      <c r="N83" s="171"/>
      <c r="O83" s="171"/>
      <c r="P83" s="172">
        <f>P84+P91</f>
        <v>0</v>
      </c>
      <c r="Q83" s="171"/>
      <c r="R83" s="172">
        <f>R84+R91</f>
        <v>5.85</v>
      </c>
      <c r="S83" s="171"/>
      <c r="T83" s="173">
        <f>T84+T91</f>
        <v>0</v>
      </c>
      <c r="AR83" s="174" t="s">
        <v>78</v>
      </c>
      <c r="AT83" s="175" t="s">
        <v>70</v>
      </c>
      <c r="AU83" s="175" t="s">
        <v>71</v>
      </c>
      <c r="AY83" s="174" t="s">
        <v>148</v>
      </c>
      <c r="BK83" s="176">
        <f>BK84+BK91</f>
        <v>0</v>
      </c>
    </row>
    <row r="84" spans="1:65" s="12" customFormat="1" ht="22.9" customHeight="1">
      <c r="B84" s="163"/>
      <c r="C84" s="164"/>
      <c r="D84" s="165" t="s">
        <v>70</v>
      </c>
      <c r="E84" s="177" t="s">
        <v>78</v>
      </c>
      <c r="F84" s="177" t="s">
        <v>149</v>
      </c>
      <c r="G84" s="164"/>
      <c r="H84" s="164"/>
      <c r="I84" s="167"/>
      <c r="J84" s="178">
        <f>BK84</f>
        <v>0</v>
      </c>
      <c r="K84" s="164"/>
      <c r="L84" s="169"/>
      <c r="M84" s="170"/>
      <c r="N84" s="171"/>
      <c r="O84" s="171"/>
      <c r="P84" s="172">
        <f>SUM(P85:P90)</f>
        <v>0</v>
      </c>
      <c r="Q84" s="171"/>
      <c r="R84" s="172">
        <f>SUM(R85:R90)</f>
        <v>5.85</v>
      </c>
      <c r="S84" s="171"/>
      <c r="T84" s="173">
        <f>SUM(T85:T90)</f>
        <v>0</v>
      </c>
      <c r="AR84" s="174" t="s">
        <v>78</v>
      </c>
      <c r="AT84" s="175" t="s">
        <v>70</v>
      </c>
      <c r="AU84" s="175" t="s">
        <v>78</v>
      </c>
      <c r="AY84" s="174" t="s">
        <v>148</v>
      </c>
      <c r="BK84" s="176">
        <f>SUM(BK85:BK90)</f>
        <v>0</v>
      </c>
    </row>
    <row r="85" spans="1:65" s="2" customFormat="1" ht="16.5" customHeight="1">
      <c r="A85" s="35"/>
      <c r="B85" s="36"/>
      <c r="C85" s="179" t="s">
        <v>78</v>
      </c>
      <c r="D85" s="179" t="s">
        <v>150</v>
      </c>
      <c r="E85" s="180" t="s">
        <v>487</v>
      </c>
      <c r="F85" s="181" t="s">
        <v>488</v>
      </c>
      <c r="G85" s="182" t="s">
        <v>167</v>
      </c>
      <c r="H85" s="183">
        <v>3</v>
      </c>
      <c r="I85" s="184"/>
      <c r="J85" s="185">
        <f>ROUND(I85*H85,2)</f>
        <v>0</v>
      </c>
      <c r="K85" s="181" t="s">
        <v>19</v>
      </c>
      <c r="L85" s="40"/>
      <c r="M85" s="186" t="s">
        <v>19</v>
      </c>
      <c r="N85" s="187" t="s">
        <v>42</v>
      </c>
      <c r="O85" s="65"/>
      <c r="P85" s="188">
        <f>O85*H85</f>
        <v>0</v>
      </c>
      <c r="Q85" s="188">
        <v>1.95</v>
      </c>
      <c r="R85" s="188">
        <f>Q85*H85</f>
        <v>5.85</v>
      </c>
      <c r="S85" s="188">
        <v>0</v>
      </c>
      <c r="T85" s="189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0" t="s">
        <v>155</v>
      </c>
      <c r="AT85" s="190" t="s">
        <v>150</v>
      </c>
      <c r="AU85" s="190" t="s">
        <v>80</v>
      </c>
      <c r="AY85" s="18" t="s">
        <v>148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18" t="s">
        <v>78</v>
      </c>
      <c r="BK85" s="191">
        <f>ROUND(I85*H85,2)</f>
        <v>0</v>
      </c>
      <c r="BL85" s="18" t="s">
        <v>155</v>
      </c>
      <c r="BM85" s="190" t="s">
        <v>489</v>
      </c>
    </row>
    <row r="86" spans="1:65" s="2" customFormat="1" ht="11.25">
      <c r="A86" s="35"/>
      <c r="B86" s="36"/>
      <c r="C86" s="37"/>
      <c r="D86" s="192" t="s">
        <v>157</v>
      </c>
      <c r="E86" s="37"/>
      <c r="F86" s="193" t="s">
        <v>488</v>
      </c>
      <c r="G86" s="37"/>
      <c r="H86" s="37"/>
      <c r="I86" s="194"/>
      <c r="J86" s="37"/>
      <c r="K86" s="37"/>
      <c r="L86" s="40"/>
      <c r="M86" s="195"/>
      <c r="N86" s="196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157</v>
      </c>
      <c r="AU86" s="18" t="s">
        <v>80</v>
      </c>
    </row>
    <row r="87" spans="1:65" s="2" customFormat="1" ht="87.75">
      <c r="A87" s="35"/>
      <c r="B87" s="36"/>
      <c r="C87" s="37"/>
      <c r="D87" s="192" t="s">
        <v>161</v>
      </c>
      <c r="E87" s="37"/>
      <c r="F87" s="199" t="s">
        <v>490</v>
      </c>
      <c r="G87" s="37"/>
      <c r="H87" s="37"/>
      <c r="I87" s="194"/>
      <c r="J87" s="37"/>
      <c r="K87" s="37"/>
      <c r="L87" s="40"/>
      <c r="M87" s="195"/>
      <c r="N87" s="196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161</v>
      </c>
      <c r="AU87" s="18" t="s">
        <v>80</v>
      </c>
    </row>
    <row r="88" spans="1:65" s="2" customFormat="1" ht="16.5" customHeight="1">
      <c r="A88" s="35"/>
      <c r="B88" s="36"/>
      <c r="C88" s="179" t="s">
        <v>80</v>
      </c>
      <c r="D88" s="179" t="s">
        <v>150</v>
      </c>
      <c r="E88" s="180" t="s">
        <v>491</v>
      </c>
      <c r="F88" s="181" t="s">
        <v>492</v>
      </c>
      <c r="G88" s="182" t="s">
        <v>167</v>
      </c>
      <c r="H88" s="183">
        <v>10</v>
      </c>
      <c r="I88" s="184"/>
      <c r="J88" s="185">
        <f>ROUND(I88*H88,2)</f>
        <v>0</v>
      </c>
      <c r="K88" s="181" t="s">
        <v>19</v>
      </c>
      <c r="L88" s="40"/>
      <c r="M88" s="186" t="s">
        <v>19</v>
      </c>
      <c r="N88" s="187" t="s">
        <v>42</v>
      </c>
      <c r="O88" s="65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155</v>
      </c>
      <c r="AT88" s="190" t="s">
        <v>150</v>
      </c>
      <c r="AU88" s="190" t="s">
        <v>80</v>
      </c>
      <c r="AY88" s="18" t="s">
        <v>148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8" t="s">
        <v>78</v>
      </c>
      <c r="BK88" s="191">
        <f>ROUND(I88*H88,2)</f>
        <v>0</v>
      </c>
      <c r="BL88" s="18" t="s">
        <v>155</v>
      </c>
      <c r="BM88" s="190" t="s">
        <v>493</v>
      </c>
    </row>
    <row r="89" spans="1:65" s="2" customFormat="1" ht="11.25">
      <c r="A89" s="35"/>
      <c r="B89" s="36"/>
      <c r="C89" s="37"/>
      <c r="D89" s="192" t="s">
        <v>157</v>
      </c>
      <c r="E89" s="37"/>
      <c r="F89" s="193" t="s">
        <v>492</v>
      </c>
      <c r="G89" s="37"/>
      <c r="H89" s="37"/>
      <c r="I89" s="194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157</v>
      </c>
      <c r="AU89" s="18" t="s">
        <v>80</v>
      </c>
    </row>
    <row r="90" spans="1:65" s="2" customFormat="1" ht="68.25">
      <c r="A90" s="35"/>
      <c r="B90" s="36"/>
      <c r="C90" s="37"/>
      <c r="D90" s="192" t="s">
        <v>161</v>
      </c>
      <c r="E90" s="37"/>
      <c r="F90" s="199" t="s">
        <v>494</v>
      </c>
      <c r="G90" s="37"/>
      <c r="H90" s="37"/>
      <c r="I90" s="194"/>
      <c r="J90" s="37"/>
      <c r="K90" s="37"/>
      <c r="L90" s="40"/>
      <c r="M90" s="195"/>
      <c r="N90" s="196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161</v>
      </c>
      <c r="AU90" s="18" t="s">
        <v>80</v>
      </c>
    </row>
    <row r="91" spans="1:65" s="12" customFormat="1" ht="22.9" customHeight="1">
      <c r="B91" s="163"/>
      <c r="C91" s="164"/>
      <c r="D91" s="165" t="s">
        <v>70</v>
      </c>
      <c r="E91" s="177" t="s">
        <v>378</v>
      </c>
      <c r="F91" s="177" t="s">
        <v>379</v>
      </c>
      <c r="G91" s="164"/>
      <c r="H91" s="164"/>
      <c r="I91" s="167"/>
      <c r="J91" s="178">
        <f>BK91</f>
        <v>0</v>
      </c>
      <c r="K91" s="164"/>
      <c r="L91" s="169"/>
      <c r="M91" s="170"/>
      <c r="N91" s="171"/>
      <c r="O91" s="171"/>
      <c r="P91" s="172">
        <f>SUM(P92:P94)</f>
        <v>0</v>
      </c>
      <c r="Q91" s="171"/>
      <c r="R91" s="172">
        <f>SUM(R92:R94)</f>
        <v>0</v>
      </c>
      <c r="S91" s="171"/>
      <c r="T91" s="173">
        <f>SUM(T92:T94)</f>
        <v>0</v>
      </c>
      <c r="AR91" s="174" t="s">
        <v>78</v>
      </c>
      <c r="AT91" s="175" t="s">
        <v>70</v>
      </c>
      <c r="AU91" s="175" t="s">
        <v>78</v>
      </c>
      <c r="AY91" s="174" t="s">
        <v>148</v>
      </c>
      <c r="BK91" s="176">
        <f>SUM(BK92:BK94)</f>
        <v>0</v>
      </c>
    </row>
    <row r="92" spans="1:65" s="2" customFormat="1" ht="16.5" customHeight="1">
      <c r="A92" s="35"/>
      <c r="B92" s="36"/>
      <c r="C92" s="179" t="s">
        <v>171</v>
      </c>
      <c r="D92" s="179" t="s">
        <v>150</v>
      </c>
      <c r="E92" s="180" t="s">
        <v>381</v>
      </c>
      <c r="F92" s="181" t="s">
        <v>382</v>
      </c>
      <c r="G92" s="182" t="s">
        <v>383</v>
      </c>
      <c r="H92" s="183">
        <v>5.85</v>
      </c>
      <c r="I92" s="184"/>
      <c r="J92" s="185">
        <f>ROUND(I92*H92,2)</f>
        <v>0</v>
      </c>
      <c r="K92" s="181" t="s">
        <v>154</v>
      </c>
      <c r="L92" s="40"/>
      <c r="M92" s="186" t="s">
        <v>19</v>
      </c>
      <c r="N92" s="187" t="s">
        <v>42</v>
      </c>
      <c r="O92" s="65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155</v>
      </c>
      <c r="AT92" s="190" t="s">
        <v>150</v>
      </c>
      <c r="AU92" s="190" t="s">
        <v>80</v>
      </c>
      <c r="AY92" s="18" t="s">
        <v>148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8" t="s">
        <v>78</v>
      </c>
      <c r="BK92" s="191">
        <f>ROUND(I92*H92,2)</f>
        <v>0</v>
      </c>
      <c r="BL92" s="18" t="s">
        <v>155</v>
      </c>
      <c r="BM92" s="190" t="s">
        <v>495</v>
      </c>
    </row>
    <row r="93" spans="1:65" s="2" customFormat="1" ht="11.25">
      <c r="A93" s="35"/>
      <c r="B93" s="36"/>
      <c r="C93" s="37"/>
      <c r="D93" s="192" t="s">
        <v>157</v>
      </c>
      <c r="E93" s="37"/>
      <c r="F93" s="193" t="s">
        <v>385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157</v>
      </c>
      <c r="AU93" s="18" t="s">
        <v>80</v>
      </c>
    </row>
    <row r="94" spans="1:65" s="2" customFormat="1" ht="11.25">
      <c r="A94" s="35"/>
      <c r="B94" s="36"/>
      <c r="C94" s="37"/>
      <c r="D94" s="197" t="s">
        <v>159</v>
      </c>
      <c r="E94" s="37"/>
      <c r="F94" s="198" t="s">
        <v>386</v>
      </c>
      <c r="G94" s="37"/>
      <c r="H94" s="37"/>
      <c r="I94" s="194"/>
      <c r="J94" s="37"/>
      <c r="K94" s="37"/>
      <c r="L94" s="40"/>
      <c r="M94" s="232"/>
      <c r="N94" s="233"/>
      <c r="O94" s="234"/>
      <c r="P94" s="234"/>
      <c r="Q94" s="234"/>
      <c r="R94" s="234"/>
      <c r="S94" s="234"/>
      <c r="T94" s="2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159</v>
      </c>
      <c r="AU94" s="18" t="s">
        <v>80</v>
      </c>
    </row>
    <row r="95" spans="1:65" s="2" customFormat="1" ht="6.95" customHeight="1">
      <c r="A95" s="35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0"/>
      <c r="M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</sheetData>
  <sheetProtection algorithmName="SHA-512" hashValue="4oikkop13c1xbeY8x1BM3B7pnJauvxAjZndx6mcFNed4nlxGmL86YQ4KYt+dw4IP5R27nnK1VHGE3H7EeBmtGw==" saltValue="9+3GUTK88DTcwouqMU9shD/obmiMTKkcnWfhHsMQMjfyzQx5DvOPotykbKqbWR3Ftf9V+LnyDptRtVYvsfiBFg==" spinCount="100000" sheet="1" objects="1" scenarios="1" formatColumns="0" formatRows="0" autoFilter="0"/>
  <autoFilter ref="C81:K9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4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109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Velký Borek - větrolam podél cesty HPC2</v>
      </c>
      <c r="F7" s="372"/>
      <c r="G7" s="372"/>
      <c r="H7" s="372"/>
      <c r="L7" s="21"/>
    </row>
    <row r="8" spans="1:46" s="1" customFormat="1" ht="12" customHeight="1">
      <c r="B8" s="21"/>
      <c r="D8" s="113" t="s">
        <v>120</v>
      </c>
      <c r="L8" s="21"/>
    </row>
    <row r="9" spans="1:46" s="2" customFormat="1" ht="16.5" customHeight="1">
      <c r="A9" s="35"/>
      <c r="B9" s="40"/>
      <c r="C9" s="35"/>
      <c r="D9" s="35"/>
      <c r="E9" s="371" t="s">
        <v>496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497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124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125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125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ROUND(J91,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ROUND((SUM(BE91:BE122)),  2)</f>
        <v>0</v>
      </c>
      <c r="G35" s="35"/>
      <c r="H35" s="35"/>
      <c r="I35" s="125">
        <v>0.21</v>
      </c>
      <c r="J35" s="124">
        <f>ROUND(((SUM(BE91:BE122))*I35),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ROUND((SUM(BF91:BF122)),  2)</f>
        <v>0</v>
      </c>
      <c r="G36" s="35"/>
      <c r="H36" s="35"/>
      <c r="I36" s="125">
        <v>0.15</v>
      </c>
      <c r="J36" s="124">
        <f>ROUND(((SUM(BF91:BF122))*I36),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ROUND((SUM(BG91:BG122)),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ROUND((SUM(BH91:BH122)),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ROUND((SUM(BI91:BI122)),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Velký Borek - větrolam podél cesty HPC2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496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SO-03.1 - Odpočinkové místo - realizace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127</v>
      </c>
      <c r="D61" s="138"/>
      <c r="E61" s="138"/>
      <c r="F61" s="138"/>
      <c r="G61" s="138"/>
      <c r="H61" s="138"/>
      <c r="I61" s="138"/>
      <c r="J61" s="139" t="s">
        <v>128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J91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129</v>
      </c>
    </row>
    <row r="64" spans="1:47" s="9" customFormat="1" ht="24.95" customHeight="1">
      <c r="B64" s="141"/>
      <c r="C64" s="142"/>
      <c r="D64" s="143" t="s">
        <v>130</v>
      </c>
      <c r="E64" s="144"/>
      <c r="F64" s="144"/>
      <c r="G64" s="144"/>
      <c r="H64" s="144"/>
      <c r="I64" s="144"/>
      <c r="J64" s="145">
        <f>J92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131</v>
      </c>
      <c r="E65" s="149"/>
      <c r="F65" s="149"/>
      <c r="G65" s="149"/>
      <c r="H65" s="149"/>
      <c r="I65" s="149"/>
      <c r="J65" s="150">
        <f>J93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498</v>
      </c>
      <c r="E66" s="149"/>
      <c r="F66" s="149"/>
      <c r="G66" s="149"/>
      <c r="H66" s="149"/>
      <c r="I66" s="149"/>
      <c r="J66" s="150">
        <f>J102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132</v>
      </c>
      <c r="E67" s="149"/>
      <c r="F67" s="149"/>
      <c r="G67" s="149"/>
      <c r="H67" s="149"/>
      <c r="I67" s="149"/>
      <c r="J67" s="150">
        <f>J114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499</v>
      </c>
      <c r="E68" s="149"/>
      <c r="F68" s="149"/>
      <c r="G68" s="149"/>
      <c r="H68" s="149"/>
      <c r="I68" s="149"/>
      <c r="J68" s="150">
        <f>J118</f>
        <v>0</v>
      </c>
      <c r="K68" s="98"/>
      <c r="L68" s="151"/>
    </row>
    <row r="69" spans="1:31" s="10" customFormat="1" ht="14.85" customHeight="1">
      <c r="B69" s="147"/>
      <c r="C69" s="98"/>
      <c r="D69" s="148" t="s">
        <v>500</v>
      </c>
      <c r="E69" s="149"/>
      <c r="F69" s="149"/>
      <c r="G69" s="149"/>
      <c r="H69" s="149"/>
      <c r="I69" s="149"/>
      <c r="J69" s="150">
        <f>J119</f>
        <v>0</v>
      </c>
      <c r="K69" s="98"/>
      <c r="L69" s="151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4" t="s">
        <v>133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78" t="str">
        <f>E7</f>
        <v>Velký Borek - větrolam podél cesty HPC2</v>
      </c>
      <c r="F79" s="379"/>
      <c r="G79" s="379"/>
      <c r="H79" s="379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" customFormat="1" ht="12" customHeight="1">
      <c r="B80" s="22"/>
      <c r="C80" s="30" t="s">
        <v>120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78" t="s">
        <v>496</v>
      </c>
      <c r="F81" s="380"/>
      <c r="G81" s="380"/>
      <c r="H81" s="380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122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32" t="str">
        <f>E11</f>
        <v>SO-03.1 - Odpočinkové místo - realizace</v>
      </c>
      <c r="F83" s="380"/>
      <c r="G83" s="380"/>
      <c r="H83" s="380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F14</f>
        <v xml:space="preserve"> </v>
      </c>
      <c r="G85" s="37"/>
      <c r="H85" s="37"/>
      <c r="I85" s="30" t="s">
        <v>23</v>
      </c>
      <c r="J85" s="60" t="str">
        <f>IF(J14="","",J14)</f>
        <v>3. 11. 2022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25.7" customHeight="1">
      <c r="A87" s="35"/>
      <c r="B87" s="36"/>
      <c r="C87" s="30" t="s">
        <v>25</v>
      </c>
      <c r="D87" s="37"/>
      <c r="E87" s="37"/>
      <c r="F87" s="28" t="str">
        <f>E17</f>
        <v>ČR SPÚ, pobočka Mělník</v>
      </c>
      <c r="G87" s="37"/>
      <c r="H87" s="37"/>
      <c r="I87" s="30" t="s">
        <v>31</v>
      </c>
      <c r="J87" s="33" t="str">
        <f>E23</f>
        <v>ATELIER FONTES s.r.o.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25.7" customHeight="1">
      <c r="A88" s="35"/>
      <c r="B88" s="36"/>
      <c r="C88" s="30" t="s">
        <v>29</v>
      </c>
      <c r="D88" s="37"/>
      <c r="E88" s="37"/>
      <c r="F88" s="28" t="str">
        <f>IF(E20="","",E20)</f>
        <v>Vyplň údaj</v>
      </c>
      <c r="G88" s="37"/>
      <c r="H88" s="37"/>
      <c r="I88" s="30" t="s">
        <v>34</v>
      </c>
      <c r="J88" s="33" t="str">
        <f>E26</f>
        <v>ATELIER FONTES s.r.o.</v>
      </c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2"/>
      <c r="B90" s="153"/>
      <c r="C90" s="154" t="s">
        <v>134</v>
      </c>
      <c r="D90" s="155" t="s">
        <v>56</v>
      </c>
      <c r="E90" s="155" t="s">
        <v>52</v>
      </c>
      <c r="F90" s="155" t="s">
        <v>53</v>
      </c>
      <c r="G90" s="155" t="s">
        <v>135</v>
      </c>
      <c r="H90" s="155" t="s">
        <v>136</v>
      </c>
      <c r="I90" s="155" t="s">
        <v>137</v>
      </c>
      <c r="J90" s="155" t="s">
        <v>128</v>
      </c>
      <c r="K90" s="156" t="s">
        <v>138</v>
      </c>
      <c r="L90" s="157"/>
      <c r="M90" s="69" t="s">
        <v>19</v>
      </c>
      <c r="N90" s="70" t="s">
        <v>41</v>
      </c>
      <c r="O90" s="70" t="s">
        <v>139</v>
      </c>
      <c r="P90" s="70" t="s">
        <v>140</v>
      </c>
      <c r="Q90" s="70" t="s">
        <v>141</v>
      </c>
      <c r="R90" s="70" t="s">
        <v>142</v>
      </c>
      <c r="S90" s="70" t="s">
        <v>143</v>
      </c>
      <c r="T90" s="71" t="s">
        <v>144</v>
      </c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</row>
    <row r="91" spans="1:65" s="2" customFormat="1" ht="22.9" customHeight="1">
      <c r="A91" s="35"/>
      <c r="B91" s="36"/>
      <c r="C91" s="76" t="s">
        <v>145</v>
      </c>
      <c r="D91" s="37"/>
      <c r="E91" s="37"/>
      <c r="F91" s="37"/>
      <c r="G91" s="37"/>
      <c r="H91" s="37"/>
      <c r="I91" s="37"/>
      <c r="J91" s="158">
        <f>BK91</f>
        <v>0</v>
      </c>
      <c r="K91" s="37"/>
      <c r="L91" s="40"/>
      <c r="M91" s="72"/>
      <c r="N91" s="159"/>
      <c r="O91" s="73"/>
      <c r="P91" s="160">
        <f>P92</f>
        <v>0</v>
      </c>
      <c r="Q91" s="73"/>
      <c r="R91" s="160">
        <f>R92</f>
        <v>1.5038800000000001</v>
      </c>
      <c r="S91" s="73"/>
      <c r="T91" s="161">
        <f>T92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70</v>
      </c>
      <c r="AU91" s="18" t="s">
        <v>129</v>
      </c>
      <c r="BK91" s="162">
        <f>BK92</f>
        <v>0</v>
      </c>
    </row>
    <row r="92" spans="1:65" s="12" customFormat="1" ht="25.9" customHeight="1">
      <c r="B92" s="163"/>
      <c r="C92" s="164"/>
      <c r="D92" s="165" t="s">
        <v>70</v>
      </c>
      <c r="E92" s="166" t="s">
        <v>146</v>
      </c>
      <c r="F92" s="166" t="s">
        <v>147</v>
      </c>
      <c r="G92" s="164"/>
      <c r="H92" s="164"/>
      <c r="I92" s="167"/>
      <c r="J92" s="168">
        <f>BK92</f>
        <v>0</v>
      </c>
      <c r="K92" s="164"/>
      <c r="L92" s="169"/>
      <c r="M92" s="170"/>
      <c r="N92" s="171"/>
      <c r="O92" s="171"/>
      <c r="P92" s="172">
        <f>P93+P102+P114+P118</f>
        <v>0</v>
      </c>
      <c r="Q92" s="171"/>
      <c r="R92" s="172">
        <f>R93+R102+R114+R118</f>
        <v>1.5038800000000001</v>
      </c>
      <c r="S92" s="171"/>
      <c r="T92" s="173">
        <f>T93+T102+T114+T118</f>
        <v>0</v>
      </c>
      <c r="AR92" s="174" t="s">
        <v>78</v>
      </c>
      <c r="AT92" s="175" t="s">
        <v>70</v>
      </c>
      <c r="AU92" s="175" t="s">
        <v>71</v>
      </c>
      <c r="AY92" s="174" t="s">
        <v>148</v>
      </c>
      <c r="BK92" s="176">
        <f>BK93+BK102+BK114+BK118</f>
        <v>0</v>
      </c>
    </row>
    <row r="93" spans="1:65" s="12" customFormat="1" ht="22.9" customHeight="1">
      <c r="B93" s="163"/>
      <c r="C93" s="164"/>
      <c r="D93" s="165" t="s">
        <v>70</v>
      </c>
      <c r="E93" s="177" t="s">
        <v>78</v>
      </c>
      <c r="F93" s="177" t="s">
        <v>149</v>
      </c>
      <c r="G93" s="164"/>
      <c r="H93" s="164"/>
      <c r="I93" s="167"/>
      <c r="J93" s="178">
        <f>BK93</f>
        <v>0</v>
      </c>
      <c r="K93" s="164"/>
      <c r="L93" s="169"/>
      <c r="M93" s="170"/>
      <c r="N93" s="171"/>
      <c r="O93" s="171"/>
      <c r="P93" s="172">
        <f>SUM(P94:P101)</f>
        <v>0</v>
      </c>
      <c r="Q93" s="171"/>
      <c r="R93" s="172">
        <f>SUM(R94:R101)</f>
        <v>0</v>
      </c>
      <c r="S93" s="171"/>
      <c r="T93" s="173">
        <f>SUM(T94:T101)</f>
        <v>0</v>
      </c>
      <c r="AR93" s="174" t="s">
        <v>78</v>
      </c>
      <c r="AT93" s="175" t="s">
        <v>70</v>
      </c>
      <c r="AU93" s="175" t="s">
        <v>78</v>
      </c>
      <c r="AY93" s="174" t="s">
        <v>148</v>
      </c>
      <c r="BK93" s="176">
        <f>SUM(BK94:BK101)</f>
        <v>0</v>
      </c>
    </row>
    <row r="94" spans="1:65" s="2" customFormat="1" ht="16.5" customHeight="1">
      <c r="A94" s="35"/>
      <c r="B94" s="36"/>
      <c r="C94" s="179" t="s">
        <v>78</v>
      </c>
      <c r="D94" s="179" t="s">
        <v>150</v>
      </c>
      <c r="E94" s="180" t="s">
        <v>501</v>
      </c>
      <c r="F94" s="181" t="s">
        <v>502</v>
      </c>
      <c r="G94" s="182" t="s">
        <v>153</v>
      </c>
      <c r="H94" s="183">
        <v>25</v>
      </c>
      <c r="I94" s="184"/>
      <c r="J94" s="185">
        <f>ROUND(I94*H94,2)</f>
        <v>0</v>
      </c>
      <c r="K94" s="181" t="s">
        <v>154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155</v>
      </c>
      <c r="AT94" s="190" t="s">
        <v>150</v>
      </c>
      <c r="AU94" s="190" t="s">
        <v>80</v>
      </c>
      <c r="AY94" s="18" t="s">
        <v>148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155</v>
      </c>
      <c r="BM94" s="190" t="s">
        <v>503</v>
      </c>
    </row>
    <row r="95" spans="1:65" s="2" customFormat="1" ht="11.25">
      <c r="A95" s="35"/>
      <c r="B95" s="36"/>
      <c r="C95" s="37"/>
      <c r="D95" s="192" t="s">
        <v>157</v>
      </c>
      <c r="E95" s="37"/>
      <c r="F95" s="193" t="s">
        <v>504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157</v>
      </c>
      <c r="AU95" s="18" t="s">
        <v>80</v>
      </c>
    </row>
    <row r="96" spans="1:65" s="2" customFormat="1" ht="11.25">
      <c r="A96" s="35"/>
      <c r="B96" s="36"/>
      <c r="C96" s="37"/>
      <c r="D96" s="197" t="s">
        <v>159</v>
      </c>
      <c r="E96" s="37"/>
      <c r="F96" s="198" t="s">
        <v>505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159</v>
      </c>
      <c r="AU96" s="18" t="s">
        <v>80</v>
      </c>
    </row>
    <row r="97" spans="1:65" s="2" customFormat="1" ht="19.5">
      <c r="A97" s="35"/>
      <c r="B97" s="36"/>
      <c r="C97" s="37"/>
      <c r="D97" s="192" t="s">
        <v>161</v>
      </c>
      <c r="E97" s="37"/>
      <c r="F97" s="199" t="s">
        <v>506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161</v>
      </c>
      <c r="AU97" s="18" t="s">
        <v>80</v>
      </c>
    </row>
    <row r="98" spans="1:65" s="2" customFormat="1" ht="16.5" customHeight="1">
      <c r="A98" s="35"/>
      <c r="B98" s="36"/>
      <c r="C98" s="179" t="s">
        <v>80</v>
      </c>
      <c r="D98" s="179" t="s">
        <v>150</v>
      </c>
      <c r="E98" s="180" t="s">
        <v>507</v>
      </c>
      <c r="F98" s="181" t="s">
        <v>508</v>
      </c>
      <c r="G98" s="182" t="s">
        <v>153</v>
      </c>
      <c r="H98" s="183">
        <v>25</v>
      </c>
      <c r="I98" s="184"/>
      <c r="J98" s="185">
        <f>ROUND(I98*H98,2)</f>
        <v>0</v>
      </c>
      <c r="K98" s="181" t="s">
        <v>154</v>
      </c>
      <c r="L98" s="40"/>
      <c r="M98" s="186" t="s">
        <v>19</v>
      </c>
      <c r="N98" s="187" t="s">
        <v>42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155</v>
      </c>
      <c r="AT98" s="190" t="s">
        <v>150</v>
      </c>
      <c r="AU98" s="190" t="s">
        <v>80</v>
      </c>
      <c r="AY98" s="18" t="s">
        <v>148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78</v>
      </c>
      <c r="BK98" s="191">
        <f>ROUND(I98*H98,2)</f>
        <v>0</v>
      </c>
      <c r="BL98" s="18" t="s">
        <v>155</v>
      </c>
      <c r="BM98" s="190" t="s">
        <v>509</v>
      </c>
    </row>
    <row r="99" spans="1:65" s="2" customFormat="1" ht="11.25">
      <c r="A99" s="35"/>
      <c r="B99" s="36"/>
      <c r="C99" s="37"/>
      <c r="D99" s="192" t="s">
        <v>157</v>
      </c>
      <c r="E99" s="37"/>
      <c r="F99" s="193" t="s">
        <v>510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157</v>
      </c>
      <c r="AU99" s="18" t="s">
        <v>80</v>
      </c>
    </row>
    <row r="100" spans="1:65" s="2" customFormat="1" ht="11.25">
      <c r="A100" s="35"/>
      <c r="B100" s="36"/>
      <c r="C100" s="37"/>
      <c r="D100" s="197" t="s">
        <v>159</v>
      </c>
      <c r="E100" s="37"/>
      <c r="F100" s="198" t="s">
        <v>511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159</v>
      </c>
      <c r="AU100" s="18" t="s">
        <v>80</v>
      </c>
    </row>
    <row r="101" spans="1:65" s="2" customFormat="1" ht="19.5">
      <c r="A101" s="35"/>
      <c r="B101" s="36"/>
      <c r="C101" s="37"/>
      <c r="D101" s="192" t="s">
        <v>161</v>
      </c>
      <c r="E101" s="37"/>
      <c r="F101" s="199" t="s">
        <v>506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161</v>
      </c>
      <c r="AU101" s="18" t="s">
        <v>80</v>
      </c>
    </row>
    <row r="102" spans="1:65" s="12" customFormat="1" ht="22.9" customHeight="1">
      <c r="B102" s="163"/>
      <c r="C102" s="164"/>
      <c r="D102" s="165" t="s">
        <v>70</v>
      </c>
      <c r="E102" s="177" t="s">
        <v>213</v>
      </c>
      <c r="F102" s="177" t="s">
        <v>512</v>
      </c>
      <c r="G102" s="164"/>
      <c r="H102" s="164"/>
      <c r="I102" s="167"/>
      <c r="J102" s="178">
        <f>BK102</f>
        <v>0</v>
      </c>
      <c r="K102" s="164"/>
      <c r="L102" s="169"/>
      <c r="M102" s="170"/>
      <c r="N102" s="171"/>
      <c r="O102" s="171"/>
      <c r="P102" s="172">
        <f>SUM(P103:P113)</f>
        <v>0</v>
      </c>
      <c r="Q102" s="171"/>
      <c r="R102" s="172">
        <f>SUM(R103:R113)</f>
        <v>1.5038800000000001</v>
      </c>
      <c r="S102" s="171"/>
      <c r="T102" s="173">
        <f>SUM(T103:T113)</f>
        <v>0</v>
      </c>
      <c r="AR102" s="174" t="s">
        <v>78</v>
      </c>
      <c r="AT102" s="175" t="s">
        <v>70</v>
      </c>
      <c r="AU102" s="175" t="s">
        <v>78</v>
      </c>
      <c r="AY102" s="174" t="s">
        <v>148</v>
      </c>
      <c r="BK102" s="176">
        <f>SUM(BK103:BK113)</f>
        <v>0</v>
      </c>
    </row>
    <row r="103" spans="1:65" s="2" customFormat="1" ht="16.5" customHeight="1">
      <c r="A103" s="35"/>
      <c r="B103" s="36"/>
      <c r="C103" s="179" t="s">
        <v>171</v>
      </c>
      <c r="D103" s="179" t="s">
        <v>150</v>
      </c>
      <c r="E103" s="180" t="s">
        <v>513</v>
      </c>
      <c r="F103" s="181" t="s">
        <v>514</v>
      </c>
      <c r="G103" s="182" t="s">
        <v>167</v>
      </c>
      <c r="H103" s="183">
        <v>4</v>
      </c>
      <c r="I103" s="184"/>
      <c r="J103" s="185">
        <f>ROUND(I103*H103,2)</f>
        <v>0</v>
      </c>
      <c r="K103" s="181" t="s">
        <v>19</v>
      </c>
      <c r="L103" s="40"/>
      <c r="M103" s="186" t="s">
        <v>19</v>
      </c>
      <c r="N103" s="187" t="s">
        <v>42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155</v>
      </c>
      <c r="AT103" s="190" t="s">
        <v>150</v>
      </c>
      <c r="AU103" s="190" t="s">
        <v>80</v>
      </c>
      <c r="AY103" s="18" t="s">
        <v>148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155</v>
      </c>
      <c r="BM103" s="190" t="s">
        <v>515</v>
      </c>
    </row>
    <row r="104" spans="1:65" s="2" customFormat="1" ht="11.25">
      <c r="A104" s="35"/>
      <c r="B104" s="36"/>
      <c r="C104" s="37"/>
      <c r="D104" s="192" t="s">
        <v>157</v>
      </c>
      <c r="E104" s="37"/>
      <c r="F104" s="193" t="s">
        <v>514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157</v>
      </c>
      <c r="AU104" s="18" t="s">
        <v>80</v>
      </c>
    </row>
    <row r="105" spans="1:65" s="2" customFormat="1" ht="39">
      <c r="A105" s="35"/>
      <c r="B105" s="36"/>
      <c r="C105" s="37"/>
      <c r="D105" s="192" t="s">
        <v>161</v>
      </c>
      <c r="E105" s="37"/>
      <c r="F105" s="199" t="s">
        <v>516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161</v>
      </c>
      <c r="AU105" s="18" t="s">
        <v>80</v>
      </c>
    </row>
    <row r="106" spans="1:65" s="2" customFormat="1" ht="16.5" customHeight="1">
      <c r="A106" s="35"/>
      <c r="B106" s="36"/>
      <c r="C106" s="211" t="s">
        <v>155</v>
      </c>
      <c r="D106" s="211" t="s">
        <v>200</v>
      </c>
      <c r="E106" s="212" t="s">
        <v>517</v>
      </c>
      <c r="F106" s="213" t="s">
        <v>518</v>
      </c>
      <c r="G106" s="214" t="s">
        <v>167</v>
      </c>
      <c r="H106" s="215">
        <v>4</v>
      </c>
      <c r="I106" s="216"/>
      <c r="J106" s="217">
        <f>ROUND(I106*H106,2)</f>
        <v>0</v>
      </c>
      <c r="K106" s="213" t="s">
        <v>19</v>
      </c>
      <c r="L106" s="218"/>
      <c r="M106" s="219" t="s">
        <v>19</v>
      </c>
      <c r="N106" s="220" t="s">
        <v>42</v>
      </c>
      <c r="O106" s="65"/>
      <c r="P106" s="188">
        <f>O106*H106</f>
        <v>0</v>
      </c>
      <c r="Q106" s="188">
        <v>9.7000000000000005E-4</v>
      </c>
      <c r="R106" s="188">
        <f>Q106*H106</f>
        <v>3.8800000000000002E-3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204</v>
      </c>
      <c r="AT106" s="190" t="s">
        <v>200</v>
      </c>
      <c r="AU106" s="190" t="s">
        <v>80</v>
      </c>
      <c r="AY106" s="18" t="s">
        <v>148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78</v>
      </c>
      <c r="BK106" s="191">
        <f>ROUND(I106*H106,2)</f>
        <v>0</v>
      </c>
      <c r="BL106" s="18" t="s">
        <v>155</v>
      </c>
      <c r="BM106" s="190" t="s">
        <v>519</v>
      </c>
    </row>
    <row r="107" spans="1:65" s="2" customFormat="1" ht="11.25">
      <c r="A107" s="35"/>
      <c r="B107" s="36"/>
      <c r="C107" s="37"/>
      <c r="D107" s="192" t="s">
        <v>157</v>
      </c>
      <c r="E107" s="37"/>
      <c r="F107" s="193" t="s">
        <v>520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157</v>
      </c>
      <c r="AU107" s="18" t="s">
        <v>80</v>
      </c>
    </row>
    <row r="108" spans="1:65" s="2" customFormat="1" ht="19.5">
      <c r="A108" s="35"/>
      <c r="B108" s="36"/>
      <c r="C108" s="37"/>
      <c r="D108" s="192" t="s">
        <v>161</v>
      </c>
      <c r="E108" s="37"/>
      <c r="F108" s="199" t="s">
        <v>521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161</v>
      </c>
      <c r="AU108" s="18" t="s">
        <v>80</v>
      </c>
    </row>
    <row r="109" spans="1:65" s="2" customFormat="1" ht="16.5" customHeight="1">
      <c r="A109" s="35"/>
      <c r="B109" s="36"/>
      <c r="C109" s="179" t="s">
        <v>185</v>
      </c>
      <c r="D109" s="179" t="s">
        <v>150</v>
      </c>
      <c r="E109" s="180" t="s">
        <v>522</v>
      </c>
      <c r="F109" s="181" t="s">
        <v>523</v>
      </c>
      <c r="G109" s="182" t="s">
        <v>167</v>
      </c>
      <c r="H109" s="183">
        <v>1</v>
      </c>
      <c r="I109" s="184"/>
      <c r="J109" s="185">
        <f>ROUND(I109*H109,2)</f>
        <v>0</v>
      </c>
      <c r="K109" s="181" t="s">
        <v>19</v>
      </c>
      <c r="L109" s="40"/>
      <c r="M109" s="186" t="s">
        <v>19</v>
      </c>
      <c r="N109" s="187" t="s">
        <v>42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155</v>
      </c>
      <c r="AT109" s="190" t="s">
        <v>150</v>
      </c>
      <c r="AU109" s="190" t="s">
        <v>80</v>
      </c>
      <c r="AY109" s="18" t="s">
        <v>148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78</v>
      </c>
      <c r="BK109" s="191">
        <f>ROUND(I109*H109,2)</f>
        <v>0</v>
      </c>
      <c r="BL109" s="18" t="s">
        <v>155</v>
      </c>
      <c r="BM109" s="190" t="s">
        <v>524</v>
      </c>
    </row>
    <row r="110" spans="1:65" s="2" customFormat="1" ht="11.25">
      <c r="A110" s="35"/>
      <c r="B110" s="36"/>
      <c r="C110" s="37"/>
      <c r="D110" s="192" t="s">
        <v>157</v>
      </c>
      <c r="E110" s="37"/>
      <c r="F110" s="193" t="s">
        <v>523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157</v>
      </c>
      <c r="AU110" s="18" t="s">
        <v>80</v>
      </c>
    </row>
    <row r="111" spans="1:65" s="2" customFormat="1" ht="19.5">
      <c r="A111" s="35"/>
      <c r="B111" s="36"/>
      <c r="C111" s="37"/>
      <c r="D111" s="192" t="s">
        <v>161</v>
      </c>
      <c r="E111" s="37"/>
      <c r="F111" s="199" t="s">
        <v>525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161</v>
      </c>
      <c r="AU111" s="18" t="s">
        <v>80</v>
      </c>
    </row>
    <row r="112" spans="1:65" s="2" customFormat="1" ht="16.5" customHeight="1">
      <c r="A112" s="35"/>
      <c r="B112" s="36"/>
      <c r="C112" s="211" t="s">
        <v>192</v>
      </c>
      <c r="D112" s="211" t="s">
        <v>200</v>
      </c>
      <c r="E112" s="212" t="s">
        <v>526</v>
      </c>
      <c r="F112" s="213" t="s">
        <v>527</v>
      </c>
      <c r="G112" s="214" t="s">
        <v>167</v>
      </c>
      <c r="H112" s="215">
        <v>1</v>
      </c>
      <c r="I112" s="216"/>
      <c r="J112" s="217">
        <f>ROUND(I112*H112,2)</f>
        <v>0</v>
      </c>
      <c r="K112" s="213" t="s">
        <v>19</v>
      </c>
      <c r="L112" s="218"/>
      <c r="M112" s="219" t="s">
        <v>19</v>
      </c>
      <c r="N112" s="220" t="s">
        <v>42</v>
      </c>
      <c r="O112" s="65"/>
      <c r="P112" s="188">
        <f>O112*H112</f>
        <v>0</v>
      </c>
      <c r="Q112" s="188">
        <v>1.5</v>
      </c>
      <c r="R112" s="188">
        <f>Q112*H112</f>
        <v>1.5</v>
      </c>
      <c r="S112" s="188">
        <v>0</v>
      </c>
      <c r="T112" s="18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0" t="s">
        <v>204</v>
      </c>
      <c r="AT112" s="190" t="s">
        <v>200</v>
      </c>
      <c r="AU112" s="190" t="s">
        <v>80</v>
      </c>
      <c r="AY112" s="18" t="s">
        <v>148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8" t="s">
        <v>78</v>
      </c>
      <c r="BK112" s="191">
        <f>ROUND(I112*H112,2)</f>
        <v>0</v>
      </c>
      <c r="BL112" s="18" t="s">
        <v>155</v>
      </c>
      <c r="BM112" s="190" t="s">
        <v>528</v>
      </c>
    </row>
    <row r="113" spans="1:65" s="2" customFormat="1" ht="11.25">
      <c r="A113" s="35"/>
      <c r="B113" s="36"/>
      <c r="C113" s="37"/>
      <c r="D113" s="192" t="s">
        <v>157</v>
      </c>
      <c r="E113" s="37"/>
      <c r="F113" s="193" t="s">
        <v>527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157</v>
      </c>
      <c r="AU113" s="18" t="s">
        <v>80</v>
      </c>
    </row>
    <row r="114" spans="1:65" s="12" customFormat="1" ht="22.9" customHeight="1">
      <c r="B114" s="163"/>
      <c r="C114" s="164"/>
      <c r="D114" s="165" t="s">
        <v>70</v>
      </c>
      <c r="E114" s="177" t="s">
        <v>378</v>
      </c>
      <c r="F114" s="177" t="s">
        <v>379</v>
      </c>
      <c r="G114" s="164"/>
      <c r="H114" s="164"/>
      <c r="I114" s="167"/>
      <c r="J114" s="178">
        <f>BK114</f>
        <v>0</v>
      </c>
      <c r="K114" s="164"/>
      <c r="L114" s="169"/>
      <c r="M114" s="170"/>
      <c r="N114" s="171"/>
      <c r="O114" s="171"/>
      <c r="P114" s="172">
        <f>SUM(P115:P117)</f>
        <v>0</v>
      </c>
      <c r="Q114" s="171"/>
      <c r="R114" s="172">
        <f>SUM(R115:R117)</f>
        <v>0</v>
      </c>
      <c r="S114" s="171"/>
      <c r="T114" s="173">
        <f>SUM(T115:T117)</f>
        <v>0</v>
      </c>
      <c r="AR114" s="174" t="s">
        <v>78</v>
      </c>
      <c r="AT114" s="175" t="s">
        <v>70</v>
      </c>
      <c r="AU114" s="175" t="s">
        <v>78</v>
      </c>
      <c r="AY114" s="174" t="s">
        <v>148</v>
      </c>
      <c r="BK114" s="176">
        <f>SUM(BK115:BK117)</f>
        <v>0</v>
      </c>
    </row>
    <row r="115" spans="1:65" s="2" customFormat="1" ht="16.5" customHeight="1">
      <c r="A115" s="35"/>
      <c r="B115" s="36"/>
      <c r="C115" s="179" t="s">
        <v>199</v>
      </c>
      <c r="D115" s="179" t="s">
        <v>150</v>
      </c>
      <c r="E115" s="180" t="s">
        <v>381</v>
      </c>
      <c r="F115" s="181" t="s">
        <v>382</v>
      </c>
      <c r="G115" s="182" t="s">
        <v>383</v>
      </c>
      <c r="H115" s="183">
        <v>1.504</v>
      </c>
      <c r="I115" s="184"/>
      <c r="J115" s="185">
        <f>ROUND(I115*H115,2)</f>
        <v>0</v>
      </c>
      <c r="K115" s="181" t="s">
        <v>154</v>
      </c>
      <c r="L115" s="40"/>
      <c r="M115" s="186" t="s">
        <v>19</v>
      </c>
      <c r="N115" s="187" t="s">
        <v>42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155</v>
      </c>
      <c r="AT115" s="190" t="s">
        <v>150</v>
      </c>
      <c r="AU115" s="190" t="s">
        <v>80</v>
      </c>
      <c r="AY115" s="18" t="s">
        <v>148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78</v>
      </c>
      <c r="BK115" s="191">
        <f>ROUND(I115*H115,2)</f>
        <v>0</v>
      </c>
      <c r="BL115" s="18" t="s">
        <v>155</v>
      </c>
      <c r="BM115" s="190" t="s">
        <v>529</v>
      </c>
    </row>
    <row r="116" spans="1:65" s="2" customFormat="1" ht="11.25">
      <c r="A116" s="35"/>
      <c r="B116" s="36"/>
      <c r="C116" s="37"/>
      <c r="D116" s="192" t="s">
        <v>157</v>
      </c>
      <c r="E116" s="37"/>
      <c r="F116" s="193" t="s">
        <v>385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157</v>
      </c>
      <c r="AU116" s="18" t="s">
        <v>80</v>
      </c>
    </row>
    <row r="117" spans="1:65" s="2" customFormat="1" ht="11.25">
      <c r="A117" s="35"/>
      <c r="B117" s="36"/>
      <c r="C117" s="37"/>
      <c r="D117" s="197" t="s">
        <v>159</v>
      </c>
      <c r="E117" s="37"/>
      <c r="F117" s="198" t="s">
        <v>386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159</v>
      </c>
      <c r="AU117" s="18" t="s">
        <v>80</v>
      </c>
    </row>
    <row r="118" spans="1:65" s="12" customFormat="1" ht="22.9" customHeight="1">
      <c r="B118" s="163"/>
      <c r="C118" s="164"/>
      <c r="D118" s="165" t="s">
        <v>70</v>
      </c>
      <c r="E118" s="177" t="s">
        <v>116</v>
      </c>
      <c r="F118" s="177" t="s">
        <v>117</v>
      </c>
      <c r="G118" s="164"/>
      <c r="H118" s="164"/>
      <c r="I118" s="167"/>
      <c r="J118" s="178">
        <f>BK118</f>
        <v>0</v>
      </c>
      <c r="K118" s="164"/>
      <c r="L118" s="169"/>
      <c r="M118" s="170"/>
      <c r="N118" s="171"/>
      <c r="O118" s="171"/>
      <c r="P118" s="172">
        <f>P119</f>
        <v>0</v>
      </c>
      <c r="Q118" s="171"/>
      <c r="R118" s="172">
        <f>R119</f>
        <v>0</v>
      </c>
      <c r="S118" s="171"/>
      <c r="T118" s="173">
        <f>T119</f>
        <v>0</v>
      </c>
      <c r="AR118" s="174" t="s">
        <v>185</v>
      </c>
      <c r="AT118" s="175" t="s">
        <v>70</v>
      </c>
      <c r="AU118" s="175" t="s">
        <v>78</v>
      </c>
      <c r="AY118" s="174" t="s">
        <v>148</v>
      </c>
      <c r="BK118" s="176">
        <f>BK119</f>
        <v>0</v>
      </c>
    </row>
    <row r="119" spans="1:65" s="12" customFormat="1" ht="20.85" customHeight="1">
      <c r="B119" s="163"/>
      <c r="C119" s="164"/>
      <c r="D119" s="165" t="s">
        <v>70</v>
      </c>
      <c r="E119" s="177" t="s">
        <v>530</v>
      </c>
      <c r="F119" s="177" t="s">
        <v>531</v>
      </c>
      <c r="G119" s="164"/>
      <c r="H119" s="164"/>
      <c r="I119" s="167"/>
      <c r="J119" s="178">
        <f>BK119</f>
        <v>0</v>
      </c>
      <c r="K119" s="164"/>
      <c r="L119" s="169"/>
      <c r="M119" s="170"/>
      <c r="N119" s="171"/>
      <c r="O119" s="171"/>
      <c r="P119" s="172">
        <f>SUM(P120:P122)</f>
        <v>0</v>
      </c>
      <c r="Q119" s="171"/>
      <c r="R119" s="172">
        <f>SUM(R120:R122)</f>
        <v>0</v>
      </c>
      <c r="S119" s="171"/>
      <c r="T119" s="173">
        <f>SUM(T120:T122)</f>
        <v>0</v>
      </c>
      <c r="AR119" s="174" t="s">
        <v>185</v>
      </c>
      <c r="AT119" s="175" t="s">
        <v>70</v>
      </c>
      <c r="AU119" s="175" t="s">
        <v>80</v>
      </c>
      <c r="AY119" s="174" t="s">
        <v>148</v>
      </c>
      <c r="BK119" s="176">
        <f>SUM(BK120:BK122)</f>
        <v>0</v>
      </c>
    </row>
    <row r="120" spans="1:65" s="2" customFormat="1" ht="16.5" customHeight="1">
      <c r="A120" s="35"/>
      <c r="B120" s="36"/>
      <c r="C120" s="179" t="s">
        <v>204</v>
      </c>
      <c r="D120" s="179" t="s">
        <v>150</v>
      </c>
      <c r="E120" s="180" t="s">
        <v>532</v>
      </c>
      <c r="F120" s="181" t="s">
        <v>533</v>
      </c>
      <c r="G120" s="182" t="s">
        <v>167</v>
      </c>
      <c r="H120" s="183">
        <v>1</v>
      </c>
      <c r="I120" s="184"/>
      <c r="J120" s="185">
        <f>ROUND(I120*H120,2)</f>
        <v>0</v>
      </c>
      <c r="K120" s="181" t="s">
        <v>154</v>
      </c>
      <c r="L120" s="40"/>
      <c r="M120" s="186" t="s">
        <v>19</v>
      </c>
      <c r="N120" s="187" t="s">
        <v>42</v>
      </c>
      <c r="O120" s="6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534</v>
      </c>
      <c r="AT120" s="190" t="s">
        <v>150</v>
      </c>
      <c r="AU120" s="190" t="s">
        <v>171</v>
      </c>
      <c r="AY120" s="18" t="s">
        <v>148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78</v>
      </c>
      <c r="BK120" s="191">
        <f>ROUND(I120*H120,2)</f>
        <v>0</v>
      </c>
      <c r="BL120" s="18" t="s">
        <v>534</v>
      </c>
      <c r="BM120" s="190" t="s">
        <v>535</v>
      </c>
    </row>
    <row r="121" spans="1:65" s="2" customFormat="1" ht="11.25">
      <c r="A121" s="35"/>
      <c r="B121" s="36"/>
      <c r="C121" s="37"/>
      <c r="D121" s="192" t="s">
        <v>157</v>
      </c>
      <c r="E121" s="37"/>
      <c r="F121" s="193" t="s">
        <v>533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157</v>
      </c>
      <c r="AU121" s="18" t="s">
        <v>171</v>
      </c>
    </row>
    <row r="122" spans="1:65" s="2" customFormat="1" ht="11.25">
      <c r="A122" s="35"/>
      <c r="B122" s="36"/>
      <c r="C122" s="37"/>
      <c r="D122" s="197" t="s">
        <v>159</v>
      </c>
      <c r="E122" s="37"/>
      <c r="F122" s="198" t="s">
        <v>536</v>
      </c>
      <c r="G122" s="37"/>
      <c r="H122" s="37"/>
      <c r="I122" s="194"/>
      <c r="J122" s="37"/>
      <c r="K122" s="37"/>
      <c r="L122" s="40"/>
      <c r="M122" s="232"/>
      <c r="N122" s="233"/>
      <c r="O122" s="234"/>
      <c r="P122" s="234"/>
      <c r="Q122" s="234"/>
      <c r="R122" s="234"/>
      <c r="S122" s="234"/>
      <c r="T122" s="2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159</v>
      </c>
      <c r="AU122" s="18" t="s">
        <v>171</v>
      </c>
    </row>
    <row r="123" spans="1:65" s="2" customFormat="1" ht="6.95" customHeight="1">
      <c r="A123" s="35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0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algorithmName="SHA-512" hashValue="MR1u2Pekmu/tGKe+aJ0FBUMHUnM/YjpivMxxEcH/JOG2mwc5griWQVVpK9t427Z447z/YpMnaZT8Z5Tx9kR1tA==" saltValue="VPShp6YE+vyh0MMPJJES31v53zLAKzNBzLF8RHAR1HQskcYJ+hp4TuYFTw/20wRg5/6GNSiVcdWCWxfPjzM8KA==" spinCount="100000" sheet="1" objects="1" scenarios="1" formatColumns="0" formatRows="0" autoFilter="0"/>
  <autoFilter ref="C90:K122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6" r:id="rId1"/>
    <hyperlink ref="F100" r:id="rId2"/>
    <hyperlink ref="F117" r:id="rId3"/>
    <hyperlink ref="F122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Rekapitulace stavby</vt:lpstr>
      <vt:lpstr>SO-01.1 - Vegetační úprav...</vt:lpstr>
      <vt:lpstr>SO-01.2 - Vegetační úprav...</vt:lpstr>
      <vt:lpstr>SO-01.3 - Vegetační úprav...</vt:lpstr>
      <vt:lpstr>SO-01.4 - Vegetační úprav...</vt:lpstr>
      <vt:lpstr>SO-01.5 - Vegetační úprav...</vt:lpstr>
      <vt:lpstr>SO-01.6 - Vegetační úprav...</vt:lpstr>
      <vt:lpstr>SO-02 - Biotechnické objekty</vt:lpstr>
      <vt:lpstr>SO-03.1 - Odpočinkové mís...</vt:lpstr>
      <vt:lpstr>SO-03.2 - Odpočinkové mís...</vt:lpstr>
      <vt:lpstr>SO-03.3 - Odpočinkové mís...</vt:lpstr>
      <vt:lpstr>VRN - Vedlejší rozpočtové...</vt:lpstr>
      <vt:lpstr>Pokyny pro vyplnění</vt:lpstr>
      <vt:lpstr>'Rekapitulace stavby'!Názvy_tisku</vt:lpstr>
      <vt:lpstr>'SO-01.1 - Vegetační úprav...'!Názvy_tisku</vt:lpstr>
      <vt:lpstr>'SO-01.2 - Vegetační úprav...'!Názvy_tisku</vt:lpstr>
      <vt:lpstr>'SO-01.3 - Vegetační úprav...'!Názvy_tisku</vt:lpstr>
      <vt:lpstr>'SO-01.4 - Vegetační úprav...'!Názvy_tisku</vt:lpstr>
      <vt:lpstr>'SO-01.5 - Vegetační úprav...'!Názvy_tisku</vt:lpstr>
      <vt:lpstr>'SO-01.6 - Vegetační úprav...'!Názvy_tisku</vt:lpstr>
      <vt:lpstr>'SO-02 - Biotechnické objekty'!Názvy_tisku</vt:lpstr>
      <vt:lpstr>'SO-03.1 - Odpočinkové mís...'!Názvy_tisku</vt:lpstr>
      <vt:lpstr>'SO-03.2 - Odpočinkové mís...'!Názvy_tisku</vt:lpstr>
      <vt:lpstr>'SO-03.3 - Odpočinkové mís...'!Názvy_tisku</vt:lpstr>
      <vt:lpstr>'VRN - Vedlejší rozpočtové...'!Názvy_tisku</vt:lpstr>
      <vt:lpstr>'Pokyny pro vyplnění'!Oblast_tisku</vt:lpstr>
      <vt:lpstr>'Rekapitulace stavby'!Oblast_tisku</vt:lpstr>
      <vt:lpstr>'SO-01.1 - Vegetační úprav...'!Oblast_tisku</vt:lpstr>
      <vt:lpstr>'SO-01.2 - Vegetační úprav...'!Oblast_tisku</vt:lpstr>
      <vt:lpstr>'SO-01.3 - Vegetační úprav...'!Oblast_tisku</vt:lpstr>
      <vt:lpstr>'SO-01.4 - Vegetační úprav...'!Oblast_tisku</vt:lpstr>
      <vt:lpstr>'SO-01.5 - Vegetační úprav...'!Oblast_tisku</vt:lpstr>
      <vt:lpstr>'SO-01.6 - Vegetační úprav...'!Oblast_tisku</vt:lpstr>
      <vt:lpstr>'SO-02 - Biotechnické objekty'!Oblast_tisku</vt:lpstr>
      <vt:lpstr>'SO-03.1 - Odpočinkové mís...'!Oblast_tisku</vt:lpstr>
      <vt:lpstr>'SO-03.2 - Odpočinkové mís...'!Oblast_tisku</vt:lpstr>
      <vt:lpstr>'SO-03.3 - Odpočinkové mís...'!Oblast_tisku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T</dc:creator>
  <cp:lastModifiedBy>HanaT</cp:lastModifiedBy>
  <dcterms:created xsi:type="dcterms:W3CDTF">2022-11-28T09:11:17Z</dcterms:created>
  <dcterms:modified xsi:type="dcterms:W3CDTF">2022-11-28T09:12:31Z</dcterms:modified>
</cp:coreProperties>
</file>