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ON - vedlejší a ostatní ..." sheetId="2" r:id="rId2"/>
    <sheet name="SO 01 - TEO 1 - výsadba" sheetId="3" r:id="rId3"/>
    <sheet name="SO 02 - TEO 2 - výsadba" sheetId="4" r:id="rId4"/>
    <sheet name="SO 03 - TEO 3 - výsadba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_FilterDatabase" localSheetId="1" hidden="1">'VON - vedlejší a ostatní ...'!$C$83:$K$100</definedName>
    <definedName name="_xlnm.Print_Area" localSheetId="1">'VON - vedlejší a ostatní ...'!$C$4:$J$39,'VON - vedlejší a ostatní ...'!$C$45:$J$65,'VON - vedlejší a ostatní ...'!$C$71:$K$100</definedName>
    <definedName name="_xlnm._FilterDatabase" localSheetId="2" hidden="1">'SO 01 - TEO 1 - výsadba'!$C$83:$K$147</definedName>
    <definedName name="_xlnm.Print_Area" localSheetId="2">'SO 01 - TEO 1 - výsadba'!$C$4:$J$39,'SO 01 - TEO 1 - výsadba'!$C$45:$J$65,'SO 01 - TEO 1 - výsadba'!$C$71:$K$147</definedName>
    <definedName name="_xlnm._FilterDatabase" localSheetId="3" hidden="1">'SO 02 - TEO 2 - výsadba'!$C$83:$K$147</definedName>
    <definedName name="_xlnm.Print_Area" localSheetId="3">'SO 02 - TEO 2 - výsadba'!$C$4:$J$39,'SO 02 - TEO 2 - výsadba'!$C$45:$J$65,'SO 02 - TEO 2 - výsadba'!$C$71:$K$147</definedName>
    <definedName name="_xlnm._FilterDatabase" localSheetId="4" hidden="1">'SO 03 - TEO 3 - výsadba'!$C$83:$K$143</definedName>
    <definedName name="_xlnm.Print_Area" localSheetId="4">'SO 03 - TEO 3 - výsadba'!$C$4:$J$39,'SO 03 - TEO 3 - výsadba'!$C$45:$J$65,'SO 03 - TEO 3 - výsadba'!$C$71:$K$143</definedName>
    <definedName name="_xlnm.Print_Area" localSheetId="5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'VON - vedlejší a ostatní ...'!$83:$83</definedName>
    <definedName name="_xlnm.Print_Titles" localSheetId="2">'SO 01 - TEO 1 - výsadba'!$83:$83</definedName>
    <definedName name="_xlnm.Print_Titles" localSheetId="3">'SO 02 - TEO 2 - výsadba'!$83:$83</definedName>
    <definedName name="_xlnm.Print_Titles" localSheetId="4">'SO 03 - TEO 3 - výsadba'!$83:$83</definedName>
  </definedNames>
  <calcPr fullCalcOnLoad="1"/>
</workbook>
</file>

<file path=xl/sharedStrings.xml><?xml version="1.0" encoding="utf-8"?>
<sst xmlns="http://schemas.openxmlformats.org/spreadsheetml/2006/main" count="3310" uniqueCount="661">
  <si>
    <t>Export Komplet</t>
  </si>
  <si>
    <t>VZ</t>
  </si>
  <si>
    <t>2.0</t>
  </si>
  <si>
    <t>ZAMOK</t>
  </si>
  <si>
    <t>False</t>
  </si>
  <si>
    <t>{87b7f6c8-51f4-453e-8f84-977ac7502238}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</si>
  <si>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</si>
  <si>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</si>
  <si>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</si>
  <si>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</si>
  <si>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</si>
  <si>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</si>
  <si>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</si>
  <si>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</si>
  <si>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R191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</si>
  <si>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</si>
  <si>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</si>
  <si>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Větrolamy v k.ú. Lužec nad Cidlinou</t>
  </si>
  <si>
    <t>KSO:</t>
  </si>
  <si>
    <t/>
  </si>
  <si>
    <t>CC-CZ:</t>
  </si>
  <si>
    <t>Místo:</t>
  </si>
  <si>
    <t xml:space="preserve"> </t>
  </si>
  <si>
    <t>Datum:</t>
  </si>
  <si>
    <t>17. 8. 2022</t>
  </si>
  <si>
    <t>Zadavatel:</t>
  </si>
  <si>
    <t>IČ:</t>
  </si>
  <si>
    <t>ČR SPÚ, pobočka Hradec Králové, Haškova 357/6</t>
  </si>
  <si>
    <t>DIČ:</t>
  </si>
  <si>
    <t>Uchazeč:</t>
  </si>
  <si>
    <t>Vyplň údaj</t>
  </si>
  <si>
    <t>Projektant:</t>
  </si>
  <si>
    <t>True</t>
  </si>
  <si>
    <t>Zpracovatel:</t>
  </si>
  <si>
    <t>29186404</t>
  </si>
  <si>
    <t>Hanouseks.r.o., Barákova 41, 796 01 Prostějov</t>
  </si>
  <si>
    <t>CZ29186404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</si>
  <si>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</si>
  <si>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</si>
  <si>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</si>
  <si>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</si>
  <si>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</si>
  <si>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</si>
  <si>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</si>
  <si>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</si>
  <si>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</si>
  <si>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</si>
  <si>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</si>
  <si>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</si>
  <si>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</si>
  <si>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</si>
  <si>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</si>
  <si>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</si>
  <si>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</si>
  <si>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</si>
  <si>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</si>
  <si>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</si>
  <si>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</si>
  <si>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</si>
  <si>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</si>
  <si>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</si>
  <si>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</si>
  <si>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</si>
  <si>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</si>
  <si>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</si>
  <si>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</si>
  <si>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</si>
  <si>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</si>
  <si>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</si>
  <si>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</si>
  <si>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</si>
  <si>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</si>
  <si>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</si>
  <si>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</si>
  <si>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</si>
  <si>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</si>
  <si>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</si>
  <si>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</si>
  <si>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VON</t>
  </si>
  <si>
    <t>vedlejší a ostatní náklady</t>
  </si>
  <si>
    <t>STA</t>
  </si>
  <si>
    <t>1</t>
  </si>
  <si>
    <t>{5f1b6944-319e-47d4-8023-abad8e7910c2}</t>
  </si>
  <si>
    <t>2</t>
  </si>
  <si>
    <t>SO 01</t>
  </si>
  <si>
    <t>TEO 1 - výsadba</t>
  </si>
  <si>
    <t>{7fec6775-c737-4c24-8113-7ae7afff5ade}</t>
  </si>
  <si>
    <t>SO 02</t>
  </si>
  <si>
    <t>TEO 2 - výsadba</t>
  </si>
  <si>
    <t>{2d2811e8-145c-40c6-921e-0d6ae189d9b3}</t>
  </si>
  <si>
    <t>SO 03</t>
  </si>
  <si>
    <t>TEO 3 - výsadba</t>
  </si>
  <si>
    <t>{659d4c19-0c1b-4263-acaf-b2fa062877d0}</t>
  </si>
  <si>
    <t>KRYCÍ LIST SOUPISU PRACÍ</t>
  </si>
  <si>
    <t>Objekt:</t>
  </si>
  <si>
    <t>VON - vedlejší a ostatní náklady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</si>
  <si>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</si>
  <si>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</si>
  <si>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</si>
  <si>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</si>
  <si>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</si>
  <si>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</si>
  <si>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</si>
  <si>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</si>
  <si>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</si>
  <si>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</si>
  <si>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</si>
  <si>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</si>
  <si>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</si>
  <si>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</si>
  <si>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</si>
  <si>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</si>
  <si>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</si>
  <si>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</si>
  <si>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</si>
  <si>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</si>
  <si>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</si>
  <si>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</si>
  <si>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</si>
  <si>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</si>
  <si>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</si>
  <si>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</si>
  <si>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6</t>
  </si>
  <si>
    <t>M</t>
  </si>
  <si>
    <t>vlastní_12</t>
  </si>
  <si>
    <t>2 x prezenční tabule včetně instalace</t>
  </si>
  <si>
    <t>kus</t>
  </si>
  <si>
    <t>8</t>
  </si>
  <si>
    <t>4</t>
  </si>
  <si>
    <t>1879734375</t>
  </si>
  <si>
    <t>7</t>
  </si>
  <si>
    <t>40445235</t>
  </si>
  <si>
    <t>sloupek pro dopravní značku Al D 60mm v 3,5m</t>
  </si>
  <si>
    <t>CS ÚRS 2022 02</t>
  </si>
  <si>
    <t>2052648914</t>
  </si>
  <si>
    <t>40445240</t>
  </si>
  <si>
    <t>patka pro sloupek Al D 60mm</t>
  </si>
  <si>
    <t>1914681950</t>
  </si>
  <si>
    <t>9</t>
  </si>
  <si>
    <t>40445256</t>
  </si>
  <si>
    <t>svorka upínací na sloupek dopravní značky D 60mm</t>
  </si>
  <si>
    <t>-929818306</t>
  </si>
  <si>
    <t>VRN</t>
  </si>
  <si>
    <t>Vedlejší rozpočtové náklady</t>
  </si>
  <si>
    <t>5</t>
  </si>
  <si>
    <t>VRN1</t>
  </si>
  <si>
    <t>Průzkumné, geodetické a projektové práce</t>
  </si>
  <si>
    <t>K</t>
  </si>
  <si>
    <t>013254000</t>
  </si>
  <si>
    <t>Dokumentace skutečného provedení stavby</t>
  </si>
  <si>
    <t>1024</t>
  </si>
  <si>
    <t>695418585</t>
  </si>
  <si>
    <t>Online PSC</t>
  </si>
  <si>
    <t>https://podminky.urs.cz/item/CS_URS_2022_02/013254000</t>
  </si>
  <si>
    <t>Vlastní_25</t>
  </si>
  <si>
    <t>Geodetické práce před výstavbou</t>
  </si>
  <si>
    <t>100m</t>
  </si>
  <si>
    <t>2078514617</t>
  </si>
  <si>
    <t>Vlastní_24</t>
  </si>
  <si>
    <t>Průzkumné, geodetické a projektové práce geodetické práce před výstavbou</t>
  </si>
  <si>
    <t>-1600160319</t>
  </si>
  <si>
    <t>3</t>
  </si>
  <si>
    <t>Vlastní_26</t>
  </si>
  <si>
    <t>1695996820</t>
  </si>
  <si>
    <t>VRN3</t>
  </si>
  <si>
    <t>Zařízení staveniště</t>
  </si>
  <si>
    <t>030001000</t>
  </si>
  <si>
    <t>1006783662</t>
  </si>
  <si>
    <t>https://podminky.urs.cz/item/CS_URS_2022_02/030001000</t>
  </si>
  <si>
    <t>SO 01 - TEO 1 - výsadba</t>
  </si>
  <si>
    <t xml:space="preserve">    3 - Svislé a kompletní konstrukce</t>
  </si>
  <si>
    <t xml:space="preserve">    9 - Ostatní konstrukce a práce, bourání</t>
  </si>
  <si>
    <t xml:space="preserve">    998 - Přesun hmot</t>
  </si>
  <si>
    <t>64</t>
  </si>
  <si>
    <t>vlastní_1</t>
  </si>
  <si>
    <t>Tyč dřevěná, délka 1,2 m, tloušťka 8 cm</t>
  </si>
  <si>
    <t>ks</t>
  </si>
  <si>
    <t>1954117140</t>
  </si>
  <si>
    <t>63</t>
  </si>
  <si>
    <t>111103202</t>
  </si>
  <si>
    <t>Kosení travin a vodních rostlin ve vegetačním období travního porostu středně hustého</t>
  </si>
  <si>
    <t>ha</t>
  </si>
  <si>
    <t>-38328537</t>
  </si>
  <si>
    <t>https://podminky.urs.cz/item/CS_URS_2022_02/111103202</t>
  </si>
  <si>
    <t>181451121</t>
  </si>
  <si>
    <t>Založení trávníku na půdě předem připravené plochy přes 1000 m2 výsevem včetně utažení lučního v rovině nebo na svahu do 1:5</t>
  </si>
  <si>
    <t>m2</t>
  </si>
  <si>
    <t>1845792556</t>
  </si>
  <si>
    <t>https://podminky.urs.cz/item/CS_URS_2022_02/181451121</t>
  </si>
  <si>
    <t>Vlastní_2</t>
  </si>
  <si>
    <t>osiva pícnin směsi travní balení obvykle 25 kg univerzál</t>
  </si>
  <si>
    <t>kg</t>
  </si>
  <si>
    <t>2059095706</t>
  </si>
  <si>
    <t>183101113</t>
  </si>
  <si>
    <t>Hloubení jamek pro vysazování rostlin v zemině tř.1 až 4 bez výměny půdy v rovině nebo na svahu do 1:5, objemu přes 0,02 do 0,05 m3</t>
  </si>
  <si>
    <t>-1997015943</t>
  </si>
  <si>
    <t>https://podminky.urs.cz/item/CS_URS_2022_02/183101113</t>
  </si>
  <si>
    <t>36</t>
  </si>
  <si>
    <t>183101114</t>
  </si>
  <si>
    <t>Hloubení jamek pro vysazování rostlin v zemině tř.1 až 4 bez výměny půdy v rovině nebo na svahu do 1:5, objemu přes 0,05 do 0,125 m3</t>
  </si>
  <si>
    <t>1285009360</t>
  </si>
  <si>
    <t>https://podminky.urs.cz/item/CS_URS_2022_02/183101114</t>
  </si>
  <si>
    <t>35</t>
  </si>
  <si>
    <t>183111114</t>
  </si>
  <si>
    <t>Hloubení jamek pro vysazování rostlin v zemině tř.1 až 4 bez výměny půdy v rovině nebo na svahu do 1:5, objemu přes 0,01 do 0,02 m3</t>
  </si>
  <si>
    <t>-1858846632</t>
  </si>
  <si>
    <t>https://podminky.urs.cz/item/CS_URS_2022_02/183111114</t>
  </si>
  <si>
    <t>66</t>
  </si>
  <si>
    <t>183551513</t>
  </si>
  <si>
    <t>Úprava zemědělské půdy - orba kombinátorem, hl. do 0,15 m, na ploše jednotlivě do 5 ha, o sklonu do 5°</t>
  </si>
  <si>
    <t>-211463634</t>
  </si>
  <si>
    <t>https://podminky.urs.cz/item/CS_URS_2022_02/183551513</t>
  </si>
  <si>
    <t>37</t>
  </si>
  <si>
    <t>184004311</t>
  </si>
  <si>
    <t>Výsadba sazenic bez vykopání jamek a bez donesení hlíny stromů (školkovaných) v. přes 600 do 1500 mm, jamky o průměru 350 mm, hl. 350 mm</t>
  </si>
  <si>
    <t>-1810256052</t>
  </si>
  <si>
    <t>https://podminky.urs.cz/item/CS_URS_2022_02/184004311</t>
  </si>
  <si>
    <t>40</t>
  </si>
  <si>
    <t>vlastní_3</t>
  </si>
  <si>
    <t>délka 2 m, tloušťka 8 cm</t>
  </si>
  <si>
    <t>-1098607740</t>
  </si>
  <si>
    <t>39</t>
  </si>
  <si>
    <t>184004512</t>
  </si>
  <si>
    <t>Výsadba sazenic bez vykopání jamek a bez donesení hlíny stromů nebo keřů s kořenovým balem v rašelinocelulozových kelímcích do jamky o průměru 250 mm, hl. 250 mm, o průměru kelímku přes 110 do 150 mm</t>
  </si>
  <si>
    <t>1904777129</t>
  </si>
  <si>
    <t>https://podminky.urs.cz/item/CS_URS_2022_02/184004512</t>
  </si>
  <si>
    <t>184215112</t>
  </si>
  <si>
    <t>Ukotvení dřeviny kůly jedním kůlem, délky přes 1 do 2 m</t>
  </si>
  <si>
    <t>258950956</t>
  </si>
  <si>
    <t>https://podminky.urs.cz/item/CS_URS_2022_02/184215112</t>
  </si>
  <si>
    <t>55</t>
  </si>
  <si>
    <t>Vlastní_4</t>
  </si>
  <si>
    <t>Plastová chránička stromu, 120 cm</t>
  </si>
  <si>
    <t>-387064241</t>
  </si>
  <si>
    <t>12</t>
  </si>
  <si>
    <t>Vlastní_5</t>
  </si>
  <si>
    <t>herbicidy - totální Roundup Klasik                   bal. 1 l</t>
  </si>
  <si>
    <t>litr</t>
  </si>
  <si>
    <t>1670353098</t>
  </si>
  <si>
    <t>57</t>
  </si>
  <si>
    <t>Vlastní_6</t>
  </si>
  <si>
    <t>herbicidy - totální Dominator                            bal. 1 l</t>
  </si>
  <si>
    <t>-1597640603</t>
  </si>
  <si>
    <t>60</t>
  </si>
  <si>
    <t>184813134</t>
  </si>
  <si>
    <t>Ochrana dřevin před okusem zvěří chemicky nátěrem, v rovině nebo ve svahu do 1:5 listnatých, výšky přes 70 cm</t>
  </si>
  <si>
    <t>100 kus</t>
  </si>
  <si>
    <t>633213471</t>
  </si>
  <si>
    <t>https://podminky.urs.cz/item/CS_URS_2022_02/184813134</t>
  </si>
  <si>
    <t>61</t>
  </si>
  <si>
    <t>Vlastní_7</t>
  </si>
  <si>
    <t>Přípravek proti okusuLentacol</t>
  </si>
  <si>
    <t>-163369733</t>
  </si>
  <si>
    <t>67</t>
  </si>
  <si>
    <t>184813511</t>
  </si>
  <si>
    <t>Chemické odplevelení půdy před založením kultury, trávníku nebo zpevněných ploch ručně o jakékoli výměře postřikem na široko v rovině nebo na svahu do 1:5</t>
  </si>
  <si>
    <t>-1645545130</t>
  </si>
  <si>
    <t>https://podminky.urs.cz/item/CS_URS_2022_02/184813511</t>
  </si>
  <si>
    <t>68</t>
  </si>
  <si>
    <t>184813541</t>
  </si>
  <si>
    <t>Chemické odplevelení po založení kultury ručně postřikem hnízdově v rovině nebo na svahu do 1:5</t>
  </si>
  <si>
    <t>-639718798</t>
  </si>
  <si>
    <t>https://podminky.urs.cz/item/CS_URS_2022_02/184813541</t>
  </si>
  <si>
    <t>13</t>
  </si>
  <si>
    <t>184911421</t>
  </si>
  <si>
    <t>Mulčování vysazených rostlin mulčovací kůrou, tl. do 100 mm v rovině nebo na svahu do 1:5</t>
  </si>
  <si>
    <t>573312215</t>
  </si>
  <si>
    <t>https://podminky.urs.cz/item/CS_URS_2022_02/184911421</t>
  </si>
  <si>
    <t>69</t>
  </si>
  <si>
    <t>10391100</t>
  </si>
  <si>
    <t>kůra mulčovací VL</t>
  </si>
  <si>
    <t>m3</t>
  </si>
  <si>
    <t>2067806798</t>
  </si>
  <si>
    <t>185804312</t>
  </si>
  <si>
    <t>Zalití rostlin vodou plochy záhonů jednotlivě přes 20 m2</t>
  </si>
  <si>
    <t>-1522144710</t>
  </si>
  <si>
    <t>https://podminky.urs.cz/item/CS_URS_2022_02/185804312</t>
  </si>
  <si>
    <t>Svislé a kompletní konstrukce</t>
  </si>
  <si>
    <t>16</t>
  </si>
  <si>
    <t>Vlastní_8</t>
  </si>
  <si>
    <t>tyč odkorněná délka 200 cm,tloušťka 10 cm</t>
  </si>
  <si>
    <t>-183663760</t>
  </si>
  <si>
    <t>58</t>
  </si>
  <si>
    <t>Vlastní_9</t>
  </si>
  <si>
    <t>Oplocení - tyč na vzpěry, 1,2 m, průměr 8 cm</t>
  </si>
  <si>
    <t>1345635305</t>
  </si>
  <si>
    <t>59</t>
  </si>
  <si>
    <t>Vlastní_10</t>
  </si>
  <si>
    <t>Oplocení - kolík k uzemění - 50 cm, průměr 5 cm</t>
  </si>
  <si>
    <t>-1328762801</t>
  </si>
  <si>
    <t>18</t>
  </si>
  <si>
    <t>348951250</t>
  </si>
  <si>
    <t>Osazení oplocení lesních kultur včetně dřevěných kůlů průměru do 120 mm, v osové vzdálenosti 3 m (dodávka řeziva ve specifikaci) v oplocení výšky do 1,6 m s drátěným pletivem</t>
  </si>
  <si>
    <t>m</t>
  </si>
  <si>
    <t>1559442886</t>
  </si>
  <si>
    <t>https://podminky.urs.cz/item/CS_URS_2022_02/348951250</t>
  </si>
  <si>
    <t>19</t>
  </si>
  <si>
    <t>Vlastní_11</t>
  </si>
  <si>
    <t>Pletivo lesnické drátěné nopkové, výška 160 cm</t>
  </si>
  <si>
    <t>-1070167495</t>
  </si>
  <si>
    <t>P</t>
  </si>
  <si>
    <t>Poznámka k položce:
Pro případné napnutí pletiva středovým napínacím drátem je tento nutné dokoupit</t>
  </si>
  <si>
    <t>23</t>
  </si>
  <si>
    <t>Vlastní_12</t>
  </si>
  <si>
    <t>Lípa srdčitá (Tilia cordata), 140 cm, bal.</t>
  </si>
  <si>
    <t>-1775867161</t>
  </si>
  <si>
    <t>48</t>
  </si>
  <si>
    <t>Vlastní 13</t>
  </si>
  <si>
    <t>Třešeň ptačí (Prunus avium), 140 cm, bal</t>
  </si>
  <si>
    <t>-1730964880</t>
  </si>
  <si>
    <t>49</t>
  </si>
  <si>
    <t>Vlastní_14</t>
  </si>
  <si>
    <t>Kalina tušalaj (Viburnu lantana), 50 cm, bal</t>
  </si>
  <si>
    <t>-1907124726</t>
  </si>
  <si>
    <t>50</t>
  </si>
  <si>
    <t>Vlastní_15</t>
  </si>
  <si>
    <t>Brslenbradavičnatý (Eonymus verrucosus), 50 cm, bal</t>
  </si>
  <si>
    <t>13431230</t>
  </si>
  <si>
    <t>51</t>
  </si>
  <si>
    <t>Vlastní_16</t>
  </si>
  <si>
    <t>Ptačí zob obecný (Ligustrum vulgare), 50 cm, bal.</t>
  </si>
  <si>
    <t>-556370461</t>
  </si>
  <si>
    <t>52</t>
  </si>
  <si>
    <t>Vlastní_17</t>
  </si>
  <si>
    <t>Řešetlák počistivý (Rhamnus cathartica), 50 cm, bal</t>
  </si>
  <si>
    <t>-330616510</t>
  </si>
  <si>
    <t>53</t>
  </si>
  <si>
    <t>Vlastní_18</t>
  </si>
  <si>
    <t>Růže šípková (Rosa canina), 50 cm, bal.</t>
  </si>
  <si>
    <t>1514809792</t>
  </si>
  <si>
    <t>54</t>
  </si>
  <si>
    <t>Vlastní_19</t>
  </si>
  <si>
    <t>Svída krvavá (Cornus sanqunea), 50 cm, bal.</t>
  </si>
  <si>
    <t>-1440571989</t>
  </si>
  <si>
    <t>42</t>
  </si>
  <si>
    <t>Vlastní_20</t>
  </si>
  <si>
    <t>Javor babyka (Acer campestre), 140 cm, bal</t>
  </si>
  <si>
    <t>401179078</t>
  </si>
  <si>
    <t>43</t>
  </si>
  <si>
    <t>Vlastní_21</t>
  </si>
  <si>
    <t>Dub zimní (Quercus petraea) 140 cm, bal</t>
  </si>
  <si>
    <t>-1355035030</t>
  </si>
  <si>
    <t>46</t>
  </si>
  <si>
    <t>Vlastní_22</t>
  </si>
  <si>
    <t xml:space="preserve"> Bříza bělokorá /Betula pendula/ 140 cm, bal</t>
  </si>
  <si>
    <t>-241803975</t>
  </si>
  <si>
    <t>45</t>
  </si>
  <si>
    <t>Vlastní_23</t>
  </si>
  <si>
    <t xml:space="preserve"> Habr obecný /Carpinus betulus/ 140 cm, bal</t>
  </si>
  <si>
    <t>-715631463</t>
  </si>
  <si>
    <t>47</t>
  </si>
  <si>
    <t>Jeřáb břek (Sorbus torminalis), 140 cm, bal</t>
  </si>
  <si>
    <t>1686567332</t>
  </si>
  <si>
    <t>Ostatní konstrukce a práce, bourání</t>
  </si>
  <si>
    <t>998</t>
  </si>
  <si>
    <t>Přesun hmot</t>
  </si>
  <si>
    <t>65</t>
  </si>
  <si>
    <t>998231311</t>
  </si>
  <si>
    <t>Přesun hmot pro sadovnické a krajinářské úpravy - strojně dopravní vzdálenost do 5000 m</t>
  </si>
  <si>
    <t>t</t>
  </si>
  <si>
    <t>1007744898</t>
  </si>
  <si>
    <t>https://podminky.urs.cz/item/CS_URS_2022_02/998231311</t>
  </si>
  <si>
    <t>SO 02 - TEO 2 - výsadba</t>
  </si>
  <si>
    <t>41</t>
  </si>
  <si>
    <t>-538306471</t>
  </si>
  <si>
    <t>-947697461</t>
  </si>
  <si>
    <t>871566051</t>
  </si>
  <si>
    <t>1618517072</t>
  </si>
  <si>
    <t>-979726561</t>
  </si>
  <si>
    <t>1443063595</t>
  </si>
  <si>
    <t>-928389188</t>
  </si>
  <si>
    <t>1252319982</t>
  </si>
  <si>
    <t>Vlastní_1</t>
  </si>
  <si>
    <t>956972811</t>
  </si>
  <si>
    <t>10</t>
  </si>
  <si>
    <t>652701506</t>
  </si>
  <si>
    <t>11</t>
  </si>
  <si>
    <t>970079664</t>
  </si>
  <si>
    <t>-802975977</t>
  </si>
  <si>
    <t>Vlastní_3</t>
  </si>
  <si>
    <t>-1421708297</t>
  </si>
  <si>
    <t>-1538818775</t>
  </si>
  <si>
    <t>599841208</t>
  </si>
  <si>
    <t>-1397493573</t>
  </si>
  <si>
    <t>-571520472</t>
  </si>
  <si>
    <t>-2050868429</t>
  </si>
  <si>
    <t>358544496</t>
  </si>
  <si>
    <t>20</t>
  </si>
  <si>
    <t>1179822886</t>
  </si>
  <si>
    <t>1414425474</t>
  </si>
  <si>
    <t>22</t>
  </si>
  <si>
    <t>-1555990849</t>
  </si>
  <si>
    <t>-1478411592</t>
  </si>
  <si>
    <t>24</t>
  </si>
  <si>
    <t>-739098192</t>
  </si>
  <si>
    <t>25</t>
  </si>
  <si>
    <t>469751396</t>
  </si>
  <si>
    <t>26</t>
  </si>
  <si>
    <t>120317895</t>
  </si>
  <si>
    <t>27</t>
  </si>
  <si>
    <t>Pletivo lesnické drátěné, nopkové, výška 160 cm</t>
  </si>
  <si>
    <t>-351600575</t>
  </si>
  <si>
    <t>28</t>
  </si>
  <si>
    <t>Lípa srdčitá (Tilia cordata) 140 cm, bal</t>
  </si>
  <si>
    <t>1282997643</t>
  </si>
  <si>
    <t>29</t>
  </si>
  <si>
    <t>1405187658</t>
  </si>
  <si>
    <t>30</t>
  </si>
  <si>
    <t>Vlastní_13</t>
  </si>
  <si>
    <t>614503746</t>
  </si>
  <si>
    <t>31</t>
  </si>
  <si>
    <t>Brslen bradavičnatý (Eonymus verrucosus), 50 cm, bal</t>
  </si>
  <si>
    <t>1886981496</t>
  </si>
  <si>
    <t>32</t>
  </si>
  <si>
    <t>907862056</t>
  </si>
  <si>
    <t>33</t>
  </si>
  <si>
    <t>392929058</t>
  </si>
  <si>
    <t>34</t>
  </si>
  <si>
    <t>-287867111</t>
  </si>
  <si>
    <t>-2007298623</t>
  </si>
  <si>
    <t>-757293525</t>
  </si>
  <si>
    <t>-1444135640</t>
  </si>
  <si>
    <t>38</t>
  </si>
  <si>
    <t>Bříza bělokorá /Betula pendula/ 140 cm, bal</t>
  </si>
  <si>
    <t>118839652</t>
  </si>
  <si>
    <t>Habr obecný /Carpinus betulus/ 140 cm, bal</t>
  </si>
  <si>
    <t>-1186325498</t>
  </si>
  <si>
    <t>-381226744</t>
  </si>
  <si>
    <t>1167317085</t>
  </si>
  <si>
    <t>SO 03 - TEO 3 - výsadba</t>
  </si>
  <si>
    <t>1606571484</t>
  </si>
  <si>
    <t>-194615416</t>
  </si>
  <si>
    <t>1955007960</t>
  </si>
  <si>
    <t>101878247</t>
  </si>
  <si>
    <t>1372218735</t>
  </si>
  <si>
    <t>-1634145571</t>
  </si>
  <si>
    <t>187925646</t>
  </si>
  <si>
    <t>-1247648801</t>
  </si>
  <si>
    <t>-1403626221</t>
  </si>
  <si>
    <t>-750675770</t>
  </si>
  <si>
    <t>1293412879</t>
  </si>
  <si>
    <t>-1455953857</t>
  </si>
  <si>
    <t>14</t>
  </si>
  <si>
    <t>-862397016</t>
  </si>
  <si>
    <t>-600969364</t>
  </si>
  <si>
    <t>991855499</t>
  </si>
  <si>
    <t>44</t>
  </si>
  <si>
    <t>184853511</t>
  </si>
  <si>
    <t>Chemické odplevelení půdy před založením kultury, trávníku nebo zpevněných ploch strojně o výměře jednotlivě přes 20 m2 postřikem na široko v rovině nebo na svahu do 1:5</t>
  </si>
  <si>
    <t>1990429436</t>
  </si>
  <si>
    <t>https://podminky.urs.cz/item/CS_URS_2022_02/184853511</t>
  </si>
  <si>
    <t>1734769221</t>
  </si>
  <si>
    <t>-267392255</t>
  </si>
  <si>
    <t>265170039</t>
  </si>
  <si>
    <t>-851451919</t>
  </si>
  <si>
    <t>-1204478277</t>
  </si>
  <si>
    <t>615281220</t>
  </si>
  <si>
    <t>-24906536</t>
  </si>
  <si>
    <t>pletivo drátěné se čtvercovými oky zapletené drát ocelový pozinkovaný, bal. 15, 25 m oko 50 mm, drát 2 mm, výška 1600 mm</t>
  </si>
  <si>
    <t>365890308</t>
  </si>
  <si>
    <t>1852847453</t>
  </si>
  <si>
    <t>2140763758</t>
  </si>
  <si>
    <t>-2033211152</t>
  </si>
  <si>
    <t>1102464552</t>
  </si>
  <si>
    <t>1155759601</t>
  </si>
  <si>
    <t>-1126159122</t>
  </si>
  <si>
    <t>758415291</t>
  </si>
  <si>
    <t>1450697678</t>
  </si>
  <si>
    <t>1331032950</t>
  </si>
  <si>
    <t>Dub zimní (Quercus petraea) 140 cm , bal</t>
  </si>
  <si>
    <t>1504995312</t>
  </si>
  <si>
    <t>-1821315336</t>
  </si>
  <si>
    <t>Habr obecný /Carpinus betulus/, 140 cm, bal</t>
  </si>
  <si>
    <t>1493236628</t>
  </si>
  <si>
    <t>1231908790</t>
  </si>
  <si>
    <t>-1537574121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</si>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</sst>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3254000" TargetMode="External" /><Relationship Id="rId2" Type="http://schemas.openxmlformats.org/officeDocument/2006/relationships/hyperlink" Target="https://podminky.urs.cz/item/CS_URS_2022_02/030001000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02" TargetMode="External" /><Relationship Id="rId2" Type="http://schemas.openxmlformats.org/officeDocument/2006/relationships/hyperlink" Target="https://podminky.urs.cz/item/CS_URS_2022_02/181451121" TargetMode="External" /><Relationship Id="rId3" Type="http://schemas.openxmlformats.org/officeDocument/2006/relationships/hyperlink" Target="https://podminky.urs.cz/item/CS_URS_2022_02/183101113" TargetMode="External" /><Relationship Id="rId4" Type="http://schemas.openxmlformats.org/officeDocument/2006/relationships/hyperlink" Target="https://podminky.urs.cz/item/CS_URS_2022_02/183101114" TargetMode="External" /><Relationship Id="rId5" Type="http://schemas.openxmlformats.org/officeDocument/2006/relationships/hyperlink" Target="https://podminky.urs.cz/item/CS_URS_2022_02/183111114" TargetMode="External" /><Relationship Id="rId6" Type="http://schemas.openxmlformats.org/officeDocument/2006/relationships/hyperlink" Target="https://podminky.urs.cz/item/CS_URS_2022_02/183551513" TargetMode="External" /><Relationship Id="rId7" Type="http://schemas.openxmlformats.org/officeDocument/2006/relationships/hyperlink" Target="https://podminky.urs.cz/item/CS_URS_2022_02/184004311" TargetMode="External" /><Relationship Id="rId8" Type="http://schemas.openxmlformats.org/officeDocument/2006/relationships/hyperlink" Target="https://podminky.urs.cz/item/CS_URS_2022_02/184004512" TargetMode="External" /><Relationship Id="rId9" Type="http://schemas.openxmlformats.org/officeDocument/2006/relationships/hyperlink" Target="https://podminky.urs.cz/item/CS_URS_2022_02/184215112" TargetMode="External" /><Relationship Id="rId10" Type="http://schemas.openxmlformats.org/officeDocument/2006/relationships/hyperlink" Target="https://podminky.urs.cz/item/CS_URS_2022_02/184813134" TargetMode="External" /><Relationship Id="rId11" Type="http://schemas.openxmlformats.org/officeDocument/2006/relationships/hyperlink" Target="https://podminky.urs.cz/item/CS_URS_2022_02/184813511" TargetMode="External" /><Relationship Id="rId12" Type="http://schemas.openxmlformats.org/officeDocument/2006/relationships/hyperlink" Target="https://podminky.urs.cz/item/CS_URS_2022_02/184813541" TargetMode="External" /><Relationship Id="rId13" Type="http://schemas.openxmlformats.org/officeDocument/2006/relationships/hyperlink" Target="https://podminky.urs.cz/item/CS_URS_2022_02/184911421" TargetMode="External" /><Relationship Id="rId14" Type="http://schemas.openxmlformats.org/officeDocument/2006/relationships/hyperlink" Target="https://podminky.urs.cz/item/CS_URS_2022_02/185804312" TargetMode="External" /><Relationship Id="rId15" Type="http://schemas.openxmlformats.org/officeDocument/2006/relationships/hyperlink" Target="https://podminky.urs.cz/item/CS_URS_2022_02/348951250" TargetMode="External" /><Relationship Id="rId16" Type="http://schemas.openxmlformats.org/officeDocument/2006/relationships/hyperlink" Target="https://podminky.urs.cz/item/CS_URS_2022_02/998231311" TargetMode="External" /><Relationship Id="rId17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02" TargetMode="External" /><Relationship Id="rId2" Type="http://schemas.openxmlformats.org/officeDocument/2006/relationships/hyperlink" Target="https://podminky.urs.cz/item/CS_URS_2022_02/181451121" TargetMode="External" /><Relationship Id="rId3" Type="http://schemas.openxmlformats.org/officeDocument/2006/relationships/hyperlink" Target="https://podminky.urs.cz/item/CS_URS_2022_02/183101113" TargetMode="External" /><Relationship Id="rId4" Type="http://schemas.openxmlformats.org/officeDocument/2006/relationships/hyperlink" Target="https://podminky.urs.cz/item/CS_URS_2022_02/183101114" TargetMode="External" /><Relationship Id="rId5" Type="http://schemas.openxmlformats.org/officeDocument/2006/relationships/hyperlink" Target="https://podminky.urs.cz/item/CS_URS_2022_02/183111114" TargetMode="External" /><Relationship Id="rId6" Type="http://schemas.openxmlformats.org/officeDocument/2006/relationships/hyperlink" Target="https://podminky.urs.cz/item/CS_URS_2022_02/183551513" TargetMode="External" /><Relationship Id="rId7" Type="http://schemas.openxmlformats.org/officeDocument/2006/relationships/hyperlink" Target="https://podminky.urs.cz/item/CS_URS_2022_02/184004311" TargetMode="External" /><Relationship Id="rId8" Type="http://schemas.openxmlformats.org/officeDocument/2006/relationships/hyperlink" Target="https://podminky.urs.cz/item/CS_URS_2022_02/184004512" TargetMode="External" /><Relationship Id="rId9" Type="http://schemas.openxmlformats.org/officeDocument/2006/relationships/hyperlink" Target="https://podminky.urs.cz/item/CS_URS_2022_02/184215112" TargetMode="External" /><Relationship Id="rId10" Type="http://schemas.openxmlformats.org/officeDocument/2006/relationships/hyperlink" Target="https://podminky.urs.cz/item/CS_URS_2022_02/184813134" TargetMode="External" /><Relationship Id="rId11" Type="http://schemas.openxmlformats.org/officeDocument/2006/relationships/hyperlink" Target="https://podminky.urs.cz/item/CS_URS_2022_02/184813511" TargetMode="External" /><Relationship Id="rId12" Type="http://schemas.openxmlformats.org/officeDocument/2006/relationships/hyperlink" Target="https://podminky.urs.cz/item/CS_URS_2022_02/184813541" TargetMode="External" /><Relationship Id="rId13" Type="http://schemas.openxmlformats.org/officeDocument/2006/relationships/hyperlink" Target="https://podminky.urs.cz/item/CS_URS_2022_02/184911421" TargetMode="External" /><Relationship Id="rId14" Type="http://schemas.openxmlformats.org/officeDocument/2006/relationships/hyperlink" Target="https://podminky.urs.cz/item/CS_URS_2022_02/185804312" TargetMode="External" /><Relationship Id="rId15" Type="http://schemas.openxmlformats.org/officeDocument/2006/relationships/hyperlink" Target="https://podminky.urs.cz/item/CS_URS_2022_02/348951250" TargetMode="External" /><Relationship Id="rId16" Type="http://schemas.openxmlformats.org/officeDocument/2006/relationships/hyperlink" Target="https://podminky.urs.cz/item/CS_URS_2022_02/998231311" TargetMode="External" /><Relationship Id="rId1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103202" TargetMode="External" /><Relationship Id="rId2" Type="http://schemas.openxmlformats.org/officeDocument/2006/relationships/hyperlink" Target="https://podminky.urs.cz/item/CS_URS_2022_02/181451121" TargetMode="External" /><Relationship Id="rId3" Type="http://schemas.openxmlformats.org/officeDocument/2006/relationships/hyperlink" Target="https://podminky.urs.cz/item/CS_URS_2022_02/183101113" TargetMode="External" /><Relationship Id="rId4" Type="http://schemas.openxmlformats.org/officeDocument/2006/relationships/hyperlink" Target="https://podminky.urs.cz/item/CS_URS_2022_02/183101114" TargetMode="External" /><Relationship Id="rId5" Type="http://schemas.openxmlformats.org/officeDocument/2006/relationships/hyperlink" Target="https://podminky.urs.cz/item/CS_URS_2022_02/183111114" TargetMode="External" /><Relationship Id="rId6" Type="http://schemas.openxmlformats.org/officeDocument/2006/relationships/hyperlink" Target="https://podminky.urs.cz/item/CS_URS_2022_02/183551513" TargetMode="External" /><Relationship Id="rId7" Type="http://schemas.openxmlformats.org/officeDocument/2006/relationships/hyperlink" Target="https://podminky.urs.cz/item/CS_URS_2022_02/184004311" TargetMode="External" /><Relationship Id="rId8" Type="http://schemas.openxmlformats.org/officeDocument/2006/relationships/hyperlink" Target="https://podminky.urs.cz/item/CS_URS_2022_02/184004512" TargetMode="External" /><Relationship Id="rId9" Type="http://schemas.openxmlformats.org/officeDocument/2006/relationships/hyperlink" Target="https://podminky.urs.cz/item/CS_URS_2022_02/184215112" TargetMode="External" /><Relationship Id="rId10" Type="http://schemas.openxmlformats.org/officeDocument/2006/relationships/hyperlink" Target="https://podminky.urs.cz/item/CS_URS_2022_02/184813541" TargetMode="External" /><Relationship Id="rId11" Type="http://schemas.openxmlformats.org/officeDocument/2006/relationships/hyperlink" Target="https://podminky.urs.cz/item/CS_URS_2022_02/184853511" TargetMode="External" /><Relationship Id="rId12" Type="http://schemas.openxmlformats.org/officeDocument/2006/relationships/hyperlink" Target="https://podminky.urs.cz/item/CS_URS_2022_02/184911421" TargetMode="External" /><Relationship Id="rId13" Type="http://schemas.openxmlformats.org/officeDocument/2006/relationships/hyperlink" Target="https://podminky.urs.cz/item/CS_URS_2022_02/185804312" TargetMode="External" /><Relationship Id="rId14" Type="http://schemas.openxmlformats.org/officeDocument/2006/relationships/hyperlink" Target="https://podminky.urs.cz/item/CS_URS_2022_02/348951250" TargetMode="External" /><Relationship Id="rId15" Type="http://schemas.openxmlformats.org/officeDocument/2006/relationships/hyperlink" Target="https://podminky.urs.cz/item/CS_URS_2022_02/998231311" TargetMode="External" /><Relationship Id="rId1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34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36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37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4" t="s">
        <v>38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40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41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42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43</v>
      </c>
      <c r="E29" s="45"/>
      <c r="F29" s="30" t="s">
        <v>44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45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46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47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48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49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50</v>
      </c>
      <c r="U35" s="52"/>
      <c r="V35" s="52"/>
      <c r="W35" s="52"/>
      <c r="X35" s="54" t="s">
        <v>51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R191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Větrolamy v k.ú. Lužec nad Cidlinou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17. 8. 2022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15.1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ČR SPÚ, pobočka Hradec Králové, Haškova 357/6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31</v>
      </c>
      <c r="AJ49" s="38"/>
      <c r="AK49" s="38"/>
      <c r="AL49" s="38"/>
      <c r="AM49" s="71" t="str">
        <f>IF(E17="","",E17)</f>
        <v xml:space="preserve"> </v>
      </c>
      <c r="AN49" s="62"/>
      <c r="AO49" s="62"/>
      <c r="AP49" s="62"/>
      <c r="AQ49" s="38"/>
      <c r="AR49" s="42"/>
      <c r="AS49" s="72" t="s">
        <v>53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25.65" customHeight="1">
      <c r="A50" s="36"/>
      <c r="B50" s="37"/>
      <c r="C50" s="30" t="s">
        <v>29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33</v>
      </c>
      <c r="AJ50" s="38"/>
      <c r="AK50" s="38"/>
      <c r="AL50" s="38"/>
      <c r="AM50" s="71" t="str">
        <f>IF(E20="","",E20)</f>
        <v>Hanouseks.r.o., Barákova 41, 796 01 Prostějov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54</v>
      </c>
      <c r="D52" s="85"/>
      <c r="E52" s="85"/>
      <c r="F52" s="85"/>
      <c r="G52" s="85"/>
      <c r="H52" s="86"/>
      <c r="I52" s="87" t="s">
        <v>55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56</v>
      </c>
      <c r="AH52" s="85"/>
      <c r="AI52" s="85"/>
      <c r="AJ52" s="85"/>
      <c r="AK52" s="85"/>
      <c r="AL52" s="85"/>
      <c r="AM52" s="85"/>
      <c r="AN52" s="87" t="s">
        <v>57</v>
      </c>
      <c r="AO52" s="85"/>
      <c r="AP52" s="85"/>
      <c r="AQ52" s="89" t="s">
        <v>58</v>
      </c>
      <c r="AR52" s="42"/>
      <c r="AS52" s="90" t="s">
        <v>59</v>
      </c>
      <c r="AT52" s="91" t="s">
        <v>60</v>
      </c>
      <c r="AU52" s="91" t="s">
        <v>61</v>
      </c>
      <c r="AV52" s="91" t="s">
        <v>62</v>
      </c>
      <c r="AW52" s="91" t="s">
        <v>63</v>
      </c>
      <c r="AX52" s="91" t="s">
        <v>64</v>
      </c>
      <c r="AY52" s="91" t="s">
        <v>65</v>
      </c>
      <c r="AZ52" s="91" t="s">
        <v>66</v>
      </c>
      <c r="BA52" s="91" t="s">
        <v>67</v>
      </c>
      <c r="BB52" s="91" t="s">
        <v>68</v>
      </c>
      <c r="BC52" s="91" t="s">
        <v>69</v>
      </c>
      <c r="BD52" s="92" t="s">
        <v>70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71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ROUND(SUM(AG55:AG58),2)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ROUND(SUM(AS55:AS58),2)</f>
        <v>0</v>
      </c>
      <c r="AT54" s="104">
        <f>ROUND(SUM(AV54:AW54),2)</f>
        <v>0</v>
      </c>
      <c r="AU54" s="105">
        <f>ROUND(SUM(AU55:AU58),5)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ROUND(SUM(AZ55:AZ58),2)</f>
        <v>0</v>
      </c>
      <c r="BA54" s="104">
        <f>ROUND(SUM(BA55:BA58),2)</f>
        <v>0</v>
      </c>
      <c r="BB54" s="104">
        <f>ROUND(SUM(BB55:BB58),2)</f>
        <v>0</v>
      </c>
      <c r="BC54" s="104">
        <f>ROUND(SUM(BC55:BC58),2)</f>
        <v>0</v>
      </c>
      <c r="BD54" s="106">
        <f>ROUND(SUM(BD55:BD58),2)</f>
        <v>0</v>
      </c>
      <c r="BE54" s="6"/>
      <c r="BS54" s="107" t="s">
        <v>72</v>
      </c>
      <c r="BT54" s="107" t="s">
        <v>73</v>
      </c>
      <c r="BU54" s="108" t="s">
        <v>74</v>
      </c>
      <c r="BV54" s="107" t="s">
        <v>75</v>
      </c>
      <c r="BW54" s="107" t="s">
        <v>5</v>
      </c>
      <c r="BX54" s="107" t="s">
        <v>76</v>
      </c>
      <c r="CL54" s="107" t="s">
        <v>19</v>
      </c>
    </row>
    <row r="55" spans="1:91" s="7" customFormat="1" ht="16.5" customHeight="1">
      <c r="A55" s="109" t="s">
        <v>77</v>
      </c>
      <c r="B55" s="110"/>
      <c r="C55" s="111"/>
      <c r="D55" s="112" t="s">
        <v>78</v>
      </c>
      <c r="E55" s="112"/>
      <c r="F55" s="112"/>
      <c r="G55" s="112"/>
      <c r="H55" s="112"/>
      <c r="I55" s="113"/>
      <c r="J55" s="112" t="s">
        <v>79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'VON - vedlejší a ostatní ...'!J30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80</v>
      </c>
      <c r="AR55" s="116"/>
      <c r="AS55" s="117">
        <v>0</v>
      </c>
      <c r="AT55" s="118">
        <f>ROUND(SUM(AV55:AW55),2)</f>
        <v>0</v>
      </c>
      <c r="AU55" s="119">
        <f>'VON - vedlejší a ostatní ...'!P84</f>
        <v>0</v>
      </c>
      <c r="AV55" s="118">
        <f>'VON - vedlejší a ostatní ...'!J33</f>
        <v>0</v>
      </c>
      <c r="AW55" s="118">
        <f>'VON - vedlejší a ostatní ...'!J34</f>
        <v>0</v>
      </c>
      <c r="AX55" s="118">
        <f>'VON - vedlejší a ostatní ...'!J35</f>
        <v>0</v>
      </c>
      <c r="AY55" s="118">
        <f>'VON - vedlejší a ostatní ...'!J36</f>
        <v>0</v>
      </c>
      <c r="AZ55" s="118">
        <f>'VON - vedlejší a ostatní ...'!F33</f>
        <v>0</v>
      </c>
      <c r="BA55" s="118">
        <f>'VON - vedlejší a ostatní ...'!F34</f>
        <v>0</v>
      </c>
      <c r="BB55" s="118">
        <f>'VON - vedlejší a ostatní ...'!F35</f>
        <v>0</v>
      </c>
      <c r="BC55" s="118">
        <f>'VON - vedlejší a ostatní ...'!F36</f>
        <v>0</v>
      </c>
      <c r="BD55" s="120">
        <f>'VON - vedlejší a ostatní ...'!F37</f>
        <v>0</v>
      </c>
      <c r="BE55" s="7"/>
      <c r="BT55" s="121" t="s">
        <v>81</v>
      </c>
      <c r="BV55" s="121" t="s">
        <v>75</v>
      </c>
      <c r="BW55" s="121" t="s">
        <v>82</v>
      </c>
      <c r="BX55" s="121" t="s">
        <v>5</v>
      </c>
      <c r="CL55" s="121" t="s">
        <v>19</v>
      </c>
      <c r="CM55" s="121" t="s">
        <v>83</v>
      </c>
    </row>
    <row r="56" spans="1:91" s="7" customFormat="1" ht="16.5" customHeight="1">
      <c r="A56" s="109" t="s">
        <v>77</v>
      </c>
      <c r="B56" s="110"/>
      <c r="C56" s="111"/>
      <c r="D56" s="112" t="s">
        <v>84</v>
      </c>
      <c r="E56" s="112"/>
      <c r="F56" s="112"/>
      <c r="G56" s="112"/>
      <c r="H56" s="112"/>
      <c r="I56" s="113"/>
      <c r="J56" s="112" t="s">
        <v>85</v>
      </c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4">
        <f>'SO 01 - TEO 1 - výsadba'!J30</f>
        <v>0</v>
      </c>
      <c r="AH56" s="113"/>
      <c r="AI56" s="113"/>
      <c r="AJ56" s="113"/>
      <c r="AK56" s="113"/>
      <c r="AL56" s="113"/>
      <c r="AM56" s="113"/>
      <c r="AN56" s="114">
        <f>SUM(AG56,AT56)</f>
        <v>0</v>
      </c>
      <c r="AO56" s="113"/>
      <c r="AP56" s="113"/>
      <c r="AQ56" s="115" t="s">
        <v>80</v>
      </c>
      <c r="AR56" s="116"/>
      <c r="AS56" s="117">
        <v>0</v>
      </c>
      <c r="AT56" s="118">
        <f>ROUND(SUM(AV56:AW56),2)</f>
        <v>0</v>
      </c>
      <c r="AU56" s="119">
        <f>'SO 01 - TEO 1 - výsadba'!P84</f>
        <v>0</v>
      </c>
      <c r="AV56" s="118">
        <f>'SO 01 - TEO 1 - výsadba'!J33</f>
        <v>0</v>
      </c>
      <c r="AW56" s="118">
        <f>'SO 01 - TEO 1 - výsadba'!J34</f>
        <v>0</v>
      </c>
      <c r="AX56" s="118">
        <f>'SO 01 - TEO 1 - výsadba'!J35</f>
        <v>0</v>
      </c>
      <c r="AY56" s="118">
        <f>'SO 01 - TEO 1 - výsadba'!J36</f>
        <v>0</v>
      </c>
      <c r="AZ56" s="118">
        <f>'SO 01 - TEO 1 - výsadba'!F33</f>
        <v>0</v>
      </c>
      <c r="BA56" s="118">
        <f>'SO 01 - TEO 1 - výsadba'!F34</f>
        <v>0</v>
      </c>
      <c r="BB56" s="118">
        <f>'SO 01 - TEO 1 - výsadba'!F35</f>
        <v>0</v>
      </c>
      <c r="BC56" s="118">
        <f>'SO 01 - TEO 1 - výsadba'!F36</f>
        <v>0</v>
      </c>
      <c r="BD56" s="120">
        <f>'SO 01 - TEO 1 - výsadba'!F37</f>
        <v>0</v>
      </c>
      <c r="BE56" s="7"/>
      <c r="BT56" s="121" t="s">
        <v>81</v>
      </c>
      <c r="BV56" s="121" t="s">
        <v>75</v>
      </c>
      <c r="BW56" s="121" t="s">
        <v>86</v>
      </c>
      <c r="BX56" s="121" t="s">
        <v>5</v>
      </c>
      <c r="CL56" s="121" t="s">
        <v>19</v>
      </c>
      <c r="CM56" s="121" t="s">
        <v>83</v>
      </c>
    </row>
    <row r="57" spans="1:91" s="7" customFormat="1" ht="16.5" customHeight="1">
      <c r="A57" s="109" t="s">
        <v>77</v>
      </c>
      <c r="B57" s="110"/>
      <c r="C57" s="111"/>
      <c r="D57" s="112" t="s">
        <v>87</v>
      </c>
      <c r="E57" s="112"/>
      <c r="F57" s="112"/>
      <c r="G57" s="112"/>
      <c r="H57" s="112"/>
      <c r="I57" s="113"/>
      <c r="J57" s="112" t="s">
        <v>88</v>
      </c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4">
        <f>'SO 02 - TEO 2 - výsadba'!J30</f>
        <v>0</v>
      </c>
      <c r="AH57" s="113"/>
      <c r="AI57" s="113"/>
      <c r="AJ57" s="113"/>
      <c r="AK57" s="113"/>
      <c r="AL57" s="113"/>
      <c r="AM57" s="113"/>
      <c r="AN57" s="114">
        <f>SUM(AG57,AT57)</f>
        <v>0</v>
      </c>
      <c r="AO57" s="113"/>
      <c r="AP57" s="113"/>
      <c r="AQ57" s="115" t="s">
        <v>80</v>
      </c>
      <c r="AR57" s="116"/>
      <c r="AS57" s="117">
        <v>0</v>
      </c>
      <c r="AT57" s="118">
        <f>ROUND(SUM(AV57:AW57),2)</f>
        <v>0</v>
      </c>
      <c r="AU57" s="119">
        <f>'SO 02 - TEO 2 - výsadba'!P84</f>
        <v>0</v>
      </c>
      <c r="AV57" s="118">
        <f>'SO 02 - TEO 2 - výsadba'!J33</f>
        <v>0</v>
      </c>
      <c r="AW57" s="118">
        <f>'SO 02 - TEO 2 - výsadba'!J34</f>
        <v>0</v>
      </c>
      <c r="AX57" s="118">
        <f>'SO 02 - TEO 2 - výsadba'!J35</f>
        <v>0</v>
      </c>
      <c r="AY57" s="118">
        <f>'SO 02 - TEO 2 - výsadba'!J36</f>
        <v>0</v>
      </c>
      <c r="AZ57" s="118">
        <f>'SO 02 - TEO 2 - výsadba'!F33</f>
        <v>0</v>
      </c>
      <c r="BA57" s="118">
        <f>'SO 02 - TEO 2 - výsadba'!F34</f>
        <v>0</v>
      </c>
      <c r="BB57" s="118">
        <f>'SO 02 - TEO 2 - výsadba'!F35</f>
        <v>0</v>
      </c>
      <c r="BC57" s="118">
        <f>'SO 02 - TEO 2 - výsadba'!F36</f>
        <v>0</v>
      </c>
      <c r="BD57" s="120">
        <f>'SO 02 - TEO 2 - výsadba'!F37</f>
        <v>0</v>
      </c>
      <c r="BE57" s="7"/>
      <c r="BT57" s="121" t="s">
        <v>81</v>
      </c>
      <c r="BV57" s="121" t="s">
        <v>75</v>
      </c>
      <c r="BW57" s="121" t="s">
        <v>89</v>
      </c>
      <c r="BX57" s="121" t="s">
        <v>5</v>
      </c>
      <c r="CL57" s="121" t="s">
        <v>19</v>
      </c>
      <c r="CM57" s="121" t="s">
        <v>83</v>
      </c>
    </row>
    <row r="58" spans="1:91" s="7" customFormat="1" ht="16.5" customHeight="1">
      <c r="A58" s="109" t="s">
        <v>77</v>
      </c>
      <c r="B58" s="110"/>
      <c r="C58" s="111"/>
      <c r="D58" s="112" t="s">
        <v>90</v>
      </c>
      <c r="E58" s="112"/>
      <c r="F58" s="112"/>
      <c r="G58" s="112"/>
      <c r="H58" s="112"/>
      <c r="I58" s="113"/>
      <c r="J58" s="112" t="s">
        <v>91</v>
      </c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4">
        <f>'SO 03 - TEO 3 - výsadba'!J30</f>
        <v>0</v>
      </c>
      <c r="AH58" s="113"/>
      <c r="AI58" s="113"/>
      <c r="AJ58" s="113"/>
      <c r="AK58" s="113"/>
      <c r="AL58" s="113"/>
      <c r="AM58" s="113"/>
      <c r="AN58" s="114">
        <f>SUM(AG58,AT58)</f>
        <v>0</v>
      </c>
      <c r="AO58" s="113"/>
      <c r="AP58" s="113"/>
      <c r="AQ58" s="115" t="s">
        <v>80</v>
      </c>
      <c r="AR58" s="116"/>
      <c r="AS58" s="122">
        <v>0</v>
      </c>
      <c r="AT58" s="123">
        <f>ROUND(SUM(AV58:AW58),2)</f>
        <v>0</v>
      </c>
      <c r="AU58" s="124">
        <f>'SO 03 - TEO 3 - výsadba'!P84</f>
        <v>0</v>
      </c>
      <c r="AV58" s="123">
        <f>'SO 03 - TEO 3 - výsadba'!J33</f>
        <v>0</v>
      </c>
      <c r="AW58" s="123">
        <f>'SO 03 - TEO 3 - výsadba'!J34</f>
        <v>0</v>
      </c>
      <c r="AX58" s="123">
        <f>'SO 03 - TEO 3 - výsadba'!J35</f>
        <v>0</v>
      </c>
      <c r="AY58" s="123">
        <f>'SO 03 - TEO 3 - výsadba'!J36</f>
        <v>0</v>
      </c>
      <c r="AZ58" s="123">
        <f>'SO 03 - TEO 3 - výsadba'!F33</f>
        <v>0</v>
      </c>
      <c r="BA58" s="123">
        <f>'SO 03 - TEO 3 - výsadba'!F34</f>
        <v>0</v>
      </c>
      <c r="BB58" s="123">
        <f>'SO 03 - TEO 3 - výsadba'!F35</f>
        <v>0</v>
      </c>
      <c r="BC58" s="123">
        <f>'SO 03 - TEO 3 - výsadba'!F36</f>
        <v>0</v>
      </c>
      <c r="BD58" s="125">
        <f>'SO 03 - TEO 3 - výsadba'!F37</f>
        <v>0</v>
      </c>
      <c r="BE58" s="7"/>
      <c r="BT58" s="121" t="s">
        <v>81</v>
      </c>
      <c r="BV58" s="121" t="s">
        <v>75</v>
      </c>
      <c r="BW58" s="121" t="s">
        <v>92</v>
      </c>
      <c r="BX58" s="121" t="s">
        <v>5</v>
      </c>
      <c r="CL58" s="121" t="s">
        <v>19</v>
      </c>
      <c r="CM58" s="121" t="s">
        <v>83</v>
      </c>
    </row>
    <row r="59" spans="1:57" s="2" customFormat="1" ht="30" customHeight="1">
      <c r="A59" s="36"/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42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s="2" customFormat="1" ht="6.95" customHeight="1">
      <c r="A60" s="36"/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42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</sheetData>
  <sheetProtection password="CC35" sheet="1" objects="1" scenarios="1" formatColumns="0" formatRows="0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VON - vedlejší a ostatní ...'!C2" display="/"/>
    <hyperlink ref="A56" location="'SO 01 - TEO 1 - výsadba'!C2" display="/"/>
    <hyperlink ref="A57" location="'SO 02 - TEO 2 - výsadba'!C2" display="/"/>
    <hyperlink ref="A58" location="'SO 03 - TEO 3 - výsadb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82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83</v>
      </c>
    </row>
    <row r="4" spans="2:46" s="1" customFormat="1" ht="24.95" customHeight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Větrolamy v k.ú. Lužec nad Cidlinou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95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17. 8. 2022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">
        <v>19</v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">
        <v>27</v>
      </c>
      <c r="F15" s="36"/>
      <c r="G15" s="36"/>
      <c r="H15" s="36"/>
      <c r="I15" s="130" t="s">
        <v>28</v>
      </c>
      <c r="J15" s="134" t="s">
        <v>19</v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29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28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31</v>
      </c>
      <c r="E20" s="36"/>
      <c r="F20" s="36"/>
      <c r="G20" s="36"/>
      <c r="H20" s="36"/>
      <c r="I20" s="130" t="s">
        <v>26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 xml:space="preserve"> </v>
      </c>
      <c r="F21" s="36"/>
      <c r="G21" s="36"/>
      <c r="H21" s="36"/>
      <c r="I21" s="130" t="s">
        <v>28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33</v>
      </c>
      <c r="E23" s="36"/>
      <c r="F23" s="36"/>
      <c r="G23" s="36"/>
      <c r="H23" s="36"/>
      <c r="I23" s="130" t="s">
        <v>26</v>
      </c>
      <c r="J23" s="134" t="s">
        <v>34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">
        <v>35</v>
      </c>
      <c r="F24" s="36"/>
      <c r="G24" s="36"/>
      <c r="H24" s="36"/>
      <c r="I24" s="130" t="s">
        <v>28</v>
      </c>
      <c r="J24" s="134" t="s">
        <v>36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37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39</v>
      </c>
      <c r="E30" s="36"/>
      <c r="F30" s="36"/>
      <c r="G30" s="36"/>
      <c r="H30" s="36"/>
      <c r="I30" s="36"/>
      <c r="J30" s="142">
        <f>ROUND(J84,2)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41</v>
      </c>
      <c r="G32" s="36"/>
      <c r="H32" s="36"/>
      <c r="I32" s="143" t="s">
        <v>40</v>
      </c>
      <c r="J32" s="143" t="s">
        <v>42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43</v>
      </c>
      <c r="E33" s="130" t="s">
        <v>44</v>
      </c>
      <c r="F33" s="145">
        <f>ROUND((SUM(BE84:BE100)),2)</f>
        <v>0</v>
      </c>
      <c r="G33" s="36"/>
      <c r="H33" s="36"/>
      <c r="I33" s="146">
        <v>0.21</v>
      </c>
      <c r="J33" s="145">
        <f>ROUND(((SUM(BE84:BE100))*I33),2)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45</v>
      </c>
      <c r="F34" s="145">
        <f>ROUND((SUM(BF84:BF100)),2)</f>
        <v>0</v>
      </c>
      <c r="G34" s="36"/>
      <c r="H34" s="36"/>
      <c r="I34" s="146">
        <v>0.15</v>
      </c>
      <c r="J34" s="145">
        <f>ROUND(((SUM(BF84:BF100))*I34),2)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46</v>
      </c>
      <c r="F35" s="145">
        <f>ROUND((SUM(BG84:BG100)),2)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47</v>
      </c>
      <c r="F36" s="145">
        <f>ROUND((SUM(BH84:BH100)),2)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48</v>
      </c>
      <c r="F37" s="145">
        <f>ROUND((SUM(BI84:BI100)),2)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49</v>
      </c>
      <c r="E39" s="149"/>
      <c r="F39" s="149"/>
      <c r="G39" s="150" t="s">
        <v>50</v>
      </c>
      <c r="H39" s="151" t="s">
        <v>51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Větrolamy v k.ú. Lužec nad Cidlinou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VON - vedlejší a ostatní náklady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 xml:space="preserve"> </v>
      </c>
      <c r="G52" s="38"/>
      <c r="H52" s="38"/>
      <c r="I52" s="30" t="s">
        <v>23</v>
      </c>
      <c r="J52" s="70" t="str">
        <f>IF(J12="","",J12)</f>
        <v>17. 8. 2022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>ČR SPÚ, pobočka Hradec Králové, Haškova 357/6</v>
      </c>
      <c r="G54" s="38"/>
      <c r="H54" s="38"/>
      <c r="I54" s="30" t="s">
        <v>31</v>
      </c>
      <c r="J54" s="34" t="str">
        <f>E21</f>
        <v xml:space="preserve"> 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40.0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33</v>
      </c>
      <c r="J55" s="34" t="str">
        <f>E24</f>
        <v>Hanouseks.r.o., Barákova 41, 796 01 Prostějov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71</v>
      </c>
      <c r="D59" s="38"/>
      <c r="E59" s="38"/>
      <c r="F59" s="38"/>
      <c r="G59" s="38"/>
      <c r="H59" s="38"/>
      <c r="I59" s="38"/>
      <c r="J59" s="100">
        <f>J84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>
      <c r="A60" s="9"/>
      <c r="B60" s="163"/>
      <c r="C60" s="164"/>
      <c r="D60" s="165" t="s">
        <v>100</v>
      </c>
      <c r="E60" s="166"/>
      <c r="F60" s="166"/>
      <c r="G60" s="166"/>
      <c r="H60" s="166"/>
      <c r="I60" s="166"/>
      <c r="J60" s="167">
        <f>J85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101</v>
      </c>
      <c r="E61" s="172"/>
      <c r="F61" s="172"/>
      <c r="G61" s="172"/>
      <c r="H61" s="172"/>
      <c r="I61" s="172"/>
      <c r="J61" s="173">
        <f>J86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3"/>
      <c r="C62" s="164"/>
      <c r="D62" s="165" t="s">
        <v>102</v>
      </c>
      <c r="E62" s="166"/>
      <c r="F62" s="166"/>
      <c r="G62" s="166"/>
      <c r="H62" s="166"/>
      <c r="I62" s="166"/>
      <c r="J62" s="167">
        <f>J91</f>
        <v>0</v>
      </c>
      <c r="K62" s="164"/>
      <c r="L62" s="168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9"/>
      <c r="C63" s="170"/>
      <c r="D63" s="171" t="s">
        <v>103</v>
      </c>
      <c r="E63" s="172"/>
      <c r="F63" s="172"/>
      <c r="G63" s="172"/>
      <c r="H63" s="172"/>
      <c r="I63" s="172"/>
      <c r="J63" s="173">
        <f>J92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104</v>
      </c>
      <c r="E64" s="172"/>
      <c r="F64" s="172"/>
      <c r="G64" s="172"/>
      <c r="H64" s="172"/>
      <c r="I64" s="172"/>
      <c r="J64" s="173">
        <f>J98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3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1" t="s">
        <v>105</v>
      </c>
      <c r="D71" s="38"/>
      <c r="E71" s="38"/>
      <c r="F71" s="38"/>
      <c r="G71" s="38"/>
      <c r="H71" s="38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158" t="str">
        <f>E7</f>
        <v>Větrolamy v k.ú. Lužec nad Cidlinou</v>
      </c>
      <c r="F74" s="30"/>
      <c r="G74" s="30"/>
      <c r="H74" s="30"/>
      <c r="I74" s="38"/>
      <c r="J74" s="38"/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94</v>
      </c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67" t="str">
        <f>E9</f>
        <v>VON - vedlejší a ostatní náklady</v>
      </c>
      <c r="F76" s="38"/>
      <c r="G76" s="38"/>
      <c r="H76" s="38"/>
      <c r="I76" s="38"/>
      <c r="J76" s="38"/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21</v>
      </c>
      <c r="D78" s="38"/>
      <c r="E78" s="38"/>
      <c r="F78" s="25" t="str">
        <f>F12</f>
        <v xml:space="preserve"> </v>
      </c>
      <c r="G78" s="38"/>
      <c r="H78" s="38"/>
      <c r="I78" s="30" t="s">
        <v>23</v>
      </c>
      <c r="J78" s="70" t="str">
        <f>IF(J12="","",J12)</f>
        <v>17. 8. 2022</v>
      </c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0" t="s">
        <v>25</v>
      </c>
      <c r="D80" s="38"/>
      <c r="E80" s="38"/>
      <c r="F80" s="25" t="str">
        <f>E15</f>
        <v>ČR SPÚ, pobočka Hradec Králové, Haškova 357/6</v>
      </c>
      <c r="G80" s="38"/>
      <c r="H80" s="38"/>
      <c r="I80" s="30" t="s">
        <v>31</v>
      </c>
      <c r="J80" s="34" t="str">
        <f>E21</f>
        <v xml:space="preserve"> </v>
      </c>
      <c r="K80" s="38"/>
      <c r="L80" s="13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05" customHeight="1">
      <c r="A81" s="36"/>
      <c r="B81" s="37"/>
      <c r="C81" s="30" t="s">
        <v>29</v>
      </c>
      <c r="D81" s="38"/>
      <c r="E81" s="38"/>
      <c r="F81" s="25" t="str">
        <f>IF(E18="","",E18)</f>
        <v>Vyplň údaj</v>
      </c>
      <c r="G81" s="38"/>
      <c r="H81" s="38"/>
      <c r="I81" s="30" t="s">
        <v>33</v>
      </c>
      <c r="J81" s="34" t="str">
        <f>E24</f>
        <v>Hanouseks.r.o., Barákova 41, 796 01 Prostějov</v>
      </c>
      <c r="K81" s="38"/>
      <c r="L81" s="13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3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75"/>
      <c r="B83" s="176"/>
      <c r="C83" s="177" t="s">
        <v>106</v>
      </c>
      <c r="D83" s="178" t="s">
        <v>58</v>
      </c>
      <c r="E83" s="178" t="s">
        <v>54</v>
      </c>
      <c r="F83" s="178" t="s">
        <v>55</v>
      </c>
      <c r="G83" s="178" t="s">
        <v>107</v>
      </c>
      <c r="H83" s="178" t="s">
        <v>108</v>
      </c>
      <c r="I83" s="178" t="s">
        <v>109</v>
      </c>
      <c r="J83" s="178" t="s">
        <v>98</v>
      </c>
      <c r="K83" s="179" t="s">
        <v>110</v>
      </c>
      <c r="L83" s="180"/>
      <c r="M83" s="90" t="s">
        <v>19</v>
      </c>
      <c r="N83" s="91" t="s">
        <v>43</v>
      </c>
      <c r="O83" s="91" t="s">
        <v>111</v>
      </c>
      <c r="P83" s="91" t="s">
        <v>112</v>
      </c>
      <c r="Q83" s="91" t="s">
        <v>113</v>
      </c>
      <c r="R83" s="91" t="s">
        <v>114</v>
      </c>
      <c r="S83" s="91" t="s">
        <v>115</v>
      </c>
      <c r="T83" s="92" t="s">
        <v>116</v>
      </c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63" s="2" customFormat="1" ht="22.8" customHeight="1">
      <c r="A84" s="36"/>
      <c r="B84" s="37"/>
      <c r="C84" s="97" t="s">
        <v>117</v>
      </c>
      <c r="D84" s="38"/>
      <c r="E84" s="38"/>
      <c r="F84" s="38"/>
      <c r="G84" s="38"/>
      <c r="H84" s="38"/>
      <c r="I84" s="38"/>
      <c r="J84" s="181">
        <f>BK84</f>
        <v>0</v>
      </c>
      <c r="K84" s="38"/>
      <c r="L84" s="42"/>
      <c r="M84" s="93"/>
      <c r="N84" s="182"/>
      <c r="O84" s="94"/>
      <c r="P84" s="183">
        <f>P85+P91</f>
        <v>0</v>
      </c>
      <c r="Q84" s="94"/>
      <c r="R84" s="183">
        <f>R85+R91</f>
        <v>0.0189</v>
      </c>
      <c r="S84" s="94"/>
      <c r="T84" s="184">
        <f>T85+T91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5" t="s">
        <v>72</v>
      </c>
      <c r="AU84" s="15" t="s">
        <v>99</v>
      </c>
      <c r="BK84" s="185">
        <f>BK85+BK91</f>
        <v>0</v>
      </c>
    </row>
    <row r="85" spans="1:63" s="12" customFormat="1" ht="25.9" customHeight="1">
      <c r="A85" s="12"/>
      <c r="B85" s="186"/>
      <c r="C85" s="187"/>
      <c r="D85" s="188" t="s">
        <v>72</v>
      </c>
      <c r="E85" s="189" t="s">
        <v>118</v>
      </c>
      <c r="F85" s="189" t="s">
        <v>119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</f>
        <v>0</v>
      </c>
      <c r="Q85" s="194"/>
      <c r="R85" s="195">
        <f>R86</f>
        <v>0.0189</v>
      </c>
      <c r="S85" s="194"/>
      <c r="T85" s="196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7" t="s">
        <v>81</v>
      </c>
      <c r="AT85" s="198" t="s">
        <v>72</v>
      </c>
      <c r="AU85" s="198" t="s">
        <v>73</v>
      </c>
      <c r="AY85" s="197" t="s">
        <v>120</v>
      </c>
      <c r="BK85" s="199">
        <f>BK86</f>
        <v>0</v>
      </c>
    </row>
    <row r="86" spans="1:63" s="12" customFormat="1" ht="22.8" customHeight="1">
      <c r="A86" s="12"/>
      <c r="B86" s="186"/>
      <c r="C86" s="187"/>
      <c r="D86" s="188" t="s">
        <v>72</v>
      </c>
      <c r="E86" s="200" t="s">
        <v>81</v>
      </c>
      <c r="F86" s="200" t="s">
        <v>121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SUM(P87:P90)</f>
        <v>0</v>
      </c>
      <c r="Q86" s="194"/>
      <c r="R86" s="195">
        <f>SUM(R87:R90)</f>
        <v>0.0189</v>
      </c>
      <c r="S86" s="194"/>
      <c r="T86" s="196">
        <f>SUM(T87:T90)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7" t="s">
        <v>81</v>
      </c>
      <c r="AT86" s="198" t="s">
        <v>72</v>
      </c>
      <c r="AU86" s="198" t="s">
        <v>81</v>
      </c>
      <c r="AY86" s="197" t="s">
        <v>120</v>
      </c>
      <c r="BK86" s="199">
        <f>SUM(BK87:BK90)</f>
        <v>0</v>
      </c>
    </row>
    <row r="87" spans="1:65" s="2" customFormat="1" ht="16.5" customHeight="1">
      <c r="A87" s="36"/>
      <c r="B87" s="37"/>
      <c r="C87" s="202" t="s">
        <v>122</v>
      </c>
      <c r="D87" s="202" t="s">
        <v>123</v>
      </c>
      <c r="E87" s="203" t="s">
        <v>124</v>
      </c>
      <c r="F87" s="204" t="s">
        <v>125</v>
      </c>
      <c r="G87" s="205" t="s">
        <v>126</v>
      </c>
      <c r="H87" s="206">
        <v>2</v>
      </c>
      <c r="I87" s="207"/>
      <c r="J87" s="208">
        <f>ROUND(I87*H87,2)</f>
        <v>0</v>
      </c>
      <c r="K87" s="204" t="s">
        <v>19</v>
      </c>
      <c r="L87" s="209"/>
      <c r="M87" s="210" t="s">
        <v>19</v>
      </c>
      <c r="N87" s="211" t="s">
        <v>44</v>
      </c>
      <c r="O87" s="82"/>
      <c r="P87" s="212">
        <f>O87*H87</f>
        <v>0</v>
      </c>
      <c r="Q87" s="212">
        <v>0.0036</v>
      </c>
      <c r="R87" s="212">
        <f>Q87*H87</f>
        <v>0.0072</v>
      </c>
      <c r="S87" s="212">
        <v>0</v>
      </c>
      <c r="T87" s="213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14" t="s">
        <v>127</v>
      </c>
      <c r="AT87" s="214" t="s">
        <v>123</v>
      </c>
      <c r="AU87" s="214" t="s">
        <v>83</v>
      </c>
      <c r="AY87" s="15" t="s">
        <v>120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5" t="s">
        <v>81</v>
      </c>
      <c r="BK87" s="215">
        <f>ROUND(I87*H87,2)</f>
        <v>0</v>
      </c>
      <c r="BL87" s="15" t="s">
        <v>128</v>
      </c>
      <c r="BM87" s="214" t="s">
        <v>129</v>
      </c>
    </row>
    <row r="88" spans="1:65" s="2" customFormat="1" ht="16.5" customHeight="1">
      <c r="A88" s="36"/>
      <c r="B88" s="37"/>
      <c r="C88" s="202" t="s">
        <v>130</v>
      </c>
      <c r="D88" s="202" t="s">
        <v>123</v>
      </c>
      <c r="E88" s="203" t="s">
        <v>131</v>
      </c>
      <c r="F88" s="204" t="s">
        <v>132</v>
      </c>
      <c r="G88" s="205" t="s">
        <v>126</v>
      </c>
      <c r="H88" s="206">
        <v>2</v>
      </c>
      <c r="I88" s="207"/>
      <c r="J88" s="208">
        <f>ROUND(I88*H88,2)</f>
        <v>0</v>
      </c>
      <c r="K88" s="204" t="s">
        <v>133</v>
      </c>
      <c r="L88" s="209"/>
      <c r="M88" s="210" t="s">
        <v>19</v>
      </c>
      <c r="N88" s="211" t="s">
        <v>44</v>
      </c>
      <c r="O88" s="82"/>
      <c r="P88" s="212">
        <f>O88*H88</f>
        <v>0</v>
      </c>
      <c r="Q88" s="212">
        <v>0.0025</v>
      </c>
      <c r="R88" s="212">
        <f>Q88*H88</f>
        <v>0.005</v>
      </c>
      <c r="S88" s="212">
        <v>0</v>
      </c>
      <c r="T88" s="213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14" t="s">
        <v>127</v>
      </c>
      <c r="AT88" s="214" t="s">
        <v>123</v>
      </c>
      <c r="AU88" s="214" t="s">
        <v>83</v>
      </c>
      <c r="AY88" s="15" t="s">
        <v>120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81</v>
      </c>
      <c r="BK88" s="215">
        <f>ROUND(I88*H88,2)</f>
        <v>0</v>
      </c>
      <c r="BL88" s="15" t="s">
        <v>128</v>
      </c>
      <c r="BM88" s="214" t="s">
        <v>134</v>
      </c>
    </row>
    <row r="89" spans="1:65" s="2" customFormat="1" ht="16.5" customHeight="1">
      <c r="A89" s="36"/>
      <c r="B89" s="37"/>
      <c r="C89" s="202" t="s">
        <v>127</v>
      </c>
      <c r="D89" s="202" t="s">
        <v>123</v>
      </c>
      <c r="E89" s="203" t="s">
        <v>135</v>
      </c>
      <c r="F89" s="204" t="s">
        <v>136</v>
      </c>
      <c r="G89" s="205" t="s">
        <v>126</v>
      </c>
      <c r="H89" s="206">
        <v>2</v>
      </c>
      <c r="I89" s="207"/>
      <c r="J89" s="208">
        <f>ROUND(I89*H89,2)</f>
        <v>0</v>
      </c>
      <c r="K89" s="204" t="s">
        <v>133</v>
      </c>
      <c r="L89" s="209"/>
      <c r="M89" s="210" t="s">
        <v>19</v>
      </c>
      <c r="N89" s="211" t="s">
        <v>44</v>
      </c>
      <c r="O89" s="82"/>
      <c r="P89" s="212">
        <f>O89*H89</f>
        <v>0</v>
      </c>
      <c r="Q89" s="212">
        <v>0.003</v>
      </c>
      <c r="R89" s="212">
        <f>Q89*H89</f>
        <v>0.006</v>
      </c>
      <c r="S89" s="212">
        <v>0</v>
      </c>
      <c r="T89" s="213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14" t="s">
        <v>127</v>
      </c>
      <c r="AT89" s="214" t="s">
        <v>123</v>
      </c>
      <c r="AU89" s="214" t="s">
        <v>83</v>
      </c>
      <c r="AY89" s="15" t="s">
        <v>120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5" t="s">
        <v>81</v>
      </c>
      <c r="BK89" s="215">
        <f>ROUND(I89*H89,2)</f>
        <v>0</v>
      </c>
      <c r="BL89" s="15" t="s">
        <v>128</v>
      </c>
      <c r="BM89" s="214" t="s">
        <v>137</v>
      </c>
    </row>
    <row r="90" spans="1:65" s="2" customFormat="1" ht="16.5" customHeight="1">
      <c r="A90" s="36"/>
      <c r="B90" s="37"/>
      <c r="C90" s="202" t="s">
        <v>138</v>
      </c>
      <c r="D90" s="202" t="s">
        <v>123</v>
      </c>
      <c r="E90" s="203" t="s">
        <v>139</v>
      </c>
      <c r="F90" s="204" t="s">
        <v>140</v>
      </c>
      <c r="G90" s="205" t="s">
        <v>126</v>
      </c>
      <c r="H90" s="206">
        <v>2</v>
      </c>
      <c r="I90" s="207"/>
      <c r="J90" s="208">
        <f>ROUND(I90*H90,2)</f>
        <v>0</v>
      </c>
      <c r="K90" s="204" t="s">
        <v>133</v>
      </c>
      <c r="L90" s="209"/>
      <c r="M90" s="210" t="s">
        <v>19</v>
      </c>
      <c r="N90" s="211" t="s">
        <v>44</v>
      </c>
      <c r="O90" s="82"/>
      <c r="P90" s="212">
        <f>O90*H90</f>
        <v>0</v>
      </c>
      <c r="Q90" s="212">
        <v>0.00035</v>
      </c>
      <c r="R90" s="212">
        <f>Q90*H90</f>
        <v>0.0007</v>
      </c>
      <c r="S90" s="212">
        <v>0</v>
      </c>
      <c r="T90" s="213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14" t="s">
        <v>127</v>
      </c>
      <c r="AT90" s="214" t="s">
        <v>123</v>
      </c>
      <c r="AU90" s="214" t="s">
        <v>83</v>
      </c>
      <c r="AY90" s="15" t="s">
        <v>120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5" t="s">
        <v>81</v>
      </c>
      <c r="BK90" s="215">
        <f>ROUND(I90*H90,2)</f>
        <v>0</v>
      </c>
      <c r="BL90" s="15" t="s">
        <v>128</v>
      </c>
      <c r="BM90" s="214" t="s">
        <v>141</v>
      </c>
    </row>
    <row r="91" spans="1:63" s="12" customFormat="1" ht="25.9" customHeight="1">
      <c r="A91" s="12"/>
      <c r="B91" s="186"/>
      <c r="C91" s="187"/>
      <c r="D91" s="188" t="s">
        <v>72</v>
      </c>
      <c r="E91" s="189" t="s">
        <v>142</v>
      </c>
      <c r="F91" s="189" t="s">
        <v>143</v>
      </c>
      <c r="G91" s="187"/>
      <c r="H91" s="187"/>
      <c r="I91" s="190"/>
      <c r="J91" s="191">
        <f>BK91</f>
        <v>0</v>
      </c>
      <c r="K91" s="187"/>
      <c r="L91" s="192"/>
      <c r="M91" s="193"/>
      <c r="N91" s="194"/>
      <c r="O91" s="194"/>
      <c r="P91" s="195">
        <f>P92+P98</f>
        <v>0</v>
      </c>
      <c r="Q91" s="194"/>
      <c r="R91" s="195">
        <f>R92+R98</f>
        <v>0</v>
      </c>
      <c r="S91" s="194"/>
      <c r="T91" s="196">
        <f>T92+T98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7" t="s">
        <v>144</v>
      </c>
      <c r="AT91" s="198" t="s">
        <v>72</v>
      </c>
      <c r="AU91" s="198" t="s">
        <v>73</v>
      </c>
      <c r="AY91" s="197" t="s">
        <v>120</v>
      </c>
      <c r="BK91" s="199">
        <f>BK92+BK98</f>
        <v>0</v>
      </c>
    </row>
    <row r="92" spans="1:63" s="12" customFormat="1" ht="22.8" customHeight="1">
      <c r="A92" s="12"/>
      <c r="B92" s="186"/>
      <c r="C92" s="187"/>
      <c r="D92" s="188" t="s">
        <v>72</v>
      </c>
      <c r="E92" s="200" t="s">
        <v>145</v>
      </c>
      <c r="F92" s="200" t="s">
        <v>146</v>
      </c>
      <c r="G92" s="187"/>
      <c r="H92" s="187"/>
      <c r="I92" s="190"/>
      <c r="J92" s="201">
        <f>BK92</f>
        <v>0</v>
      </c>
      <c r="K92" s="187"/>
      <c r="L92" s="192"/>
      <c r="M92" s="193"/>
      <c r="N92" s="194"/>
      <c r="O92" s="194"/>
      <c r="P92" s="195">
        <f>SUM(P93:P97)</f>
        <v>0</v>
      </c>
      <c r="Q92" s="194"/>
      <c r="R92" s="195">
        <f>SUM(R93:R97)</f>
        <v>0</v>
      </c>
      <c r="S92" s="194"/>
      <c r="T92" s="196">
        <f>SUM(T93:T97)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7" t="s">
        <v>144</v>
      </c>
      <c r="AT92" s="198" t="s">
        <v>72</v>
      </c>
      <c r="AU92" s="198" t="s">
        <v>81</v>
      </c>
      <c r="AY92" s="197" t="s">
        <v>120</v>
      </c>
      <c r="BK92" s="199">
        <f>SUM(BK93:BK97)</f>
        <v>0</v>
      </c>
    </row>
    <row r="93" spans="1:65" s="2" customFormat="1" ht="16.5" customHeight="1">
      <c r="A93" s="36"/>
      <c r="B93" s="37"/>
      <c r="C93" s="216" t="s">
        <v>144</v>
      </c>
      <c r="D93" s="216" t="s">
        <v>147</v>
      </c>
      <c r="E93" s="217" t="s">
        <v>148</v>
      </c>
      <c r="F93" s="218" t="s">
        <v>149</v>
      </c>
      <c r="G93" s="219" t="s">
        <v>126</v>
      </c>
      <c r="H93" s="220">
        <v>1</v>
      </c>
      <c r="I93" s="221"/>
      <c r="J93" s="222">
        <f>ROUND(I93*H93,2)</f>
        <v>0</v>
      </c>
      <c r="K93" s="218" t="s">
        <v>133</v>
      </c>
      <c r="L93" s="42"/>
      <c r="M93" s="223" t="s">
        <v>19</v>
      </c>
      <c r="N93" s="224" t="s">
        <v>44</v>
      </c>
      <c r="O93" s="82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14" t="s">
        <v>150</v>
      </c>
      <c r="AT93" s="214" t="s">
        <v>147</v>
      </c>
      <c r="AU93" s="214" t="s">
        <v>83</v>
      </c>
      <c r="AY93" s="15" t="s">
        <v>120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5" t="s">
        <v>81</v>
      </c>
      <c r="BK93" s="215">
        <f>ROUND(I93*H93,2)</f>
        <v>0</v>
      </c>
      <c r="BL93" s="15" t="s">
        <v>150</v>
      </c>
      <c r="BM93" s="214" t="s">
        <v>151</v>
      </c>
    </row>
    <row r="94" spans="1:47" s="2" customFormat="1" ht="12">
      <c r="A94" s="36"/>
      <c r="B94" s="37"/>
      <c r="C94" s="38"/>
      <c r="D94" s="225" t="s">
        <v>152</v>
      </c>
      <c r="E94" s="38"/>
      <c r="F94" s="226" t="s">
        <v>153</v>
      </c>
      <c r="G94" s="38"/>
      <c r="H94" s="38"/>
      <c r="I94" s="227"/>
      <c r="J94" s="38"/>
      <c r="K94" s="38"/>
      <c r="L94" s="42"/>
      <c r="M94" s="228"/>
      <c r="N94" s="229"/>
      <c r="O94" s="82"/>
      <c r="P94" s="82"/>
      <c r="Q94" s="82"/>
      <c r="R94" s="82"/>
      <c r="S94" s="82"/>
      <c r="T94" s="83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5" t="s">
        <v>152</v>
      </c>
      <c r="AU94" s="15" t="s">
        <v>83</v>
      </c>
    </row>
    <row r="95" spans="1:65" s="2" customFormat="1" ht="16.5" customHeight="1">
      <c r="A95" s="36"/>
      <c r="B95" s="37"/>
      <c r="C95" s="216" t="s">
        <v>81</v>
      </c>
      <c r="D95" s="216" t="s">
        <v>147</v>
      </c>
      <c r="E95" s="217" t="s">
        <v>154</v>
      </c>
      <c r="F95" s="218" t="s">
        <v>155</v>
      </c>
      <c r="G95" s="219" t="s">
        <v>156</v>
      </c>
      <c r="H95" s="220">
        <v>13.44</v>
      </c>
      <c r="I95" s="221"/>
      <c r="J95" s="222">
        <f>ROUND(I95*H95,2)</f>
        <v>0</v>
      </c>
      <c r="K95" s="218" t="s">
        <v>19</v>
      </c>
      <c r="L95" s="42"/>
      <c r="M95" s="223" t="s">
        <v>19</v>
      </c>
      <c r="N95" s="224" t="s">
        <v>44</v>
      </c>
      <c r="O95" s="82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14" t="s">
        <v>150</v>
      </c>
      <c r="AT95" s="214" t="s">
        <v>147</v>
      </c>
      <c r="AU95" s="214" t="s">
        <v>83</v>
      </c>
      <c r="AY95" s="15" t="s">
        <v>120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5" t="s">
        <v>81</v>
      </c>
      <c r="BK95" s="215">
        <f>ROUND(I95*H95,2)</f>
        <v>0</v>
      </c>
      <c r="BL95" s="15" t="s">
        <v>150</v>
      </c>
      <c r="BM95" s="214" t="s">
        <v>157</v>
      </c>
    </row>
    <row r="96" spans="1:65" s="2" customFormat="1" ht="16.5" customHeight="1">
      <c r="A96" s="36"/>
      <c r="B96" s="37"/>
      <c r="C96" s="216" t="s">
        <v>83</v>
      </c>
      <c r="D96" s="216" t="s">
        <v>147</v>
      </c>
      <c r="E96" s="217" t="s">
        <v>158</v>
      </c>
      <c r="F96" s="218" t="s">
        <v>159</v>
      </c>
      <c r="G96" s="219" t="s">
        <v>156</v>
      </c>
      <c r="H96" s="220">
        <v>8.4</v>
      </c>
      <c r="I96" s="221"/>
      <c r="J96" s="222">
        <f>ROUND(I96*H96,2)</f>
        <v>0</v>
      </c>
      <c r="K96" s="218" t="s">
        <v>19</v>
      </c>
      <c r="L96" s="42"/>
      <c r="M96" s="223" t="s">
        <v>19</v>
      </c>
      <c r="N96" s="224" t="s">
        <v>44</v>
      </c>
      <c r="O96" s="82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14" t="s">
        <v>150</v>
      </c>
      <c r="AT96" s="214" t="s">
        <v>147</v>
      </c>
      <c r="AU96" s="214" t="s">
        <v>83</v>
      </c>
      <c r="AY96" s="15" t="s">
        <v>120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81</v>
      </c>
      <c r="BK96" s="215">
        <f>ROUND(I96*H96,2)</f>
        <v>0</v>
      </c>
      <c r="BL96" s="15" t="s">
        <v>150</v>
      </c>
      <c r="BM96" s="214" t="s">
        <v>160</v>
      </c>
    </row>
    <row r="97" spans="1:65" s="2" customFormat="1" ht="16.5" customHeight="1">
      <c r="A97" s="36"/>
      <c r="B97" s="37"/>
      <c r="C97" s="216" t="s">
        <v>161</v>
      </c>
      <c r="D97" s="216" t="s">
        <v>147</v>
      </c>
      <c r="E97" s="217" t="s">
        <v>162</v>
      </c>
      <c r="F97" s="218" t="s">
        <v>159</v>
      </c>
      <c r="G97" s="219" t="s">
        <v>156</v>
      </c>
      <c r="H97" s="220">
        <v>2.09</v>
      </c>
      <c r="I97" s="221"/>
      <c r="J97" s="222">
        <f>ROUND(I97*H97,2)</f>
        <v>0</v>
      </c>
      <c r="K97" s="218" t="s">
        <v>19</v>
      </c>
      <c r="L97" s="42"/>
      <c r="M97" s="223" t="s">
        <v>19</v>
      </c>
      <c r="N97" s="224" t="s">
        <v>44</v>
      </c>
      <c r="O97" s="82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14" t="s">
        <v>150</v>
      </c>
      <c r="AT97" s="214" t="s">
        <v>147</v>
      </c>
      <c r="AU97" s="214" t="s">
        <v>83</v>
      </c>
      <c r="AY97" s="15" t="s">
        <v>120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5" t="s">
        <v>81</v>
      </c>
      <c r="BK97" s="215">
        <f>ROUND(I97*H97,2)</f>
        <v>0</v>
      </c>
      <c r="BL97" s="15" t="s">
        <v>150</v>
      </c>
      <c r="BM97" s="214" t="s">
        <v>163</v>
      </c>
    </row>
    <row r="98" spans="1:63" s="12" customFormat="1" ht="22.8" customHeight="1">
      <c r="A98" s="12"/>
      <c r="B98" s="186"/>
      <c r="C98" s="187"/>
      <c r="D98" s="188" t="s">
        <v>72</v>
      </c>
      <c r="E98" s="200" t="s">
        <v>164</v>
      </c>
      <c r="F98" s="200" t="s">
        <v>165</v>
      </c>
      <c r="G98" s="187"/>
      <c r="H98" s="187"/>
      <c r="I98" s="190"/>
      <c r="J98" s="201">
        <f>BK98</f>
        <v>0</v>
      </c>
      <c r="K98" s="187"/>
      <c r="L98" s="192"/>
      <c r="M98" s="193"/>
      <c r="N98" s="194"/>
      <c r="O98" s="194"/>
      <c r="P98" s="195">
        <f>SUM(P99:P100)</f>
        <v>0</v>
      </c>
      <c r="Q98" s="194"/>
      <c r="R98" s="195">
        <f>SUM(R99:R100)</f>
        <v>0</v>
      </c>
      <c r="S98" s="194"/>
      <c r="T98" s="196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97" t="s">
        <v>144</v>
      </c>
      <c r="AT98" s="198" t="s">
        <v>72</v>
      </c>
      <c r="AU98" s="198" t="s">
        <v>81</v>
      </c>
      <c r="AY98" s="197" t="s">
        <v>120</v>
      </c>
      <c r="BK98" s="199">
        <f>SUM(BK99:BK100)</f>
        <v>0</v>
      </c>
    </row>
    <row r="99" spans="1:65" s="2" customFormat="1" ht="16.5" customHeight="1">
      <c r="A99" s="36"/>
      <c r="B99" s="37"/>
      <c r="C99" s="216" t="s">
        <v>128</v>
      </c>
      <c r="D99" s="216" t="s">
        <v>147</v>
      </c>
      <c r="E99" s="217" t="s">
        <v>166</v>
      </c>
      <c r="F99" s="218" t="s">
        <v>165</v>
      </c>
      <c r="G99" s="219" t="s">
        <v>126</v>
      </c>
      <c r="H99" s="220">
        <v>1</v>
      </c>
      <c r="I99" s="221"/>
      <c r="J99" s="222">
        <f>ROUND(I99*H99,2)</f>
        <v>0</v>
      </c>
      <c r="K99" s="218" t="s">
        <v>133</v>
      </c>
      <c r="L99" s="42"/>
      <c r="M99" s="223" t="s">
        <v>19</v>
      </c>
      <c r="N99" s="224" t="s">
        <v>44</v>
      </c>
      <c r="O99" s="82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14" t="s">
        <v>150</v>
      </c>
      <c r="AT99" s="214" t="s">
        <v>147</v>
      </c>
      <c r="AU99" s="214" t="s">
        <v>83</v>
      </c>
      <c r="AY99" s="15" t="s">
        <v>120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5" t="s">
        <v>81</v>
      </c>
      <c r="BK99" s="215">
        <f>ROUND(I99*H99,2)</f>
        <v>0</v>
      </c>
      <c r="BL99" s="15" t="s">
        <v>150</v>
      </c>
      <c r="BM99" s="214" t="s">
        <v>167</v>
      </c>
    </row>
    <row r="100" spans="1:47" s="2" customFormat="1" ht="12">
      <c r="A100" s="36"/>
      <c r="B100" s="37"/>
      <c r="C100" s="38"/>
      <c r="D100" s="225" t="s">
        <v>152</v>
      </c>
      <c r="E100" s="38"/>
      <c r="F100" s="226" t="s">
        <v>168</v>
      </c>
      <c r="G100" s="38"/>
      <c r="H100" s="38"/>
      <c r="I100" s="227"/>
      <c r="J100" s="38"/>
      <c r="K100" s="38"/>
      <c r="L100" s="42"/>
      <c r="M100" s="230"/>
      <c r="N100" s="231"/>
      <c r="O100" s="232"/>
      <c r="P100" s="232"/>
      <c r="Q100" s="232"/>
      <c r="R100" s="232"/>
      <c r="S100" s="232"/>
      <c r="T100" s="233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5" t="s">
        <v>152</v>
      </c>
      <c r="AU100" s="15" t="s">
        <v>83</v>
      </c>
    </row>
    <row r="101" spans="1:31" s="2" customFormat="1" ht="6.95" customHeight="1">
      <c r="A101" s="36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42"/>
      <c r="M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</sheetData>
  <sheetProtection password="CC35" sheet="1" objects="1" scenarios="1" formatColumns="0" formatRows="0" autoFilter="0"/>
  <autoFilter ref="C83:K100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4" r:id="rId1" display="https://podminky.urs.cz/item/CS_URS_2022_02/013254000"/>
    <hyperlink ref="F100" r:id="rId2" display="https://podminky.urs.cz/item/CS_URS_2022_02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86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83</v>
      </c>
    </row>
    <row r="4" spans="2:46" s="1" customFormat="1" ht="24.95" customHeight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Větrolamy v k.ú. Lužec nad Cidlinou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169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17. 8. 2022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">
        <v>19</v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">
        <v>27</v>
      </c>
      <c r="F15" s="36"/>
      <c r="G15" s="36"/>
      <c r="H15" s="36"/>
      <c r="I15" s="130" t="s">
        <v>28</v>
      </c>
      <c r="J15" s="134" t="s">
        <v>19</v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29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28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31</v>
      </c>
      <c r="E20" s="36"/>
      <c r="F20" s="36"/>
      <c r="G20" s="36"/>
      <c r="H20" s="36"/>
      <c r="I20" s="130" t="s">
        <v>26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 xml:space="preserve"> </v>
      </c>
      <c r="F21" s="36"/>
      <c r="G21" s="36"/>
      <c r="H21" s="36"/>
      <c r="I21" s="130" t="s">
        <v>28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33</v>
      </c>
      <c r="E23" s="36"/>
      <c r="F23" s="36"/>
      <c r="G23" s="36"/>
      <c r="H23" s="36"/>
      <c r="I23" s="130" t="s">
        <v>26</v>
      </c>
      <c r="J23" s="134" t="s">
        <v>34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">
        <v>35</v>
      </c>
      <c r="F24" s="36"/>
      <c r="G24" s="36"/>
      <c r="H24" s="36"/>
      <c r="I24" s="130" t="s">
        <v>28</v>
      </c>
      <c r="J24" s="134" t="s">
        <v>36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37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39</v>
      </c>
      <c r="E30" s="36"/>
      <c r="F30" s="36"/>
      <c r="G30" s="36"/>
      <c r="H30" s="36"/>
      <c r="I30" s="36"/>
      <c r="J30" s="142">
        <f>ROUND(J84,2)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41</v>
      </c>
      <c r="G32" s="36"/>
      <c r="H32" s="36"/>
      <c r="I32" s="143" t="s">
        <v>40</v>
      </c>
      <c r="J32" s="143" t="s">
        <v>42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43</v>
      </c>
      <c r="E33" s="130" t="s">
        <v>44</v>
      </c>
      <c r="F33" s="145">
        <f>ROUND((SUM(BE84:BE147)),2)</f>
        <v>0</v>
      </c>
      <c r="G33" s="36"/>
      <c r="H33" s="36"/>
      <c r="I33" s="146">
        <v>0.21</v>
      </c>
      <c r="J33" s="145">
        <f>ROUND(((SUM(BE84:BE147))*I33),2)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45</v>
      </c>
      <c r="F34" s="145">
        <f>ROUND((SUM(BF84:BF147)),2)</f>
        <v>0</v>
      </c>
      <c r="G34" s="36"/>
      <c r="H34" s="36"/>
      <c r="I34" s="146">
        <v>0.15</v>
      </c>
      <c r="J34" s="145">
        <f>ROUND(((SUM(BF84:BF147))*I34),2)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46</v>
      </c>
      <c r="F35" s="145">
        <f>ROUND((SUM(BG84:BG147)),2)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47</v>
      </c>
      <c r="F36" s="145">
        <f>ROUND((SUM(BH84:BH147)),2)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48</v>
      </c>
      <c r="F37" s="145">
        <f>ROUND((SUM(BI84:BI147)),2)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49</v>
      </c>
      <c r="E39" s="149"/>
      <c r="F39" s="149"/>
      <c r="G39" s="150" t="s">
        <v>50</v>
      </c>
      <c r="H39" s="151" t="s">
        <v>51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Větrolamy v k.ú. Lužec nad Cidlinou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SO 01 - TEO 1 - výsadba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 xml:space="preserve"> </v>
      </c>
      <c r="G52" s="38"/>
      <c r="H52" s="38"/>
      <c r="I52" s="30" t="s">
        <v>23</v>
      </c>
      <c r="J52" s="70" t="str">
        <f>IF(J12="","",J12)</f>
        <v>17. 8. 2022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>ČR SPÚ, pobočka Hradec Králové, Haškova 357/6</v>
      </c>
      <c r="G54" s="38"/>
      <c r="H54" s="38"/>
      <c r="I54" s="30" t="s">
        <v>31</v>
      </c>
      <c r="J54" s="34" t="str">
        <f>E21</f>
        <v xml:space="preserve"> 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40.0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33</v>
      </c>
      <c r="J55" s="34" t="str">
        <f>E24</f>
        <v>Hanouseks.r.o., Barákova 41, 796 01 Prostějov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71</v>
      </c>
      <c r="D59" s="38"/>
      <c r="E59" s="38"/>
      <c r="F59" s="38"/>
      <c r="G59" s="38"/>
      <c r="H59" s="38"/>
      <c r="I59" s="38"/>
      <c r="J59" s="100">
        <f>J84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>
      <c r="A60" s="9"/>
      <c r="B60" s="163"/>
      <c r="C60" s="164"/>
      <c r="D60" s="165" t="s">
        <v>100</v>
      </c>
      <c r="E60" s="166"/>
      <c r="F60" s="166"/>
      <c r="G60" s="166"/>
      <c r="H60" s="166"/>
      <c r="I60" s="166"/>
      <c r="J60" s="167">
        <f>J85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101</v>
      </c>
      <c r="E61" s="172"/>
      <c r="F61" s="172"/>
      <c r="G61" s="172"/>
      <c r="H61" s="172"/>
      <c r="I61" s="172"/>
      <c r="J61" s="173">
        <f>J86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170</v>
      </c>
      <c r="E62" s="172"/>
      <c r="F62" s="172"/>
      <c r="G62" s="172"/>
      <c r="H62" s="172"/>
      <c r="I62" s="172"/>
      <c r="J62" s="173">
        <f>J123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171</v>
      </c>
      <c r="E63" s="172"/>
      <c r="F63" s="172"/>
      <c r="G63" s="172"/>
      <c r="H63" s="172"/>
      <c r="I63" s="172"/>
      <c r="J63" s="173">
        <f>J144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172</v>
      </c>
      <c r="E64" s="172"/>
      <c r="F64" s="172"/>
      <c r="G64" s="172"/>
      <c r="H64" s="172"/>
      <c r="I64" s="172"/>
      <c r="J64" s="173">
        <f>J145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3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1" t="s">
        <v>105</v>
      </c>
      <c r="D71" s="38"/>
      <c r="E71" s="38"/>
      <c r="F71" s="38"/>
      <c r="G71" s="38"/>
      <c r="H71" s="38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158" t="str">
        <f>E7</f>
        <v>Větrolamy v k.ú. Lužec nad Cidlinou</v>
      </c>
      <c r="F74" s="30"/>
      <c r="G74" s="30"/>
      <c r="H74" s="30"/>
      <c r="I74" s="38"/>
      <c r="J74" s="38"/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94</v>
      </c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67" t="str">
        <f>E9</f>
        <v>SO 01 - TEO 1 - výsadba</v>
      </c>
      <c r="F76" s="38"/>
      <c r="G76" s="38"/>
      <c r="H76" s="38"/>
      <c r="I76" s="38"/>
      <c r="J76" s="38"/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21</v>
      </c>
      <c r="D78" s="38"/>
      <c r="E78" s="38"/>
      <c r="F78" s="25" t="str">
        <f>F12</f>
        <v xml:space="preserve"> </v>
      </c>
      <c r="G78" s="38"/>
      <c r="H78" s="38"/>
      <c r="I78" s="30" t="s">
        <v>23</v>
      </c>
      <c r="J78" s="70" t="str">
        <f>IF(J12="","",J12)</f>
        <v>17. 8. 2022</v>
      </c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0" t="s">
        <v>25</v>
      </c>
      <c r="D80" s="38"/>
      <c r="E80" s="38"/>
      <c r="F80" s="25" t="str">
        <f>E15</f>
        <v>ČR SPÚ, pobočka Hradec Králové, Haškova 357/6</v>
      </c>
      <c r="G80" s="38"/>
      <c r="H80" s="38"/>
      <c r="I80" s="30" t="s">
        <v>31</v>
      </c>
      <c r="J80" s="34" t="str">
        <f>E21</f>
        <v xml:space="preserve"> </v>
      </c>
      <c r="K80" s="38"/>
      <c r="L80" s="13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05" customHeight="1">
      <c r="A81" s="36"/>
      <c r="B81" s="37"/>
      <c r="C81" s="30" t="s">
        <v>29</v>
      </c>
      <c r="D81" s="38"/>
      <c r="E81" s="38"/>
      <c r="F81" s="25" t="str">
        <f>IF(E18="","",E18)</f>
        <v>Vyplň údaj</v>
      </c>
      <c r="G81" s="38"/>
      <c r="H81" s="38"/>
      <c r="I81" s="30" t="s">
        <v>33</v>
      </c>
      <c r="J81" s="34" t="str">
        <f>E24</f>
        <v>Hanouseks.r.o., Barákova 41, 796 01 Prostějov</v>
      </c>
      <c r="K81" s="38"/>
      <c r="L81" s="13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3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75"/>
      <c r="B83" s="176"/>
      <c r="C83" s="177" t="s">
        <v>106</v>
      </c>
      <c r="D83" s="178" t="s">
        <v>58</v>
      </c>
      <c r="E83" s="178" t="s">
        <v>54</v>
      </c>
      <c r="F83" s="178" t="s">
        <v>55</v>
      </c>
      <c r="G83" s="178" t="s">
        <v>107</v>
      </c>
      <c r="H83" s="178" t="s">
        <v>108</v>
      </c>
      <c r="I83" s="178" t="s">
        <v>109</v>
      </c>
      <c r="J83" s="178" t="s">
        <v>98</v>
      </c>
      <c r="K83" s="179" t="s">
        <v>110</v>
      </c>
      <c r="L83" s="180"/>
      <c r="M83" s="90" t="s">
        <v>19</v>
      </c>
      <c r="N83" s="91" t="s">
        <v>43</v>
      </c>
      <c r="O83" s="91" t="s">
        <v>111</v>
      </c>
      <c r="P83" s="91" t="s">
        <v>112</v>
      </c>
      <c r="Q83" s="91" t="s">
        <v>113</v>
      </c>
      <c r="R83" s="91" t="s">
        <v>114</v>
      </c>
      <c r="S83" s="91" t="s">
        <v>115</v>
      </c>
      <c r="T83" s="92" t="s">
        <v>116</v>
      </c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63" s="2" customFormat="1" ht="22.8" customHeight="1">
      <c r="A84" s="36"/>
      <c r="B84" s="37"/>
      <c r="C84" s="97" t="s">
        <v>117</v>
      </c>
      <c r="D84" s="38"/>
      <c r="E84" s="38"/>
      <c r="F84" s="38"/>
      <c r="G84" s="38"/>
      <c r="H84" s="38"/>
      <c r="I84" s="38"/>
      <c r="J84" s="181">
        <f>BK84</f>
        <v>0</v>
      </c>
      <c r="K84" s="38"/>
      <c r="L84" s="42"/>
      <c r="M84" s="93"/>
      <c r="N84" s="182"/>
      <c r="O84" s="94"/>
      <c r="P84" s="183">
        <f>P85</f>
        <v>0</v>
      </c>
      <c r="Q84" s="94"/>
      <c r="R84" s="183">
        <f>R85</f>
        <v>12.20307</v>
      </c>
      <c r="S84" s="94"/>
      <c r="T84" s="184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5" t="s">
        <v>72</v>
      </c>
      <c r="AU84" s="15" t="s">
        <v>99</v>
      </c>
      <c r="BK84" s="185">
        <f>BK85</f>
        <v>0</v>
      </c>
    </row>
    <row r="85" spans="1:63" s="12" customFormat="1" ht="25.9" customHeight="1">
      <c r="A85" s="12"/>
      <c r="B85" s="186"/>
      <c r="C85" s="187"/>
      <c r="D85" s="188" t="s">
        <v>72</v>
      </c>
      <c r="E85" s="189" t="s">
        <v>118</v>
      </c>
      <c r="F85" s="189" t="s">
        <v>119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P86+P123+P144+P145</f>
        <v>0</v>
      </c>
      <c r="Q85" s="194"/>
      <c r="R85" s="195">
        <f>R86+R123+R144+R145</f>
        <v>12.20307</v>
      </c>
      <c r="S85" s="194"/>
      <c r="T85" s="196">
        <f>T86+T123+T144+T145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7" t="s">
        <v>81</v>
      </c>
      <c r="AT85" s="198" t="s">
        <v>72</v>
      </c>
      <c r="AU85" s="198" t="s">
        <v>73</v>
      </c>
      <c r="AY85" s="197" t="s">
        <v>120</v>
      </c>
      <c r="BK85" s="199">
        <f>BK86+BK123+BK144+BK145</f>
        <v>0</v>
      </c>
    </row>
    <row r="86" spans="1:63" s="12" customFormat="1" ht="22.8" customHeight="1">
      <c r="A86" s="12"/>
      <c r="B86" s="186"/>
      <c r="C86" s="187"/>
      <c r="D86" s="188" t="s">
        <v>72</v>
      </c>
      <c r="E86" s="200" t="s">
        <v>81</v>
      </c>
      <c r="F86" s="200" t="s">
        <v>121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SUM(P87:P122)</f>
        <v>0</v>
      </c>
      <c r="Q86" s="194"/>
      <c r="R86" s="195">
        <f>SUM(R87:R122)</f>
        <v>5.365400000000001</v>
      </c>
      <c r="S86" s="194"/>
      <c r="T86" s="196">
        <f>SUM(T87:T122)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7" t="s">
        <v>81</v>
      </c>
      <c r="AT86" s="198" t="s">
        <v>72</v>
      </c>
      <c r="AU86" s="198" t="s">
        <v>81</v>
      </c>
      <c r="AY86" s="197" t="s">
        <v>120</v>
      </c>
      <c r="BK86" s="199">
        <f>SUM(BK87:BK122)</f>
        <v>0</v>
      </c>
    </row>
    <row r="87" spans="1:65" s="2" customFormat="1" ht="16.5" customHeight="1">
      <c r="A87" s="36"/>
      <c r="B87" s="37"/>
      <c r="C87" s="202" t="s">
        <v>173</v>
      </c>
      <c r="D87" s="202" t="s">
        <v>123</v>
      </c>
      <c r="E87" s="203" t="s">
        <v>174</v>
      </c>
      <c r="F87" s="204" t="s">
        <v>175</v>
      </c>
      <c r="G87" s="205" t="s">
        <v>176</v>
      </c>
      <c r="H87" s="206">
        <v>592</v>
      </c>
      <c r="I87" s="207"/>
      <c r="J87" s="208">
        <f>ROUND(I87*H87,2)</f>
        <v>0</v>
      </c>
      <c r="K87" s="204" t="s">
        <v>19</v>
      </c>
      <c r="L87" s="209"/>
      <c r="M87" s="210" t="s">
        <v>19</v>
      </c>
      <c r="N87" s="211" t="s">
        <v>44</v>
      </c>
      <c r="O87" s="82"/>
      <c r="P87" s="212">
        <f>O87*H87</f>
        <v>0</v>
      </c>
      <c r="Q87" s="212">
        <v>0.0005</v>
      </c>
      <c r="R87" s="212">
        <f>Q87*H87</f>
        <v>0.296</v>
      </c>
      <c r="S87" s="212">
        <v>0</v>
      </c>
      <c r="T87" s="213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14" t="s">
        <v>127</v>
      </c>
      <c r="AT87" s="214" t="s">
        <v>123</v>
      </c>
      <c r="AU87" s="214" t="s">
        <v>83</v>
      </c>
      <c r="AY87" s="15" t="s">
        <v>120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5" t="s">
        <v>81</v>
      </c>
      <c r="BK87" s="215">
        <f>ROUND(I87*H87,2)</f>
        <v>0</v>
      </c>
      <c r="BL87" s="15" t="s">
        <v>128</v>
      </c>
      <c r="BM87" s="214" t="s">
        <v>177</v>
      </c>
    </row>
    <row r="88" spans="1:65" s="2" customFormat="1" ht="16.5" customHeight="1">
      <c r="A88" s="36"/>
      <c r="B88" s="37"/>
      <c r="C88" s="216" t="s">
        <v>178</v>
      </c>
      <c r="D88" s="216" t="s">
        <v>147</v>
      </c>
      <c r="E88" s="217" t="s">
        <v>179</v>
      </c>
      <c r="F88" s="218" t="s">
        <v>180</v>
      </c>
      <c r="G88" s="219" t="s">
        <v>181</v>
      </c>
      <c r="H88" s="220">
        <v>1.23</v>
      </c>
      <c r="I88" s="221"/>
      <c r="J88" s="222">
        <f>ROUND(I88*H88,2)</f>
        <v>0</v>
      </c>
      <c r="K88" s="218" t="s">
        <v>133</v>
      </c>
      <c r="L88" s="42"/>
      <c r="M88" s="223" t="s">
        <v>19</v>
      </c>
      <c r="N88" s="224" t="s">
        <v>44</v>
      </c>
      <c r="O88" s="82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14" t="s">
        <v>128</v>
      </c>
      <c r="AT88" s="214" t="s">
        <v>147</v>
      </c>
      <c r="AU88" s="214" t="s">
        <v>83</v>
      </c>
      <c r="AY88" s="15" t="s">
        <v>120</v>
      </c>
      <c r="BE88" s="215">
        <f>IF(N88="základní",J88,0)</f>
        <v>0</v>
      </c>
      <c r="BF88" s="215">
        <f>IF(N88="snížená",J88,0)</f>
        <v>0</v>
      </c>
      <c r="BG88" s="215">
        <f>IF(N88="zákl. přenesená",J88,0)</f>
        <v>0</v>
      </c>
      <c r="BH88" s="215">
        <f>IF(N88="sníž. přenesená",J88,0)</f>
        <v>0</v>
      </c>
      <c r="BI88" s="215">
        <f>IF(N88="nulová",J88,0)</f>
        <v>0</v>
      </c>
      <c r="BJ88" s="15" t="s">
        <v>81</v>
      </c>
      <c r="BK88" s="215">
        <f>ROUND(I88*H88,2)</f>
        <v>0</v>
      </c>
      <c r="BL88" s="15" t="s">
        <v>128</v>
      </c>
      <c r="BM88" s="214" t="s">
        <v>182</v>
      </c>
    </row>
    <row r="89" spans="1:47" s="2" customFormat="1" ht="12">
      <c r="A89" s="36"/>
      <c r="B89" s="37"/>
      <c r="C89" s="38"/>
      <c r="D89" s="225" t="s">
        <v>152</v>
      </c>
      <c r="E89" s="38"/>
      <c r="F89" s="226" t="s">
        <v>183</v>
      </c>
      <c r="G89" s="38"/>
      <c r="H89" s="38"/>
      <c r="I89" s="227"/>
      <c r="J89" s="38"/>
      <c r="K89" s="38"/>
      <c r="L89" s="42"/>
      <c r="M89" s="228"/>
      <c r="N89" s="229"/>
      <c r="O89" s="82"/>
      <c r="P89" s="82"/>
      <c r="Q89" s="82"/>
      <c r="R89" s="82"/>
      <c r="S89" s="82"/>
      <c r="T89" s="83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5" t="s">
        <v>152</v>
      </c>
      <c r="AU89" s="15" t="s">
        <v>83</v>
      </c>
    </row>
    <row r="90" spans="1:65" s="2" customFormat="1" ht="24.15" customHeight="1">
      <c r="A90" s="36"/>
      <c r="B90" s="37"/>
      <c r="C90" s="216" t="s">
        <v>83</v>
      </c>
      <c r="D90" s="216" t="s">
        <v>147</v>
      </c>
      <c r="E90" s="217" t="s">
        <v>184</v>
      </c>
      <c r="F90" s="218" t="s">
        <v>185</v>
      </c>
      <c r="G90" s="219" t="s">
        <v>186</v>
      </c>
      <c r="H90" s="220">
        <v>6152</v>
      </c>
      <c r="I90" s="221"/>
      <c r="J90" s="222">
        <f>ROUND(I90*H90,2)</f>
        <v>0</v>
      </c>
      <c r="K90" s="218" t="s">
        <v>133</v>
      </c>
      <c r="L90" s="42"/>
      <c r="M90" s="223" t="s">
        <v>19</v>
      </c>
      <c r="N90" s="224" t="s">
        <v>44</v>
      </c>
      <c r="O90" s="82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14" t="s">
        <v>128</v>
      </c>
      <c r="AT90" s="214" t="s">
        <v>147</v>
      </c>
      <c r="AU90" s="214" t="s">
        <v>83</v>
      </c>
      <c r="AY90" s="15" t="s">
        <v>120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5" t="s">
        <v>81</v>
      </c>
      <c r="BK90" s="215">
        <f>ROUND(I90*H90,2)</f>
        <v>0</v>
      </c>
      <c r="BL90" s="15" t="s">
        <v>128</v>
      </c>
      <c r="BM90" s="214" t="s">
        <v>187</v>
      </c>
    </row>
    <row r="91" spans="1:47" s="2" customFormat="1" ht="12">
      <c r="A91" s="36"/>
      <c r="B91" s="37"/>
      <c r="C91" s="38"/>
      <c r="D91" s="225" t="s">
        <v>152</v>
      </c>
      <c r="E91" s="38"/>
      <c r="F91" s="226" t="s">
        <v>188</v>
      </c>
      <c r="G91" s="38"/>
      <c r="H91" s="38"/>
      <c r="I91" s="227"/>
      <c r="J91" s="38"/>
      <c r="K91" s="38"/>
      <c r="L91" s="42"/>
      <c r="M91" s="228"/>
      <c r="N91" s="229"/>
      <c r="O91" s="82"/>
      <c r="P91" s="82"/>
      <c r="Q91" s="82"/>
      <c r="R91" s="82"/>
      <c r="S91" s="82"/>
      <c r="T91" s="83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5" t="s">
        <v>152</v>
      </c>
      <c r="AU91" s="15" t="s">
        <v>83</v>
      </c>
    </row>
    <row r="92" spans="1:65" s="2" customFormat="1" ht="16.5" customHeight="1">
      <c r="A92" s="36"/>
      <c r="B92" s="37"/>
      <c r="C92" s="202" t="s">
        <v>161</v>
      </c>
      <c r="D92" s="202" t="s">
        <v>123</v>
      </c>
      <c r="E92" s="203" t="s">
        <v>189</v>
      </c>
      <c r="F92" s="204" t="s">
        <v>190</v>
      </c>
      <c r="G92" s="205" t="s">
        <v>191</v>
      </c>
      <c r="H92" s="206">
        <v>62</v>
      </c>
      <c r="I92" s="207"/>
      <c r="J92" s="208">
        <f>ROUND(I92*H92,2)</f>
        <v>0</v>
      </c>
      <c r="K92" s="204" t="s">
        <v>19</v>
      </c>
      <c r="L92" s="209"/>
      <c r="M92" s="210" t="s">
        <v>19</v>
      </c>
      <c r="N92" s="211" t="s">
        <v>44</v>
      </c>
      <c r="O92" s="82"/>
      <c r="P92" s="212">
        <f>O92*H92</f>
        <v>0</v>
      </c>
      <c r="Q92" s="212">
        <v>0.001</v>
      </c>
      <c r="R92" s="212">
        <f>Q92*H92</f>
        <v>0.062</v>
      </c>
      <c r="S92" s="212">
        <v>0</v>
      </c>
      <c r="T92" s="213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14" t="s">
        <v>127</v>
      </c>
      <c r="AT92" s="214" t="s">
        <v>123</v>
      </c>
      <c r="AU92" s="214" t="s">
        <v>83</v>
      </c>
      <c r="AY92" s="15" t="s">
        <v>120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5" t="s">
        <v>81</v>
      </c>
      <c r="BK92" s="215">
        <f>ROUND(I92*H92,2)</f>
        <v>0</v>
      </c>
      <c r="BL92" s="15" t="s">
        <v>128</v>
      </c>
      <c r="BM92" s="214" t="s">
        <v>192</v>
      </c>
    </row>
    <row r="93" spans="1:65" s="2" customFormat="1" ht="24.15" customHeight="1">
      <c r="A93" s="36"/>
      <c r="B93" s="37"/>
      <c r="C93" s="216" t="s">
        <v>128</v>
      </c>
      <c r="D93" s="216" t="s">
        <v>147</v>
      </c>
      <c r="E93" s="217" t="s">
        <v>193</v>
      </c>
      <c r="F93" s="218" t="s">
        <v>194</v>
      </c>
      <c r="G93" s="219" t="s">
        <v>126</v>
      </c>
      <c r="H93" s="220">
        <v>362</v>
      </c>
      <c r="I93" s="221"/>
      <c r="J93" s="222">
        <f>ROUND(I93*H93,2)</f>
        <v>0</v>
      </c>
      <c r="K93" s="218" t="s">
        <v>133</v>
      </c>
      <c r="L93" s="42"/>
      <c r="M93" s="223" t="s">
        <v>19</v>
      </c>
      <c r="N93" s="224" t="s">
        <v>44</v>
      </c>
      <c r="O93" s="82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14" t="s">
        <v>128</v>
      </c>
      <c r="AT93" s="214" t="s">
        <v>147</v>
      </c>
      <c r="AU93" s="214" t="s">
        <v>83</v>
      </c>
      <c r="AY93" s="15" t="s">
        <v>120</v>
      </c>
      <c r="BE93" s="215">
        <f>IF(N93="základní",J93,0)</f>
        <v>0</v>
      </c>
      <c r="BF93" s="215">
        <f>IF(N93="snížená",J93,0)</f>
        <v>0</v>
      </c>
      <c r="BG93" s="215">
        <f>IF(N93="zákl. přenesená",J93,0)</f>
        <v>0</v>
      </c>
      <c r="BH93" s="215">
        <f>IF(N93="sníž. přenesená",J93,0)</f>
        <v>0</v>
      </c>
      <c r="BI93" s="215">
        <f>IF(N93="nulová",J93,0)</f>
        <v>0</v>
      </c>
      <c r="BJ93" s="15" t="s">
        <v>81</v>
      </c>
      <c r="BK93" s="215">
        <f>ROUND(I93*H93,2)</f>
        <v>0</v>
      </c>
      <c r="BL93" s="15" t="s">
        <v>128</v>
      </c>
      <c r="BM93" s="214" t="s">
        <v>195</v>
      </c>
    </row>
    <row r="94" spans="1:47" s="2" customFormat="1" ht="12">
      <c r="A94" s="36"/>
      <c r="B94" s="37"/>
      <c r="C94" s="38"/>
      <c r="D94" s="225" t="s">
        <v>152</v>
      </c>
      <c r="E94" s="38"/>
      <c r="F94" s="226" t="s">
        <v>196</v>
      </c>
      <c r="G94" s="38"/>
      <c r="H94" s="38"/>
      <c r="I94" s="227"/>
      <c r="J94" s="38"/>
      <c r="K94" s="38"/>
      <c r="L94" s="42"/>
      <c r="M94" s="228"/>
      <c r="N94" s="229"/>
      <c r="O94" s="82"/>
      <c r="P94" s="82"/>
      <c r="Q94" s="82"/>
      <c r="R94" s="82"/>
      <c r="S94" s="82"/>
      <c r="T94" s="83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5" t="s">
        <v>152</v>
      </c>
      <c r="AU94" s="15" t="s">
        <v>83</v>
      </c>
    </row>
    <row r="95" spans="1:65" s="2" customFormat="1" ht="24.15" customHeight="1">
      <c r="A95" s="36"/>
      <c r="B95" s="37"/>
      <c r="C95" s="216" t="s">
        <v>197</v>
      </c>
      <c r="D95" s="216" t="s">
        <v>147</v>
      </c>
      <c r="E95" s="217" t="s">
        <v>198</v>
      </c>
      <c r="F95" s="218" t="s">
        <v>199</v>
      </c>
      <c r="G95" s="219" t="s">
        <v>126</v>
      </c>
      <c r="H95" s="220">
        <v>414</v>
      </c>
      <c r="I95" s="221"/>
      <c r="J95" s="222">
        <f>ROUND(I95*H95,2)</f>
        <v>0</v>
      </c>
      <c r="K95" s="218" t="s">
        <v>133</v>
      </c>
      <c r="L95" s="42"/>
      <c r="M95" s="223" t="s">
        <v>19</v>
      </c>
      <c r="N95" s="224" t="s">
        <v>44</v>
      </c>
      <c r="O95" s="82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14" t="s">
        <v>128</v>
      </c>
      <c r="AT95" s="214" t="s">
        <v>147</v>
      </c>
      <c r="AU95" s="214" t="s">
        <v>83</v>
      </c>
      <c r="AY95" s="15" t="s">
        <v>120</v>
      </c>
      <c r="BE95" s="215">
        <f>IF(N95="základní",J95,0)</f>
        <v>0</v>
      </c>
      <c r="BF95" s="215">
        <f>IF(N95="snížená",J95,0)</f>
        <v>0</v>
      </c>
      <c r="BG95" s="215">
        <f>IF(N95="zákl. přenesená",J95,0)</f>
        <v>0</v>
      </c>
      <c r="BH95" s="215">
        <f>IF(N95="sníž. přenesená",J95,0)</f>
        <v>0</v>
      </c>
      <c r="BI95" s="215">
        <f>IF(N95="nulová",J95,0)</f>
        <v>0</v>
      </c>
      <c r="BJ95" s="15" t="s">
        <v>81</v>
      </c>
      <c r="BK95" s="215">
        <f>ROUND(I95*H95,2)</f>
        <v>0</v>
      </c>
      <c r="BL95" s="15" t="s">
        <v>128</v>
      </c>
      <c r="BM95" s="214" t="s">
        <v>200</v>
      </c>
    </row>
    <row r="96" spans="1:47" s="2" customFormat="1" ht="12">
      <c r="A96" s="36"/>
      <c r="B96" s="37"/>
      <c r="C96" s="38"/>
      <c r="D96" s="225" t="s">
        <v>152</v>
      </c>
      <c r="E96" s="38"/>
      <c r="F96" s="226" t="s">
        <v>201</v>
      </c>
      <c r="G96" s="38"/>
      <c r="H96" s="38"/>
      <c r="I96" s="227"/>
      <c r="J96" s="38"/>
      <c r="K96" s="38"/>
      <c r="L96" s="42"/>
      <c r="M96" s="228"/>
      <c r="N96" s="229"/>
      <c r="O96" s="82"/>
      <c r="P96" s="82"/>
      <c r="Q96" s="82"/>
      <c r="R96" s="82"/>
      <c r="S96" s="82"/>
      <c r="T96" s="83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5" t="s">
        <v>152</v>
      </c>
      <c r="AU96" s="15" t="s">
        <v>83</v>
      </c>
    </row>
    <row r="97" spans="1:65" s="2" customFormat="1" ht="24.15" customHeight="1">
      <c r="A97" s="36"/>
      <c r="B97" s="37"/>
      <c r="C97" s="216" t="s">
        <v>202</v>
      </c>
      <c r="D97" s="216" t="s">
        <v>147</v>
      </c>
      <c r="E97" s="217" t="s">
        <v>203</v>
      </c>
      <c r="F97" s="218" t="s">
        <v>204</v>
      </c>
      <c r="G97" s="219" t="s">
        <v>126</v>
      </c>
      <c r="H97" s="220">
        <v>592</v>
      </c>
      <c r="I97" s="221"/>
      <c r="J97" s="222">
        <f>ROUND(I97*H97,2)</f>
        <v>0</v>
      </c>
      <c r="K97" s="218" t="s">
        <v>133</v>
      </c>
      <c r="L97" s="42"/>
      <c r="M97" s="223" t="s">
        <v>19</v>
      </c>
      <c r="N97" s="224" t="s">
        <v>44</v>
      </c>
      <c r="O97" s="82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14" t="s">
        <v>128</v>
      </c>
      <c r="AT97" s="214" t="s">
        <v>147</v>
      </c>
      <c r="AU97" s="214" t="s">
        <v>83</v>
      </c>
      <c r="AY97" s="15" t="s">
        <v>120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5" t="s">
        <v>81</v>
      </c>
      <c r="BK97" s="215">
        <f>ROUND(I97*H97,2)</f>
        <v>0</v>
      </c>
      <c r="BL97" s="15" t="s">
        <v>128</v>
      </c>
      <c r="BM97" s="214" t="s">
        <v>205</v>
      </c>
    </row>
    <row r="98" spans="1:47" s="2" customFormat="1" ht="12">
      <c r="A98" s="36"/>
      <c r="B98" s="37"/>
      <c r="C98" s="38"/>
      <c r="D98" s="225" t="s">
        <v>152</v>
      </c>
      <c r="E98" s="38"/>
      <c r="F98" s="226" t="s">
        <v>206</v>
      </c>
      <c r="G98" s="38"/>
      <c r="H98" s="38"/>
      <c r="I98" s="227"/>
      <c r="J98" s="38"/>
      <c r="K98" s="38"/>
      <c r="L98" s="42"/>
      <c r="M98" s="228"/>
      <c r="N98" s="229"/>
      <c r="O98" s="82"/>
      <c r="P98" s="82"/>
      <c r="Q98" s="82"/>
      <c r="R98" s="82"/>
      <c r="S98" s="82"/>
      <c r="T98" s="83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5" t="s">
        <v>152</v>
      </c>
      <c r="AU98" s="15" t="s">
        <v>83</v>
      </c>
    </row>
    <row r="99" spans="1:65" s="2" customFormat="1" ht="21.75" customHeight="1">
      <c r="A99" s="36"/>
      <c r="B99" s="37"/>
      <c r="C99" s="216" t="s">
        <v>207</v>
      </c>
      <c r="D99" s="216" t="s">
        <v>147</v>
      </c>
      <c r="E99" s="217" t="s">
        <v>208</v>
      </c>
      <c r="F99" s="218" t="s">
        <v>209</v>
      </c>
      <c r="G99" s="219" t="s">
        <v>181</v>
      </c>
      <c r="H99" s="220">
        <v>0.615</v>
      </c>
      <c r="I99" s="221"/>
      <c r="J99" s="222">
        <f>ROUND(I99*H99,2)</f>
        <v>0</v>
      </c>
      <c r="K99" s="218" t="s">
        <v>133</v>
      </c>
      <c r="L99" s="42"/>
      <c r="M99" s="223" t="s">
        <v>19</v>
      </c>
      <c r="N99" s="224" t="s">
        <v>44</v>
      </c>
      <c r="O99" s="82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14" t="s">
        <v>128</v>
      </c>
      <c r="AT99" s="214" t="s">
        <v>147</v>
      </c>
      <c r="AU99" s="214" t="s">
        <v>83</v>
      </c>
      <c r="AY99" s="15" t="s">
        <v>120</v>
      </c>
      <c r="BE99" s="215">
        <f>IF(N99="základní",J99,0)</f>
        <v>0</v>
      </c>
      <c r="BF99" s="215">
        <f>IF(N99="snížená",J99,0)</f>
        <v>0</v>
      </c>
      <c r="BG99" s="215">
        <f>IF(N99="zákl. přenesená",J99,0)</f>
        <v>0</v>
      </c>
      <c r="BH99" s="215">
        <f>IF(N99="sníž. přenesená",J99,0)</f>
        <v>0</v>
      </c>
      <c r="BI99" s="215">
        <f>IF(N99="nulová",J99,0)</f>
        <v>0</v>
      </c>
      <c r="BJ99" s="15" t="s">
        <v>81</v>
      </c>
      <c r="BK99" s="215">
        <f>ROUND(I99*H99,2)</f>
        <v>0</v>
      </c>
      <c r="BL99" s="15" t="s">
        <v>128</v>
      </c>
      <c r="BM99" s="214" t="s">
        <v>210</v>
      </c>
    </row>
    <row r="100" spans="1:47" s="2" customFormat="1" ht="12">
      <c r="A100" s="36"/>
      <c r="B100" s="37"/>
      <c r="C100" s="38"/>
      <c r="D100" s="225" t="s">
        <v>152</v>
      </c>
      <c r="E100" s="38"/>
      <c r="F100" s="226" t="s">
        <v>211</v>
      </c>
      <c r="G100" s="38"/>
      <c r="H100" s="38"/>
      <c r="I100" s="227"/>
      <c r="J100" s="38"/>
      <c r="K100" s="38"/>
      <c r="L100" s="42"/>
      <c r="M100" s="228"/>
      <c r="N100" s="229"/>
      <c r="O100" s="82"/>
      <c r="P100" s="82"/>
      <c r="Q100" s="82"/>
      <c r="R100" s="82"/>
      <c r="S100" s="82"/>
      <c r="T100" s="83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5" t="s">
        <v>152</v>
      </c>
      <c r="AU100" s="15" t="s">
        <v>83</v>
      </c>
    </row>
    <row r="101" spans="1:65" s="2" customFormat="1" ht="24.15" customHeight="1">
      <c r="A101" s="36"/>
      <c r="B101" s="37"/>
      <c r="C101" s="216" t="s">
        <v>212</v>
      </c>
      <c r="D101" s="216" t="s">
        <v>147</v>
      </c>
      <c r="E101" s="217" t="s">
        <v>213</v>
      </c>
      <c r="F101" s="218" t="s">
        <v>214</v>
      </c>
      <c r="G101" s="219" t="s">
        <v>126</v>
      </c>
      <c r="H101" s="220">
        <v>362</v>
      </c>
      <c r="I101" s="221"/>
      <c r="J101" s="222">
        <f>ROUND(I101*H101,2)</f>
        <v>0</v>
      </c>
      <c r="K101" s="218" t="s">
        <v>133</v>
      </c>
      <c r="L101" s="42"/>
      <c r="M101" s="223" t="s">
        <v>19</v>
      </c>
      <c r="N101" s="224" t="s">
        <v>44</v>
      </c>
      <c r="O101" s="82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14" t="s">
        <v>128</v>
      </c>
      <c r="AT101" s="214" t="s">
        <v>147</v>
      </c>
      <c r="AU101" s="214" t="s">
        <v>83</v>
      </c>
      <c r="AY101" s="15" t="s">
        <v>120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5" t="s">
        <v>81</v>
      </c>
      <c r="BK101" s="215">
        <f>ROUND(I101*H101,2)</f>
        <v>0</v>
      </c>
      <c r="BL101" s="15" t="s">
        <v>128</v>
      </c>
      <c r="BM101" s="214" t="s">
        <v>215</v>
      </c>
    </row>
    <row r="102" spans="1:47" s="2" customFormat="1" ht="12">
      <c r="A102" s="36"/>
      <c r="B102" s="37"/>
      <c r="C102" s="38"/>
      <c r="D102" s="225" t="s">
        <v>152</v>
      </c>
      <c r="E102" s="38"/>
      <c r="F102" s="226" t="s">
        <v>216</v>
      </c>
      <c r="G102" s="38"/>
      <c r="H102" s="38"/>
      <c r="I102" s="227"/>
      <c r="J102" s="38"/>
      <c r="K102" s="38"/>
      <c r="L102" s="42"/>
      <c r="M102" s="228"/>
      <c r="N102" s="229"/>
      <c r="O102" s="82"/>
      <c r="P102" s="82"/>
      <c r="Q102" s="82"/>
      <c r="R102" s="82"/>
      <c r="S102" s="82"/>
      <c r="T102" s="83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5" t="s">
        <v>152</v>
      </c>
      <c r="AU102" s="15" t="s">
        <v>83</v>
      </c>
    </row>
    <row r="103" spans="1:65" s="2" customFormat="1" ht="16.5" customHeight="1">
      <c r="A103" s="36"/>
      <c r="B103" s="37"/>
      <c r="C103" s="202" t="s">
        <v>217</v>
      </c>
      <c r="D103" s="202" t="s">
        <v>123</v>
      </c>
      <c r="E103" s="203" t="s">
        <v>218</v>
      </c>
      <c r="F103" s="204" t="s">
        <v>219</v>
      </c>
      <c r="G103" s="205" t="s">
        <v>176</v>
      </c>
      <c r="H103" s="206">
        <v>362</v>
      </c>
      <c r="I103" s="207"/>
      <c r="J103" s="208">
        <f>ROUND(I103*H103,2)</f>
        <v>0</v>
      </c>
      <c r="K103" s="204" t="s">
        <v>19</v>
      </c>
      <c r="L103" s="209"/>
      <c r="M103" s="210" t="s">
        <v>19</v>
      </c>
      <c r="N103" s="211" t="s">
        <v>44</v>
      </c>
      <c r="O103" s="82"/>
      <c r="P103" s="212">
        <f>O103*H103</f>
        <v>0</v>
      </c>
      <c r="Q103" s="212">
        <v>0.0005</v>
      </c>
      <c r="R103" s="212">
        <f>Q103*H103</f>
        <v>0.181</v>
      </c>
      <c r="S103" s="212">
        <v>0</v>
      </c>
      <c r="T103" s="21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14" t="s">
        <v>127</v>
      </c>
      <c r="AT103" s="214" t="s">
        <v>123</v>
      </c>
      <c r="AU103" s="214" t="s">
        <v>83</v>
      </c>
      <c r="AY103" s="15" t="s">
        <v>120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5" t="s">
        <v>81</v>
      </c>
      <c r="BK103" s="215">
        <f>ROUND(I103*H103,2)</f>
        <v>0</v>
      </c>
      <c r="BL103" s="15" t="s">
        <v>128</v>
      </c>
      <c r="BM103" s="214" t="s">
        <v>220</v>
      </c>
    </row>
    <row r="104" spans="1:65" s="2" customFormat="1" ht="37.8" customHeight="1">
      <c r="A104" s="36"/>
      <c r="B104" s="37"/>
      <c r="C104" s="216" t="s">
        <v>221</v>
      </c>
      <c r="D104" s="216" t="s">
        <v>147</v>
      </c>
      <c r="E104" s="217" t="s">
        <v>222</v>
      </c>
      <c r="F104" s="218" t="s">
        <v>223</v>
      </c>
      <c r="G104" s="219" t="s">
        <v>126</v>
      </c>
      <c r="H104" s="220">
        <v>592</v>
      </c>
      <c r="I104" s="221"/>
      <c r="J104" s="222">
        <f>ROUND(I104*H104,2)</f>
        <v>0</v>
      </c>
      <c r="K104" s="218" t="s">
        <v>133</v>
      </c>
      <c r="L104" s="42"/>
      <c r="M104" s="223" t="s">
        <v>19</v>
      </c>
      <c r="N104" s="224" t="s">
        <v>44</v>
      </c>
      <c r="O104" s="82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14" t="s">
        <v>128</v>
      </c>
      <c r="AT104" s="214" t="s">
        <v>147</v>
      </c>
      <c r="AU104" s="214" t="s">
        <v>83</v>
      </c>
      <c r="AY104" s="15" t="s">
        <v>120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5" t="s">
        <v>81</v>
      </c>
      <c r="BK104" s="215">
        <f>ROUND(I104*H104,2)</f>
        <v>0</v>
      </c>
      <c r="BL104" s="15" t="s">
        <v>128</v>
      </c>
      <c r="BM104" s="214" t="s">
        <v>224</v>
      </c>
    </row>
    <row r="105" spans="1:47" s="2" customFormat="1" ht="12">
      <c r="A105" s="36"/>
      <c r="B105" s="37"/>
      <c r="C105" s="38"/>
      <c r="D105" s="225" t="s">
        <v>152</v>
      </c>
      <c r="E105" s="38"/>
      <c r="F105" s="226" t="s">
        <v>225</v>
      </c>
      <c r="G105" s="38"/>
      <c r="H105" s="38"/>
      <c r="I105" s="227"/>
      <c r="J105" s="38"/>
      <c r="K105" s="38"/>
      <c r="L105" s="42"/>
      <c r="M105" s="228"/>
      <c r="N105" s="229"/>
      <c r="O105" s="82"/>
      <c r="P105" s="82"/>
      <c r="Q105" s="82"/>
      <c r="R105" s="82"/>
      <c r="S105" s="82"/>
      <c r="T105" s="8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152</v>
      </c>
      <c r="AU105" s="15" t="s">
        <v>83</v>
      </c>
    </row>
    <row r="106" spans="1:65" s="2" customFormat="1" ht="16.5" customHeight="1">
      <c r="A106" s="36"/>
      <c r="B106" s="37"/>
      <c r="C106" s="216" t="s">
        <v>138</v>
      </c>
      <c r="D106" s="216" t="s">
        <v>147</v>
      </c>
      <c r="E106" s="217" t="s">
        <v>226</v>
      </c>
      <c r="F106" s="218" t="s">
        <v>227</v>
      </c>
      <c r="G106" s="219" t="s">
        <v>126</v>
      </c>
      <c r="H106" s="220">
        <v>362</v>
      </c>
      <c r="I106" s="221"/>
      <c r="J106" s="222">
        <f>ROUND(I106*H106,2)</f>
        <v>0</v>
      </c>
      <c r="K106" s="218" t="s">
        <v>133</v>
      </c>
      <c r="L106" s="42"/>
      <c r="M106" s="223" t="s">
        <v>19</v>
      </c>
      <c r="N106" s="224" t="s">
        <v>44</v>
      </c>
      <c r="O106" s="82"/>
      <c r="P106" s="212">
        <f>O106*H106</f>
        <v>0</v>
      </c>
      <c r="Q106" s="212">
        <v>5E-05</v>
      </c>
      <c r="R106" s="212">
        <f>Q106*H106</f>
        <v>0.0181</v>
      </c>
      <c r="S106" s="212">
        <v>0</v>
      </c>
      <c r="T106" s="213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14" t="s">
        <v>128</v>
      </c>
      <c r="AT106" s="214" t="s">
        <v>147</v>
      </c>
      <c r="AU106" s="214" t="s">
        <v>83</v>
      </c>
      <c r="AY106" s="15" t="s">
        <v>120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5" t="s">
        <v>81</v>
      </c>
      <c r="BK106" s="215">
        <f>ROUND(I106*H106,2)</f>
        <v>0</v>
      </c>
      <c r="BL106" s="15" t="s">
        <v>128</v>
      </c>
      <c r="BM106" s="214" t="s">
        <v>228</v>
      </c>
    </row>
    <row r="107" spans="1:47" s="2" customFormat="1" ht="12">
      <c r="A107" s="36"/>
      <c r="B107" s="37"/>
      <c r="C107" s="38"/>
      <c r="D107" s="225" t="s">
        <v>152</v>
      </c>
      <c r="E107" s="38"/>
      <c r="F107" s="226" t="s">
        <v>229</v>
      </c>
      <c r="G107" s="38"/>
      <c r="H107" s="38"/>
      <c r="I107" s="227"/>
      <c r="J107" s="38"/>
      <c r="K107" s="38"/>
      <c r="L107" s="42"/>
      <c r="M107" s="228"/>
      <c r="N107" s="229"/>
      <c r="O107" s="82"/>
      <c r="P107" s="82"/>
      <c r="Q107" s="82"/>
      <c r="R107" s="82"/>
      <c r="S107" s="82"/>
      <c r="T107" s="83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5" t="s">
        <v>152</v>
      </c>
      <c r="AU107" s="15" t="s">
        <v>83</v>
      </c>
    </row>
    <row r="108" spans="1:65" s="2" customFormat="1" ht="16.5" customHeight="1">
      <c r="A108" s="36"/>
      <c r="B108" s="37"/>
      <c r="C108" s="202" t="s">
        <v>230</v>
      </c>
      <c r="D108" s="202" t="s">
        <v>123</v>
      </c>
      <c r="E108" s="203" t="s">
        <v>231</v>
      </c>
      <c r="F108" s="204" t="s">
        <v>232</v>
      </c>
      <c r="G108" s="205" t="s">
        <v>126</v>
      </c>
      <c r="H108" s="206">
        <v>14</v>
      </c>
      <c r="I108" s="207"/>
      <c r="J108" s="208">
        <f>ROUND(I108*H108,2)</f>
        <v>0</v>
      </c>
      <c r="K108" s="204" t="s">
        <v>19</v>
      </c>
      <c r="L108" s="209"/>
      <c r="M108" s="210" t="s">
        <v>19</v>
      </c>
      <c r="N108" s="211" t="s">
        <v>44</v>
      </c>
      <c r="O108" s="82"/>
      <c r="P108" s="212">
        <f>O108*H108</f>
        <v>0</v>
      </c>
      <c r="Q108" s="212">
        <v>0.0003</v>
      </c>
      <c r="R108" s="212">
        <f>Q108*H108</f>
        <v>0.0042</v>
      </c>
      <c r="S108" s="212">
        <v>0</v>
      </c>
      <c r="T108" s="21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14" t="s">
        <v>127</v>
      </c>
      <c r="AT108" s="214" t="s">
        <v>123</v>
      </c>
      <c r="AU108" s="214" t="s">
        <v>83</v>
      </c>
      <c r="AY108" s="15" t="s">
        <v>120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5" t="s">
        <v>81</v>
      </c>
      <c r="BK108" s="215">
        <f>ROUND(I108*H108,2)</f>
        <v>0</v>
      </c>
      <c r="BL108" s="15" t="s">
        <v>128</v>
      </c>
      <c r="BM108" s="214" t="s">
        <v>233</v>
      </c>
    </row>
    <row r="109" spans="1:65" s="2" customFormat="1" ht="16.5" customHeight="1">
      <c r="A109" s="36"/>
      <c r="B109" s="37"/>
      <c r="C109" s="202" t="s">
        <v>234</v>
      </c>
      <c r="D109" s="202" t="s">
        <v>123</v>
      </c>
      <c r="E109" s="203" t="s">
        <v>235</v>
      </c>
      <c r="F109" s="204" t="s">
        <v>236</v>
      </c>
      <c r="G109" s="205" t="s">
        <v>237</v>
      </c>
      <c r="H109" s="206">
        <v>3</v>
      </c>
      <c r="I109" s="207"/>
      <c r="J109" s="208">
        <f>ROUND(I109*H109,2)</f>
        <v>0</v>
      </c>
      <c r="K109" s="204" t="s">
        <v>19</v>
      </c>
      <c r="L109" s="209"/>
      <c r="M109" s="210" t="s">
        <v>19</v>
      </c>
      <c r="N109" s="211" t="s">
        <v>44</v>
      </c>
      <c r="O109" s="82"/>
      <c r="P109" s="212">
        <f>O109*H109</f>
        <v>0</v>
      </c>
      <c r="Q109" s="212">
        <v>0.001</v>
      </c>
      <c r="R109" s="212">
        <f>Q109*H109</f>
        <v>0.003</v>
      </c>
      <c r="S109" s="212">
        <v>0</v>
      </c>
      <c r="T109" s="213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14" t="s">
        <v>127</v>
      </c>
      <c r="AT109" s="214" t="s">
        <v>123</v>
      </c>
      <c r="AU109" s="214" t="s">
        <v>83</v>
      </c>
      <c r="AY109" s="15" t="s">
        <v>120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5" t="s">
        <v>81</v>
      </c>
      <c r="BK109" s="215">
        <f>ROUND(I109*H109,2)</f>
        <v>0</v>
      </c>
      <c r="BL109" s="15" t="s">
        <v>128</v>
      </c>
      <c r="BM109" s="214" t="s">
        <v>238</v>
      </c>
    </row>
    <row r="110" spans="1:65" s="2" customFormat="1" ht="16.5" customHeight="1">
      <c r="A110" s="36"/>
      <c r="B110" s="37"/>
      <c r="C110" s="202" t="s">
        <v>239</v>
      </c>
      <c r="D110" s="202" t="s">
        <v>123</v>
      </c>
      <c r="E110" s="203" t="s">
        <v>240</v>
      </c>
      <c r="F110" s="204" t="s">
        <v>241</v>
      </c>
      <c r="G110" s="205" t="s">
        <v>237</v>
      </c>
      <c r="H110" s="206">
        <v>1</v>
      </c>
      <c r="I110" s="207"/>
      <c r="J110" s="208">
        <f>ROUND(I110*H110,2)</f>
        <v>0</v>
      </c>
      <c r="K110" s="204" t="s">
        <v>19</v>
      </c>
      <c r="L110" s="209"/>
      <c r="M110" s="210" t="s">
        <v>19</v>
      </c>
      <c r="N110" s="211" t="s">
        <v>44</v>
      </c>
      <c r="O110" s="82"/>
      <c r="P110" s="212">
        <f>O110*H110</f>
        <v>0</v>
      </c>
      <c r="Q110" s="212">
        <v>0.001</v>
      </c>
      <c r="R110" s="212">
        <f>Q110*H110</f>
        <v>0.001</v>
      </c>
      <c r="S110" s="212">
        <v>0</v>
      </c>
      <c r="T110" s="213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14" t="s">
        <v>127</v>
      </c>
      <c r="AT110" s="214" t="s">
        <v>123</v>
      </c>
      <c r="AU110" s="214" t="s">
        <v>83</v>
      </c>
      <c r="AY110" s="15" t="s">
        <v>120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5" t="s">
        <v>81</v>
      </c>
      <c r="BK110" s="215">
        <f>ROUND(I110*H110,2)</f>
        <v>0</v>
      </c>
      <c r="BL110" s="15" t="s">
        <v>128</v>
      </c>
      <c r="BM110" s="214" t="s">
        <v>242</v>
      </c>
    </row>
    <row r="111" spans="1:65" s="2" customFormat="1" ht="24.15" customHeight="1">
      <c r="A111" s="36"/>
      <c r="B111" s="37"/>
      <c r="C111" s="216" t="s">
        <v>243</v>
      </c>
      <c r="D111" s="216" t="s">
        <v>147</v>
      </c>
      <c r="E111" s="217" t="s">
        <v>244</v>
      </c>
      <c r="F111" s="218" t="s">
        <v>245</v>
      </c>
      <c r="G111" s="219" t="s">
        <v>246</v>
      </c>
      <c r="H111" s="220">
        <v>0.26</v>
      </c>
      <c r="I111" s="221"/>
      <c r="J111" s="222">
        <f>ROUND(I111*H111,2)</f>
        <v>0</v>
      </c>
      <c r="K111" s="218" t="s">
        <v>133</v>
      </c>
      <c r="L111" s="42"/>
      <c r="M111" s="223" t="s">
        <v>19</v>
      </c>
      <c r="N111" s="224" t="s">
        <v>44</v>
      </c>
      <c r="O111" s="82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14" t="s">
        <v>128</v>
      </c>
      <c r="AT111" s="214" t="s">
        <v>147</v>
      </c>
      <c r="AU111" s="214" t="s">
        <v>83</v>
      </c>
      <c r="AY111" s="15" t="s">
        <v>120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5" t="s">
        <v>81</v>
      </c>
      <c r="BK111" s="215">
        <f>ROUND(I111*H111,2)</f>
        <v>0</v>
      </c>
      <c r="BL111" s="15" t="s">
        <v>128</v>
      </c>
      <c r="BM111" s="214" t="s">
        <v>247</v>
      </c>
    </row>
    <row r="112" spans="1:47" s="2" customFormat="1" ht="12">
      <c r="A112" s="36"/>
      <c r="B112" s="37"/>
      <c r="C112" s="38"/>
      <c r="D112" s="225" t="s">
        <v>152</v>
      </c>
      <c r="E112" s="38"/>
      <c r="F112" s="226" t="s">
        <v>248</v>
      </c>
      <c r="G112" s="38"/>
      <c r="H112" s="38"/>
      <c r="I112" s="227"/>
      <c r="J112" s="38"/>
      <c r="K112" s="38"/>
      <c r="L112" s="42"/>
      <c r="M112" s="228"/>
      <c r="N112" s="229"/>
      <c r="O112" s="82"/>
      <c r="P112" s="82"/>
      <c r="Q112" s="82"/>
      <c r="R112" s="82"/>
      <c r="S112" s="82"/>
      <c r="T112" s="83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5" t="s">
        <v>152</v>
      </c>
      <c r="AU112" s="15" t="s">
        <v>83</v>
      </c>
    </row>
    <row r="113" spans="1:65" s="2" customFormat="1" ht="16.5" customHeight="1">
      <c r="A113" s="36"/>
      <c r="B113" s="37"/>
      <c r="C113" s="202" t="s">
        <v>249</v>
      </c>
      <c r="D113" s="202" t="s">
        <v>123</v>
      </c>
      <c r="E113" s="203" t="s">
        <v>250</v>
      </c>
      <c r="F113" s="204" t="s">
        <v>251</v>
      </c>
      <c r="G113" s="205" t="s">
        <v>191</v>
      </c>
      <c r="H113" s="206">
        <v>0.1</v>
      </c>
      <c r="I113" s="207"/>
      <c r="J113" s="208">
        <f>ROUND(I113*H113,2)</f>
        <v>0</v>
      </c>
      <c r="K113" s="204" t="s">
        <v>19</v>
      </c>
      <c r="L113" s="209"/>
      <c r="M113" s="210" t="s">
        <v>19</v>
      </c>
      <c r="N113" s="211" t="s">
        <v>44</v>
      </c>
      <c r="O113" s="82"/>
      <c r="P113" s="212">
        <f>O113*H113</f>
        <v>0</v>
      </c>
      <c r="Q113" s="212">
        <v>0.001</v>
      </c>
      <c r="R113" s="212">
        <f>Q113*H113</f>
        <v>0.0001</v>
      </c>
      <c r="S113" s="212">
        <v>0</v>
      </c>
      <c r="T113" s="213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14" t="s">
        <v>127</v>
      </c>
      <c r="AT113" s="214" t="s">
        <v>123</v>
      </c>
      <c r="AU113" s="214" t="s">
        <v>83</v>
      </c>
      <c r="AY113" s="15" t="s">
        <v>120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5" t="s">
        <v>81</v>
      </c>
      <c r="BK113" s="215">
        <f>ROUND(I113*H113,2)</f>
        <v>0</v>
      </c>
      <c r="BL113" s="15" t="s">
        <v>128</v>
      </c>
      <c r="BM113" s="214" t="s">
        <v>252</v>
      </c>
    </row>
    <row r="114" spans="1:65" s="2" customFormat="1" ht="24.15" customHeight="1">
      <c r="A114" s="36"/>
      <c r="B114" s="37"/>
      <c r="C114" s="216" t="s">
        <v>253</v>
      </c>
      <c r="D114" s="216" t="s">
        <v>147</v>
      </c>
      <c r="E114" s="217" t="s">
        <v>254</v>
      </c>
      <c r="F114" s="218" t="s">
        <v>255</v>
      </c>
      <c r="G114" s="219" t="s">
        <v>186</v>
      </c>
      <c r="H114" s="220">
        <v>6152</v>
      </c>
      <c r="I114" s="221"/>
      <c r="J114" s="222">
        <f>ROUND(I114*H114,2)</f>
        <v>0</v>
      </c>
      <c r="K114" s="218" t="s">
        <v>133</v>
      </c>
      <c r="L114" s="42"/>
      <c r="M114" s="223" t="s">
        <v>19</v>
      </c>
      <c r="N114" s="224" t="s">
        <v>44</v>
      </c>
      <c r="O114" s="82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14" t="s">
        <v>128</v>
      </c>
      <c r="AT114" s="214" t="s">
        <v>147</v>
      </c>
      <c r="AU114" s="214" t="s">
        <v>83</v>
      </c>
      <c r="AY114" s="15" t="s">
        <v>120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5" t="s">
        <v>81</v>
      </c>
      <c r="BK114" s="215">
        <f>ROUND(I114*H114,2)</f>
        <v>0</v>
      </c>
      <c r="BL114" s="15" t="s">
        <v>128</v>
      </c>
      <c r="BM114" s="214" t="s">
        <v>256</v>
      </c>
    </row>
    <row r="115" spans="1:47" s="2" customFormat="1" ht="12">
      <c r="A115" s="36"/>
      <c r="B115" s="37"/>
      <c r="C115" s="38"/>
      <c r="D115" s="225" t="s">
        <v>152</v>
      </c>
      <c r="E115" s="38"/>
      <c r="F115" s="226" t="s">
        <v>257</v>
      </c>
      <c r="G115" s="38"/>
      <c r="H115" s="38"/>
      <c r="I115" s="227"/>
      <c r="J115" s="38"/>
      <c r="K115" s="38"/>
      <c r="L115" s="42"/>
      <c r="M115" s="228"/>
      <c r="N115" s="229"/>
      <c r="O115" s="82"/>
      <c r="P115" s="82"/>
      <c r="Q115" s="82"/>
      <c r="R115" s="82"/>
      <c r="S115" s="82"/>
      <c r="T115" s="83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5" t="s">
        <v>152</v>
      </c>
      <c r="AU115" s="15" t="s">
        <v>83</v>
      </c>
    </row>
    <row r="116" spans="1:65" s="2" customFormat="1" ht="21.75" customHeight="1">
      <c r="A116" s="36"/>
      <c r="B116" s="37"/>
      <c r="C116" s="216" t="s">
        <v>258</v>
      </c>
      <c r="D116" s="216" t="s">
        <v>147</v>
      </c>
      <c r="E116" s="217" t="s">
        <v>259</v>
      </c>
      <c r="F116" s="218" t="s">
        <v>260</v>
      </c>
      <c r="G116" s="219" t="s">
        <v>186</v>
      </c>
      <c r="H116" s="220">
        <v>238.5</v>
      </c>
      <c r="I116" s="221"/>
      <c r="J116" s="222">
        <f>ROUND(I116*H116,2)</f>
        <v>0</v>
      </c>
      <c r="K116" s="218" t="s">
        <v>133</v>
      </c>
      <c r="L116" s="42"/>
      <c r="M116" s="223" t="s">
        <v>19</v>
      </c>
      <c r="N116" s="224" t="s">
        <v>44</v>
      </c>
      <c r="O116" s="82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14" t="s">
        <v>128</v>
      </c>
      <c r="AT116" s="214" t="s">
        <v>147</v>
      </c>
      <c r="AU116" s="214" t="s">
        <v>83</v>
      </c>
      <c r="AY116" s="15" t="s">
        <v>120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5" t="s">
        <v>81</v>
      </c>
      <c r="BK116" s="215">
        <f>ROUND(I116*H116,2)</f>
        <v>0</v>
      </c>
      <c r="BL116" s="15" t="s">
        <v>128</v>
      </c>
      <c r="BM116" s="214" t="s">
        <v>261</v>
      </c>
    </row>
    <row r="117" spans="1:47" s="2" customFormat="1" ht="12">
      <c r="A117" s="36"/>
      <c r="B117" s="37"/>
      <c r="C117" s="38"/>
      <c r="D117" s="225" t="s">
        <v>152</v>
      </c>
      <c r="E117" s="38"/>
      <c r="F117" s="226" t="s">
        <v>262</v>
      </c>
      <c r="G117" s="38"/>
      <c r="H117" s="38"/>
      <c r="I117" s="227"/>
      <c r="J117" s="38"/>
      <c r="K117" s="38"/>
      <c r="L117" s="42"/>
      <c r="M117" s="228"/>
      <c r="N117" s="229"/>
      <c r="O117" s="82"/>
      <c r="P117" s="82"/>
      <c r="Q117" s="82"/>
      <c r="R117" s="82"/>
      <c r="S117" s="82"/>
      <c r="T117" s="83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5" t="s">
        <v>152</v>
      </c>
      <c r="AU117" s="15" t="s">
        <v>83</v>
      </c>
    </row>
    <row r="118" spans="1:65" s="2" customFormat="1" ht="16.5" customHeight="1">
      <c r="A118" s="36"/>
      <c r="B118" s="37"/>
      <c r="C118" s="216" t="s">
        <v>263</v>
      </c>
      <c r="D118" s="216" t="s">
        <v>147</v>
      </c>
      <c r="E118" s="217" t="s">
        <v>264</v>
      </c>
      <c r="F118" s="218" t="s">
        <v>265</v>
      </c>
      <c r="G118" s="219" t="s">
        <v>186</v>
      </c>
      <c r="H118" s="220">
        <v>238.5</v>
      </c>
      <c r="I118" s="221"/>
      <c r="J118" s="222">
        <f>ROUND(I118*H118,2)</f>
        <v>0</v>
      </c>
      <c r="K118" s="218" t="s">
        <v>133</v>
      </c>
      <c r="L118" s="42"/>
      <c r="M118" s="223" t="s">
        <v>19</v>
      </c>
      <c r="N118" s="224" t="s">
        <v>44</v>
      </c>
      <c r="O118" s="82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14" t="s">
        <v>128</v>
      </c>
      <c r="AT118" s="214" t="s">
        <v>147</v>
      </c>
      <c r="AU118" s="214" t="s">
        <v>83</v>
      </c>
      <c r="AY118" s="15" t="s">
        <v>120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5" t="s">
        <v>81</v>
      </c>
      <c r="BK118" s="215">
        <f>ROUND(I118*H118,2)</f>
        <v>0</v>
      </c>
      <c r="BL118" s="15" t="s">
        <v>128</v>
      </c>
      <c r="BM118" s="214" t="s">
        <v>266</v>
      </c>
    </row>
    <row r="119" spans="1:47" s="2" customFormat="1" ht="12">
      <c r="A119" s="36"/>
      <c r="B119" s="37"/>
      <c r="C119" s="38"/>
      <c r="D119" s="225" t="s">
        <v>152</v>
      </c>
      <c r="E119" s="38"/>
      <c r="F119" s="226" t="s">
        <v>267</v>
      </c>
      <c r="G119" s="38"/>
      <c r="H119" s="38"/>
      <c r="I119" s="227"/>
      <c r="J119" s="38"/>
      <c r="K119" s="38"/>
      <c r="L119" s="42"/>
      <c r="M119" s="228"/>
      <c r="N119" s="229"/>
      <c r="O119" s="82"/>
      <c r="P119" s="82"/>
      <c r="Q119" s="82"/>
      <c r="R119" s="82"/>
      <c r="S119" s="82"/>
      <c r="T119" s="83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5" t="s">
        <v>152</v>
      </c>
      <c r="AU119" s="15" t="s">
        <v>83</v>
      </c>
    </row>
    <row r="120" spans="1:65" s="2" customFormat="1" ht="16.5" customHeight="1">
      <c r="A120" s="36"/>
      <c r="B120" s="37"/>
      <c r="C120" s="202" t="s">
        <v>268</v>
      </c>
      <c r="D120" s="202" t="s">
        <v>123</v>
      </c>
      <c r="E120" s="203" t="s">
        <v>269</v>
      </c>
      <c r="F120" s="204" t="s">
        <v>270</v>
      </c>
      <c r="G120" s="205" t="s">
        <v>271</v>
      </c>
      <c r="H120" s="206">
        <v>24</v>
      </c>
      <c r="I120" s="207"/>
      <c r="J120" s="208">
        <f>ROUND(I120*H120,2)</f>
        <v>0</v>
      </c>
      <c r="K120" s="204" t="s">
        <v>133</v>
      </c>
      <c r="L120" s="209"/>
      <c r="M120" s="210" t="s">
        <v>19</v>
      </c>
      <c r="N120" s="211" t="s">
        <v>44</v>
      </c>
      <c r="O120" s="82"/>
      <c r="P120" s="212">
        <f>O120*H120</f>
        <v>0</v>
      </c>
      <c r="Q120" s="212">
        <v>0.2</v>
      </c>
      <c r="R120" s="212">
        <f>Q120*H120</f>
        <v>4.800000000000001</v>
      </c>
      <c r="S120" s="212">
        <v>0</v>
      </c>
      <c r="T120" s="213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14" t="s">
        <v>127</v>
      </c>
      <c r="AT120" s="214" t="s">
        <v>123</v>
      </c>
      <c r="AU120" s="214" t="s">
        <v>83</v>
      </c>
      <c r="AY120" s="15" t="s">
        <v>120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5" t="s">
        <v>81</v>
      </c>
      <c r="BK120" s="215">
        <f>ROUND(I120*H120,2)</f>
        <v>0</v>
      </c>
      <c r="BL120" s="15" t="s">
        <v>128</v>
      </c>
      <c r="BM120" s="214" t="s">
        <v>272</v>
      </c>
    </row>
    <row r="121" spans="1:65" s="2" customFormat="1" ht="16.5" customHeight="1">
      <c r="A121" s="36"/>
      <c r="B121" s="37"/>
      <c r="C121" s="216" t="s">
        <v>8</v>
      </c>
      <c r="D121" s="216" t="s">
        <v>147</v>
      </c>
      <c r="E121" s="217" t="s">
        <v>273</v>
      </c>
      <c r="F121" s="218" t="s">
        <v>274</v>
      </c>
      <c r="G121" s="219" t="s">
        <v>271</v>
      </c>
      <c r="H121" s="220">
        <v>20</v>
      </c>
      <c r="I121" s="221"/>
      <c r="J121" s="222">
        <f>ROUND(I121*H121,2)</f>
        <v>0</v>
      </c>
      <c r="K121" s="218" t="s">
        <v>133</v>
      </c>
      <c r="L121" s="42"/>
      <c r="M121" s="223" t="s">
        <v>19</v>
      </c>
      <c r="N121" s="224" t="s">
        <v>44</v>
      </c>
      <c r="O121" s="82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14" t="s">
        <v>128</v>
      </c>
      <c r="AT121" s="214" t="s">
        <v>147</v>
      </c>
      <c r="AU121" s="214" t="s">
        <v>83</v>
      </c>
      <c r="AY121" s="15" t="s">
        <v>120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5" t="s">
        <v>81</v>
      </c>
      <c r="BK121" s="215">
        <f>ROUND(I121*H121,2)</f>
        <v>0</v>
      </c>
      <c r="BL121" s="15" t="s">
        <v>128</v>
      </c>
      <c r="BM121" s="214" t="s">
        <v>275</v>
      </c>
    </row>
    <row r="122" spans="1:47" s="2" customFormat="1" ht="12">
      <c r="A122" s="36"/>
      <c r="B122" s="37"/>
      <c r="C122" s="38"/>
      <c r="D122" s="225" t="s">
        <v>152</v>
      </c>
      <c r="E122" s="38"/>
      <c r="F122" s="226" t="s">
        <v>276</v>
      </c>
      <c r="G122" s="38"/>
      <c r="H122" s="38"/>
      <c r="I122" s="227"/>
      <c r="J122" s="38"/>
      <c r="K122" s="38"/>
      <c r="L122" s="42"/>
      <c r="M122" s="228"/>
      <c r="N122" s="229"/>
      <c r="O122" s="82"/>
      <c r="P122" s="82"/>
      <c r="Q122" s="82"/>
      <c r="R122" s="82"/>
      <c r="S122" s="82"/>
      <c r="T122" s="83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152</v>
      </c>
      <c r="AU122" s="15" t="s">
        <v>83</v>
      </c>
    </row>
    <row r="123" spans="1:63" s="12" customFormat="1" ht="22.8" customHeight="1">
      <c r="A123" s="12"/>
      <c r="B123" s="186"/>
      <c r="C123" s="187"/>
      <c r="D123" s="188" t="s">
        <v>72</v>
      </c>
      <c r="E123" s="200" t="s">
        <v>161</v>
      </c>
      <c r="F123" s="200" t="s">
        <v>277</v>
      </c>
      <c r="G123" s="187"/>
      <c r="H123" s="187"/>
      <c r="I123" s="190"/>
      <c r="J123" s="201">
        <f>BK123</f>
        <v>0</v>
      </c>
      <c r="K123" s="187"/>
      <c r="L123" s="192"/>
      <c r="M123" s="193"/>
      <c r="N123" s="194"/>
      <c r="O123" s="194"/>
      <c r="P123" s="195">
        <f>SUM(P124:P143)</f>
        <v>0</v>
      </c>
      <c r="Q123" s="194"/>
      <c r="R123" s="195">
        <f>SUM(R124:R143)</f>
        <v>6.83767</v>
      </c>
      <c r="S123" s="194"/>
      <c r="T123" s="196">
        <f>SUM(T124:T143)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7" t="s">
        <v>81</v>
      </c>
      <c r="AT123" s="198" t="s">
        <v>72</v>
      </c>
      <c r="AU123" s="198" t="s">
        <v>81</v>
      </c>
      <c r="AY123" s="197" t="s">
        <v>120</v>
      </c>
      <c r="BK123" s="199">
        <f>SUM(BK124:BK143)</f>
        <v>0</v>
      </c>
    </row>
    <row r="124" spans="1:65" s="2" customFormat="1" ht="16.5" customHeight="1">
      <c r="A124" s="36"/>
      <c r="B124" s="37"/>
      <c r="C124" s="202" t="s">
        <v>278</v>
      </c>
      <c r="D124" s="202" t="s">
        <v>123</v>
      </c>
      <c r="E124" s="203" t="s">
        <v>279</v>
      </c>
      <c r="F124" s="204" t="s">
        <v>280</v>
      </c>
      <c r="G124" s="205" t="s">
        <v>126</v>
      </c>
      <c r="H124" s="206">
        <v>414</v>
      </c>
      <c r="I124" s="207"/>
      <c r="J124" s="208">
        <f>ROUND(I124*H124,2)</f>
        <v>0</v>
      </c>
      <c r="K124" s="204" t="s">
        <v>19</v>
      </c>
      <c r="L124" s="209"/>
      <c r="M124" s="210" t="s">
        <v>19</v>
      </c>
      <c r="N124" s="211" t="s">
        <v>44</v>
      </c>
      <c r="O124" s="82"/>
      <c r="P124" s="212">
        <f>O124*H124</f>
        <v>0</v>
      </c>
      <c r="Q124" s="212">
        <v>0.003</v>
      </c>
      <c r="R124" s="212">
        <f>Q124*H124</f>
        <v>1.242</v>
      </c>
      <c r="S124" s="212">
        <v>0</v>
      </c>
      <c r="T124" s="213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14" t="s">
        <v>127</v>
      </c>
      <c r="AT124" s="214" t="s">
        <v>123</v>
      </c>
      <c r="AU124" s="214" t="s">
        <v>83</v>
      </c>
      <c r="AY124" s="15" t="s">
        <v>120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5" t="s">
        <v>81</v>
      </c>
      <c r="BK124" s="215">
        <f>ROUND(I124*H124,2)</f>
        <v>0</v>
      </c>
      <c r="BL124" s="15" t="s">
        <v>128</v>
      </c>
      <c r="BM124" s="214" t="s">
        <v>281</v>
      </c>
    </row>
    <row r="125" spans="1:65" s="2" customFormat="1" ht="16.5" customHeight="1">
      <c r="A125" s="36"/>
      <c r="B125" s="37"/>
      <c r="C125" s="202" t="s">
        <v>282</v>
      </c>
      <c r="D125" s="202" t="s">
        <v>123</v>
      </c>
      <c r="E125" s="203" t="s">
        <v>283</v>
      </c>
      <c r="F125" s="204" t="s">
        <v>284</v>
      </c>
      <c r="G125" s="205" t="s">
        <v>126</v>
      </c>
      <c r="H125" s="206">
        <v>308</v>
      </c>
      <c r="I125" s="207"/>
      <c r="J125" s="208">
        <f>ROUND(I125*H125,2)</f>
        <v>0</v>
      </c>
      <c r="K125" s="204" t="s">
        <v>19</v>
      </c>
      <c r="L125" s="209"/>
      <c r="M125" s="210" t="s">
        <v>19</v>
      </c>
      <c r="N125" s="211" t="s">
        <v>44</v>
      </c>
      <c r="O125" s="82"/>
      <c r="P125" s="212">
        <f>O125*H125</f>
        <v>0</v>
      </c>
      <c r="Q125" s="212">
        <v>0.0005</v>
      </c>
      <c r="R125" s="212">
        <f>Q125*H125</f>
        <v>0.154</v>
      </c>
      <c r="S125" s="212">
        <v>0</v>
      </c>
      <c r="T125" s="213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14" t="s">
        <v>127</v>
      </c>
      <c r="AT125" s="214" t="s">
        <v>123</v>
      </c>
      <c r="AU125" s="214" t="s">
        <v>83</v>
      </c>
      <c r="AY125" s="15" t="s">
        <v>120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5" t="s">
        <v>81</v>
      </c>
      <c r="BK125" s="215">
        <f>ROUND(I125*H125,2)</f>
        <v>0</v>
      </c>
      <c r="BL125" s="15" t="s">
        <v>128</v>
      </c>
      <c r="BM125" s="214" t="s">
        <v>285</v>
      </c>
    </row>
    <row r="126" spans="1:65" s="2" customFormat="1" ht="16.5" customHeight="1">
      <c r="A126" s="36"/>
      <c r="B126" s="37"/>
      <c r="C126" s="202" t="s">
        <v>286</v>
      </c>
      <c r="D126" s="202" t="s">
        <v>123</v>
      </c>
      <c r="E126" s="203" t="s">
        <v>287</v>
      </c>
      <c r="F126" s="204" t="s">
        <v>288</v>
      </c>
      <c r="G126" s="205" t="s">
        <v>126</v>
      </c>
      <c r="H126" s="206">
        <v>404</v>
      </c>
      <c r="I126" s="207"/>
      <c r="J126" s="208">
        <f>ROUND(I126*H126,2)</f>
        <v>0</v>
      </c>
      <c r="K126" s="204" t="s">
        <v>19</v>
      </c>
      <c r="L126" s="209"/>
      <c r="M126" s="210" t="s">
        <v>19</v>
      </c>
      <c r="N126" s="211" t="s">
        <v>44</v>
      </c>
      <c r="O126" s="82"/>
      <c r="P126" s="212">
        <f>O126*H126</f>
        <v>0</v>
      </c>
      <c r="Q126" s="212">
        <v>0.0005</v>
      </c>
      <c r="R126" s="212">
        <f>Q126*H126</f>
        <v>0.202</v>
      </c>
      <c r="S126" s="212">
        <v>0</v>
      </c>
      <c r="T126" s="21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14" t="s">
        <v>127</v>
      </c>
      <c r="AT126" s="214" t="s">
        <v>123</v>
      </c>
      <c r="AU126" s="214" t="s">
        <v>83</v>
      </c>
      <c r="AY126" s="15" t="s">
        <v>120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5" t="s">
        <v>81</v>
      </c>
      <c r="BK126" s="215">
        <f>ROUND(I126*H126,2)</f>
        <v>0</v>
      </c>
      <c r="BL126" s="15" t="s">
        <v>128</v>
      </c>
      <c r="BM126" s="214" t="s">
        <v>289</v>
      </c>
    </row>
    <row r="127" spans="1:65" s="2" customFormat="1" ht="24.15" customHeight="1">
      <c r="A127" s="36"/>
      <c r="B127" s="37"/>
      <c r="C127" s="216" t="s">
        <v>290</v>
      </c>
      <c r="D127" s="216" t="s">
        <v>147</v>
      </c>
      <c r="E127" s="217" t="s">
        <v>291</v>
      </c>
      <c r="F127" s="218" t="s">
        <v>292</v>
      </c>
      <c r="G127" s="219" t="s">
        <v>293</v>
      </c>
      <c r="H127" s="220">
        <v>1213</v>
      </c>
      <c r="I127" s="221"/>
      <c r="J127" s="222">
        <f>ROUND(I127*H127,2)</f>
        <v>0</v>
      </c>
      <c r="K127" s="218" t="s">
        <v>133</v>
      </c>
      <c r="L127" s="42"/>
      <c r="M127" s="223" t="s">
        <v>19</v>
      </c>
      <c r="N127" s="224" t="s">
        <v>44</v>
      </c>
      <c r="O127" s="82"/>
      <c r="P127" s="212">
        <f>O127*H127</f>
        <v>0</v>
      </c>
      <c r="Q127" s="212">
        <v>0.00101</v>
      </c>
      <c r="R127" s="212">
        <f>Q127*H127</f>
        <v>1.22513</v>
      </c>
      <c r="S127" s="212">
        <v>0</v>
      </c>
      <c r="T127" s="213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14" t="s">
        <v>128</v>
      </c>
      <c r="AT127" s="214" t="s">
        <v>147</v>
      </c>
      <c r="AU127" s="214" t="s">
        <v>83</v>
      </c>
      <c r="AY127" s="15" t="s">
        <v>120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5" t="s">
        <v>81</v>
      </c>
      <c r="BK127" s="215">
        <f>ROUND(I127*H127,2)</f>
        <v>0</v>
      </c>
      <c r="BL127" s="15" t="s">
        <v>128</v>
      </c>
      <c r="BM127" s="214" t="s">
        <v>294</v>
      </c>
    </row>
    <row r="128" spans="1:47" s="2" customFormat="1" ht="12">
      <c r="A128" s="36"/>
      <c r="B128" s="37"/>
      <c r="C128" s="38"/>
      <c r="D128" s="225" t="s">
        <v>152</v>
      </c>
      <c r="E128" s="38"/>
      <c r="F128" s="226" t="s">
        <v>295</v>
      </c>
      <c r="G128" s="38"/>
      <c r="H128" s="38"/>
      <c r="I128" s="227"/>
      <c r="J128" s="38"/>
      <c r="K128" s="38"/>
      <c r="L128" s="42"/>
      <c r="M128" s="228"/>
      <c r="N128" s="229"/>
      <c r="O128" s="82"/>
      <c r="P128" s="82"/>
      <c r="Q128" s="82"/>
      <c r="R128" s="82"/>
      <c r="S128" s="82"/>
      <c r="T128" s="83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83</v>
      </c>
    </row>
    <row r="129" spans="1:65" s="2" customFormat="1" ht="16.5" customHeight="1">
      <c r="A129" s="36"/>
      <c r="B129" s="37"/>
      <c r="C129" s="202" t="s">
        <v>296</v>
      </c>
      <c r="D129" s="202" t="s">
        <v>123</v>
      </c>
      <c r="E129" s="203" t="s">
        <v>297</v>
      </c>
      <c r="F129" s="204" t="s">
        <v>298</v>
      </c>
      <c r="G129" s="205" t="s">
        <v>293</v>
      </c>
      <c r="H129" s="206">
        <v>1213</v>
      </c>
      <c r="I129" s="207"/>
      <c r="J129" s="208">
        <f>ROUND(I129*H129,2)</f>
        <v>0</v>
      </c>
      <c r="K129" s="204" t="s">
        <v>19</v>
      </c>
      <c r="L129" s="209"/>
      <c r="M129" s="210" t="s">
        <v>19</v>
      </c>
      <c r="N129" s="211" t="s">
        <v>44</v>
      </c>
      <c r="O129" s="82"/>
      <c r="P129" s="212">
        <f>O129*H129</f>
        <v>0</v>
      </c>
      <c r="Q129" s="212">
        <v>0.00198</v>
      </c>
      <c r="R129" s="212">
        <f>Q129*H129</f>
        <v>2.40174</v>
      </c>
      <c r="S129" s="212">
        <v>0</v>
      </c>
      <c r="T129" s="21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14" t="s">
        <v>127</v>
      </c>
      <c r="AT129" s="214" t="s">
        <v>123</v>
      </c>
      <c r="AU129" s="214" t="s">
        <v>83</v>
      </c>
      <c r="AY129" s="15" t="s">
        <v>120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5" t="s">
        <v>81</v>
      </c>
      <c r="BK129" s="215">
        <f>ROUND(I129*H129,2)</f>
        <v>0</v>
      </c>
      <c r="BL129" s="15" t="s">
        <v>128</v>
      </c>
      <c r="BM129" s="214" t="s">
        <v>299</v>
      </c>
    </row>
    <row r="130" spans="1:47" s="2" customFormat="1" ht="12">
      <c r="A130" s="36"/>
      <c r="B130" s="37"/>
      <c r="C130" s="38"/>
      <c r="D130" s="234" t="s">
        <v>300</v>
      </c>
      <c r="E130" s="38"/>
      <c r="F130" s="235" t="s">
        <v>301</v>
      </c>
      <c r="G130" s="38"/>
      <c r="H130" s="38"/>
      <c r="I130" s="227"/>
      <c r="J130" s="38"/>
      <c r="K130" s="38"/>
      <c r="L130" s="42"/>
      <c r="M130" s="228"/>
      <c r="N130" s="229"/>
      <c r="O130" s="82"/>
      <c r="P130" s="82"/>
      <c r="Q130" s="82"/>
      <c r="R130" s="82"/>
      <c r="S130" s="82"/>
      <c r="T130" s="83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300</v>
      </c>
      <c r="AU130" s="15" t="s">
        <v>83</v>
      </c>
    </row>
    <row r="131" spans="1:65" s="2" customFormat="1" ht="16.5" customHeight="1">
      <c r="A131" s="36"/>
      <c r="B131" s="37"/>
      <c r="C131" s="202" t="s">
        <v>302</v>
      </c>
      <c r="D131" s="202" t="s">
        <v>123</v>
      </c>
      <c r="E131" s="203" t="s">
        <v>303</v>
      </c>
      <c r="F131" s="204" t="s">
        <v>304</v>
      </c>
      <c r="G131" s="205" t="s">
        <v>126</v>
      </c>
      <c r="H131" s="206">
        <v>60</v>
      </c>
      <c r="I131" s="207"/>
      <c r="J131" s="208">
        <f>ROUND(I131*H131,2)</f>
        <v>0</v>
      </c>
      <c r="K131" s="204" t="s">
        <v>19</v>
      </c>
      <c r="L131" s="209"/>
      <c r="M131" s="210" t="s">
        <v>19</v>
      </c>
      <c r="N131" s="211" t="s">
        <v>44</v>
      </c>
      <c r="O131" s="82"/>
      <c r="P131" s="212">
        <f>O131*H131</f>
        <v>0</v>
      </c>
      <c r="Q131" s="212">
        <v>0.0035</v>
      </c>
      <c r="R131" s="212">
        <f>Q131*H131</f>
        <v>0.21</v>
      </c>
      <c r="S131" s="212">
        <v>0</v>
      </c>
      <c r="T131" s="213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14" t="s">
        <v>127</v>
      </c>
      <c r="AT131" s="214" t="s">
        <v>123</v>
      </c>
      <c r="AU131" s="214" t="s">
        <v>83</v>
      </c>
      <c r="AY131" s="15" t="s">
        <v>120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5" t="s">
        <v>81</v>
      </c>
      <c r="BK131" s="215">
        <f>ROUND(I131*H131,2)</f>
        <v>0</v>
      </c>
      <c r="BL131" s="15" t="s">
        <v>128</v>
      </c>
      <c r="BM131" s="214" t="s">
        <v>305</v>
      </c>
    </row>
    <row r="132" spans="1:65" s="2" customFormat="1" ht="16.5" customHeight="1">
      <c r="A132" s="36"/>
      <c r="B132" s="37"/>
      <c r="C132" s="202" t="s">
        <v>306</v>
      </c>
      <c r="D132" s="202" t="s">
        <v>123</v>
      </c>
      <c r="E132" s="203" t="s">
        <v>307</v>
      </c>
      <c r="F132" s="204" t="s">
        <v>308</v>
      </c>
      <c r="G132" s="205" t="s">
        <v>176</v>
      </c>
      <c r="H132" s="206">
        <v>29</v>
      </c>
      <c r="I132" s="207"/>
      <c r="J132" s="208">
        <f>ROUND(I132*H132,2)</f>
        <v>0</v>
      </c>
      <c r="K132" s="204" t="s">
        <v>19</v>
      </c>
      <c r="L132" s="209"/>
      <c r="M132" s="210" t="s">
        <v>19</v>
      </c>
      <c r="N132" s="211" t="s">
        <v>44</v>
      </c>
      <c r="O132" s="82"/>
      <c r="P132" s="212">
        <f>O132*H132</f>
        <v>0</v>
      </c>
      <c r="Q132" s="212">
        <v>0.003</v>
      </c>
      <c r="R132" s="212">
        <f>Q132*H132</f>
        <v>0.08700000000000001</v>
      </c>
      <c r="S132" s="212">
        <v>0</v>
      </c>
      <c r="T132" s="213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14" t="s">
        <v>127</v>
      </c>
      <c r="AT132" s="214" t="s">
        <v>123</v>
      </c>
      <c r="AU132" s="214" t="s">
        <v>83</v>
      </c>
      <c r="AY132" s="15" t="s">
        <v>120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5" t="s">
        <v>81</v>
      </c>
      <c r="BK132" s="215">
        <f>ROUND(I132*H132,2)</f>
        <v>0</v>
      </c>
      <c r="BL132" s="15" t="s">
        <v>128</v>
      </c>
      <c r="BM132" s="214" t="s">
        <v>309</v>
      </c>
    </row>
    <row r="133" spans="1:65" s="2" customFormat="1" ht="16.5" customHeight="1">
      <c r="A133" s="36"/>
      <c r="B133" s="37"/>
      <c r="C133" s="202" t="s">
        <v>310</v>
      </c>
      <c r="D133" s="202" t="s">
        <v>123</v>
      </c>
      <c r="E133" s="203" t="s">
        <v>311</v>
      </c>
      <c r="F133" s="204" t="s">
        <v>312</v>
      </c>
      <c r="G133" s="205" t="s">
        <v>176</v>
      </c>
      <c r="H133" s="206">
        <v>91</v>
      </c>
      <c r="I133" s="207"/>
      <c r="J133" s="208">
        <f>ROUND(I133*H133,2)</f>
        <v>0</v>
      </c>
      <c r="K133" s="204" t="s">
        <v>19</v>
      </c>
      <c r="L133" s="209"/>
      <c r="M133" s="210" t="s">
        <v>19</v>
      </c>
      <c r="N133" s="211" t="s">
        <v>44</v>
      </c>
      <c r="O133" s="82"/>
      <c r="P133" s="212">
        <f>O133*H133</f>
        <v>0</v>
      </c>
      <c r="Q133" s="212">
        <v>0.001</v>
      </c>
      <c r="R133" s="212">
        <f>Q133*H133</f>
        <v>0.091</v>
      </c>
      <c r="S133" s="212">
        <v>0</v>
      </c>
      <c r="T133" s="21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4" t="s">
        <v>127</v>
      </c>
      <c r="AT133" s="214" t="s">
        <v>123</v>
      </c>
      <c r="AU133" s="214" t="s">
        <v>83</v>
      </c>
      <c r="AY133" s="15" t="s">
        <v>120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5" t="s">
        <v>81</v>
      </c>
      <c r="BK133" s="215">
        <f>ROUND(I133*H133,2)</f>
        <v>0</v>
      </c>
      <c r="BL133" s="15" t="s">
        <v>128</v>
      </c>
      <c r="BM133" s="214" t="s">
        <v>313</v>
      </c>
    </row>
    <row r="134" spans="1:65" s="2" customFormat="1" ht="16.5" customHeight="1">
      <c r="A134" s="36"/>
      <c r="B134" s="37"/>
      <c r="C134" s="202" t="s">
        <v>314</v>
      </c>
      <c r="D134" s="202" t="s">
        <v>123</v>
      </c>
      <c r="E134" s="203" t="s">
        <v>315</v>
      </c>
      <c r="F134" s="204" t="s">
        <v>316</v>
      </c>
      <c r="G134" s="205" t="s">
        <v>176</v>
      </c>
      <c r="H134" s="206">
        <v>116</v>
      </c>
      <c r="I134" s="207"/>
      <c r="J134" s="208">
        <f>ROUND(I134*H134,2)</f>
        <v>0</v>
      </c>
      <c r="K134" s="204" t="s">
        <v>19</v>
      </c>
      <c r="L134" s="209"/>
      <c r="M134" s="210" t="s">
        <v>19</v>
      </c>
      <c r="N134" s="211" t="s">
        <v>44</v>
      </c>
      <c r="O134" s="82"/>
      <c r="P134" s="212">
        <f>O134*H134</f>
        <v>0</v>
      </c>
      <c r="Q134" s="212">
        <v>0.001</v>
      </c>
      <c r="R134" s="212">
        <f>Q134*H134</f>
        <v>0.116</v>
      </c>
      <c r="S134" s="212">
        <v>0</v>
      </c>
      <c r="T134" s="213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4" t="s">
        <v>127</v>
      </c>
      <c r="AT134" s="214" t="s">
        <v>123</v>
      </c>
      <c r="AU134" s="214" t="s">
        <v>83</v>
      </c>
      <c r="AY134" s="15" t="s">
        <v>120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5" t="s">
        <v>81</v>
      </c>
      <c r="BK134" s="215">
        <f>ROUND(I134*H134,2)</f>
        <v>0</v>
      </c>
      <c r="BL134" s="15" t="s">
        <v>128</v>
      </c>
      <c r="BM134" s="214" t="s">
        <v>317</v>
      </c>
    </row>
    <row r="135" spans="1:65" s="2" customFormat="1" ht="16.5" customHeight="1">
      <c r="A135" s="36"/>
      <c r="B135" s="37"/>
      <c r="C135" s="202" t="s">
        <v>318</v>
      </c>
      <c r="D135" s="202" t="s">
        <v>123</v>
      </c>
      <c r="E135" s="203" t="s">
        <v>319</v>
      </c>
      <c r="F135" s="204" t="s">
        <v>320</v>
      </c>
      <c r="G135" s="205" t="s">
        <v>176</v>
      </c>
      <c r="H135" s="206">
        <v>120</v>
      </c>
      <c r="I135" s="207"/>
      <c r="J135" s="208">
        <f>ROUND(I135*H135,2)</f>
        <v>0</v>
      </c>
      <c r="K135" s="204" t="s">
        <v>19</v>
      </c>
      <c r="L135" s="209"/>
      <c r="M135" s="210" t="s">
        <v>19</v>
      </c>
      <c r="N135" s="211" t="s">
        <v>44</v>
      </c>
      <c r="O135" s="82"/>
      <c r="P135" s="212">
        <f>O135*H135</f>
        <v>0</v>
      </c>
      <c r="Q135" s="212">
        <v>0.001</v>
      </c>
      <c r="R135" s="212">
        <f>Q135*H135</f>
        <v>0.12</v>
      </c>
      <c r="S135" s="212">
        <v>0</v>
      </c>
      <c r="T135" s="21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4" t="s">
        <v>127</v>
      </c>
      <c r="AT135" s="214" t="s">
        <v>123</v>
      </c>
      <c r="AU135" s="214" t="s">
        <v>83</v>
      </c>
      <c r="AY135" s="15" t="s">
        <v>120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5" t="s">
        <v>81</v>
      </c>
      <c r="BK135" s="215">
        <f>ROUND(I135*H135,2)</f>
        <v>0</v>
      </c>
      <c r="BL135" s="15" t="s">
        <v>128</v>
      </c>
      <c r="BM135" s="214" t="s">
        <v>321</v>
      </c>
    </row>
    <row r="136" spans="1:65" s="2" customFormat="1" ht="16.5" customHeight="1">
      <c r="A136" s="36"/>
      <c r="B136" s="37"/>
      <c r="C136" s="202" t="s">
        <v>322</v>
      </c>
      <c r="D136" s="202" t="s">
        <v>123</v>
      </c>
      <c r="E136" s="203" t="s">
        <v>323</v>
      </c>
      <c r="F136" s="204" t="s">
        <v>324</v>
      </c>
      <c r="G136" s="205" t="s">
        <v>176</v>
      </c>
      <c r="H136" s="206">
        <v>87</v>
      </c>
      <c r="I136" s="207"/>
      <c r="J136" s="208">
        <f>ROUND(I136*H136,2)</f>
        <v>0</v>
      </c>
      <c r="K136" s="204" t="s">
        <v>19</v>
      </c>
      <c r="L136" s="209"/>
      <c r="M136" s="210" t="s">
        <v>19</v>
      </c>
      <c r="N136" s="211" t="s">
        <v>44</v>
      </c>
      <c r="O136" s="82"/>
      <c r="P136" s="212">
        <f>O136*H136</f>
        <v>0</v>
      </c>
      <c r="Q136" s="212">
        <v>0.001</v>
      </c>
      <c r="R136" s="212">
        <f>Q136*H136</f>
        <v>0.08700000000000001</v>
      </c>
      <c r="S136" s="212">
        <v>0</v>
      </c>
      <c r="T136" s="21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4" t="s">
        <v>127</v>
      </c>
      <c r="AT136" s="214" t="s">
        <v>123</v>
      </c>
      <c r="AU136" s="214" t="s">
        <v>83</v>
      </c>
      <c r="AY136" s="15" t="s">
        <v>120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5" t="s">
        <v>81</v>
      </c>
      <c r="BK136" s="215">
        <f>ROUND(I136*H136,2)</f>
        <v>0</v>
      </c>
      <c r="BL136" s="15" t="s">
        <v>128</v>
      </c>
      <c r="BM136" s="214" t="s">
        <v>325</v>
      </c>
    </row>
    <row r="137" spans="1:65" s="2" customFormat="1" ht="16.5" customHeight="1">
      <c r="A137" s="36"/>
      <c r="B137" s="37"/>
      <c r="C137" s="202" t="s">
        <v>326</v>
      </c>
      <c r="D137" s="202" t="s">
        <v>123</v>
      </c>
      <c r="E137" s="203" t="s">
        <v>327</v>
      </c>
      <c r="F137" s="204" t="s">
        <v>328</v>
      </c>
      <c r="G137" s="205" t="s">
        <v>126</v>
      </c>
      <c r="H137" s="206">
        <v>87</v>
      </c>
      <c r="I137" s="207"/>
      <c r="J137" s="208">
        <f>ROUND(I137*H137,2)</f>
        <v>0</v>
      </c>
      <c r="K137" s="204" t="s">
        <v>19</v>
      </c>
      <c r="L137" s="209"/>
      <c r="M137" s="210" t="s">
        <v>19</v>
      </c>
      <c r="N137" s="211" t="s">
        <v>44</v>
      </c>
      <c r="O137" s="82"/>
      <c r="P137" s="212">
        <f>O137*H137</f>
        <v>0</v>
      </c>
      <c r="Q137" s="212">
        <v>0.001</v>
      </c>
      <c r="R137" s="212">
        <f>Q137*H137</f>
        <v>0.08700000000000001</v>
      </c>
      <c r="S137" s="212">
        <v>0</v>
      </c>
      <c r="T137" s="213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4" t="s">
        <v>127</v>
      </c>
      <c r="AT137" s="214" t="s">
        <v>123</v>
      </c>
      <c r="AU137" s="214" t="s">
        <v>83</v>
      </c>
      <c r="AY137" s="15" t="s">
        <v>120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5" t="s">
        <v>81</v>
      </c>
      <c r="BK137" s="215">
        <f>ROUND(I137*H137,2)</f>
        <v>0</v>
      </c>
      <c r="BL137" s="15" t="s">
        <v>128</v>
      </c>
      <c r="BM137" s="214" t="s">
        <v>329</v>
      </c>
    </row>
    <row r="138" spans="1:65" s="2" customFormat="1" ht="16.5" customHeight="1">
      <c r="A138" s="36"/>
      <c r="B138" s="37"/>
      <c r="C138" s="202" t="s">
        <v>330</v>
      </c>
      <c r="D138" s="202" t="s">
        <v>123</v>
      </c>
      <c r="E138" s="203" t="s">
        <v>331</v>
      </c>
      <c r="F138" s="204" t="s">
        <v>332</v>
      </c>
      <c r="G138" s="205" t="s">
        <v>126</v>
      </c>
      <c r="H138" s="206">
        <v>91</v>
      </c>
      <c r="I138" s="207"/>
      <c r="J138" s="208">
        <f>ROUND(I138*H138,2)</f>
        <v>0</v>
      </c>
      <c r="K138" s="204" t="s">
        <v>19</v>
      </c>
      <c r="L138" s="209"/>
      <c r="M138" s="210" t="s">
        <v>19</v>
      </c>
      <c r="N138" s="211" t="s">
        <v>44</v>
      </c>
      <c r="O138" s="82"/>
      <c r="P138" s="212">
        <f>O138*H138</f>
        <v>0</v>
      </c>
      <c r="Q138" s="212">
        <v>0.001</v>
      </c>
      <c r="R138" s="212">
        <f>Q138*H138</f>
        <v>0.091</v>
      </c>
      <c r="S138" s="212">
        <v>0</v>
      </c>
      <c r="T138" s="21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4" t="s">
        <v>127</v>
      </c>
      <c r="AT138" s="214" t="s">
        <v>123</v>
      </c>
      <c r="AU138" s="214" t="s">
        <v>83</v>
      </c>
      <c r="AY138" s="15" t="s">
        <v>120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5" t="s">
        <v>81</v>
      </c>
      <c r="BK138" s="215">
        <f>ROUND(I138*H138,2)</f>
        <v>0</v>
      </c>
      <c r="BL138" s="15" t="s">
        <v>128</v>
      </c>
      <c r="BM138" s="214" t="s">
        <v>333</v>
      </c>
    </row>
    <row r="139" spans="1:65" s="2" customFormat="1" ht="16.5" customHeight="1">
      <c r="A139" s="36"/>
      <c r="B139" s="37"/>
      <c r="C139" s="202" t="s">
        <v>334</v>
      </c>
      <c r="D139" s="202" t="s">
        <v>123</v>
      </c>
      <c r="E139" s="203" t="s">
        <v>335</v>
      </c>
      <c r="F139" s="204" t="s">
        <v>336</v>
      </c>
      <c r="G139" s="205" t="s">
        <v>176</v>
      </c>
      <c r="H139" s="206">
        <v>31</v>
      </c>
      <c r="I139" s="207"/>
      <c r="J139" s="208">
        <f>ROUND(I139*H139,2)</f>
        <v>0</v>
      </c>
      <c r="K139" s="204" t="s">
        <v>19</v>
      </c>
      <c r="L139" s="209"/>
      <c r="M139" s="210" t="s">
        <v>19</v>
      </c>
      <c r="N139" s="211" t="s">
        <v>44</v>
      </c>
      <c r="O139" s="82"/>
      <c r="P139" s="212">
        <f>O139*H139</f>
        <v>0</v>
      </c>
      <c r="Q139" s="212">
        <v>0.001</v>
      </c>
      <c r="R139" s="212">
        <f>Q139*H139</f>
        <v>0.031</v>
      </c>
      <c r="S139" s="212">
        <v>0</v>
      </c>
      <c r="T139" s="21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4" t="s">
        <v>127</v>
      </c>
      <c r="AT139" s="214" t="s">
        <v>123</v>
      </c>
      <c r="AU139" s="214" t="s">
        <v>83</v>
      </c>
      <c r="AY139" s="15" t="s">
        <v>120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5" t="s">
        <v>81</v>
      </c>
      <c r="BK139" s="215">
        <f>ROUND(I139*H139,2)</f>
        <v>0</v>
      </c>
      <c r="BL139" s="15" t="s">
        <v>128</v>
      </c>
      <c r="BM139" s="214" t="s">
        <v>337</v>
      </c>
    </row>
    <row r="140" spans="1:65" s="2" customFormat="1" ht="16.5" customHeight="1">
      <c r="A140" s="36"/>
      <c r="B140" s="37"/>
      <c r="C140" s="202" t="s">
        <v>338</v>
      </c>
      <c r="D140" s="202" t="s">
        <v>123</v>
      </c>
      <c r="E140" s="203" t="s">
        <v>339</v>
      </c>
      <c r="F140" s="204" t="s">
        <v>340</v>
      </c>
      <c r="G140" s="205" t="s">
        <v>126</v>
      </c>
      <c r="H140" s="206">
        <v>62</v>
      </c>
      <c r="I140" s="207"/>
      <c r="J140" s="208">
        <f>ROUND(I140*H140,2)</f>
        <v>0</v>
      </c>
      <c r="K140" s="204" t="s">
        <v>19</v>
      </c>
      <c r="L140" s="209"/>
      <c r="M140" s="210" t="s">
        <v>19</v>
      </c>
      <c r="N140" s="211" t="s">
        <v>44</v>
      </c>
      <c r="O140" s="82"/>
      <c r="P140" s="212">
        <f>O140*H140</f>
        <v>0</v>
      </c>
      <c r="Q140" s="212">
        <v>0.0034</v>
      </c>
      <c r="R140" s="212">
        <f>Q140*H140</f>
        <v>0.2108</v>
      </c>
      <c r="S140" s="212">
        <v>0</v>
      </c>
      <c r="T140" s="213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4" t="s">
        <v>127</v>
      </c>
      <c r="AT140" s="214" t="s">
        <v>123</v>
      </c>
      <c r="AU140" s="214" t="s">
        <v>83</v>
      </c>
      <c r="AY140" s="15" t="s">
        <v>120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5" t="s">
        <v>81</v>
      </c>
      <c r="BK140" s="215">
        <f>ROUND(I140*H140,2)</f>
        <v>0</v>
      </c>
      <c r="BL140" s="15" t="s">
        <v>128</v>
      </c>
      <c r="BM140" s="214" t="s">
        <v>341</v>
      </c>
    </row>
    <row r="141" spans="1:65" s="2" customFormat="1" ht="16.5" customHeight="1">
      <c r="A141" s="36"/>
      <c r="B141" s="37"/>
      <c r="C141" s="202" t="s">
        <v>342</v>
      </c>
      <c r="D141" s="202" t="s">
        <v>123</v>
      </c>
      <c r="E141" s="203" t="s">
        <v>343</v>
      </c>
      <c r="F141" s="204" t="s">
        <v>344</v>
      </c>
      <c r="G141" s="205" t="s">
        <v>126</v>
      </c>
      <c r="H141" s="206">
        <v>91</v>
      </c>
      <c r="I141" s="207"/>
      <c r="J141" s="208">
        <f>ROUND(I141*H141,2)</f>
        <v>0</v>
      </c>
      <c r="K141" s="204" t="s">
        <v>19</v>
      </c>
      <c r="L141" s="209"/>
      <c r="M141" s="210" t="s">
        <v>19</v>
      </c>
      <c r="N141" s="211" t="s">
        <v>44</v>
      </c>
      <c r="O141" s="82"/>
      <c r="P141" s="212">
        <f>O141*H141</f>
        <v>0</v>
      </c>
      <c r="Q141" s="212">
        <v>0.004</v>
      </c>
      <c r="R141" s="212">
        <f>Q141*H141</f>
        <v>0.364</v>
      </c>
      <c r="S141" s="212">
        <v>0</v>
      </c>
      <c r="T141" s="21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4" t="s">
        <v>127</v>
      </c>
      <c r="AT141" s="214" t="s">
        <v>123</v>
      </c>
      <c r="AU141" s="214" t="s">
        <v>83</v>
      </c>
      <c r="AY141" s="15" t="s">
        <v>120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5" t="s">
        <v>81</v>
      </c>
      <c r="BK141" s="215">
        <f>ROUND(I141*H141,2)</f>
        <v>0</v>
      </c>
      <c r="BL141" s="15" t="s">
        <v>128</v>
      </c>
      <c r="BM141" s="214" t="s">
        <v>345</v>
      </c>
    </row>
    <row r="142" spans="1:65" s="2" customFormat="1" ht="16.5" customHeight="1">
      <c r="A142" s="36"/>
      <c r="B142" s="37"/>
      <c r="C142" s="202" t="s">
        <v>346</v>
      </c>
      <c r="D142" s="202" t="s">
        <v>123</v>
      </c>
      <c r="E142" s="203" t="s">
        <v>347</v>
      </c>
      <c r="F142" s="204" t="s">
        <v>348</v>
      </c>
      <c r="G142" s="205" t="s">
        <v>126</v>
      </c>
      <c r="H142" s="206">
        <v>29</v>
      </c>
      <c r="I142" s="207"/>
      <c r="J142" s="208">
        <f>ROUND(I142*H142,2)</f>
        <v>0</v>
      </c>
      <c r="K142" s="204" t="s">
        <v>19</v>
      </c>
      <c r="L142" s="209"/>
      <c r="M142" s="210" t="s">
        <v>19</v>
      </c>
      <c r="N142" s="211" t="s">
        <v>44</v>
      </c>
      <c r="O142" s="82"/>
      <c r="P142" s="212">
        <f>O142*H142</f>
        <v>0</v>
      </c>
      <c r="Q142" s="212">
        <v>0.002</v>
      </c>
      <c r="R142" s="212">
        <f>Q142*H142</f>
        <v>0.058</v>
      </c>
      <c r="S142" s="212">
        <v>0</v>
      </c>
      <c r="T142" s="213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4" t="s">
        <v>127</v>
      </c>
      <c r="AT142" s="214" t="s">
        <v>123</v>
      </c>
      <c r="AU142" s="214" t="s">
        <v>83</v>
      </c>
      <c r="AY142" s="15" t="s">
        <v>120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5" t="s">
        <v>81</v>
      </c>
      <c r="BK142" s="215">
        <f>ROUND(I142*H142,2)</f>
        <v>0</v>
      </c>
      <c r="BL142" s="15" t="s">
        <v>128</v>
      </c>
      <c r="BM142" s="214" t="s">
        <v>349</v>
      </c>
    </row>
    <row r="143" spans="1:65" s="2" customFormat="1" ht="16.5" customHeight="1">
      <c r="A143" s="36"/>
      <c r="B143" s="37"/>
      <c r="C143" s="202" t="s">
        <v>350</v>
      </c>
      <c r="D143" s="202" t="s">
        <v>123</v>
      </c>
      <c r="E143" s="203" t="s">
        <v>158</v>
      </c>
      <c r="F143" s="204" t="s">
        <v>351</v>
      </c>
      <c r="G143" s="205" t="s">
        <v>176</v>
      </c>
      <c r="H143" s="206">
        <v>60</v>
      </c>
      <c r="I143" s="207"/>
      <c r="J143" s="208">
        <f>ROUND(I143*H143,2)</f>
        <v>0</v>
      </c>
      <c r="K143" s="204" t="s">
        <v>19</v>
      </c>
      <c r="L143" s="209"/>
      <c r="M143" s="210" t="s">
        <v>19</v>
      </c>
      <c r="N143" s="211" t="s">
        <v>44</v>
      </c>
      <c r="O143" s="82"/>
      <c r="P143" s="212">
        <f>O143*H143</f>
        <v>0</v>
      </c>
      <c r="Q143" s="212">
        <v>0.001</v>
      </c>
      <c r="R143" s="212">
        <f>Q143*H143</f>
        <v>0.06</v>
      </c>
      <c r="S143" s="212">
        <v>0</v>
      </c>
      <c r="T143" s="21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4" t="s">
        <v>127</v>
      </c>
      <c r="AT143" s="214" t="s">
        <v>123</v>
      </c>
      <c r="AU143" s="214" t="s">
        <v>83</v>
      </c>
      <c r="AY143" s="15" t="s">
        <v>120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5" t="s">
        <v>81</v>
      </c>
      <c r="BK143" s="215">
        <f>ROUND(I143*H143,2)</f>
        <v>0</v>
      </c>
      <c r="BL143" s="15" t="s">
        <v>128</v>
      </c>
      <c r="BM143" s="214" t="s">
        <v>352</v>
      </c>
    </row>
    <row r="144" spans="1:63" s="12" customFormat="1" ht="22.8" customHeight="1">
      <c r="A144" s="12"/>
      <c r="B144" s="186"/>
      <c r="C144" s="187"/>
      <c r="D144" s="188" t="s">
        <v>72</v>
      </c>
      <c r="E144" s="200" t="s">
        <v>138</v>
      </c>
      <c r="F144" s="200" t="s">
        <v>353</v>
      </c>
      <c r="G144" s="187"/>
      <c r="H144" s="187"/>
      <c r="I144" s="190"/>
      <c r="J144" s="201">
        <f>BK144</f>
        <v>0</v>
      </c>
      <c r="K144" s="187"/>
      <c r="L144" s="192"/>
      <c r="M144" s="193"/>
      <c r="N144" s="194"/>
      <c r="O144" s="194"/>
      <c r="P144" s="195">
        <v>0</v>
      </c>
      <c r="Q144" s="194"/>
      <c r="R144" s="195">
        <v>0</v>
      </c>
      <c r="S144" s="194"/>
      <c r="T144" s="196"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7" t="s">
        <v>81</v>
      </c>
      <c r="AT144" s="198" t="s">
        <v>72</v>
      </c>
      <c r="AU144" s="198" t="s">
        <v>81</v>
      </c>
      <c r="AY144" s="197" t="s">
        <v>120</v>
      </c>
      <c r="BK144" s="199">
        <v>0</v>
      </c>
    </row>
    <row r="145" spans="1:63" s="12" customFormat="1" ht="22.8" customHeight="1">
      <c r="A145" s="12"/>
      <c r="B145" s="186"/>
      <c r="C145" s="187"/>
      <c r="D145" s="188" t="s">
        <v>72</v>
      </c>
      <c r="E145" s="200" t="s">
        <v>354</v>
      </c>
      <c r="F145" s="200" t="s">
        <v>355</v>
      </c>
      <c r="G145" s="187"/>
      <c r="H145" s="187"/>
      <c r="I145" s="190"/>
      <c r="J145" s="201">
        <f>BK145</f>
        <v>0</v>
      </c>
      <c r="K145" s="187"/>
      <c r="L145" s="192"/>
      <c r="M145" s="193"/>
      <c r="N145" s="194"/>
      <c r="O145" s="194"/>
      <c r="P145" s="195">
        <f>SUM(P146:P147)</f>
        <v>0</v>
      </c>
      <c r="Q145" s="194"/>
      <c r="R145" s="195">
        <f>SUM(R146:R147)</f>
        <v>0</v>
      </c>
      <c r="S145" s="194"/>
      <c r="T145" s="196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7" t="s">
        <v>81</v>
      </c>
      <c r="AT145" s="198" t="s">
        <v>72</v>
      </c>
      <c r="AU145" s="198" t="s">
        <v>81</v>
      </c>
      <c r="AY145" s="197" t="s">
        <v>120</v>
      </c>
      <c r="BK145" s="199">
        <f>SUM(BK146:BK147)</f>
        <v>0</v>
      </c>
    </row>
    <row r="146" spans="1:65" s="2" customFormat="1" ht="16.5" customHeight="1">
      <c r="A146" s="36"/>
      <c r="B146" s="37"/>
      <c r="C146" s="216" t="s">
        <v>356</v>
      </c>
      <c r="D146" s="216" t="s">
        <v>147</v>
      </c>
      <c r="E146" s="217" t="s">
        <v>357</v>
      </c>
      <c r="F146" s="218" t="s">
        <v>358</v>
      </c>
      <c r="G146" s="219" t="s">
        <v>359</v>
      </c>
      <c r="H146" s="220">
        <v>19.251</v>
      </c>
      <c r="I146" s="221"/>
      <c r="J146" s="222">
        <f>ROUND(I146*H146,2)</f>
        <v>0</v>
      </c>
      <c r="K146" s="218" t="s">
        <v>133</v>
      </c>
      <c r="L146" s="42"/>
      <c r="M146" s="223" t="s">
        <v>19</v>
      </c>
      <c r="N146" s="224" t="s">
        <v>44</v>
      </c>
      <c r="O146" s="82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4" t="s">
        <v>128</v>
      </c>
      <c r="AT146" s="214" t="s">
        <v>147</v>
      </c>
      <c r="AU146" s="214" t="s">
        <v>83</v>
      </c>
      <c r="AY146" s="15" t="s">
        <v>120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5" t="s">
        <v>81</v>
      </c>
      <c r="BK146" s="215">
        <f>ROUND(I146*H146,2)</f>
        <v>0</v>
      </c>
      <c r="BL146" s="15" t="s">
        <v>128</v>
      </c>
      <c r="BM146" s="214" t="s">
        <v>360</v>
      </c>
    </row>
    <row r="147" spans="1:47" s="2" customFormat="1" ht="12">
      <c r="A147" s="36"/>
      <c r="B147" s="37"/>
      <c r="C147" s="38"/>
      <c r="D147" s="225" t="s">
        <v>152</v>
      </c>
      <c r="E147" s="38"/>
      <c r="F147" s="226" t="s">
        <v>361</v>
      </c>
      <c r="G147" s="38"/>
      <c r="H147" s="38"/>
      <c r="I147" s="227"/>
      <c r="J147" s="38"/>
      <c r="K147" s="38"/>
      <c r="L147" s="42"/>
      <c r="M147" s="230"/>
      <c r="N147" s="231"/>
      <c r="O147" s="232"/>
      <c r="P147" s="232"/>
      <c r="Q147" s="232"/>
      <c r="R147" s="232"/>
      <c r="S147" s="232"/>
      <c r="T147" s="233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152</v>
      </c>
      <c r="AU147" s="15" t="s">
        <v>83</v>
      </c>
    </row>
    <row r="148" spans="1:31" s="2" customFormat="1" ht="6.95" customHeight="1">
      <c r="A148" s="36"/>
      <c r="B148" s="57"/>
      <c r="C148" s="58"/>
      <c r="D148" s="58"/>
      <c r="E148" s="58"/>
      <c r="F148" s="58"/>
      <c r="G148" s="58"/>
      <c r="H148" s="58"/>
      <c r="I148" s="58"/>
      <c r="J148" s="58"/>
      <c r="K148" s="58"/>
      <c r="L148" s="42"/>
      <c r="M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</sheetData>
  <sheetProtection password="CC35" sheet="1" objects="1" scenarios="1" formatColumns="0" formatRows="0" autoFilter="0"/>
  <autoFilter ref="C83:K14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2_02/111103202"/>
    <hyperlink ref="F91" r:id="rId2" display="https://podminky.urs.cz/item/CS_URS_2022_02/181451121"/>
    <hyperlink ref="F94" r:id="rId3" display="https://podminky.urs.cz/item/CS_URS_2022_02/183101113"/>
    <hyperlink ref="F96" r:id="rId4" display="https://podminky.urs.cz/item/CS_URS_2022_02/183101114"/>
    <hyperlink ref="F98" r:id="rId5" display="https://podminky.urs.cz/item/CS_URS_2022_02/183111114"/>
    <hyperlink ref="F100" r:id="rId6" display="https://podminky.urs.cz/item/CS_URS_2022_02/183551513"/>
    <hyperlink ref="F102" r:id="rId7" display="https://podminky.urs.cz/item/CS_URS_2022_02/184004311"/>
    <hyperlink ref="F105" r:id="rId8" display="https://podminky.urs.cz/item/CS_URS_2022_02/184004512"/>
    <hyperlink ref="F107" r:id="rId9" display="https://podminky.urs.cz/item/CS_URS_2022_02/184215112"/>
    <hyperlink ref="F112" r:id="rId10" display="https://podminky.urs.cz/item/CS_URS_2022_02/184813134"/>
    <hyperlink ref="F115" r:id="rId11" display="https://podminky.urs.cz/item/CS_URS_2022_02/184813511"/>
    <hyperlink ref="F117" r:id="rId12" display="https://podminky.urs.cz/item/CS_URS_2022_02/184813541"/>
    <hyperlink ref="F119" r:id="rId13" display="https://podminky.urs.cz/item/CS_URS_2022_02/184911421"/>
    <hyperlink ref="F122" r:id="rId14" display="https://podminky.urs.cz/item/CS_URS_2022_02/185804312"/>
    <hyperlink ref="F128" r:id="rId15" display="https://podminky.urs.cz/item/CS_URS_2022_02/348951250"/>
    <hyperlink ref="F147" r:id="rId16" display="https://podminky.urs.cz/item/CS_URS_2022_02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83</v>
      </c>
    </row>
    <row r="4" spans="2:46" s="1" customFormat="1" ht="24.95" customHeight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Větrolamy v k.ú. Lužec nad Cidlinou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362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17. 8. 2022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">
        <v>19</v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">
        <v>27</v>
      </c>
      <c r="F15" s="36"/>
      <c r="G15" s="36"/>
      <c r="H15" s="36"/>
      <c r="I15" s="130" t="s">
        <v>28</v>
      </c>
      <c r="J15" s="134" t="s">
        <v>19</v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29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28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31</v>
      </c>
      <c r="E20" s="36"/>
      <c r="F20" s="36"/>
      <c r="G20" s="36"/>
      <c r="H20" s="36"/>
      <c r="I20" s="130" t="s">
        <v>26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 xml:space="preserve"> </v>
      </c>
      <c r="F21" s="36"/>
      <c r="G21" s="36"/>
      <c r="H21" s="36"/>
      <c r="I21" s="130" t="s">
        <v>28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33</v>
      </c>
      <c r="E23" s="36"/>
      <c r="F23" s="36"/>
      <c r="G23" s="36"/>
      <c r="H23" s="36"/>
      <c r="I23" s="130" t="s">
        <v>26</v>
      </c>
      <c r="J23" s="134" t="s">
        <v>34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">
        <v>35</v>
      </c>
      <c r="F24" s="36"/>
      <c r="G24" s="36"/>
      <c r="H24" s="36"/>
      <c r="I24" s="130" t="s">
        <v>28</v>
      </c>
      <c r="J24" s="134" t="s">
        <v>36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37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39</v>
      </c>
      <c r="E30" s="36"/>
      <c r="F30" s="36"/>
      <c r="G30" s="36"/>
      <c r="H30" s="36"/>
      <c r="I30" s="36"/>
      <c r="J30" s="142">
        <f>ROUND(J84,2)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41</v>
      </c>
      <c r="G32" s="36"/>
      <c r="H32" s="36"/>
      <c r="I32" s="143" t="s">
        <v>40</v>
      </c>
      <c r="J32" s="143" t="s">
        <v>42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43</v>
      </c>
      <c r="E33" s="130" t="s">
        <v>44</v>
      </c>
      <c r="F33" s="145">
        <f>ROUND((SUM(BE84:BE147)),2)</f>
        <v>0</v>
      </c>
      <c r="G33" s="36"/>
      <c r="H33" s="36"/>
      <c r="I33" s="146">
        <v>0.21</v>
      </c>
      <c r="J33" s="145">
        <f>ROUND(((SUM(BE84:BE147))*I33),2)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45</v>
      </c>
      <c r="F34" s="145">
        <f>ROUND((SUM(BF84:BF147)),2)</f>
        <v>0</v>
      </c>
      <c r="G34" s="36"/>
      <c r="H34" s="36"/>
      <c r="I34" s="146">
        <v>0.15</v>
      </c>
      <c r="J34" s="145">
        <f>ROUND(((SUM(BF84:BF147))*I34),2)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46</v>
      </c>
      <c r="F35" s="145">
        <f>ROUND((SUM(BG84:BG147)),2)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47</v>
      </c>
      <c r="F36" s="145">
        <f>ROUND((SUM(BH84:BH147)),2)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48</v>
      </c>
      <c r="F37" s="145">
        <f>ROUND((SUM(BI84:BI147)),2)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49</v>
      </c>
      <c r="E39" s="149"/>
      <c r="F39" s="149"/>
      <c r="G39" s="150" t="s">
        <v>50</v>
      </c>
      <c r="H39" s="151" t="s">
        <v>51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Větrolamy v k.ú. Lužec nad Cidlinou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SO 02 - TEO 2 - výsadba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 xml:space="preserve"> </v>
      </c>
      <c r="G52" s="38"/>
      <c r="H52" s="38"/>
      <c r="I52" s="30" t="s">
        <v>23</v>
      </c>
      <c r="J52" s="70" t="str">
        <f>IF(J12="","",J12)</f>
        <v>17. 8. 2022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>ČR SPÚ, pobočka Hradec Králové, Haškova 357/6</v>
      </c>
      <c r="G54" s="38"/>
      <c r="H54" s="38"/>
      <c r="I54" s="30" t="s">
        <v>31</v>
      </c>
      <c r="J54" s="34" t="str">
        <f>E21</f>
        <v xml:space="preserve"> 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40.0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33</v>
      </c>
      <c r="J55" s="34" t="str">
        <f>E24</f>
        <v>Hanouseks.r.o., Barákova 41, 796 01 Prostějov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71</v>
      </c>
      <c r="D59" s="38"/>
      <c r="E59" s="38"/>
      <c r="F59" s="38"/>
      <c r="G59" s="38"/>
      <c r="H59" s="38"/>
      <c r="I59" s="38"/>
      <c r="J59" s="100">
        <f>J84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>
      <c r="A60" s="9"/>
      <c r="B60" s="163"/>
      <c r="C60" s="164"/>
      <c r="D60" s="165" t="s">
        <v>100</v>
      </c>
      <c r="E60" s="166"/>
      <c r="F60" s="166"/>
      <c r="G60" s="166"/>
      <c r="H60" s="166"/>
      <c r="I60" s="166"/>
      <c r="J60" s="167">
        <f>J85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101</v>
      </c>
      <c r="E61" s="172"/>
      <c r="F61" s="172"/>
      <c r="G61" s="172"/>
      <c r="H61" s="172"/>
      <c r="I61" s="172"/>
      <c r="J61" s="173">
        <f>J86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170</v>
      </c>
      <c r="E62" s="172"/>
      <c r="F62" s="172"/>
      <c r="G62" s="172"/>
      <c r="H62" s="172"/>
      <c r="I62" s="172"/>
      <c r="J62" s="173">
        <f>J123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171</v>
      </c>
      <c r="E63" s="172"/>
      <c r="F63" s="172"/>
      <c r="G63" s="172"/>
      <c r="H63" s="172"/>
      <c r="I63" s="172"/>
      <c r="J63" s="173">
        <f>J144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172</v>
      </c>
      <c r="E64" s="172"/>
      <c r="F64" s="172"/>
      <c r="G64" s="172"/>
      <c r="H64" s="172"/>
      <c r="I64" s="172"/>
      <c r="J64" s="173">
        <f>J145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3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1" t="s">
        <v>105</v>
      </c>
      <c r="D71" s="38"/>
      <c r="E71" s="38"/>
      <c r="F71" s="38"/>
      <c r="G71" s="38"/>
      <c r="H71" s="38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158" t="str">
        <f>E7</f>
        <v>Větrolamy v k.ú. Lužec nad Cidlinou</v>
      </c>
      <c r="F74" s="30"/>
      <c r="G74" s="30"/>
      <c r="H74" s="30"/>
      <c r="I74" s="38"/>
      <c r="J74" s="38"/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94</v>
      </c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67" t="str">
        <f>E9</f>
        <v>SO 02 - TEO 2 - výsadba</v>
      </c>
      <c r="F76" s="38"/>
      <c r="G76" s="38"/>
      <c r="H76" s="38"/>
      <c r="I76" s="38"/>
      <c r="J76" s="38"/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21</v>
      </c>
      <c r="D78" s="38"/>
      <c r="E78" s="38"/>
      <c r="F78" s="25" t="str">
        <f>F12</f>
        <v xml:space="preserve"> </v>
      </c>
      <c r="G78" s="38"/>
      <c r="H78" s="38"/>
      <c r="I78" s="30" t="s">
        <v>23</v>
      </c>
      <c r="J78" s="70" t="str">
        <f>IF(J12="","",J12)</f>
        <v>17. 8. 2022</v>
      </c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0" t="s">
        <v>25</v>
      </c>
      <c r="D80" s="38"/>
      <c r="E80" s="38"/>
      <c r="F80" s="25" t="str">
        <f>E15</f>
        <v>ČR SPÚ, pobočka Hradec Králové, Haškova 357/6</v>
      </c>
      <c r="G80" s="38"/>
      <c r="H80" s="38"/>
      <c r="I80" s="30" t="s">
        <v>31</v>
      </c>
      <c r="J80" s="34" t="str">
        <f>E21</f>
        <v xml:space="preserve"> </v>
      </c>
      <c r="K80" s="38"/>
      <c r="L80" s="13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05" customHeight="1">
      <c r="A81" s="36"/>
      <c r="B81" s="37"/>
      <c r="C81" s="30" t="s">
        <v>29</v>
      </c>
      <c r="D81" s="38"/>
      <c r="E81" s="38"/>
      <c r="F81" s="25" t="str">
        <f>IF(E18="","",E18)</f>
        <v>Vyplň údaj</v>
      </c>
      <c r="G81" s="38"/>
      <c r="H81" s="38"/>
      <c r="I81" s="30" t="s">
        <v>33</v>
      </c>
      <c r="J81" s="34" t="str">
        <f>E24</f>
        <v>Hanouseks.r.o., Barákova 41, 796 01 Prostějov</v>
      </c>
      <c r="K81" s="38"/>
      <c r="L81" s="13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3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75"/>
      <c r="B83" s="176"/>
      <c r="C83" s="177" t="s">
        <v>106</v>
      </c>
      <c r="D83" s="178" t="s">
        <v>58</v>
      </c>
      <c r="E83" s="178" t="s">
        <v>54</v>
      </c>
      <c r="F83" s="178" t="s">
        <v>55</v>
      </c>
      <c r="G83" s="178" t="s">
        <v>107</v>
      </c>
      <c r="H83" s="178" t="s">
        <v>108</v>
      </c>
      <c r="I83" s="178" t="s">
        <v>109</v>
      </c>
      <c r="J83" s="178" t="s">
        <v>98</v>
      </c>
      <c r="K83" s="179" t="s">
        <v>110</v>
      </c>
      <c r="L83" s="180"/>
      <c r="M83" s="90" t="s">
        <v>19</v>
      </c>
      <c r="N83" s="91" t="s">
        <v>43</v>
      </c>
      <c r="O83" s="91" t="s">
        <v>111</v>
      </c>
      <c r="P83" s="91" t="s">
        <v>112</v>
      </c>
      <c r="Q83" s="91" t="s">
        <v>113</v>
      </c>
      <c r="R83" s="91" t="s">
        <v>114</v>
      </c>
      <c r="S83" s="91" t="s">
        <v>115</v>
      </c>
      <c r="T83" s="92" t="s">
        <v>116</v>
      </c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63" s="2" customFormat="1" ht="22.8" customHeight="1">
      <c r="A84" s="36"/>
      <c r="B84" s="37"/>
      <c r="C84" s="97" t="s">
        <v>117</v>
      </c>
      <c r="D84" s="38"/>
      <c r="E84" s="38"/>
      <c r="F84" s="38"/>
      <c r="G84" s="38"/>
      <c r="H84" s="38"/>
      <c r="I84" s="38"/>
      <c r="J84" s="181">
        <f>BK84</f>
        <v>0</v>
      </c>
      <c r="K84" s="38"/>
      <c r="L84" s="42"/>
      <c r="M84" s="93"/>
      <c r="N84" s="182"/>
      <c r="O84" s="94"/>
      <c r="P84" s="183">
        <f>P85</f>
        <v>0</v>
      </c>
      <c r="Q84" s="94"/>
      <c r="R84" s="183">
        <f>R85</f>
        <v>7.643839999999999</v>
      </c>
      <c r="S84" s="94"/>
      <c r="T84" s="184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5" t="s">
        <v>72</v>
      </c>
      <c r="AU84" s="15" t="s">
        <v>99</v>
      </c>
      <c r="BK84" s="185">
        <f>BK85</f>
        <v>0</v>
      </c>
    </row>
    <row r="85" spans="1:63" s="12" customFormat="1" ht="25.9" customHeight="1">
      <c r="A85" s="12"/>
      <c r="B85" s="186"/>
      <c r="C85" s="187"/>
      <c r="D85" s="188" t="s">
        <v>72</v>
      </c>
      <c r="E85" s="189" t="s">
        <v>118</v>
      </c>
      <c r="F85" s="189" t="s">
        <v>119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P86+P123+P144+P145</f>
        <v>0</v>
      </c>
      <c r="Q85" s="194"/>
      <c r="R85" s="195">
        <f>R86+R123+R144+R145</f>
        <v>7.643839999999999</v>
      </c>
      <c r="S85" s="194"/>
      <c r="T85" s="196">
        <f>T86+T123+T144+T145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7" t="s">
        <v>81</v>
      </c>
      <c r="AT85" s="198" t="s">
        <v>72</v>
      </c>
      <c r="AU85" s="198" t="s">
        <v>73</v>
      </c>
      <c r="AY85" s="197" t="s">
        <v>120</v>
      </c>
      <c r="BK85" s="199">
        <f>BK86+BK123+BK144+BK145</f>
        <v>0</v>
      </c>
    </row>
    <row r="86" spans="1:63" s="12" customFormat="1" ht="22.8" customHeight="1">
      <c r="A86" s="12"/>
      <c r="B86" s="186"/>
      <c r="C86" s="187"/>
      <c r="D86" s="188" t="s">
        <v>72</v>
      </c>
      <c r="E86" s="200" t="s">
        <v>81</v>
      </c>
      <c r="F86" s="200" t="s">
        <v>121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SUM(P87:P122)</f>
        <v>0</v>
      </c>
      <c r="Q86" s="194"/>
      <c r="R86" s="195">
        <f>SUM(R87:R122)</f>
        <v>3.1147500000000004</v>
      </c>
      <c r="S86" s="194"/>
      <c r="T86" s="196">
        <f>SUM(T87:T122)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7" t="s">
        <v>81</v>
      </c>
      <c r="AT86" s="198" t="s">
        <v>72</v>
      </c>
      <c r="AU86" s="198" t="s">
        <v>81</v>
      </c>
      <c r="AY86" s="197" t="s">
        <v>120</v>
      </c>
      <c r="BK86" s="199">
        <f>SUM(BK87:BK122)</f>
        <v>0</v>
      </c>
    </row>
    <row r="87" spans="1:65" s="2" customFormat="1" ht="16.5" customHeight="1">
      <c r="A87" s="36"/>
      <c r="B87" s="37"/>
      <c r="C87" s="216" t="s">
        <v>363</v>
      </c>
      <c r="D87" s="216" t="s">
        <v>147</v>
      </c>
      <c r="E87" s="217" t="s">
        <v>179</v>
      </c>
      <c r="F87" s="218" t="s">
        <v>180</v>
      </c>
      <c r="G87" s="219" t="s">
        <v>181</v>
      </c>
      <c r="H87" s="220">
        <v>0.816</v>
      </c>
      <c r="I87" s="221"/>
      <c r="J87" s="222">
        <f>ROUND(I87*H87,2)</f>
        <v>0</v>
      </c>
      <c r="K87" s="218" t="s">
        <v>133</v>
      </c>
      <c r="L87" s="42"/>
      <c r="M87" s="223" t="s">
        <v>19</v>
      </c>
      <c r="N87" s="224" t="s">
        <v>44</v>
      </c>
      <c r="O87" s="82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14" t="s">
        <v>128</v>
      </c>
      <c r="AT87" s="214" t="s">
        <v>147</v>
      </c>
      <c r="AU87" s="214" t="s">
        <v>83</v>
      </c>
      <c r="AY87" s="15" t="s">
        <v>120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5" t="s">
        <v>81</v>
      </c>
      <c r="BK87" s="215">
        <f>ROUND(I87*H87,2)</f>
        <v>0</v>
      </c>
      <c r="BL87" s="15" t="s">
        <v>128</v>
      </c>
      <c r="BM87" s="214" t="s">
        <v>364</v>
      </c>
    </row>
    <row r="88" spans="1:47" s="2" customFormat="1" ht="12">
      <c r="A88" s="36"/>
      <c r="B88" s="37"/>
      <c r="C88" s="38"/>
      <c r="D88" s="225" t="s">
        <v>152</v>
      </c>
      <c r="E88" s="38"/>
      <c r="F88" s="226" t="s">
        <v>183</v>
      </c>
      <c r="G88" s="38"/>
      <c r="H88" s="38"/>
      <c r="I88" s="227"/>
      <c r="J88" s="38"/>
      <c r="K88" s="38"/>
      <c r="L88" s="42"/>
      <c r="M88" s="228"/>
      <c r="N88" s="229"/>
      <c r="O88" s="82"/>
      <c r="P88" s="82"/>
      <c r="Q88" s="82"/>
      <c r="R88" s="82"/>
      <c r="S88" s="82"/>
      <c r="T88" s="83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5" t="s">
        <v>152</v>
      </c>
      <c r="AU88" s="15" t="s">
        <v>83</v>
      </c>
    </row>
    <row r="89" spans="1:65" s="2" customFormat="1" ht="24.15" customHeight="1">
      <c r="A89" s="36"/>
      <c r="B89" s="37"/>
      <c r="C89" s="216" t="s">
        <v>83</v>
      </c>
      <c r="D89" s="216" t="s">
        <v>147</v>
      </c>
      <c r="E89" s="217" t="s">
        <v>184</v>
      </c>
      <c r="F89" s="218" t="s">
        <v>185</v>
      </c>
      <c r="G89" s="219" t="s">
        <v>186</v>
      </c>
      <c r="H89" s="220">
        <v>4078</v>
      </c>
      <c r="I89" s="221"/>
      <c r="J89" s="222">
        <f>ROUND(I89*H89,2)</f>
        <v>0</v>
      </c>
      <c r="K89" s="218" t="s">
        <v>133</v>
      </c>
      <c r="L89" s="42"/>
      <c r="M89" s="223" t="s">
        <v>19</v>
      </c>
      <c r="N89" s="224" t="s">
        <v>44</v>
      </c>
      <c r="O89" s="82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14" t="s">
        <v>128</v>
      </c>
      <c r="AT89" s="214" t="s">
        <v>147</v>
      </c>
      <c r="AU89" s="214" t="s">
        <v>83</v>
      </c>
      <c r="AY89" s="15" t="s">
        <v>120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5" t="s">
        <v>81</v>
      </c>
      <c r="BK89" s="215">
        <f>ROUND(I89*H89,2)</f>
        <v>0</v>
      </c>
      <c r="BL89" s="15" t="s">
        <v>128</v>
      </c>
      <c r="BM89" s="214" t="s">
        <v>365</v>
      </c>
    </row>
    <row r="90" spans="1:47" s="2" customFormat="1" ht="12">
      <c r="A90" s="36"/>
      <c r="B90" s="37"/>
      <c r="C90" s="38"/>
      <c r="D90" s="225" t="s">
        <v>152</v>
      </c>
      <c r="E90" s="38"/>
      <c r="F90" s="226" t="s">
        <v>188</v>
      </c>
      <c r="G90" s="38"/>
      <c r="H90" s="38"/>
      <c r="I90" s="227"/>
      <c r="J90" s="38"/>
      <c r="K90" s="38"/>
      <c r="L90" s="42"/>
      <c r="M90" s="228"/>
      <c r="N90" s="229"/>
      <c r="O90" s="82"/>
      <c r="P90" s="82"/>
      <c r="Q90" s="82"/>
      <c r="R90" s="82"/>
      <c r="S90" s="82"/>
      <c r="T90" s="83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5" t="s">
        <v>152</v>
      </c>
      <c r="AU90" s="15" t="s">
        <v>83</v>
      </c>
    </row>
    <row r="91" spans="1:65" s="2" customFormat="1" ht="16.5" customHeight="1">
      <c r="A91" s="36"/>
      <c r="B91" s="37"/>
      <c r="C91" s="202" t="s">
        <v>161</v>
      </c>
      <c r="D91" s="202" t="s">
        <v>123</v>
      </c>
      <c r="E91" s="203" t="s">
        <v>154</v>
      </c>
      <c r="F91" s="204" t="s">
        <v>190</v>
      </c>
      <c r="G91" s="205" t="s">
        <v>191</v>
      </c>
      <c r="H91" s="206">
        <v>41</v>
      </c>
      <c r="I91" s="207"/>
      <c r="J91" s="208">
        <f>ROUND(I91*H91,2)</f>
        <v>0</v>
      </c>
      <c r="K91" s="204" t="s">
        <v>19</v>
      </c>
      <c r="L91" s="209"/>
      <c r="M91" s="210" t="s">
        <v>19</v>
      </c>
      <c r="N91" s="211" t="s">
        <v>44</v>
      </c>
      <c r="O91" s="82"/>
      <c r="P91" s="212">
        <f>O91*H91</f>
        <v>0</v>
      </c>
      <c r="Q91" s="212">
        <v>0.001</v>
      </c>
      <c r="R91" s="212">
        <f>Q91*H91</f>
        <v>0.041</v>
      </c>
      <c r="S91" s="212">
        <v>0</v>
      </c>
      <c r="T91" s="213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14" t="s">
        <v>127</v>
      </c>
      <c r="AT91" s="214" t="s">
        <v>123</v>
      </c>
      <c r="AU91" s="214" t="s">
        <v>83</v>
      </c>
      <c r="AY91" s="15" t="s">
        <v>120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5" t="s">
        <v>81</v>
      </c>
      <c r="BK91" s="215">
        <f>ROUND(I91*H91,2)</f>
        <v>0</v>
      </c>
      <c r="BL91" s="15" t="s">
        <v>128</v>
      </c>
      <c r="BM91" s="214" t="s">
        <v>366</v>
      </c>
    </row>
    <row r="92" spans="1:65" s="2" customFormat="1" ht="24.15" customHeight="1">
      <c r="A92" s="36"/>
      <c r="B92" s="37"/>
      <c r="C92" s="216" t="s">
        <v>128</v>
      </c>
      <c r="D92" s="216" t="s">
        <v>147</v>
      </c>
      <c r="E92" s="217" t="s">
        <v>193</v>
      </c>
      <c r="F92" s="218" t="s">
        <v>194</v>
      </c>
      <c r="G92" s="219" t="s">
        <v>126</v>
      </c>
      <c r="H92" s="220">
        <v>211</v>
      </c>
      <c r="I92" s="221"/>
      <c r="J92" s="222">
        <f>ROUND(I92*H92,2)</f>
        <v>0</v>
      </c>
      <c r="K92" s="218" t="s">
        <v>133</v>
      </c>
      <c r="L92" s="42"/>
      <c r="M92" s="223" t="s">
        <v>19</v>
      </c>
      <c r="N92" s="224" t="s">
        <v>44</v>
      </c>
      <c r="O92" s="82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14" t="s">
        <v>128</v>
      </c>
      <c r="AT92" s="214" t="s">
        <v>147</v>
      </c>
      <c r="AU92" s="214" t="s">
        <v>83</v>
      </c>
      <c r="AY92" s="15" t="s">
        <v>120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5" t="s">
        <v>81</v>
      </c>
      <c r="BK92" s="215">
        <f>ROUND(I92*H92,2)</f>
        <v>0</v>
      </c>
      <c r="BL92" s="15" t="s">
        <v>128</v>
      </c>
      <c r="BM92" s="214" t="s">
        <v>367</v>
      </c>
    </row>
    <row r="93" spans="1:47" s="2" customFormat="1" ht="12">
      <c r="A93" s="36"/>
      <c r="B93" s="37"/>
      <c r="C93" s="38"/>
      <c r="D93" s="225" t="s">
        <v>152</v>
      </c>
      <c r="E93" s="38"/>
      <c r="F93" s="226" t="s">
        <v>196</v>
      </c>
      <c r="G93" s="38"/>
      <c r="H93" s="38"/>
      <c r="I93" s="227"/>
      <c r="J93" s="38"/>
      <c r="K93" s="38"/>
      <c r="L93" s="42"/>
      <c r="M93" s="228"/>
      <c r="N93" s="229"/>
      <c r="O93" s="82"/>
      <c r="P93" s="82"/>
      <c r="Q93" s="82"/>
      <c r="R93" s="82"/>
      <c r="S93" s="82"/>
      <c r="T93" s="83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152</v>
      </c>
      <c r="AU93" s="15" t="s">
        <v>83</v>
      </c>
    </row>
    <row r="94" spans="1:65" s="2" customFormat="1" ht="24.15" customHeight="1">
      <c r="A94" s="36"/>
      <c r="B94" s="37"/>
      <c r="C94" s="216" t="s">
        <v>144</v>
      </c>
      <c r="D94" s="216" t="s">
        <v>147</v>
      </c>
      <c r="E94" s="217" t="s">
        <v>198</v>
      </c>
      <c r="F94" s="218" t="s">
        <v>199</v>
      </c>
      <c r="G94" s="219" t="s">
        <v>126</v>
      </c>
      <c r="H94" s="220">
        <v>287</v>
      </c>
      <c r="I94" s="221"/>
      <c r="J94" s="222">
        <f>ROUND(I94*H94,2)</f>
        <v>0</v>
      </c>
      <c r="K94" s="218" t="s">
        <v>133</v>
      </c>
      <c r="L94" s="42"/>
      <c r="M94" s="223" t="s">
        <v>19</v>
      </c>
      <c r="N94" s="224" t="s">
        <v>44</v>
      </c>
      <c r="O94" s="82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14" t="s">
        <v>128</v>
      </c>
      <c r="AT94" s="214" t="s">
        <v>147</v>
      </c>
      <c r="AU94" s="214" t="s">
        <v>83</v>
      </c>
      <c r="AY94" s="15" t="s">
        <v>120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5" t="s">
        <v>81</v>
      </c>
      <c r="BK94" s="215">
        <f>ROUND(I94*H94,2)</f>
        <v>0</v>
      </c>
      <c r="BL94" s="15" t="s">
        <v>128</v>
      </c>
      <c r="BM94" s="214" t="s">
        <v>368</v>
      </c>
    </row>
    <row r="95" spans="1:47" s="2" customFormat="1" ht="12">
      <c r="A95" s="36"/>
      <c r="B95" s="37"/>
      <c r="C95" s="38"/>
      <c r="D95" s="225" t="s">
        <v>152</v>
      </c>
      <c r="E95" s="38"/>
      <c r="F95" s="226" t="s">
        <v>201</v>
      </c>
      <c r="G95" s="38"/>
      <c r="H95" s="38"/>
      <c r="I95" s="227"/>
      <c r="J95" s="38"/>
      <c r="K95" s="38"/>
      <c r="L95" s="42"/>
      <c r="M95" s="228"/>
      <c r="N95" s="229"/>
      <c r="O95" s="82"/>
      <c r="P95" s="82"/>
      <c r="Q95" s="82"/>
      <c r="R95" s="82"/>
      <c r="S95" s="82"/>
      <c r="T95" s="83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152</v>
      </c>
      <c r="AU95" s="15" t="s">
        <v>83</v>
      </c>
    </row>
    <row r="96" spans="1:65" s="2" customFormat="1" ht="24.15" customHeight="1">
      <c r="A96" s="36"/>
      <c r="B96" s="37"/>
      <c r="C96" s="216" t="s">
        <v>122</v>
      </c>
      <c r="D96" s="216" t="s">
        <v>147</v>
      </c>
      <c r="E96" s="217" t="s">
        <v>203</v>
      </c>
      <c r="F96" s="218" t="s">
        <v>204</v>
      </c>
      <c r="G96" s="219" t="s">
        <v>126</v>
      </c>
      <c r="H96" s="220">
        <v>346</v>
      </c>
      <c r="I96" s="221"/>
      <c r="J96" s="222">
        <f>ROUND(I96*H96,2)</f>
        <v>0</v>
      </c>
      <c r="K96" s="218" t="s">
        <v>133</v>
      </c>
      <c r="L96" s="42"/>
      <c r="M96" s="223" t="s">
        <v>19</v>
      </c>
      <c r="N96" s="224" t="s">
        <v>44</v>
      </c>
      <c r="O96" s="82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14" t="s">
        <v>128</v>
      </c>
      <c r="AT96" s="214" t="s">
        <v>147</v>
      </c>
      <c r="AU96" s="214" t="s">
        <v>83</v>
      </c>
      <c r="AY96" s="15" t="s">
        <v>120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81</v>
      </c>
      <c r="BK96" s="215">
        <f>ROUND(I96*H96,2)</f>
        <v>0</v>
      </c>
      <c r="BL96" s="15" t="s">
        <v>128</v>
      </c>
      <c r="BM96" s="214" t="s">
        <v>369</v>
      </c>
    </row>
    <row r="97" spans="1:47" s="2" customFormat="1" ht="12">
      <c r="A97" s="36"/>
      <c r="B97" s="37"/>
      <c r="C97" s="38"/>
      <c r="D97" s="225" t="s">
        <v>152</v>
      </c>
      <c r="E97" s="38"/>
      <c r="F97" s="226" t="s">
        <v>206</v>
      </c>
      <c r="G97" s="38"/>
      <c r="H97" s="38"/>
      <c r="I97" s="227"/>
      <c r="J97" s="38"/>
      <c r="K97" s="38"/>
      <c r="L97" s="42"/>
      <c r="M97" s="228"/>
      <c r="N97" s="229"/>
      <c r="O97" s="82"/>
      <c r="P97" s="82"/>
      <c r="Q97" s="82"/>
      <c r="R97" s="82"/>
      <c r="S97" s="82"/>
      <c r="T97" s="83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5" t="s">
        <v>152</v>
      </c>
      <c r="AU97" s="15" t="s">
        <v>83</v>
      </c>
    </row>
    <row r="98" spans="1:65" s="2" customFormat="1" ht="21.75" customHeight="1">
      <c r="A98" s="36"/>
      <c r="B98" s="37"/>
      <c r="C98" s="216" t="s">
        <v>306</v>
      </c>
      <c r="D98" s="216" t="s">
        <v>147</v>
      </c>
      <c r="E98" s="217" t="s">
        <v>208</v>
      </c>
      <c r="F98" s="218" t="s">
        <v>209</v>
      </c>
      <c r="G98" s="219" t="s">
        <v>181</v>
      </c>
      <c r="H98" s="220">
        <v>0.408</v>
      </c>
      <c r="I98" s="221"/>
      <c r="J98" s="222">
        <f>ROUND(I98*H98,2)</f>
        <v>0</v>
      </c>
      <c r="K98" s="218" t="s">
        <v>133</v>
      </c>
      <c r="L98" s="42"/>
      <c r="M98" s="223" t="s">
        <v>19</v>
      </c>
      <c r="N98" s="224" t="s">
        <v>44</v>
      </c>
      <c r="O98" s="82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14" t="s">
        <v>128</v>
      </c>
      <c r="AT98" s="214" t="s">
        <v>147</v>
      </c>
      <c r="AU98" s="214" t="s">
        <v>83</v>
      </c>
      <c r="AY98" s="15" t="s">
        <v>120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5" t="s">
        <v>81</v>
      </c>
      <c r="BK98" s="215">
        <f>ROUND(I98*H98,2)</f>
        <v>0</v>
      </c>
      <c r="BL98" s="15" t="s">
        <v>128</v>
      </c>
      <c r="BM98" s="214" t="s">
        <v>370</v>
      </c>
    </row>
    <row r="99" spans="1:47" s="2" customFormat="1" ht="12">
      <c r="A99" s="36"/>
      <c r="B99" s="37"/>
      <c r="C99" s="38"/>
      <c r="D99" s="225" t="s">
        <v>152</v>
      </c>
      <c r="E99" s="38"/>
      <c r="F99" s="226" t="s">
        <v>211</v>
      </c>
      <c r="G99" s="38"/>
      <c r="H99" s="38"/>
      <c r="I99" s="227"/>
      <c r="J99" s="38"/>
      <c r="K99" s="38"/>
      <c r="L99" s="42"/>
      <c r="M99" s="228"/>
      <c r="N99" s="229"/>
      <c r="O99" s="82"/>
      <c r="P99" s="82"/>
      <c r="Q99" s="82"/>
      <c r="R99" s="82"/>
      <c r="S99" s="82"/>
      <c r="T99" s="83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5" t="s">
        <v>152</v>
      </c>
      <c r="AU99" s="15" t="s">
        <v>83</v>
      </c>
    </row>
    <row r="100" spans="1:65" s="2" customFormat="1" ht="24.15" customHeight="1">
      <c r="A100" s="36"/>
      <c r="B100" s="37"/>
      <c r="C100" s="216" t="s">
        <v>127</v>
      </c>
      <c r="D100" s="216" t="s">
        <v>147</v>
      </c>
      <c r="E100" s="217" t="s">
        <v>213</v>
      </c>
      <c r="F100" s="218" t="s">
        <v>214</v>
      </c>
      <c r="G100" s="219" t="s">
        <v>126</v>
      </c>
      <c r="H100" s="220">
        <v>211</v>
      </c>
      <c r="I100" s="221"/>
      <c r="J100" s="222">
        <f>ROUND(I100*H100,2)</f>
        <v>0</v>
      </c>
      <c r="K100" s="218" t="s">
        <v>133</v>
      </c>
      <c r="L100" s="42"/>
      <c r="M100" s="223" t="s">
        <v>19</v>
      </c>
      <c r="N100" s="224" t="s">
        <v>44</v>
      </c>
      <c r="O100" s="82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14" t="s">
        <v>128</v>
      </c>
      <c r="AT100" s="214" t="s">
        <v>147</v>
      </c>
      <c r="AU100" s="214" t="s">
        <v>83</v>
      </c>
      <c r="AY100" s="15" t="s">
        <v>120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5" t="s">
        <v>81</v>
      </c>
      <c r="BK100" s="215">
        <f>ROUND(I100*H100,2)</f>
        <v>0</v>
      </c>
      <c r="BL100" s="15" t="s">
        <v>128</v>
      </c>
      <c r="BM100" s="214" t="s">
        <v>371</v>
      </c>
    </row>
    <row r="101" spans="1:47" s="2" customFormat="1" ht="12">
      <c r="A101" s="36"/>
      <c r="B101" s="37"/>
      <c r="C101" s="38"/>
      <c r="D101" s="225" t="s">
        <v>152</v>
      </c>
      <c r="E101" s="38"/>
      <c r="F101" s="226" t="s">
        <v>216</v>
      </c>
      <c r="G101" s="38"/>
      <c r="H101" s="38"/>
      <c r="I101" s="227"/>
      <c r="J101" s="38"/>
      <c r="K101" s="38"/>
      <c r="L101" s="42"/>
      <c r="M101" s="228"/>
      <c r="N101" s="229"/>
      <c r="O101" s="82"/>
      <c r="P101" s="82"/>
      <c r="Q101" s="82"/>
      <c r="R101" s="82"/>
      <c r="S101" s="82"/>
      <c r="T101" s="83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5" t="s">
        <v>152</v>
      </c>
      <c r="AU101" s="15" t="s">
        <v>83</v>
      </c>
    </row>
    <row r="102" spans="1:65" s="2" customFormat="1" ht="16.5" customHeight="1">
      <c r="A102" s="36"/>
      <c r="B102" s="37"/>
      <c r="C102" s="202" t="s">
        <v>138</v>
      </c>
      <c r="D102" s="202" t="s">
        <v>123</v>
      </c>
      <c r="E102" s="203" t="s">
        <v>372</v>
      </c>
      <c r="F102" s="204" t="s">
        <v>219</v>
      </c>
      <c r="G102" s="205" t="s">
        <v>176</v>
      </c>
      <c r="H102" s="206">
        <v>211</v>
      </c>
      <c r="I102" s="207"/>
      <c r="J102" s="208">
        <f>ROUND(I102*H102,2)</f>
        <v>0</v>
      </c>
      <c r="K102" s="204" t="s">
        <v>19</v>
      </c>
      <c r="L102" s="209"/>
      <c r="M102" s="210" t="s">
        <v>19</v>
      </c>
      <c r="N102" s="211" t="s">
        <v>44</v>
      </c>
      <c r="O102" s="82"/>
      <c r="P102" s="212">
        <f>O102*H102</f>
        <v>0</v>
      </c>
      <c r="Q102" s="212">
        <v>0.0005</v>
      </c>
      <c r="R102" s="212">
        <f>Q102*H102</f>
        <v>0.1055</v>
      </c>
      <c r="S102" s="212">
        <v>0</v>
      </c>
      <c r="T102" s="213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14" t="s">
        <v>127</v>
      </c>
      <c r="AT102" s="214" t="s">
        <v>123</v>
      </c>
      <c r="AU102" s="214" t="s">
        <v>83</v>
      </c>
      <c r="AY102" s="15" t="s">
        <v>120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5" t="s">
        <v>81</v>
      </c>
      <c r="BK102" s="215">
        <f>ROUND(I102*H102,2)</f>
        <v>0</v>
      </c>
      <c r="BL102" s="15" t="s">
        <v>128</v>
      </c>
      <c r="BM102" s="214" t="s">
        <v>373</v>
      </c>
    </row>
    <row r="103" spans="1:65" s="2" customFormat="1" ht="16.5" customHeight="1">
      <c r="A103" s="36"/>
      <c r="B103" s="37"/>
      <c r="C103" s="202" t="s">
        <v>374</v>
      </c>
      <c r="D103" s="202" t="s">
        <v>123</v>
      </c>
      <c r="E103" s="203" t="s">
        <v>189</v>
      </c>
      <c r="F103" s="204" t="s">
        <v>175</v>
      </c>
      <c r="G103" s="205" t="s">
        <v>176</v>
      </c>
      <c r="H103" s="206">
        <v>346</v>
      </c>
      <c r="I103" s="207"/>
      <c r="J103" s="208">
        <f>ROUND(I103*H103,2)</f>
        <v>0</v>
      </c>
      <c r="K103" s="204" t="s">
        <v>19</v>
      </c>
      <c r="L103" s="209"/>
      <c r="M103" s="210" t="s">
        <v>19</v>
      </c>
      <c r="N103" s="211" t="s">
        <v>44</v>
      </c>
      <c r="O103" s="82"/>
      <c r="P103" s="212">
        <f>O103*H103</f>
        <v>0</v>
      </c>
      <c r="Q103" s="212">
        <v>0.0005</v>
      </c>
      <c r="R103" s="212">
        <f>Q103*H103</f>
        <v>0.17300000000000001</v>
      </c>
      <c r="S103" s="212">
        <v>0</v>
      </c>
      <c r="T103" s="21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14" t="s">
        <v>127</v>
      </c>
      <c r="AT103" s="214" t="s">
        <v>123</v>
      </c>
      <c r="AU103" s="214" t="s">
        <v>83</v>
      </c>
      <c r="AY103" s="15" t="s">
        <v>120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5" t="s">
        <v>81</v>
      </c>
      <c r="BK103" s="215">
        <f>ROUND(I103*H103,2)</f>
        <v>0</v>
      </c>
      <c r="BL103" s="15" t="s">
        <v>128</v>
      </c>
      <c r="BM103" s="214" t="s">
        <v>375</v>
      </c>
    </row>
    <row r="104" spans="1:65" s="2" customFormat="1" ht="37.8" customHeight="1">
      <c r="A104" s="36"/>
      <c r="B104" s="37"/>
      <c r="C104" s="216" t="s">
        <v>376</v>
      </c>
      <c r="D104" s="216" t="s">
        <v>147</v>
      </c>
      <c r="E104" s="217" t="s">
        <v>222</v>
      </c>
      <c r="F104" s="218" t="s">
        <v>223</v>
      </c>
      <c r="G104" s="219" t="s">
        <v>126</v>
      </c>
      <c r="H104" s="220">
        <v>346</v>
      </c>
      <c r="I104" s="221"/>
      <c r="J104" s="222">
        <f>ROUND(I104*H104,2)</f>
        <v>0</v>
      </c>
      <c r="K104" s="218" t="s">
        <v>133</v>
      </c>
      <c r="L104" s="42"/>
      <c r="M104" s="223" t="s">
        <v>19</v>
      </c>
      <c r="N104" s="224" t="s">
        <v>44</v>
      </c>
      <c r="O104" s="82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14" t="s">
        <v>128</v>
      </c>
      <c r="AT104" s="214" t="s">
        <v>147</v>
      </c>
      <c r="AU104" s="214" t="s">
        <v>83</v>
      </c>
      <c r="AY104" s="15" t="s">
        <v>120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5" t="s">
        <v>81</v>
      </c>
      <c r="BK104" s="215">
        <f>ROUND(I104*H104,2)</f>
        <v>0</v>
      </c>
      <c r="BL104" s="15" t="s">
        <v>128</v>
      </c>
      <c r="BM104" s="214" t="s">
        <v>377</v>
      </c>
    </row>
    <row r="105" spans="1:47" s="2" customFormat="1" ht="12">
      <c r="A105" s="36"/>
      <c r="B105" s="37"/>
      <c r="C105" s="38"/>
      <c r="D105" s="225" t="s">
        <v>152</v>
      </c>
      <c r="E105" s="38"/>
      <c r="F105" s="226" t="s">
        <v>225</v>
      </c>
      <c r="G105" s="38"/>
      <c r="H105" s="38"/>
      <c r="I105" s="227"/>
      <c r="J105" s="38"/>
      <c r="K105" s="38"/>
      <c r="L105" s="42"/>
      <c r="M105" s="228"/>
      <c r="N105" s="229"/>
      <c r="O105" s="82"/>
      <c r="P105" s="82"/>
      <c r="Q105" s="82"/>
      <c r="R105" s="82"/>
      <c r="S105" s="82"/>
      <c r="T105" s="8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152</v>
      </c>
      <c r="AU105" s="15" t="s">
        <v>83</v>
      </c>
    </row>
    <row r="106" spans="1:65" s="2" customFormat="1" ht="16.5" customHeight="1">
      <c r="A106" s="36"/>
      <c r="B106" s="37"/>
      <c r="C106" s="216" t="s">
        <v>234</v>
      </c>
      <c r="D106" s="216" t="s">
        <v>147</v>
      </c>
      <c r="E106" s="217" t="s">
        <v>226</v>
      </c>
      <c r="F106" s="218" t="s">
        <v>227</v>
      </c>
      <c r="G106" s="219" t="s">
        <v>126</v>
      </c>
      <c r="H106" s="220">
        <v>211</v>
      </c>
      <c r="I106" s="221"/>
      <c r="J106" s="222">
        <f>ROUND(I106*H106,2)</f>
        <v>0</v>
      </c>
      <c r="K106" s="218" t="s">
        <v>133</v>
      </c>
      <c r="L106" s="42"/>
      <c r="M106" s="223" t="s">
        <v>19</v>
      </c>
      <c r="N106" s="224" t="s">
        <v>44</v>
      </c>
      <c r="O106" s="82"/>
      <c r="P106" s="212">
        <f>O106*H106</f>
        <v>0</v>
      </c>
      <c r="Q106" s="212">
        <v>5E-05</v>
      </c>
      <c r="R106" s="212">
        <f>Q106*H106</f>
        <v>0.01055</v>
      </c>
      <c r="S106" s="212">
        <v>0</v>
      </c>
      <c r="T106" s="213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14" t="s">
        <v>128</v>
      </c>
      <c r="AT106" s="214" t="s">
        <v>147</v>
      </c>
      <c r="AU106" s="214" t="s">
        <v>83</v>
      </c>
      <c r="AY106" s="15" t="s">
        <v>120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5" t="s">
        <v>81</v>
      </c>
      <c r="BK106" s="215">
        <f>ROUND(I106*H106,2)</f>
        <v>0</v>
      </c>
      <c r="BL106" s="15" t="s">
        <v>128</v>
      </c>
      <c r="BM106" s="214" t="s">
        <v>378</v>
      </c>
    </row>
    <row r="107" spans="1:47" s="2" customFormat="1" ht="12">
      <c r="A107" s="36"/>
      <c r="B107" s="37"/>
      <c r="C107" s="38"/>
      <c r="D107" s="225" t="s">
        <v>152</v>
      </c>
      <c r="E107" s="38"/>
      <c r="F107" s="226" t="s">
        <v>229</v>
      </c>
      <c r="G107" s="38"/>
      <c r="H107" s="38"/>
      <c r="I107" s="227"/>
      <c r="J107" s="38"/>
      <c r="K107" s="38"/>
      <c r="L107" s="42"/>
      <c r="M107" s="228"/>
      <c r="N107" s="229"/>
      <c r="O107" s="82"/>
      <c r="P107" s="82"/>
      <c r="Q107" s="82"/>
      <c r="R107" s="82"/>
      <c r="S107" s="82"/>
      <c r="T107" s="83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5" t="s">
        <v>152</v>
      </c>
      <c r="AU107" s="15" t="s">
        <v>83</v>
      </c>
    </row>
    <row r="108" spans="1:65" s="2" customFormat="1" ht="16.5" customHeight="1">
      <c r="A108" s="36"/>
      <c r="B108" s="37"/>
      <c r="C108" s="202" t="s">
        <v>263</v>
      </c>
      <c r="D108" s="202" t="s">
        <v>123</v>
      </c>
      <c r="E108" s="203" t="s">
        <v>379</v>
      </c>
      <c r="F108" s="204" t="s">
        <v>232</v>
      </c>
      <c r="G108" s="205" t="s">
        <v>126</v>
      </c>
      <c r="H108" s="206">
        <v>7</v>
      </c>
      <c r="I108" s="207"/>
      <c r="J108" s="208">
        <f>ROUND(I108*H108,2)</f>
        <v>0</v>
      </c>
      <c r="K108" s="204" t="s">
        <v>19</v>
      </c>
      <c r="L108" s="209"/>
      <c r="M108" s="210" t="s">
        <v>19</v>
      </c>
      <c r="N108" s="211" t="s">
        <v>44</v>
      </c>
      <c r="O108" s="82"/>
      <c r="P108" s="212">
        <f>O108*H108</f>
        <v>0</v>
      </c>
      <c r="Q108" s="212">
        <v>0.0003</v>
      </c>
      <c r="R108" s="212">
        <f>Q108*H108</f>
        <v>0.0021</v>
      </c>
      <c r="S108" s="212">
        <v>0</v>
      </c>
      <c r="T108" s="21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14" t="s">
        <v>127</v>
      </c>
      <c r="AT108" s="214" t="s">
        <v>123</v>
      </c>
      <c r="AU108" s="214" t="s">
        <v>83</v>
      </c>
      <c r="AY108" s="15" t="s">
        <v>120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5" t="s">
        <v>81</v>
      </c>
      <c r="BK108" s="215">
        <f>ROUND(I108*H108,2)</f>
        <v>0</v>
      </c>
      <c r="BL108" s="15" t="s">
        <v>128</v>
      </c>
      <c r="BM108" s="214" t="s">
        <v>380</v>
      </c>
    </row>
    <row r="109" spans="1:65" s="2" customFormat="1" ht="16.5" customHeight="1">
      <c r="A109" s="36"/>
      <c r="B109" s="37"/>
      <c r="C109" s="202" t="s">
        <v>8</v>
      </c>
      <c r="D109" s="202" t="s">
        <v>123</v>
      </c>
      <c r="E109" s="203" t="s">
        <v>231</v>
      </c>
      <c r="F109" s="204" t="s">
        <v>236</v>
      </c>
      <c r="G109" s="205" t="s">
        <v>237</v>
      </c>
      <c r="H109" s="206">
        <v>2</v>
      </c>
      <c r="I109" s="207"/>
      <c r="J109" s="208">
        <f>ROUND(I109*H109,2)</f>
        <v>0</v>
      </c>
      <c r="K109" s="204" t="s">
        <v>19</v>
      </c>
      <c r="L109" s="209"/>
      <c r="M109" s="210" t="s">
        <v>19</v>
      </c>
      <c r="N109" s="211" t="s">
        <v>44</v>
      </c>
      <c r="O109" s="82"/>
      <c r="P109" s="212">
        <f>O109*H109</f>
        <v>0</v>
      </c>
      <c r="Q109" s="212">
        <v>0.001</v>
      </c>
      <c r="R109" s="212">
        <f>Q109*H109</f>
        <v>0.002</v>
      </c>
      <c r="S109" s="212">
        <v>0</v>
      </c>
      <c r="T109" s="213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14" t="s">
        <v>127</v>
      </c>
      <c r="AT109" s="214" t="s">
        <v>123</v>
      </c>
      <c r="AU109" s="214" t="s">
        <v>83</v>
      </c>
      <c r="AY109" s="15" t="s">
        <v>120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5" t="s">
        <v>81</v>
      </c>
      <c r="BK109" s="215">
        <f>ROUND(I109*H109,2)</f>
        <v>0</v>
      </c>
      <c r="BL109" s="15" t="s">
        <v>128</v>
      </c>
      <c r="BM109" s="214" t="s">
        <v>381</v>
      </c>
    </row>
    <row r="110" spans="1:65" s="2" customFormat="1" ht="16.5" customHeight="1">
      <c r="A110" s="36"/>
      <c r="B110" s="37"/>
      <c r="C110" s="202" t="s">
        <v>278</v>
      </c>
      <c r="D110" s="202" t="s">
        <v>123</v>
      </c>
      <c r="E110" s="203" t="s">
        <v>235</v>
      </c>
      <c r="F110" s="204" t="s">
        <v>241</v>
      </c>
      <c r="G110" s="205" t="s">
        <v>237</v>
      </c>
      <c r="H110" s="206">
        <v>0.5</v>
      </c>
      <c r="I110" s="207"/>
      <c r="J110" s="208">
        <f>ROUND(I110*H110,2)</f>
        <v>0</v>
      </c>
      <c r="K110" s="204" t="s">
        <v>19</v>
      </c>
      <c r="L110" s="209"/>
      <c r="M110" s="210" t="s">
        <v>19</v>
      </c>
      <c r="N110" s="211" t="s">
        <v>44</v>
      </c>
      <c r="O110" s="82"/>
      <c r="P110" s="212">
        <f>O110*H110</f>
        <v>0</v>
      </c>
      <c r="Q110" s="212">
        <v>0.001</v>
      </c>
      <c r="R110" s="212">
        <f>Q110*H110</f>
        <v>0.0005</v>
      </c>
      <c r="S110" s="212">
        <v>0</v>
      </c>
      <c r="T110" s="213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14" t="s">
        <v>127</v>
      </c>
      <c r="AT110" s="214" t="s">
        <v>123</v>
      </c>
      <c r="AU110" s="214" t="s">
        <v>83</v>
      </c>
      <c r="AY110" s="15" t="s">
        <v>120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5" t="s">
        <v>81</v>
      </c>
      <c r="BK110" s="215">
        <f>ROUND(I110*H110,2)</f>
        <v>0</v>
      </c>
      <c r="BL110" s="15" t="s">
        <v>128</v>
      </c>
      <c r="BM110" s="214" t="s">
        <v>382</v>
      </c>
    </row>
    <row r="111" spans="1:65" s="2" customFormat="1" ht="24.15" customHeight="1">
      <c r="A111" s="36"/>
      <c r="B111" s="37"/>
      <c r="C111" s="216" t="s">
        <v>290</v>
      </c>
      <c r="D111" s="216" t="s">
        <v>147</v>
      </c>
      <c r="E111" s="217" t="s">
        <v>244</v>
      </c>
      <c r="F111" s="218" t="s">
        <v>245</v>
      </c>
      <c r="G111" s="219" t="s">
        <v>246</v>
      </c>
      <c r="H111" s="220">
        <v>0.13</v>
      </c>
      <c r="I111" s="221"/>
      <c r="J111" s="222">
        <f>ROUND(I111*H111,2)</f>
        <v>0</v>
      </c>
      <c r="K111" s="218" t="s">
        <v>133</v>
      </c>
      <c r="L111" s="42"/>
      <c r="M111" s="223" t="s">
        <v>19</v>
      </c>
      <c r="N111" s="224" t="s">
        <v>44</v>
      </c>
      <c r="O111" s="82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14" t="s">
        <v>128</v>
      </c>
      <c r="AT111" s="214" t="s">
        <v>147</v>
      </c>
      <c r="AU111" s="214" t="s">
        <v>83</v>
      </c>
      <c r="AY111" s="15" t="s">
        <v>120</v>
      </c>
      <c r="BE111" s="215">
        <f>IF(N111="základní",J111,0)</f>
        <v>0</v>
      </c>
      <c r="BF111" s="215">
        <f>IF(N111="snížená",J111,0)</f>
        <v>0</v>
      </c>
      <c r="BG111" s="215">
        <f>IF(N111="zákl. přenesená",J111,0)</f>
        <v>0</v>
      </c>
      <c r="BH111" s="215">
        <f>IF(N111="sníž. přenesená",J111,0)</f>
        <v>0</v>
      </c>
      <c r="BI111" s="215">
        <f>IF(N111="nulová",J111,0)</f>
        <v>0</v>
      </c>
      <c r="BJ111" s="15" t="s">
        <v>81</v>
      </c>
      <c r="BK111" s="215">
        <f>ROUND(I111*H111,2)</f>
        <v>0</v>
      </c>
      <c r="BL111" s="15" t="s">
        <v>128</v>
      </c>
      <c r="BM111" s="214" t="s">
        <v>383</v>
      </c>
    </row>
    <row r="112" spans="1:47" s="2" customFormat="1" ht="12">
      <c r="A112" s="36"/>
      <c r="B112" s="37"/>
      <c r="C112" s="38"/>
      <c r="D112" s="225" t="s">
        <v>152</v>
      </c>
      <c r="E112" s="38"/>
      <c r="F112" s="226" t="s">
        <v>248</v>
      </c>
      <c r="G112" s="38"/>
      <c r="H112" s="38"/>
      <c r="I112" s="227"/>
      <c r="J112" s="38"/>
      <c r="K112" s="38"/>
      <c r="L112" s="42"/>
      <c r="M112" s="228"/>
      <c r="N112" s="229"/>
      <c r="O112" s="82"/>
      <c r="P112" s="82"/>
      <c r="Q112" s="82"/>
      <c r="R112" s="82"/>
      <c r="S112" s="82"/>
      <c r="T112" s="83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5" t="s">
        <v>152</v>
      </c>
      <c r="AU112" s="15" t="s">
        <v>83</v>
      </c>
    </row>
    <row r="113" spans="1:65" s="2" customFormat="1" ht="16.5" customHeight="1">
      <c r="A113" s="36"/>
      <c r="B113" s="37"/>
      <c r="C113" s="202" t="s">
        <v>296</v>
      </c>
      <c r="D113" s="202" t="s">
        <v>123</v>
      </c>
      <c r="E113" s="203" t="s">
        <v>240</v>
      </c>
      <c r="F113" s="204" t="s">
        <v>251</v>
      </c>
      <c r="G113" s="205" t="s">
        <v>191</v>
      </c>
      <c r="H113" s="206">
        <v>0.1</v>
      </c>
      <c r="I113" s="207"/>
      <c r="J113" s="208">
        <f>ROUND(I113*H113,2)</f>
        <v>0</v>
      </c>
      <c r="K113" s="204" t="s">
        <v>19</v>
      </c>
      <c r="L113" s="209"/>
      <c r="M113" s="210" t="s">
        <v>19</v>
      </c>
      <c r="N113" s="211" t="s">
        <v>44</v>
      </c>
      <c r="O113" s="82"/>
      <c r="P113" s="212">
        <f>O113*H113</f>
        <v>0</v>
      </c>
      <c r="Q113" s="212">
        <v>0.001</v>
      </c>
      <c r="R113" s="212">
        <f>Q113*H113</f>
        <v>0.0001</v>
      </c>
      <c r="S113" s="212">
        <v>0</v>
      </c>
      <c r="T113" s="213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14" t="s">
        <v>127</v>
      </c>
      <c r="AT113" s="214" t="s">
        <v>123</v>
      </c>
      <c r="AU113" s="214" t="s">
        <v>83</v>
      </c>
      <c r="AY113" s="15" t="s">
        <v>120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5" t="s">
        <v>81</v>
      </c>
      <c r="BK113" s="215">
        <f>ROUND(I113*H113,2)</f>
        <v>0</v>
      </c>
      <c r="BL113" s="15" t="s">
        <v>128</v>
      </c>
      <c r="BM113" s="214" t="s">
        <v>384</v>
      </c>
    </row>
    <row r="114" spans="1:65" s="2" customFormat="1" ht="24.15" customHeight="1">
      <c r="A114" s="36"/>
      <c r="B114" s="37"/>
      <c r="C114" s="216" t="s">
        <v>346</v>
      </c>
      <c r="D114" s="216" t="s">
        <v>147</v>
      </c>
      <c r="E114" s="217" t="s">
        <v>254</v>
      </c>
      <c r="F114" s="218" t="s">
        <v>255</v>
      </c>
      <c r="G114" s="219" t="s">
        <v>186</v>
      </c>
      <c r="H114" s="220">
        <v>4078</v>
      </c>
      <c r="I114" s="221"/>
      <c r="J114" s="222">
        <f>ROUND(I114*H114,2)</f>
        <v>0</v>
      </c>
      <c r="K114" s="218" t="s">
        <v>133</v>
      </c>
      <c r="L114" s="42"/>
      <c r="M114" s="223" t="s">
        <v>19</v>
      </c>
      <c r="N114" s="224" t="s">
        <v>44</v>
      </c>
      <c r="O114" s="82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14" t="s">
        <v>128</v>
      </c>
      <c r="AT114" s="214" t="s">
        <v>147</v>
      </c>
      <c r="AU114" s="214" t="s">
        <v>83</v>
      </c>
      <c r="AY114" s="15" t="s">
        <v>120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5" t="s">
        <v>81</v>
      </c>
      <c r="BK114" s="215">
        <f>ROUND(I114*H114,2)</f>
        <v>0</v>
      </c>
      <c r="BL114" s="15" t="s">
        <v>128</v>
      </c>
      <c r="BM114" s="214" t="s">
        <v>385</v>
      </c>
    </row>
    <row r="115" spans="1:47" s="2" customFormat="1" ht="12">
      <c r="A115" s="36"/>
      <c r="B115" s="37"/>
      <c r="C115" s="38"/>
      <c r="D115" s="225" t="s">
        <v>152</v>
      </c>
      <c r="E115" s="38"/>
      <c r="F115" s="226" t="s">
        <v>257</v>
      </c>
      <c r="G115" s="38"/>
      <c r="H115" s="38"/>
      <c r="I115" s="227"/>
      <c r="J115" s="38"/>
      <c r="K115" s="38"/>
      <c r="L115" s="42"/>
      <c r="M115" s="228"/>
      <c r="N115" s="229"/>
      <c r="O115" s="82"/>
      <c r="P115" s="82"/>
      <c r="Q115" s="82"/>
      <c r="R115" s="82"/>
      <c r="S115" s="82"/>
      <c r="T115" s="83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5" t="s">
        <v>152</v>
      </c>
      <c r="AU115" s="15" t="s">
        <v>83</v>
      </c>
    </row>
    <row r="116" spans="1:65" s="2" customFormat="1" ht="21.75" customHeight="1">
      <c r="A116" s="36"/>
      <c r="B116" s="37"/>
      <c r="C116" s="216" t="s">
        <v>342</v>
      </c>
      <c r="D116" s="216" t="s">
        <v>147</v>
      </c>
      <c r="E116" s="217" t="s">
        <v>259</v>
      </c>
      <c r="F116" s="218" t="s">
        <v>260</v>
      </c>
      <c r="G116" s="219" t="s">
        <v>186</v>
      </c>
      <c r="H116" s="220">
        <v>139.25</v>
      </c>
      <c r="I116" s="221"/>
      <c r="J116" s="222">
        <f>ROUND(I116*H116,2)</f>
        <v>0</v>
      </c>
      <c r="K116" s="218" t="s">
        <v>133</v>
      </c>
      <c r="L116" s="42"/>
      <c r="M116" s="223" t="s">
        <v>19</v>
      </c>
      <c r="N116" s="224" t="s">
        <v>44</v>
      </c>
      <c r="O116" s="82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14" t="s">
        <v>128</v>
      </c>
      <c r="AT116" s="214" t="s">
        <v>147</v>
      </c>
      <c r="AU116" s="214" t="s">
        <v>83</v>
      </c>
      <c r="AY116" s="15" t="s">
        <v>120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5" t="s">
        <v>81</v>
      </c>
      <c r="BK116" s="215">
        <f>ROUND(I116*H116,2)</f>
        <v>0</v>
      </c>
      <c r="BL116" s="15" t="s">
        <v>128</v>
      </c>
      <c r="BM116" s="214" t="s">
        <v>386</v>
      </c>
    </row>
    <row r="117" spans="1:47" s="2" customFormat="1" ht="12">
      <c r="A117" s="36"/>
      <c r="B117" s="37"/>
      <c r="C117" s="38"/>
      <c r="D117" s="225" t="s">
        <v>152</v>
      </c>
      <c r="E117" s="38"/>
      <c r="F117" s="226" t="s">
        <v>262</v>
      </c>
      <c r="G117" s="38"/>
      <c r="H117" s="38"/>
      <c r="I117" s="227"/>
      <c r="J117" s="38"/>
      <c r="K117" s="38"/>
      <c r="L117" s="42"/>
      <c r="M117" s="228"/>
      <c r="N117" s="229"/>
      <c r="O117" s="82"/>
      <c r="P117" s="82"/>
      <c r="Q117" s="82"/>
      <c r="R117" s="82"/>
      <c r="S117" s="82"/>
      <c r="T117" s="83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5" t="s">
        <v>152</v>
      </c>
      <c r="AU117" s="15" t="s">
        <v>83</v>
      </c>
    </row>
    <row r="118" spans="1:65" s="2" customFormat="1" ht="16.5" customHeight="1">
      <c r="A118" s="36"/>
      <c r="B118" s="37"/>
      <c r="C118" s="216" t="s">
        <v>387</v>
      </c>
      <c r="D118" s="216" t="s">
        <v>147</v>
      </c>
      <c r="E118" s="217" t="s">
        <v>264</v>
      </c>
      <c r="F118" s="218" t="s">
        <v>265</v>
      </c>
      <c r="G118" s="219" t="s">
        <v>186</v>
      </c>
      <c r="H118" s="220">
        <v>139.25</v>
      </c>
      <c r="I118" s="221"/>
      <c r="J118" s="222">
        <f>ROUND(I118*H118,2)</f>
        <v>0</v>
      </c>
      <c r="K118" s="218" t="s">
        <v>133</v>
      </c>
      <c r="L118" s="42"/>
      <c r="M118" s="223" t="s">
        <v>19</v>
      </c>
      <c r="N118" s="224" t="s">
        <v>44</v>
      </c>
      <c r="O118" s="82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14" t="s">
        <v>128</v>
      </c>
      <c r="AT118" s="214" t="s">
        <v>147</v>
      </c>
      <c r="AU118" s="214" t="s">
        <v>83</v>
      </c>
      <c r="AY118" s="15" t="s">
        <v>120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5" t="s">
        <v>81</v>
      </c>
      <c r="BK118" s="215">
        <f>ROUND(I118*H118,2)</f>
        <v>0</v>
      </c>
      <c r="BL118" s="15" t="s">
        <v>128</v>
      </c>
      <c r="BM118" s="214" t="s">
        <v>388</v>
      </c>
    </row>
    <row r="119" spans="1:47" s="2" customFormat="1" ht="12">
      <c r="A119" s="36"/>
      <c r="B119" s="37"/>
      <c r="C119" s="38"/>
      <c r="D119" s="225" t="s">
        <v>152</v>
      </c>
      <c r="E119" s="38"/>
      <c r="F119" s="226" t="s">
        <v>267</v>
      </c>
      <c r="G119" s="38"/>
      <c r="H119" s="38"/>
      <c r="I119" s="227"/>
      <c r="J119" s="38"/>
      <c r="K119" s="38"/>
      <c r="L119" s="42"/>
      <c r="M119" s="228"/>
      <c r="N119" s="229"/>
      <c r="O119" s="82"/>
      <c r="P119" s="82"/>
      <c r="Q119" s="82"/>
      <c r="R119" s="82"/>
      <c r="S119" s="82"/>
      <c r="T119" s="83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5" t="s">
        <v>152</v>
      </c>
      <c r="AU119" s="15" t="s">
        <v>83</v>
      </c>
    </row>
    <row r="120" spans="1:65" s="2" customFormat="1" ht="16.5" customHeight="1">
      <c r="A120" s="36"/>
      <c r="B120" s="37"/>
      <c r="C120" s="202" t="s">
        <v>350</v>
      </c>
      <c r="D120" s="202" t="s">
        <v>123</v>
      </c>
      <c r="E120" s="203" t="s">
        <v>269</v>
      </c>
      <c r="F120" s="204" t="s">
        <v>270</v>
      </c>
      <c r="G120" s="205" t="s">
        <v>271</v>
      </c>
      <c r="H120" s="206">
        <v>13.9</v>
      </c>
      <c r="I120" s="207"/>
      <c r="J120" s="208">
        <f>ROUND(I120*H120,2)</f>
        <v>0</v>
      </c>
      <c r="K120" s="204" t="s">
        <v>133</v>
      </c>
      <c r="L120" s="209"/>
      <c r="M120" s="210" t="s">
        <v>19</v>
      </c>
      <c r="N120" s="211" t="s">
        <v>44</v>
      </c>
      <c r="O120" s="82"/>
      <c r="P120" s="212">
        <f>O120*H120</f>
        <v>0</v>
      </c>
      <c r="Q120" s="212">
        <v>0.2</v>
      </c>
      <c r="R120" s="212">
        <f>Q120*H120</f>
        <v>2.7800000000000002</v>
      </c>
      <c r="S120" s="212">
        <v>0</v>
      </c>
      <c r="T120" s="213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14" t="s">
        <v>127</v>
      </c>
      <c r="AT120" s="214" t="s">
        <v>123</v>
      </c>
      <c r="AU120" s="214" t="s">
        <v>83</v>
      </c>
      <c r="AY120" s="15" t="s">
        <v>120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5" t="s">
        <v>81</v>
      </c>
      <c r="BK120" s="215">
        <f>ROUND(I120*H120,2)</f>
        <v>0</v>
      </c>
      <c r="BL120" s="15" t="s">
        <v>128</v>
      </c>
      <c r="BM120" s="214" t="s">
        <v>389</v>
      </c>
    </row>
    <row r="121" spans="1:65" s="2" customFormat="1" ht="16.5" customHeight="1">
      <c r="A121" s="36"/>
      <c r="B121" s="37"/>
      <c r="C121" s="216" t="s">
        <v>390</v>
      </c>
      <c r="D121" s="216" t="s">
        <v>147</v>
      </c>
      <c r="E121" s="217" t="s">
        <v>273</v>
      </c>
      <c r="F121" s="218" t="s">
        <v>274</v>
      </c>
      <c r="G121" s="219" t="s">
        <v>271</v>
      </c>
      <c r="H121" s="220">
        <v>11.5</v>
      </c>
      <c r="I121" s="221"/>
      <c r="J121" s="222">
        <f>ROUND(I121*H121,2)</f>
        <v>0</v>
      </c>
      <c r="K121" s="218" t="s">
        <v>133</v>
      </c>
      <c r="L121" s="42"/>
      <c r="M121" s="223" t="s">
        <v>19</v>
      </c>
      <c r="N121" s="224" t="s">
        <v>44</v>
      </c>
      <c r="O121" s="82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14" t="s">
        <v>128</v>
      </c>
      <c r="AT121" s="214" t="s">
        <v>147</v>
      </c>
      <c r="AU121" s="214" t="s">
        <v>83</v>
      </c>
      <c r="AY121" s="15" t="s">
        <v>120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5" t="s">
        <v>81</v>
      </c>
      <c r="BK121" s="215">
        <f>ROUND(I121*H121,2)</f>
        <v>0</v>
      </c>
      <c r="BL121" s="15" t="s">
        <v>128</v>
      </c>
      <c r="BM121" s="214" t="s">
        <v>391</v>
      </c>
    </row>
    <row r="122" spans="1:47" s="2" customFormat="1" ht="12">
      <c r="A122" s="36"/>
      <c r="B122" s="37"/>
      <c r="C122" s="38"/>
      <c r="D122" s="225" t="s">
        <v>152</v>
      </c>
      <c r="E122" s="38"/>
      <c r="F122" s="226" t="s">
        <v>276</v>
      </c>
      <c r="G122" s="38"/>
      <c r="H122" s="38"/>
      <c r="I122" s="227"/>
      <c r="J122" s="38"/>
      <c r="K122" s="38"/>
      <c r="L122" s="42"/>
      <c r="M122" s="228"/>
      <c r="N122" s="229"/>
      <c r="O122" s="82"/>
      <c r="P122" s="82"/>
      <c r="Q122" s="82"/>
      <c r="R122" s="82"/>
      <c r="S122" s="82"/>
      <c r="T122" s="83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152</v>
      </c>
      <c r="AU122" s="15" t="s">
        <v>83</v>
      </c>
    </row>
    <row r="123" spans="1:63" s="12" customFormat="1" ht="22.8" customHeight="1">
      <c r="A123" s="12"/>
      <c r="B123" s="186"/>
      <c r="C123" s="187"/>
      <c r="D123" s="188" t="s">
        <v>72</v>
      </c>
      <c r="E123" s="200" t="s">
        <v>161</v>
      </c>
      <c r="F123" s="200" t="s">
        <v>277</v>
      </c>
      <c r="G123" s="187"/>
      <c r="H123" s="187"/>
      <c r="I123" s="190"/>
      <c r="J123" s="201">
        <f>BK123</f>
        <v>0</v>
      </c>
      <c r="K123" s="187"/>
      <c r="L123" s="192"/>
      <c r="M123" s="193"/>
      <c r="N123" s="194"/>
      <c r="O123" s="194"/>
      <c r="P123" s="195">
        <f>SUM(P124:P143)</f>
        <v>0</v>
      </c>
      <c r="Q123" s="194"/>
      <c r="R123" s="195">
        <f>SUM(R124:R143)</f>
        <v>4.529089999999999</v>
      </c>
      <c r="S123" s="194"/>
      <c r="T123" s="196">
        <f>SUM(T124:T143)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97" t="s">
        <v>81</v>
      </c>
      <c r="AT123" s="198" t="s">
        <v>72</v>
      </c>
      <c r="AU123" s="198" t="s">
        <v>81</v>
      </c>
      <c r="AY123" s="197" t="s">
        <v>120</v>
      </c>
      <c r="BK123" s="199">
        <f>SUM(BK124:BK143)</f>
        <v>0</v>
      </c>
    </row>
    <row r="124" spans="1:65" s="2" customFormat="1" ht="16.5" customHeight="1">
      <c r="A124" s="36"/>
      <c r="B124" s="37"/>
      <c r="C124" s="202" t="s">
        <v>302</v>
      </c>
      <c r="D124" s="202" t="s">
        <v>123</v>
      </c>
      <c r="E124" s="203" t="s">
        <v>250</v>
      </c>
      <c r="F124" s="204" t="s">
        <v>280</v>
      </c>
      <c r="G124" s="205" t="s">
        <v>126</v>
      </c>
      <c r="H124" s="206">
        <v>287</v>
      </c>
      <c r="I124" s="207"/>
      <c r="J124" s="208">
        <f>ROUND(I124*H124,2)</f>
        <v>0</v>
      </c>
      <c r="K124" s="204" t="s">
        <v>19</v>
      </c>
      <c r="L124" s="209"/>
      <c r="M124" s="210" t="s">
        <v>19</v>
      </c>
      <c r="N124" s="211" t="s">
        <v>44</v>
      </c>
      <c r="O124" s="82"/>
      <c r="P124" s="212">
        <f>O124*H124</f>
        <v>0</v>
      </c>
      <c r="Q124" s="212">
        <v>0.003</v>
      </c>
      <c r="R124" s="212">
        <f>Q124*H124</f>
        <v>0.861</v>
      </c>
      <c r="S124" s="212">
        <v>0</v>
      </c>
      <c r="T124" s="213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14" t="s">
        <v>127</v>
      </c>
      <c r="AT124" s="214" t="s">
        <v>123</v>
      </c>
      <c r="AU124" s="214" t="s">
        <v>83</v>
      </c>
      <c r="AY124" s="15" t="s">
        <v>120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5" t="s">
        <v>81</v>
      </c>
      <c r="BK124" s="215">
        <f>ROUND(I124*H124,2)</f>
        <v>0</v>
      </c>
      <c r="BL124" s="15" t="s">
        <v>128</v>
      </c>
      <c r="BM124" s="214" t="s">
        <v>392</v>
      </c>
    </row>
    <row r="125" spans="1:65" s="2" customFormat="1" ht="16.5" customHeight="1">
      <c r="A125" s="36"/>
      <c r="B125" s="37"/>
      <c r="C125" s="202" t="s">
        <v>393</v>
      </c>
      <c r="D125" s="202" t="s">
        <v>123</v>
      </c>
      <c r="E125" s="203" t="s">
        <v>279</v>
      </c>
      <c r="F125" s="204" t="s">
        <v>284</v>
      </c>
      <c r="G125" s="205" t="s">
        <v>126</v>
      </c>
      <c r="H125" s="206">
        <v>208</v>
      </c>
      <c r="I125" s="207"/>
      <c r="J125" s="208">
        <f>ROUND(I125*H125,2)</f>
        <v>0</v>
      </c>
      <c r="K125" s="204" t="s">
        <v>19</v>
      </c>
      <c r="L125" s="209"/>
      <c r="M125" s="210" t="s">
        <v>19</v>
      </c>
      <c r="N125" s="211" t="s">
        <v>44</v>
      </c>
      <c r="O125" s="82"/>
      <c r="P125" s="212">
        <f>O125*H125</f>
        <v>0</v>
      </c>
      <c r="Q125" s="212">
        <v>0.0005</v>
      </c>
      <c r="R125" s="212">
        <f>Q125*H125</f>
        <v>0.10400000000000001</v>
      </c>
      <c r="S125" s="212">
        <v>0</v>
      </c>
      <c r="T125" s="213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14" t="s">
        <v>127</v>
      </c>
      <c r="AT125" s="214" t="s">
        <v>123</v>
      </c>
      <c r="AU125" s="214" t="s">
        <v>83</v>
      </c>
      <c r="AY125" s="15" t="s">
        <v>120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5" t="s">
        <v>81</v>
      </c>
      <c r="BK125" s="215">
        <f>ROUND(I125*H125,2)</f>
        <v>0</v>
      </c>
      <c r="BL125" s="15" t="s">
        <v>128</v>
      </c>
      <c r="BM125" s="214" t="s">
        <v>394</v>
      </c>
    </row>
    <row r="126" spans="1:65" s="2" customFormat="1" ht="16.5" customHeight="1">
      <c r="A126" s="36"/>
      <c r="B126" s="37"/>
      <c r="C126" s="202" t="s">
        <v>395</v>
      </c>
      <c r="D126" s="202" t="s">
        <v>123</v>
      </c>
      <c r="E126" s="203" t="s">
        <v>283</v>
      </c>
      <c r="F126" s="204" t="s">
        <v>288</v>
      </c>
      <c r="G126" s="205" t="s">
        <v>126</v>
      </c>
      <c r="H126" s="206">
        <v>277</v>
      </c>
      <c r="I126" s="207"/>
      <c r="J126" s="208">
        <f>ROUND(I126*H126,2)</f>
        <v>0</v>
      </c>
      <c r="K126" s="204" t="s">
        <v>19</v>
      </c>
      <c r="L126" s="209"/>
      <c r="M126" s="210" t="s">
        <v>19</v>
      </c>
      <c r="N126" s="211" t="s">
        <v>44</v>
      </c>
      <c r="O126" s="82"/>
      <c r="P126" s="212">
        <f>O126*H126</f>
        <v>0</v>
      </c>
      <c r="Q126" s="212">
        <v>0.0005</v>
      </c>
      <c r="R126" s="212">
        <f>Q126*H126</f>
        <v>0.1385</v>
      </c>
      <c r="S126" s="212">
        <v>0</v>
      </c>
      <c r="T126" s="21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14" t="s">
        <v>127</v>
      </c>
      <c r="AT126" s="214" t="s">
        <v>123</v>
      </c>
      <c r="AU126" s="214" t="s">
        <v>83</v>
      </c>
      <c r="AY126" s="15" t="s">
        <v>120</v>
      </c>
      <c r="BE126" s="215">
        <f>IF(N126="základní",J126,0)</f>
        <v>0</v>
      </c>
      <c r="BF126" s="215">
        <f>IF(N126="snížená",J126,0)</f>
        <v>0</v>
      </c>
      <c r="BG126" s="215">
        <f>IF(N126="zákl. přenesená",J126,0)</f>
        <v>0</v>
      </c>
      <c r="BH126" s="215">
        <f>IF(N126="sníž. přenesená",J126,0)</f>
        <v>0</v>
      </c>
      <c r="BI126" s="215">
        <f>IF(N126="nulová",J126,0)</f>
        <v>0</v>
      </c>
      <c r="BJ126" s="15" t="s">
        <v>81</v>
      </c>
      <c r="BK126" s="215">
        <f>ROUND(I126*H126,2)</f>
        <v>0</v>
      </c>
      <c r="BL126" s="15" t="s">
        <v>128</v>
      </c>
      <c r="BM126" s="214" t="s">
        <v>396</v>
      </c>
    </row>
    <row r="127" spans="1:65" s="2" customFormat="1" ht="24.15" customHeight="1">
      <c r="A127" s="36"/>
      <c r="B127" s="37"/>
      <c r="C127" s="216" t="s">
        <v>397</v>
      </c>
      <c r="D127" s="216" t="s">
        <v>147</v>
      </c>
      <c r="E127" s="217" t="s">
        <v>291</v>
      </c>
      <c r="F127" s="218" t="s">
        <v>292</v>
      </c>
      <c r="G127" s="219" t="s">
        <v>293</v>
      </c>
      <c r="H127" s="220">
        <v>831</v>
      </c>
      <c r="I127" s="221"/>
      <c r="J127" s="222">
        <f>ROUND(I127*H127,2)</f>
        <v>0</v>
      </c>
      <c r="K127" s="218" t="s">
        <v>133</v>
      </c>
      <c r="L127" s="42"/>
      <c r="M127" s="223" t="s">
        <v>19</v>
      </c>
      <c r="N127" s="224" t="s">
        <v>44</v>
      </c>
      <c r="O127" s="82"/>
      <c r="P127" s="212">
        <f>O127*H127</f>
        <v>0</v>
      </c>
      <c r="Q127" s="212">
        <v>0.00101</v>
      </c>
      <c r="R127" s="212">
        <f>Q127*H127</f>
        <v>0.83931</v>
      </c>
      <c r="S127" s="212">
        <v>0</v>
      </c>
      <c r="T127" s="213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14" t="s">
        <v>128</v>
      </c>
      <c r="AT127" s="214" t="s">
        <v>147</v>
      </c>
      <c r="AU127" s="214" t="s">
        <v>83</v>
      </c>
      <c r="AY127" s="15" t="s">
        <v>120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5" t="s">
        <v>81</v>
      </c>
      <c r="BK127" s="215">
        <f>ROUND(I127*H127,2)</f>
        <v>0</v>
      </c>
      <c r="BL127" s="15" t="s">
        <v>128</v>
      </c>
      <c r="BM127" s="214" t="s">
        <v>398</v>
      </c>
    </row>
    <row r="128" spans="1:47" s="2" customFormat="1" ht="12">
      <c r="A128" s="36"/>
      <c r="B128" s="37"/>
      <c r="C128" s="38"/>
      <c r="D128" s="225" t="s">
        <v>152</v>
      </c>
      <c r="E128" s="38"/>
      <c r="F128" s="226" t="s">
        <v>295</v>
      </c>
      <c r="G128" s="38"/>
      <c r="H128" s="38"/>
      <c r="I128" s="227"/>
      <c r="J128" s="38"/>
      <c r="K128" s="38"/>
      <c r="L128" s="42"/>
      <c r="M128" s="228"/>
      <c r="N128" s="229"/>
      <c r="O128" s="82"/>
      <c r="P128" s="82"/>
      <c r="Q128" s="82"/>
      <c r="R128" s="82"/>
      <c r="S128" s="82"/>
      <c r="T128" s="83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152</v>
      </c>
      <c r="AU128" s="15" t="s">
        <v>83</v>
      </c>
    </row>
    <row r="129" spans="1:65" s="2" customFormat="1" ht="16.5" customHeight="1">
      <c r="A129" s="36"/>
      <c r="B129" s="37"/>
      <c r="C129" s="202" t="s">
        <v>399</v>
      </c>
      <c r="D129" s="202" t="s">
        <v>123</v>
      </c>
      <c r="E129" s="203" t="s">
        <v>287</v>
      </c>
      <c r="F129" s="204" t="s">
        <v>400</v>
      </c>
      <c r="G129" s="205" t="s">
        <v>293</v>
      </c>
      <c r="H129" s="206">
        <v>831</v>
      </c>
      <c r="I129" s="207"/>
      <c r="J129" s="208">
        <f>ROUND(I129*H129,2)</f>
        <v>0</v>
      </c>
      <c r="K129" s="204" t="s">
        <v>19</v>
      </c>
      <c r="L129" s="209"/>
      <c r="M129" s="210" t="s">
        <v>19</v>
      </c>
      <c r="N129" s="211" t="s">
        <v>44</v>
      </c>
      <c r="O129" s="82"/>
      <c r="P129" s="212">
        <f>O129*H129</f>
        <v>0</v>
      </c>
      <c r="Q129" s="212">
        <v>0.00198</v>
      </c>
      <c r="R129" s="212">
        <f>Q129*H129</f>
        <v>1.64538</v>
      </c>
      <c r="S129" s="212">
        <v>0</v>
      </c>
      <c r="T129" s="21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14" t="s">
        <v>127</v>
      </c>
      <c r="AT129" s="214" t="s">
        <v>123</v>
      </c>
      <c r="AU129" s="214" t="s">
        <v>83</v>
      </c>
      <c r="AY129" s="15" t="s">
        <v>120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5" t="s">
        <v>81</v>
      </c>
      <c r="BK129" s="215">
        <f>ROUND(I129*H129,2)</f>
        <v>0</v>
      </c>
      <c r="BL129" s="15" t="s">
        <v>128</v>
      </c>
      <c r="BM129" s="214" t="s">
        <v>401</v>
      </c>
    </row>
    <row r="130" spans="1:47" s="2" customFormat="1" ht="12">
      <c r="A130" s="36"/>
      <c r="B130" s="37"/>
      <c r="C130" s="38"/>
      <c r="D130" s="234" t="s">
        <v>300</v>
      </c>
      <c r="E130" s="38"/>
      <c r="F130" s="235" t="s">
        <v>301</v>
      </c>
      <c r="G130" s="38"/>
      <c r="H130" s="38"/>
      <c r="I130" s="227"/>
      <c r="J130" s="38"/>
      <c r="K130" s="38"/>
      <c r="L130" s="42"/>
      <c r="M130" s="228"/>
      <c r="N130" s="229"/>
      <c r="O130" s="82"/>
      <c r="P130" s="82"/>
      <c r="Q130" s="82"/>
      <c r="R130" s="82"/>
      <c r="S130" s="82"/>
      <c r="T130" s="83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300</v>
      </c>
      <c r="AU130" s="15" t="s">
        <v>83</v>
      </c>
    </row>
    <row r="131" spans="1:65" s="2" customFormat="1" ht="16.5" customHeight="1">
      <c r="A131" s="36"/>
      <c r="B131" s="37"/>
      <c r="C131" s="202" t="s">
        <v>402</v>
      </c>
      <c r="D131" s="202" t="s">
        <v>123</v>
      </c>
      <c r="E131" s="203" t="s">
        <v>297</v>
      </c>
      <c r="F131" s="204" t="s">
        <v>403</v>
      </c>
      <c r="G131" s="205" t="s">
        <v>126</v>
      </c>
      <c r="H131" s="206">
        <v>35</v>
      </c>
      <c r="I131" s="207"/>
      <c r="J131" s="208">
        <f>ROUND(I131*H131,2)</f>
        <v>0</v>
      </c>
      <c r="K131" s="204" t="s">
        <v>19</v>
      </c>
      <c r="L131" s="209"/>
      <c r="M131" s="210" t="s">
        <v>19</v>
      </c>
      <c r="N131" s="211" t="s">
        <v>44</v>
      </c>
      <c r="O131" s="82"/>
      <c r="P131" s="212">
        <f>O131*H131</f>
        <v>0</v>
      </c>
      <c r="Q131" s="212">
        <v>0.0035</v>
      </c>
      <c r="R131" s="212">
        <f>Q131*H131</f>
        <v>0.1225</v>
      </c>
      <c r="S131" s="212">
        <v>0</v>
      </c>
      <c r="T131" s="213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14" t="s">
        <v>127</v>
      </c>
      <c r="AT131" s="214" t="s">
        <v>123</v>
      </c>
      <c r="AU131" s="214" t="s">
        <v>83</v>
      </c>
      <c r="AY131" s="15" t="s">
        <v>120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5" t="s">
        <v>81</v>
      </c>
      <c r="BK131" s="215">
        <f>ROUND(I131*H131,2)</f>
        <v>0</v>
      </c>
      <c r="BL131" s="15" t="s">
        <v>128</v>
      </c>
      <c r="BM131" s="214" t="s">
        <v>404</v>
      </c>
    </row>
    <row r="132" spans="1:65" s="2" customFormat="1" ht="16.5" customHeight="1">
      <c r="A132" s="36"/>
      <c r="B132" s="37"/>
      <c r="C132" s="202" t="s">
        <v>405</v>
      </c>
      <c r="D132" s="202" t="s">
        <v>123</v>
      </c>
      <c r="E132" s="203" t="s">
        <v>303</v>
      </c>
      <c r="F132" s="204" t="s">
        <v>308</v>
      </c>
      <c r="G132" s="205" t="s">
        <v>176</v>
      </c>
      <c r="H132" s="206">
        <v>17</v>
      </c>
      <c r="I132" s="207"/>
      <c r="J132" s="208">
        <f>ROUND(I132*H132,2)</f>
        <v>0</v>
      </c>
      <c r="K132" s="204" t="s">
        <v>19</v>
      </c>
      <c r="L132" s="209"/>
      <c r="M132" s="210" t="s">
        <v>19</v>
      </c>
      <c r="N132" s="211" t="s">
        <v>44</v>
      </c>
      <c r="O132" s="82"/>
      <c r="P132" s="212">
        <f>O132*H132</f>
        <v>0</v>
      </c>
      <c r="Q132" s="212">
        <v>0.003</v>
      </c>
      <c r="R132" s="212">
        <f>Q132*H132</f>
        <v>0.051000000000000004</v>
      </c>
      <c r="S132" s="212">
        <v>0</v>
      </c>
      <c r="T132" s="213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14" t="s">
        <v>127</v>
      </c>
      <c r="AT132" s="214" t="s">
        <v>123</v>
      </c>
      <c r="AU132" s="214" t="s">
        <v>83</v>
      </c>
      <c r="AY132" s="15" t="s">
        <v>120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5" t="s">
        <v>81</v>
      </c>
      <c r="BK132" s="215">
        <f>ROUND(I132*H132,2)</f>
        <v>0</v>
      </c>
      <c r="BL132" s="15" t="s">
        <v>128</v>
      </c>
      <c r="BM132" s="214" t="s">
        <v>406</v>
      </c>
    </row>
    <row r="133" spans="1:65" s="2" customFormat="1" ht="16.5" customHeight="1">
      <c r="A133" s="36"/>
      <c r="B133" s="37"/>
      <c r="C133" s="202" t="s">
        <v>407</v>
      </c>
      <c r="D133" s="202" t="s">
        <v>123</v>
      </c>
      <c r="E133" s="203" t="s">
        <v>408</v>
      </c>
      <c r="F133" s="204" t="s">
        <v>312</v>
      </c>
      <c r="G133" s="205" t="s">
        <v>176</v>
      </c>
      <c r="H133" s="206">
        <v>53</v>
      </c>
      <c r="I133" s="207"/>
      <c r="J133" s="208">
        <f>ROUND(I133*H133,2)</f>
        <v>0</v>
      </c>
      <c r="K133" s="204" t="s">
        <v>19</v>
      </c>
      <c r="L133" s="209"/>
      <c r="M133" s="210" t="s">
        <v>19</v>
      </c>
      <c r="N133" s="211" t="s">
        <v>44</v>
      </c>
      <c r="O133" s="82"/>
      <c r="P133" s="212">
        <f>O133*H133</f>
        <v>0</v>
      </c>
      <c r="Q133" s="212">
        <v>0.001</v>
      </c>
      <c r="R133" s="212">
        <f>Q133*H133</f>
        <v>0.053</v>
      </c>
      <c r="S133" s="212">
        <v>0</v>
      </c>
      <c r="T133" s="21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4" t="s">
        <v>127</v>
      </c>
      <c r="AT133" s="214" t="s">
        <v>123</v>
      </c>
      <c r="AU133" s="214" t="s">
        <v>83</v>
      </c>
      <c r="AY133" s="15" t="s">
        <v>120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5" t="s">
        <v>81</v>
      </c>
      <c r="BK133" s="215">
        <f>ROUND(I133*H133,2)</f>
        <v>0</v>
      </c>
      <c r="BL133" s="15" t="s">
        <v>128</v>
      </c>
      <c r="BM133" s="214" t="s">
        <v>409</v>
      </c>
    </row>
    <row r="134" spans="1:65" s="2" customFormat="1" ht="16.5" customHeight="1">
      <c r="A134" s="36"/>
      <c r="B134" s="37"/>
      <c r="C134" s="202" t="s">
        <v>410</v>
      </c>
      <c r="D134" s="202" t="s">
        <v>123</v>
      </c>
      <c r="E134" s="203" t="s">
        <v>311</v>
      </c>
      <c r="F134" s="204" t="s">
        <v>411</v>
      </c>
      <c r="G134" s="205" t="s">
        <v>176</v>
      </c>
      <c r="H134" s="206">
        <v>68</v>
      </c>
      <c r="I134" s="207"/>
      <c r="J134" s="208">
        <f>ROUND(I134*H134,2)</f>
        <v>0</v>
      </c>
      <c r="K134" s="204" t="s">
        <v>19</v>
      </c>
      <c r="L134" s="209"/>
      <c r="M134" s="210" t="s">
        <v>19</v>
      </c>
      <c r="N134" s="211" t="s">
        <v>44</v>
      </c>
      <c r="O134" s="82"/>
      <c r="P134" s="212">
        <f>O134*H134</f>
        <v>0</v>
      </c>
      <c r="Q134" s="212">
        <v>0.001</v>
      </c>
      <c r="R134" s="212">
        <f>Q134*H134</f>
        <v>0.068</v>
      </c>
      <c r="S134" s="212">
        <v>0</v>
      </c>
      <c r="T134" s="213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4" t="s">
        <v>127</v>
      </c>
      <c r="AT134" s="214" t="s">
        <v>123</v>
      </c>
      <c r="AU134" s="214" t="s">
        <v>83</v>
      </c>
      <c r="AY134" s="15" t="s">
        <v>120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5" t="s">
        <v>81</v>
      </c>
      <c r="BK134" s="215">
        <f>ROUND(I134*H134,2)</f>
        <v>0</v>
      </c>
      <c r="BL134" s="15" t="s">
        <v>128</v>
      </c>
      <c r="BM134" s="214" t="s">
        <v>412</v>
      </c>
    </row>
    <row r="135" spans="1:65" s="2" customFormat="1" ht="16.5" customHeight="1">
      <c r="A135" s="36"/>
      <c r="B135" s="37"/>
      <c r="C135" s="202" t="s">
        <v>413</v>
      </c>
      <c r="D135" s="202" t="s">
        <v>123</v>
      </c>
      <c r="E135" s="203" t="s">
        <v>315</v>
      </c>
      <c r="F135" s="204" t="s">
        <v>320</v>
      </c>
      <c r="G135" s="205" t="s">
        <v>176</v>
      </c>
      <c r="H135" s="206">
        <v>70</v>
      </c>
      <c r="I135" s="207"/>
      <c r="J135" s="208">
        <f>ROUND(I135*H135,2)</f>
        <v>0</v>
      </c>
      <c r="K135" s="204" t="s">
        <v>19</v>
      </c>
      <c r="L135" s="209"/>
      <c r="M135" s="210" t="s">
        <v>19</v>
      </c>
      <c r="N135" s="211" t="s">
        <v>44</v>
      </c>
      <c r="O135" s="82"/>
      <c r="P135" s="212">
        <f>O135*H135</f>
        <v>0</v>
      </c>
      <c r="Q135" s="212">
        <v>0.001</v>
      </c>
      <c r="R135" s="212">
        <f>Q135*H135</f>
        <v>0.07</v>
      </c>
      <c r="S135" s="212">
        <v>0</v>
      </c>
      <c r="T135" s="21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4" t="s">
        <v>127</v>
      </c>
      <c r="AT135" s="214" t="s">
        <v>123</v>
      </c>
      <c r="AU135" s="214" t="s">
        <v>83</v>
      </c>
      <c r="AY135" s="15" t="s">
        <v>120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5" t="s">
        <v>81</v>
      </c>
      <c r="BK135" s="215">
        <f>ROUND(I135*H135,2)</f>
        <v>0</v>
      </c>
      <c r="BL135" s="15" t="s">
        <v>128</v>
      </c>
      <c r="BM135" s="214" t="s">
        <v>414</v>
      </c>
    </row>
    <row r="136" spans="1:65" s="2" customFormat="1" ht="16.5" customHeight="1">
      <c r="A136" s="36"/>
      <c r="B136" s="37"/>
      <c r="C136" s="202" t="s">
        <v>415</v>
      </c>
      <c r="D136" s="202" t="s">
        <v>123</v>
      </c>
      <c r="E136" s="203" t="s">
        <v>319</v>
      </c>
      <c r="F136" s="204" t="s">
        <v>324</v>
      </c>
      <c r="G136" s="205" t="s">
        <v>176</v>
      </c>
      <c r="H136" s="206">
        <v>51</v>
      </c>
      <c r="I136" s="207"/>
      <c r="J136" s="208">
        <f>ROUND(I136*H136,2)</f>
        <v>0</v>
      </c>
      <c r="K136" s="204" t="s">
        <v>19</v>
      </c>
      <c r="L136" s="209"/>
      <c r="M136" s="210" t="s">
        <v>19</v>
      </c>
      <c r="N136" s="211" t="s">
        <v>44</v>
      </c>
      <c r="O136" s="82"/>
      <c r="P136" s="212">
        <f>O136*H136</f>
        <v>0</v>
      </c>
      <c r="Q136" s="212">
        <v>0.001</v>
      </c>
      <c r="R136" s="212">
        <f>Q136*H136</f>
        <v>0.051000000000000004</v>
      </c>
      <c r="S136" s="212">
        <v>0</v>
      </c>
      <c r="T136" s="21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4" t="s">
        <v>127</v>
      </c>
      <c r="AT136" s="214" t="s">
        <v>123</v>
      </c>
      <c r="AU136" s="214" t="s">
        <v>83</v>
      </c>
      <c r="AY136" s="15" t="s">
        <v>120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5" t="s">
        <v>81</v>
      </c>
      <c r="BK136" s="215">
        <f>ROUND(I136*H136,2)</f>
        <v>0</v>
      </c>
      <c r="BL136" s="15" t="s">
        <v>128</v>
      </c>
      <c r="BM136" s="214" t="s">
        <v>416</v>
      </c>
    </row>
    <row r="137" spans="1:65" s="2" customFormat="1" ht="16.5" customHeight="1">
      <c r="A137" s="36"/>
      <c r="B137" s="37"/>
      <c r="C137" s="202" t="s">
        <v>417</v>
      </c>
      <c r="D137" s="202" t="s">
        <v>123</v>
      </c>
      <c r="E137" s="203" t="s">
        <v>323</v>
      </c>
      <c r="F137" s="204" t="s">
        <v>328</v>
      </c>
      <c r="G137" s="205" t="s">
        <v>126</v>
      </c>
      <c r="H137" s="206">
        <v>51</v>
      </c>
      <c r="I137" s="207"/>
      <c r="J137" s="208">
        <f>ROUND(I137*H137,2)</f>
        <v>0</v>
      </c>
      <c r="K137" s="204" t="s">
        <v>19</v>
      </c>
      <c r="L137" s="209"/>
      <c r="M137" s="210" t="s">
        <v>19</v>
      </c>
      <c r="N137" s="211" t="s">
        <v>44</v>
      </c>
      <c r="O137" s="82"/>
      <c r="P137" s="212">
        <f>O137*H137</f>
        <v>0</v>
      </c>
      <c r="Q137" s="212">
        <v>0.001</v>
      </c>
      <c r="R137" s="212">
        <f>Q137*H137</f>
        <v>0.051000000000000004</v>
      </c>
      <c r="S137" s="212">
        <v>0</v>
      </c>
      <c r="T137" s="213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4" t="s">
        <v>127</v>
      </c>
      <c r="AT137" s="214" t="s">
        <v>123</v>
      </c>
      <c r="AU137" s="214" t="s">
        <v>83</v>
      </c>
      <c r="AY137" s="15" t="s">
        <v>120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5" t="s">
        <v>81</v>
      </c>
      <c r="BK137" s="215">
        <f>ROUND(I137*H137,2)</f>
        <v>0</v>
      </c>
      <c r="BL137" s="15" t="s">
        <v>128</v>
      </c>
      <c r="BM137" s="214" t="s">
        <v>418</v>
      </c>
    </row>
    <row r="138" spans="1:65" s="2" customFormat="1" ht="16.5" customHeight="1">
      <c r="A138" s="36"/>
      <c r="B138" s="37"/>
      <c r="C138" s="202" t="s">
        <v>202</v>
      </c>
      <c r="D138" s="202" t="s">
        <v>123</v>
      </c>
      <c r="E138" s="203" t="s">
        <v>327</v>
      </c>
      <c r="F138" s="204" t="s">
        <v>332</v>
      </c>
      <c r="G138" s="205" t="s">
        <v>126</v>
      </c>
      <c r="H138" s="206">
        <v>53</v>
      </c>
      <c r="I138" s="207"/>
      <c r="J138" s="208">
        <f>ROUND(I138*H138,2)</f>
        <v>0</v>
      </c>
      <c r="K138" s="204" t="s">
        <v>19</v>
      </c>
      <c r="L138" s="209"/>
      <c r="M138" s="210" t="s">
        <v>19</v>
      </c>
      <c r="N138" s="211" t="s">
        <v>44</v>
      </c>
      <c r="O138" s="82"/>
      <c r="P138" s="212">
        <f>O138*H138</f>
        <v>0</v>
      </c>
      <c r="Q138" s="212">
        <v>0.001</v>
      </c>
      <c r="R138" s="212">
        <f>Q138*H138</f>
        <v>0.053</v>
      </c>
      <c r="S138" s="212">
        <v>0</v>
      </c>
      <c r="T138" s="21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4" t="s">
        <v>127</v>
      </c>
      <c r="AT138" s="214" t="s">
        <v>123</v>
      </c>
      <c r="AU138" s="214" t="s">
        <v>83</v>
      </c>
      <c r="AY138" s="15" t="s">
        <v>120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5" t="s">
        <v>81</v>
      </c>
      <c r="BK138" s="215">
        <f>ROUND(I138*H138,2)</f>
        <v>0</v>
      </c>
      <c r="BL138" s="15" t="s">
        <v>128</v>
      </c>
      <c r="BM138" s="214" t="s">
        <v>419</v>
      </c>
    </row>
    <row r="139" spans="1:65" s="2" customFormat="1" ht="16.5" customHeight="1">
      <c r="A139" s="36"/>
      <c r="B139" s="37"/>
      <c r="C139" s="202" t="s">
        <v>197</v>
      </c>
      <c r="D139" s="202" t="s">
        <v>123</v>
      </c>
      <c r="E139" s="203" t="s">
        <v>331</v>
      </c>
      <c r="F139" s="204" t="s">
        <v>336</v>
      </c>
      <c r="G139" s="205" t="s">
        <v>176</v>
      </c>
      <c r="H139" s="206">
        <v>18</v>
      </c>
      <c r="I139" s="207"/>
      <c r="J139" s="208">
        <f>ROUND(I139*H139,2)</f>
        <v>0</v>
      </c>
      <c r="K139" s="204" t="s">
        <v>19</v>
      </c>
      <c r="L139" s="209"/>
      <c r="M139" s="210" t="s">
        <v>19</v>
      </c>
      <c r="N139" s="211" t="s">
        <v>44</v>
      </c>
      <c r="O139" s="82"/>
      <c r="P139" s="212">
        <f>O139*H139</f>
        <v>0</v>
      </c>
      <c r="Q139" s="212">
        <v>0.001</v>
      </c>
      <c r="R139" s="212">
        <f>Q139*H139</f>
        <v>0.018000000000000002</v>
      </c>
      <c r="S139" s="212">
        <v>0</v>
      </c>
      <c r="T139" s="21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4" t="s">
        <v>127</v>
      </c>
      <c r="AT139" s="214" t="s">
        <v>123</v>
      </c>
      <c r="AU139" s="214" t="s">
        <v>83</v>
      </c>
      <c r="AY139" s="15" t="s">
        <v>120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5" t="s">
        <v>81</v>
      </c>
      <c r="BK139" s="215">
        <f>ROUND(I139*H139,2)</f>
        <v>0</v>
      </c>
      <c r="BL139" s="15" t="s">
        <v>128</v>
      </c>
      <c r="BM139" s="214" t="s">
        <v>420</v>
      </c>
    </row>
    <row r="140" spans="1:65" s="2" customFormat="1" ht="16.5" customHeight="1">
      <c r="A140" s="36"/>
      <c r="B140" s="37"/>
      <c r="C140" s="202" t="s">
        <v>212</v>
      </c>
      <c r="D140" s="202" t="s">
        <v>123</v>
      </c>
      <c r="E140" s="203" t="s">
        <v>335</v>
      </c>
      <c r="F140" s="204" t="s">
        <v>340</v>
      </c>
      <c r="G140" s="205" t="s">
        <v>126</v>
      </c>
      <c r="H140" s="206">
        <v>36</v>
      </c>
      <c r="I140" s="207"/>
      <c r="J140" s="208">
        <f>ROUND(I140*H140,2)</f>
        <v>0</v>
      </c>
      <c r="K140" s="204" t="s">
        <v>19</v>
      </c>
      <c r="L140" s="209"/>
      <c r="M140" s="210" t="s">
        <v>19</v>
      </c>
      <c r="N140" s="211" t="s">
        <v>44</v>
      </c>
      <c r="O140" s="82"/>
      <c r="P140" s="212">
        <f>O140*H140</f>
        <v>0</v>
      </c>
      <c r="Q140" s="212">
        <v>0.0034</v>
      </c>
      <c r="R140" s="212">
        <f>Q140*H140</f>
        <v>0.1224</v>
      </c>
      <c r="S140" s="212">
        <v>0</v>
      </c>
      <c r="T140" s="213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14" t="s">
        <v>127</v>
      </c>
      <c r="AT140" s="214" t="s">
        <v>123</v>
      </c>
      <c r="AU140" s="214" t="s">
        <v>83</v>
      </c>
      <c r="AY140" s="15" t="s">
        <v>120</v>
      </c>
      <c r="BE140" s="215">
        <f>IF(N140="základní",J140,0)</f>
        <v>0</v>
      </c>
      <c r="BF140" s="215">
        <f>IF(N140="snížená",J140,0)</f>
        <v>0</v>
      </c>
      <c r="BG140" s="215">
        <f>IF(N140="zákl. přenesená",J140,0)</f>
        <v>0</v>
      </c>
      <c r="BH140" s="215">
        <f>IF(N140="sníž. přenesená",J140,0)</f>
        <v>0</v>
      </c>
      <c r="BI140" s="215">
        <f>IF(N140="nulová",J140,0)</f>
        <v>0</v>
      </c>
      <c r="BJ140" s="15" t="s">
        <v>81</v>
      </c>
      <c r="BK140" s="215">
        <f>ROUND(I140*H140,2)</f>
        <v>0</v>
      </c>
      <c r="BL140" s="15" t="s">
        <v>128</v>
      </c>
      <c r="BM140" s="214" t="s">
        <v>421</v>
      </c>
    </row>
    <row r="141" spans="1:65" s="2" customFormat="1" ht="16.5" customHeight="1">
      <c r="A141" s="36"/>
      <c r="B141" s="37"/>
      <c r="C141" s="202" t="s">
        <v>422</v>
      </c>
      <c r="D141" s="202" t="s">
        <v>123</v>
      </c>
      <c r="E141" s="203" t="s">
        <v>339</v>
      </c>
      <c r="F141" s="204" t="s">
        <v>423</v>
      </c>
      <c r="G141" s="205" t="s">
        <v>126</v>
      </c>
      <c r="H141" s="206">
        <v>53</v>
      </c>
      <c r="I141" s="207"/>
      <c r="J141" s="208">
        <f>ROUND(I141*H141,2)</f>
        <v>0</v>
      </c>
      <c r="K141" s="204" t="s">
        <v>19</v>
      </c>
      <c r="L141" s="209"/>
      <c r="M141" s="210" t="s">
        <v>19</v>
      </c>
      <c r="N141" s="211" t="s">
        <v>44</v>
      </c>
      <c r="O141" s="82"/>
      <c r="P141" s="212">
        <f>O141*H141</f>
        <v>0</v>
      </c>
      <c r="Q141" s="212">
        <v>0.004</v>
      </c>
      <c r="R141" s="212">
        <f>Q141*H141</f>
        <v>0.212</v>
      </c>
      <c r="S141" s="212">
        <v>0</v>
      </c>
      <c r="T141" s="213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14" t="s">
        <v>127</v>
      </c>
      <c r="AT141" s="214" t="s">
        <v>123</v>
      </c>
      <c r="AU141" s="214" t="s">
        <v>83</v>
      </c>
      <c r="AY141" s="15" t="s">
        <v>120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5" t="s">
        <v>81</v>
      </c>
      <c r="BK141" s="215">
        <f>ROUND(I141*H141,2)</f>
        <v>0</v>
      </c>
      <c r="BL141" s="15" t="s">
        <v>128</v>
      </c>
      <c r="BM141" s="214" t="s">
        <v>424</v>
      </c>
    </row>
    <row r="142" spans="1:65" s="2" customFormat="1" ht="16.5" customHeight="1">
      <c r="A142" s="36"/>
      <c r="B142" s="37"/>
      <c r="C142" s="202" t="s">
        <v>221</v>
      </c>
      <c r="D142" s="202" t="s">
        <v>123</v>
      </c>
      <c r="E142" s="203" t="s">
        <v>343</v>
      </c>
      <c r="F142" s="204" t="s">
        <v>425</v>
      </c>
      <c r="G142" s="205" t="s">
        <v>126</v>
      </c>
      <c r="H142" s="206">
        <v>17</v>
      </c>
      <c r="I142" s="207"/>
      <c r="J142" s="208">
        <f>ROUND(I142*H142,2)</f>
        <v>0</v>
      </c>
      <c r="K142" s="204" t="s">
        <v>19</v>
      </c>
      <c r="L142" s="209"/>
      <c r="M142" s="210" t="s">
        <v>19</v>
      </c>
      <c r="N142" s="211" t="s">
        <v>44</v>
      </c>
      <c r="O142" s="82"/>
      <c r="P142" s="212">
        <f>O142*H142</f>
        <v>0</v>
      </c>
      <c r="Q142" s="212">
        <v>0.002</v>
      </c>
      <c r="R142" s="212">
        <f>Q142*H142</f>
        <v>0.034</v>
      </c>
      <c r="S142" s="212">
        <v>0</v>
      </c>
      <c r="T142" s="213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4" t="s">
        <v>127</v>
      </c>
      <c r="AT142" s="214" t="s">
        <v>123</v>
      </c>
      <c r="AU142" s="214" t="s">
        <v>83</v>
      </c>
      <c r="AY142" s="15" t="s">
        <v>120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5" t="s">
        <v>81</v>
      </c>
      <c r="BK142" s="215">
        <f>ROUND(I142*H142,2)</f>
        <v>0</v>
      </c>
      <c r="BL142" s="15" t="s">
        <v>128</v>
      </c>
      <c r="BM142" s="214" t="s">
        <v>426</v>
      </c>
    </row>
    <row r="143" spans="1:65" s="2" customFormat="1" ht="16.5" customHeight="1">
      <c r="A143" s="36"/>
      <c r="B143" s="37"/>
      <c r="C143" s="202" t="s">
        <v>217</v>
      </c>
      <c r="D143" s="202" t="s">
        <v>123</v>
      </c>
      <c r="E143" s="203" t="s">
        <v>347</v>
      </c>
      <c r="F143" s="204" t="s">
        <v>351</v>
      </c>
      <c r="G143" s="205" t="s">
        <v>176</v>
      </c>
      <c r="H143" s="206">
        <v>35</v>
      </c>
      <c r="I143" s="207"/>
      <c r="J143" s="208">
        <f>ROUND(I143*H143,2)</f>
        <v>0</v>
      </c>
      <c r="K143" s="204" t="s">
        <v>19</v>
      </c>
      <c r="L143" s="209"/>
      <c r="M143" s="210" t="s">
        <v>19</v>
      </c>
      <c r="N143" s="211" t="s">
        <v>44</v>
      </c>
      <c r="O143" s="82"/>
      <c r="P143" s="212">
        <f>O143*H143</f>
        <v>0</v>
      </c>
      <c r="Q143" s="212">
        <v>0.001</v>
      </c>
      <c r="R143" s="212">
        <f>Q143*H143</f>
        <v>0.035</v>
      </c>
      <c r="S143" s="212">
        <v>0</v>
      </c>
      <c r="T143" s="213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14" t="s">
        <v>127</v>
      </c>
      <c r="AT143" s="214" t="s">
        <v>123</v>
      </c>
      <c r="AU143" s="214" t="s">
        <v>83</v>
      </c>
      <c r="AY143" s="15" t="s">
        <v>120</v>
      </c>
      <c r="BE143" s="215">
        <f>IF(N143="základní",J143,0)</f>
        <v>0</v>
      </c>
      <c r="BF143" s="215">
        <f>IF(N143="snížená",J143,0)</f>
        <v>0</v>
      </c>
      <c r="BG143" s="215">
        <f>IF(N143="zákl. přenesená",J143,0)</f>
        <v>0</v>
      </c>
      <c r="BH143" s="215">
        <f>IF(N143="sníž. přenesená",J143,0)</f>
        <v>0</v>
      </c>
      <c r="BI143" s="215">
        <f>IF(N143="nulová",J143,0)</f>
        <v>0</v>
      </c>
      <c r="BJ143" s="15" t="s">
        <v>81</v>
      </c>
      <c r="BK143" s="215">
        <f>ROUND(I143*H143,2)</f>
        <v>0</v>
      </c>
      <c r="BL143" s="15" t="s">
        <v>128</v>
      </c>
      <c r="BM143" s="214" t="s">
        <v>427</v>
      </c>
    </row>
    <row r="144" spans="1:63" s="12" customFormat="1" ht="22.8" customHeight="1">
      <c r="A144" s="12"/>
      <c r="B144" s="186"/>
      <c r="C144" s="187"/>
      <c r="D144" s="188" t="s">
        <v>72</v>
      </c>
      <c r="E144" s="200" t="s">
        <v>138</v>
      </c>
      <c r="F144" s="200" t="s">
        <v>353</v>
      </c>
      <c r="G144" s="187"/>
      <c r="H144" s="187"/>
      <c r="I144" s="190"/>
      <c r="J144" s="201">
        <f>BK144</f>
        <v>0</v>
      </c>
      <c r="K144" s="187"/>
      <c r="L144" s="192"/>
      <c r="M144" s="193"/>
      <c r="N144" s="194"/>
      <c r="O144" s="194"/>
      <c r="P144" s="195">
        <v>0</v>
      </c>
      <c r="Q144" s="194"/>
      <c r="R144" s="195">
        <v>0</v>
      </c>
      <c r="S144" s="194"/>
      <c r="T144" s="196"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97" t="s">
        <v>81</v>
      </c>
      <c r="AT144" s="198" t="s">
        <v>72</v>
      </c>
      <c r="AU144" s="198" t="s">
        <v>81</v>
      </c>
      <c r="AY144" s="197" t="s">
        <v>120</v>
      </c>
      <c r="BK144" s="199">
        <v>0</v>
      </c>
    </row>
    <row r="145" spans="1:63" s="12" customFormat="1" ht="22.8" customHeight="1">
      <c r="A145" s="12"/>
      <c r="B145" s="186"/>
      <c r="C145" s="187"/>
      <c r="D145" s="188" t="s">
        <v>72</v>
      </c>
      <c r="E145" s="200" t="s">
        <v>354</v>
      </c>
      <c r="F145" s="200" t="s">
        <v>355</v>
      </c>
      <c r="G145" s="187"/>
      <c r="H145" s="187"/>
      <c r="I145" s="190"/>
      <c r="J145" s="201">
        <f>BK145</f>
        <v>0</v>
      </c>
      <c r="K145" s="187"/>
      <c r="L145" s="192"/>
      <c r="M145" s="193"/>
      <c r="N145" s="194"/>
      <c r="O145" s="194"/>
      <c r="P145" s="195">
        <f>SUM(P146:P147)</f>
        <v>0</v>
      </c>
      <c r="Q145" s="194"/>
      <c r="R145" s="195">
        <f>SUM(R146:R147)</f>
        <v>0</v>
      </c>
      <c r="S145" s="194"/>
      <c r="T145" s="196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7" t="s">
        <v>81</v>
      </c>
      <c r="AT145" s="198" t="s">
        <v>72</v>
      </c>
      <c r="AU145" s="198" t="s">
        <v>81</v>
      </c>
      <c r="AY145" s="197" t="s">
        <v>120</v>
      </c>
      <c r="BK145" s="199">
        <f>SUM(BK146:BK147)</f>
        <v>0</v>
      </c>
    </row>
    <row r="146" spans="1:65" s="2" customFormat="1" ht="16.5" customHeight="1">
      <c r="A146" s="36"/>
      <c r="B146" s="37"/>
      <c r="C146" s="216" t="s">
        <v>338</v>
      </c>
      <c r="D146" s="216" t="s">
        <v>147</v>
      </c>
      <c r="E146" s="217" t="s">
        <v>357</v>
      </c>
      <c r="F146" s="218" t="s">
        <v>358</v>
      </c>
      <c r="G146" s="219" t="s">
        <v>359</v>
      </c>
      <c r="H146" s="220">
        <v>13.203</v>
      </c>
      <c r="I146" s="221"/>
      <c r="J146" s="222">
        <f>ROUND(I146*H146,2)</f>
        <v>0</v>
      </c>
      <c r="K146" s="218" t="s">
        <v>133</v>
      </c>
      <c r="L146" s="42"/>
      <c r="M146" s="223" t="s">
        <v>19</v>
      </c>
      <c r="N146" s="224" t="s">
        <v>44</v>
      </c>
      <c r="O146" s="82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14" t="s">
        <v>128</v>
      </c>
      <c r="AT146" s="214" t="s">
        <v>147</v>
      </c>
      <c r="AU146" s="214" t="s">
        <v>83</v>
      </c>
      <c r="AY146" s="15" t="s">
        <v>120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5" t="s">
        <v>81</v>
      </c>
      <c r="BK146" s="215">
        <f>ROUND(I146*H146,2)</f>
        <v>0</v>
      </c>
      <c r="BL146" s="15" t="s">
        <v>128</v>
      </c>
      <c r="BM146" s="214" t="s">
        <v>428</v>
      </c>
    </row>
    <row r="147" spans="1:47" s="2" customFormat="1" ht="12">
      <c r="A147" s="36"/>
      <c r="B147" s="37"/>
      <c r="C147" s="38"/>
      <c r="D147" s="225" t="s">
        <v>152</v>
      </c>
      <c r="E147" s="38"/>
      <c r="F147" s="226" t="s">
        <v>361</v>
      </c>
      <c r="G147" s="38"/>
      <c r="H147" s="38"/>
      <c r="I147" s="227"/>
      <c r="J147" s="38"/>
      <c r="K147" s="38"/>
      <c r="L147" s="42"/>
      <c r="M147" s="230"/>
      <c r="N147" s="231"/>
      <c r="O147" s="232"/>
      <c r="P147" s="232"/>
      <c r="Q147" s="232"/>
      <c r="R147" s="232"/>
      <c r="S147" s="232"/>
      <c r="T147" s="233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152</v>
      </c>
      <c r="AU147" s="15" t="s">
        <v>83</v>
      </c>
    </row>
    <row r="148" spans="1:31" s="2" customFormat="1" ht="6.95" customHeight="1">
      <c r="A148" s="36"/>
      <c r="B148" s="57"/>
      <c r="C148" s="58"/>
      <c r="D148" s="58"/>
      <c r="E148" s="58"/>
      <c r="F148" s="58"/>
      <c r="G148" s="58"/>
      <c r="H148" s="58"/>
      <c r="I148" s="58"/>
      <c r="J148" s="58"/>
      <c r="K148" s="58"/>
      <c r="L148" s="42"/>
      <c r="M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</row>
  </sheetData>
  <sheetProtection password="CC35" sheet="1" objects="1" scenarios="1" formatColumns="0" formatRows="0" autoFilter="0"/>
  <autoFilter ref="C83:K14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2_02/111103202"/>
    <hyperlink ref="F90" r:id="rId2" display="https://podminky.urs.cz/item/CS_URS_2022_02/181451121"/>
    <hyperlink ref="F93" r:id="rId3" display="https://podminky.urs.cz/item/CS_URS_2022_02/183101113"/>
    <hyperlink ref="F95" r:id="rId4" display="https://podminky.urs.cz/item/CS_URS_2022_02/183101114"/>
    <hyperlink ref="F97" r:id="rId5" display="https://podminky.urs.cz/item/CS_URS_2022_02/183111114"/>
    <hyperlink ref="F99" r:id="rId6" display="https://podminky.urs.cz/item/CS_URS_2022_02/183551513"/>
    <hyperlink ref="F101" r:id="rId7" display="https://podminky.urs.cz/item/CS_URS_2022_02/184004311"/>
    <hyperlink ref="F105" r:id="rId8" display="https://podminky.urs.cz/item/CS_URS_2022_02/184004512"/>
    <hyperlink ref="F107" r:id="rId9" display="https://podminky.urs.cz/item/CS_URS_2022_02/184215112"/>
    <hyperlink ref="F112" r:id="rId10" display="https://podminky.urs.cz/item/CS_URS_2022_02/184813134"/>
    <hyperlink ref="F115" r:id="rId11" display="https://podminky.urs.cz/item/CS_URS_2022_02/184813511"/>
    <hyperlink ref="F117" r:id="rId12" display="https://podminky.urs.cz/item/CS_URS_2022_02/184813541"/>
    <hyperlink ref="F119" r:id="rId13" display="https://podminky.urs.cz/item/CS_URS_2022_02/184911421"/>
    <hyperlink ref="F122" r:id="rId14" display="https://podminky.urs.cz/item/CS_URS_2022_02/185804312"/>
    <hyperlink ref="F128" r:id="rId15" display="https://podminky.urs.cz/item/CS_URS_2022_02/348951250"/>
    <hyperlink ref="F147" r:id="rId16" display="https://podminky.urs.cz/item/CS_URS_2022_02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18"/>
      <c r="AT3" s="15" t="s">
        <v>83</v>
      </c>
    </row>
    <row r="4" spans="2:46" s="1" customFormat="1" ht="24.95" customHeight="1">
      <c r="B4" s="18"/>
      <c r="D4" s="128" t="s">
        <v>93</v>
      </c>
      <c r="L4" s="18"/>
      <c r="M4" s="12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0" t="s">
        <v>16</v>
      </c>
      <c r="L6" s="18"/>
    </row>
    <row r="7" spans="2:12" s="1" customFormat="1" ht="16.5" customHeight="1">
      <c r="B7" s="18"/>
      <c r="E7" s="131" t="str">
        <f>'Rekapitulace stavby'!K6</f>
        <v>Větrolamy v k.ú. Lužec nad Cidlinou</v>
      </c>
      <c r="F7" s="130"/>
      <c r="G7" s="130"/>
      <c r="H7" s="130"/>
      <c r="L7" s="18"/>
    </row>
    <row r="8" spans="1:31" s="2" customFormat="1" ht="12" customHeight="1">
      <c r="A8" s="36"/>
      <c r="B8" s="42"/>
      <c r="C8" s="36"/>
      <c r="D8" s="130" t="s">
        <v>94</v>
      </c>
      <c r="E8" s="36"/>
      <c r="F8" s="36"/>
      <c r="G8" s="36"/>
      <c r="H8" s="36"/>
      <c r="I8" s="36"/>
      <c r="J8" s="36"/>
      <c r="K8" s="36"/>
      <c r="L8" s="13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3" t="s">
        <v>429</v>
      </c>
      <c r="F9" s="36"/>
      <c r="G9" s="36"/>
      <c r="H9" s="36"/>
      <c r="I9" s="36"/>
      <c r="J9" s="36"/>
      <c r="K9" s="36"/>
      <c r="L9" s="13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13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30" t="s">
        <v>18</v>
      </c>
      <c r="E11" s="36"/>
      <c r="F11" s="134" t="s">
        <v>19</v>
      </c>
      <c r="G11" s="36"/>
      <c r="H11" s="36"/>
      <c r="I11" s="130" t="s">
        <v>20</v>
      </c>
      <c r="J11" s="134" t="s">
        <v>19</v>
      </c>
      <c r="K11" s="36"/>
      <c r="L11" s="13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0" t="s">
        <v>21</v>
      </c>
      <c r="E12" s="36"/>
      <c r="F12" s="134" t="s">
        <v>22</v>
      </c>
      <c r="G12" s="36"/>
      <c r="H12" s="36"/>
      <c r="I12" s="130" t="s">
        <v>23</v>
      </c>
      <c r="J12" s="135" t="str">
        <f>'Rekapitulace stavby'!AN8</f>
        <v>17. 8. 2022</v>
      </c>
      <c r="K12" s="36"/>
      <c r="L12" s="13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13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30" t="s">
        <v>25</v>
      </c>
      <c r="E14" s="36"/>
      <c r="F14" s="36"/>
      <c r="G14" s="36"/>
      <c r="H14" s="36"/>
      <c r="I14" s="130" t="s">
        <v>26</v>
      </c>
      <c r="J14" s="134" t="s">
        <v>19</v>
      </c>
      <c r="K14" s="36"/>
      <c r="L14" s="13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4" t="s">
        <v>27</v>
      </c>
      <c r="F15" s="36"/>
      <c r="G15" s="36"/>
      <c r="H15" s="36"/>
      <c r="I15" s="130" t="s">
        <v>28</v>
      </c>
      <c r="J15" s="134" t="s">
        <v>19</v>
      </c>
      <c r="K15" s="36"/>
      <c r="L15" s="13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13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30" t="s">
        <v>29</v>
      </c>
      <c r="E17" s="36"/>
      <c r="F17" s="36"/>
      <c r="G17" s="36"/>
      <c r="H17" s="36"/>
      <c r="I17" s="130" t="s">
        <v>26</v>
      </c>
      <c r="J17" s="31" t="str">
        <f>'Rekapitulace stavby'!AN13</f>
        <v>Vyplň údaj</v>
      </c>
      <c r="K17" s="36"/>
      <c r="L17" s="1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4"/>
      <c r="G18" s="134"/>
      <c r="H18" s="134"/>
      <c r="I18" s="130" t="s">
        <v>28</v>
      </c>
      <c r="J18" s="31" t="str">
        <f>'Rekapitulace stavby'!AN14</f>
        <v>Vyplň údaj</v>
      </c>
      <c r="K18" s="36"/>
      <c r="L18" s="13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13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30" t="s">
        <v>31</v>
      </c>
      <c r="E20" s="36"/>
      <c r="F20" s="36"/>
      <c r="G20" s="36"/>
      <c r="H20" s="36"/>
      <c r="I20" s="130" t="s">
        <v>26</v>
      </c>
      <c r="J20" s="134" t="str">
        <f>IF('Rekapitulace stavby'!AN16="","",'Rekapitulace stavby'!AN16)</f>
        <v/>
      </c>
      <c r="K20" s="36"/>
      <c r="L20" s="1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4" t="str">
        <f>IF('Rekapitulace stavby'!E17="","",'Rekapitulace stavby'!E17)</f>
        <v xml:space="preserve"> </v>
      </c>
      <c r="F21" s="36"/>
      <c r="G21" s="36"/>
      <c r="H21" s="36"/>
      <c r="I21" s="130" t="s">
        <v>28</v>
      </c>
      <c r="J21" s="134" t="str">
        <f>IF('Rekapitulace stavby'!AN17="","",'Rekapitulace stavby'!AN17)</f>
        <v/>
      </c>
      <c r="K21" s="36"/>
      <c r="L21" s="13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13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30" t="s">
        <v>33</v>
      </c>
      <c r="E23" s="36"/>
      <c r="F23" s="36"/>
      <c r="G23" s="36"/>
      <c r="H23" s="36"/>
      <c r="I23" s="130" t="s">
        <v>26</v>
      </c>
      <c r="J23" s="134" t="s">
        <v>34</v>
      </c>
      <c r="K23" s="36"/>
      <c r="L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4" t="s">
        <v>35</v>
      </c>
      <c r="F24" s="36"/>
      <c r="G24" s="36"/>
      <c r="H24" s="36"/>
      <c r="I24" s="130" t="s">
        <v>28</v>
      </c>
      <c r="J24" s="134" t="s">
        <v>36</v>
      </c>
      <c r="K24" s="36"/>
      <c r="L24" s="13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1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30" t="s">
        <v>37</v>
      </c>
      <c r="E26" s="36"/>
      <c r="F26" s="36"/>
      <c r="G26" s="36"/>
      <c r="H26" s="36"/>
      <c r="I26" s="36"/>
      <c r="J26" s="36"/>
      <c r="K26" s="36"/>
      <c r="L26" s="13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1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0"/>
      <c r="E29" s="140"/>
      <c r="F29" s="140"/>
      <c r="G29" s="140"/>
      <c r="H29" s="140"/>
      <c r="I29" s="140"/>
      <c r="J29" s="140"/>
      <c r="K29" s="140"/>
      <c r="L29" s="1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1" t="s">
        <v>39</v>
      </c>
      <c r="E30" s="36"/>
      <c r="F30" s="36"/>
      <c r="G30" s="36"/>
      <c r="H30" s="36"/>
      <c r="I30" s="36"/>
      <c r="J30" s="142">
        <f>ROUND(J84,2)</f>
        <v>0</v>
      </c>
      <c r="K30" s="36"/>
      <c r="L30" s="132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0"/>
      <c r="E31" s="140"/>
      <c r="F31" s="140"/>
      <c r="G31" s="140"/>
      <c r="H31" s="140"/>
      <c r="I31" s="140"/>
      <c r="J31" s="140"/>
      <c r="K31" s="140"/>
      <c r="L31" s="13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3" t="s">
        <v>41</v>
      </c>
      <c r="G32" s="36"/>
      <c r="H32" s="36"/>
      <c r="I32" s="143" t="s">
        <v>40</v>
      </c>
      <c r="J32" s="143" t="s">
        <v>42</v>
      </c>
      <c r="K32" s="36"/>
      <c r="L32" s="1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4" t="s">
        <v>43</v>
      </c>
      <c r="E33" s="130" t="s">
        <v>44</v>
      </c>
      <c r="F33" s="145">
        <f>ROUND((SUM(BE84:BE143)),2)</f>
        <v>0</v>
      </c>
      <c r="G33" s="36"/>
      <c r="H33" s="36"/>
      <c r="I33" s="146">
        <v>0.21</v>
      </c>
      <c r="J33" s="145">
        <f>ROUND(((SUM(BE84:BE143))*I33),2)</f>
        <v>0</v>
      </c>
      <c r="K33" s="36"/>
      <c r="L33" s="132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0" t="s">
        <v>45</v>
      </c>
      <c r="F34" s="145">
        <f>ROUND((SUM(BF84:BF143)),2)</f>
        <v>0</v>
      </c>
      <c r="G34" s="36"/>
      <c r="H34" s="36"/>
      <c r="I34" s="146">
        <v>0.15</v>
      </c>
      <c r="J34" s="145">
        <f>ROUND(((SUM(BF84:BF143))*I34),2)</f>
        <v>0</v>
      </c>
      <c r="K34" s="36"/>
      <c r="L34" s="1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0" t="s">
        <v>46</v>
      </c>
      <c r="F35" s="145">
        <f>ROUND((SUM(BG84:BG143)),2)</f>
        <v>0</v>
      </c>
      <c r="G35" s="36"/>
      <c r="H35" s="36"/>
      <c r="I35" s="146">
        <v>0.21</v>
      </c>
      <c r="J35" s="145">
        <f>0</f>
        <v>0</v>
      </c>
      <c r="K35" s="36"/>
      <c r="L35" s="13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0" t="s">
        <v>47</v>
      </c>
      <c r="F36" s="145">
        <f>ROUND((SUM(BH84:BH143)),2)</f>
        <v>0</v>
      </c>
      <c r="G36" s="36"/>
      <c r="H36" s="36"/>
      <c r="I36" s="146">
        <v>0.15</v>
      </c>
      <c r="J36" s="145">
        <f>0</f>
        <v>0</v>
      </c>
      <c r="K36" s="36"/>
      <c r="L36" s="13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0" t="s">
        <v>48</v>
      </c>
      <c r="F37" s="145">
        <f>ROUND((SUM(BI84:BI143)),2)</f>
        <v>0</v>
      </c>
      <c r="G37" s="36"/>
      <c r="H37" s="36"/>
      <c r="I37" s="146">
        <v>0</v>
      </c>
      <c r="J37" s="145">
        <f>0</f>
        <v>0</v>
      </c>
      <c r="K37" s="36"/>
      <c r="L37" s="1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13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7"/>
      <c r="D39" s="148" t="s">
        <v>49</v>
      </c>
      <c r="E39" s="149"/>
      <c r="F39" s="149"/>
      <c r="G39" s="150" t="s">
        <v>50</v>
      </c>
      <c r="H39" s="151" t="s">
        <v>51</v>
      </c>
      <c r="I39" s="149"/>
      <c r="J39" s="152">
        <f>SUM(J30:J37)</f>
        <v>0</v>
      </c>
      <c r="K39" s="153"/>
      <c r="L39" s="1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96</v>
      </c>
      <c r="D45" s="38"/>
      <c r="E45" s="38"/>
      <c r="F45" s="38"/>
      <c r="G45" s="38"/>
      <c r="H45" s="38"/>
      <c r="I45" s="38"/>
      <c r="J45" s="38"/>
      <c r="K45" s="38"/>
      <c r="L45" s="13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32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38"/>
      <c r="J47" s="38"/>
      <c r="K47" s="38"/>
      <c r="L47" s="1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58" t="str">
        <f>E7</f>
        <v>Větrolamy v k.ú. Lužec nad Cidlinou</v>
      </c>
      <c r="F48" s="30"/>
      <c r="G48" s="30"/>
      <c r="H48" s="30"/>
      <c r="I48" s="38"/>
      <c r="J48" s="38"/>
      <c r="K48" s="38"/>
      <c r="L48" s="132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94</v>
      </c>
      <c r="D49" s="38"/>
      <c r="E49" s="38"/>
      <c r="F49" s="38"/>
      <c r="G49" s="38"/>
      <c r="H49" s="38"/>
      <c r="I49" s="38"/>
      <c r="J49" s="38"/>
      <c r="K49" s="38"/>
      <c r="L49" s="1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SO 03 - TEO 3 - výsadba</v>
      </c>
      <c r="F50" s="38"/>
      <c r="G50" s="38"/>
      <c r="H50" s="38"/>
      <c r="I50" s="38"/>
      <c r="J50" s="38"/>
      <c r="K50" s="38"/>
      <c r="L50" s="132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 xml:space="preserve"> </v>
      </c>
      <c r="G52" s="38"/>
      <c r="H52" s="38"/>
      <c r="I52" s="30" t="s">
        <v>23</v>
      </c>
      <c r="J52" s="70" t="str">
        <f>IF(J12="","",J12)</f>
        <v>17. 8. 2022</v>
      </c>
      <c r="K52" s="38"/>
      <c r="L52" s="132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15" customHeight="1">
      <c r="A54" s="36"/>
      <c r="B54" s="37"/>
      <c r="C54" s="30" t="s">
        <v>25</v>
      </c>
      <c r="D54" s="38"/>
      <c r="E54" s="38"/>
      <c r="F54" s="25" t="str">
        <f>E15</f>
        <v>ČR SPÚ, pobočka Hradec Králové, Haškova 357/6</v>
      </c>
      <c r="G54" s="38"/>
      <c r="H54" s="38"/>
      <c r="I54" s="30" t="s">
        <v>31</v>
      </c>
      <c r="J54" s="34" t="str">
        <f>E21</f>
        <v xml:space="preserve"> </v>
      </c>
      <c r="K54" s="38"/>
      <c r="L54" s="132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40.0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30" t="s">
        <v>33</v>
      </c>
      <c r="J55" s="34" t="str">
        <f>E24</f>
        <v>Hanouseks.r.o., Barákova 41, 796 01 Prostějov</v>
      </c>
      <c r="K55" s="38"/>
      <c r="L55" s="132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32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59" t="s">
        <v>97</v>
      </c>
      <c r="D57" s="160"/>
      <c r="E57" s="160"/>
      <c r="F57" s="160"/>
      <c r="G57" s="160"/>
      <c r="H57" s="160"/>
      <c r="I57" s="160"/>
      <c r="J57" s="161" t="s">
        <v>98</v>
      </c>
      <c r="K57" s="160"/>
      <c r="L57" s="132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32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2" t="s">
        <v>71</v>
      </c>
      <c r="D59" s="38"/>
      <c r="E59" s="38"/>
      <c r="F59" s="38"/>
      <c r="G59" s="38"/>
      <c r="H59" s="38"/>
      <c r="I59" s="38"/>
      <c r="J59" s="100">
        <f>J84</f>
        <v>0</v>
      </c>
      <c r="K59" s="38"/>
      <c r="L59" s="132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99</v>
      </c>
    </row>
    <row r="60" spans="1:31" s="9" customFormat="1" ht="24.95" customHeight="1">
      <c r="A60" s="9"/>
      <c r="B60" s="163"/>
      <c r="C60" s="164"/>
      <c r="D60" s="165" t="s">
        <v>100</v>
      </c>
      <c r="E60" s="166"/>
      <c r="F60" s="166"/>
      <c r="G60" s="166"/>
      <c r="H60" s="166"/>
      <c r="I60" s="166"/>
      <c r="J60" s="167">
        <f>J85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101</v>
      </c>
      <c r="E61" s="172"/>
      <c r="F61" s="172"/>
      <c r="G61" s="172"/>
      <c r="H61" s="172"/>
      <c r="I61" s="172"/>
      <c r="J61" s="173">
        <f>J86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170</v>
      </c>
      <c r="E62" s="172"/>
      <c r="F62" s="172"/>
      <c r="G62" s="172"/>
      <c r="H62" s="172"/>
      <c r="I62" s="172"/>
      <c r="J62" s="173">
        <f>J119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171</v>
      </c>
      <c r="E63" s="172"/>
      <c r="F63" s="172"/>
      <c r="G63" s="172"/>
      <c r="H63" s="172"/>
      <c r="I63" s="172"/>
      <c r="J63" s="173">
        <f>J140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172</v>
      </c>
      <c r="E64" s="172"/>
      <c r="F64" s="172"/>
      <c r="G64" s="172"/>
      <c r="H64" s="172"/>
      <c r="I64" s="172"/>
      <c r="J64" s="173">
        <f>J141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3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132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2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1" t="s">
        <v>105</v>
      </c>
      <c r="D71" s="38"/>
      <c r="E71" s="38"/>
      <c r="F71" s="38"/>
      <c r="G71" s="38"/>
      <c r="H71" s="38"/>
      <c r="I71" s="38"/>
      <c r="J71" s="38"/>
      <c r="K71" s="38"/>
      <c r="L71" s="132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32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38"/>
      <c r="J73" s="38"/>
      <c r="K73" s="38"/>
      <c r="L73" s="132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158" t="str">
        <f>E7</f>
        <v>Větrolamy v k.ú. Lužec nad Cidlinou</v>
      </c>
      <c r="F74" s="30"/>
      <c r="G74" s="30"/>
      <c r="H74" s="30"/>
      <c r="I74" s="38"/>
      <c r="J74" s="38"/>
      <c r="K74" s="38"/>
      <c r="L74" s="132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94</v>
      </c>
      <c r="D75" s="38"/>
      <c r="E75" s="38"/>
      <c r="F75" s="38"/>
      <c r="G75" s="38"/>
      <c r="H75" s="38"/>
      <c r="I75" s="38"/>
      <c r="J75" s="38"/>
      <c r="K75" s="38"/>
      <c r="L75" s="132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67" t="str">
        <f>E9</f>
        <v>SO 03 - TEO 3 - výsadba</v>
      </c>
      <c r="F76" s="38"/>
      <c r="G76" s="38"/>
      <c r="H76" s="38"/>
      <c r="I76" s="38"/>
      <c r="J76" s="38"/>
      <c r="K76" s="38"/>
      <c r="L76" s="13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3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21</v>
      </c>
      <c r="D78" s="38"/>
      <c r="E78" s="38"/>
      <c r="F78" s="25" t="str">
        <f>F12</f>
        <v xml:space="preserve"> </v>
      </c>
      <c r="G78" s="38"/>
      <c r="H78" s="38"/>
      <c r="I78" s="30" t="s">
        <v>23</v>
      </c>
      <c r="J78" s="70" t="str">
        <f>IF(J12="","",J12)</f>
        <v>17. 8. 2022</v>
      </c>
      <c r="K78" s="38"/>
      <c r="L78" s="132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32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15" customHeight="1">
      <c r="A80" s="36"/>
      <c r="B80" s="37"/>
      <c r="C80" s="30" t="s">
        <v>25</v>
      </c>
      <c r="D80" s="38"/>
      <c r="E80" s="38"/>
      <c r="F80" s="25" t="str">
        <f>E15</f>
        <v>ČR SPÚ, pobočka Hradec Králové, Haškova 357/6</v>
      </c>
      <c r="G80" s="38"/>
      <c r="H80" s="38"/>
      <c r="I80" s="30" t="s">
        <v>31</v>
      </c>
      <c r="J80" s="34" t="str">
        <f>E21</f>
        <v xml:space="preserve"> </v>
      </c>
      <c r="K80" s="38"/>
      <c r="L80" s="132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40.05" customHeight="1">
      <c r="A81" s="36"/>
      <c r="B81" s="37"/>
      <c r="C81" s="30" t="s">
        <v>29</v>
      </c>
      <c r="D81" s="38"/>
      <c r="E81" s="38"/>
      <c r="F81" s="25" t="str">
        <f>IF(E18="","",E18)</f>
        <v>Vyplň údaj</v>
      </c>
      <c r="G81" s="38"/>
      <c r="H81" s="38"/>
      <c r="I81" s="30" t="s">
        <v>33</v>
      </c>
      <c r="J81" s="34" t="str">
        <f>E24</f>
        <v>Hanouseks.r.o., Barákova 41, 796 01 Prostějov</v>
      </c>
      <c r="K81" s="38"/>
      <c r="L81" s="13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3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75"/>
      <c r="B83" s="176"/>
      <c r="C83" s="177" t="s">
        <v>106</v>
      </c>
      <c r="D83" s="178" t="s">
        <v>58</v>
      </c>
      <c r="E83" s="178" t="s">
        <v>54</v>
      </c>
      <c r="F83" s="178" t="s">
        <v>55</v>
      </c>
      <c r="G83" s="178" t="s">
        <v>107</v>
      </c>
      <c r="H83" s="178" t="s">
        <v>108</v>
      </c>
      <c r="I83" s="178" t="s">
        <v>109</v>
      </c>
      <c r="J83" s="178" t="s">
        <v>98</v>
      </c>
      <c r="K83" s="179" t="s">
        <v>110</v>
      </c>
      <c r="L83" s="180"/>
      <c r="M83" s="90" t="s">
        <v>19</v>
      </c>
      <c r="N83" s="91" t="s">
        <v>43</v>
      </c>
      <c r="O83" s="91" t="s">
        <v>111</v>
      </c>
      <c r="P83" s="91" t="s">
        <v>112</v>
      </c>
      <c r="Q83" s="91" t="s">
        <v>113</v>
      </c>
      <c r="R83" s="91" t="s">
        <v>114</v>
      </c>
      <c r="S83" s="91" t="s">
        <v>115</v>
      </c>
      <c r="T83" s="92" t="s">
        <v>116</v>
      </c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</row>
    <row r="84" spans="1:63" s="2" customFormat="1" ht="22.8" customHeight="1">
      <c r="A84" s="36"/>
      <c r="B84" s="37"/>
      <c r="C84" s="97" t="s">
        <v>117</v>
      </c>
      <c r="D84" s="38"/>
      <c r="E84" s="38"/>
      <c r="F84" s="38"/>
      <c r="G84" s="38"/>
      <c r="H84" s="38"/>
      <c r="I84" s="38"/>
      <c r="J84" s="181">
        <f>BK84</f>
        <v>0</v>
      </c>
      <c r="K84" s="38"/>
      <c r="L84" s="42"/>
      <c r="M84" s="93"/>
      <c r="N84" s="182"/>
      <c r="O84" s="94"/>
      <c r="P84" s="183">
        <f>P85</f>
        <v>0</v>
      </c>
      <c r="Q84" s="94"/>
      <c r="R84" s="183">
        <f>R85</f>
        <v>1.82868</v>
      </c>
      <c r="S84" s="94"/>
      <c r="T84" s="184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5" t="s">
        <v>72</v>
      </c>
      <c r="AU84" s="15" t="s">
        <v>99</v>
      </c>
      <c r="BK84" s="185">
        <f>BK85</f>
        <v>0</v>
      </c>
    </row>
    <row r="85" spans="1:63" s="12" customFormat="1" ht="25.9" customHeight="1">
      <c r="A85" s="12"/>
      <c r="B85" s="186"/>
      <c r="C85" s="187"/>
      <c r="D85" s="188" t="s">
        <v>72</v>
      </c>
      <c r="E85" s="189" t="s">
        <v>118</v>
      </c>
      <c r="F85" s="189" t="s">
        <v>119</v>
      </c>
      <c r="G85" s="187"/>
      <c r="H85" s="187"/>
      <c r="I85" s="190"/>
      <c r="J85" s="191">
        <f>BK85</f>
        <v>0</v>
      </c>
      <c r="K85" s="187"/>
      <c r="L85" s="192"/>
      <c r="M85" s="193"/>
      <c r="N85" s="194"/>
      <c r="O85" s="194"/>
      <c r="P85" s="195">
        <f>P86+P119+P140+P141</f>
        <v>0</v>
      </c>
      <c r="Q85" s="194"/>
      <c r="R85" s="195">
        <f>R86+R119+R140+R141</f>
        <v>1.82868</v>
      </c>
      <c r="S85" s="194"/>
      <c r="T85" s="196">
        <f>T86+T119+T140+T141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7" t="s">
        <v>81</v>
      </c>
      <c r="AT85" s="198" t="s">
        <v>72</v>
      </c>
      <c r="AU85" s="198" t="s">
        <v>73</v>
      </c>
      <c r="AY85" s="197" t="s">
        <v>120</v>
      </c>
      <c r="BK85" s="199">
        <f>BK86+BK119+BK140+BK141</f>
        <v>0</v>
      </c>
    </row>
    <row r="86" spans="1:63" s="12" customFormat="1" ht="22.8" customHeight="1">
      <c r="A86" s="12"/>
      <c r="B86" s="186"/>
      <c r="C86" s="187"/>
      <c r="D86" s="188" t="s">
        <v>72</v>
      </c>
      <c r="E86" s="200" t="s">
        <v>81</v>
      </c>
      <c r="F86" s="200" t="s">
        <v>121</v>
      </c>
      <c r="G86" s="187"/>
      <c r="H86" s="187"/>
      <c r="I86" s="190"/>
      <c r="J86" s="201">
        <f>BK86</f>
        <v>0</v>
      </c>
      <c r="K86" s="187"/>
      <c r="L86" s="192"/>
      <c r="M86" s="193"/>
      <c r="N86" s="194"/>
      <c r="O86" s="194"/>
      <c r="P86" s="195">
        <f>SUM(P87:P118)</f>
        <v>0</v>
      </c>
      <c r="Q86" s="194"/>
      <c r="R86" s="195">
        <f>SUM(R87:R118)</f>
        <v>0.7170000000000001</v>
      </c>
      <c r="S86" s="194"/>
      <c r="T86" s="196">
        <f>SUM(T87:T118)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7" t="s">
        <v>81</v>
      </c>
      <c r="AT86" s="198" t="s">
        <v>72</v>
      </c>
      <c r="AU86" s="198" t="s">
        <v>81</v>
      </c>
      <c r="AY86" s="197" t="s">
        <v>120</v>
      </c>
      <c r="BK86" s="199">
        <f>SUM(BK87:BK118)</f>
        <v>0</v>
      </c>
    </row>
    <row r="87" spans="1:65" s="2" customFormat="1" ht="16.5" customHeight="1">
      <c r="A87" s="36"/>
      <c r="B87" s="37"/>
      <c r="C87" s="216" t="s">
        <v>217</v>
      </c>
      <c r="D87" s="216" t="s">
        <v>147</v>
      </c>
      <c r="E87" s="217" t="s">
        <v>179</v>
      </c>
      <c r="F87" s="218" t="s">
        <v>180</v>
      </c>
      <c r="G87" s="219" t="s">
        <v>181</v>
      </c>
      <c r="H87" s="220">
        <v>0.191</v>
      </c>
      <c r="I87" s="221"/>
      <c r="J87" s="222">
        <f>ROUND(I87*H87,2)</f>
        <v>0</v>
      </c>
      <c r="K87" s="218" t="s">
        <v>133</v>
      </c>
      <c r="L87" s="42"/>
      <c r="M87" s="223" t="s">
        <v>19</v>
      </c>
      <c r="N87" s="224" t="s">
        <v>44</v>
      </c>
      <c r="O87" s="82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14" t="s">
        <v>128</v>
      </c>
      <c r="AT87" s="214" t="s">
        <v>147</v>
      </c>
      <c r="AU87" s="214" t="s">
        <v>83</v>
      </c>
      <c r="AY87" s="15" t="s">
        <v>120</v>
      </c>
      <c r="BE87" s="215">
        <f>IF(N87="základní",J87,0)</f>
        <v>0</v>
      </c>
      <c r="BF87" s="215">
        <f>IF(N87="snížená",J87,0)</f>
        <v>0</v>
      </c>
      <c r="BG87" s="215">
        <f>IF(N87="zákl. přenesená",J87,0)</f>
        <v>0</v>
      </c>
      <c r="BH87" s="215">
        <f>IF(N87="sníž. přenesená",J87,0)</f>
        <v>0</v>
      </c>
      <c r="BI87" s="215">
        <f>IF(N87="nulová",J87,0)</f>
        <v>0</v>
      </c>
      <c r="BJ87" s="15" t="s">
        <v>81</v>
      </c>
      <c r="BK87" s="215">
        <f>ROUND(I87*H87,2)</f>
        <v>0</v>
      </c>
      <c r="BL87" s="15" t="s">
        <v>128</v>
      </c>
      <c r="BM87" s="214" t="s">
        <v>430</v>
      </c>
    </row>
    <row r="88" spans="1:47" s="2" customFormat="1" ht="12">
      <c r="A88" s="36"/>
      <c r="B88" s="37"/>
      <c r="C88" s="38"/>
      <c r="D88" s="225" t="s">
        <v>152</v>
      </c>
      <c r="E88" s="38"/>
      <c r="F88" s="226" t="s">
        <v>183</v>
      </c>
      <c r="G88" s="38"/>
      <c r="H88" s="38"/>
      <c r="I88" s="227"/>
      <c r="J88" s="38"/>
      <c r="K88" s="38"/>
      <c r="L88" s="42"/>
      <c r="M88" s="228"/>
      <c r="N88" s="229"/>
      <c r="O88" s="82"/>
      <c r="P88" s="82"/>
      <c r="Q88" s="82"/>
      <c r="R88" s="82"/>
      <c r="S88" s="82"/>
      <c r="T88" s="83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5" t="s">
        <v>152</v>
      </c>
      <c r="AU88" s="15" t="s">
        <v>83</v>
      </c>
    </row>
    <row r="89" spans="1:65" s="2" customFormat="1" ht="24.15" customHeight="1">
      <c r="A89" s="36"/>
      <c r="B89" s="37"/>
      <c r="C89" s="216" t="s">
        <v>81</v>
      </c>
      <c r="D89" s="216" t="s">
        <v>147</v>
      </c>
      <c r="E89" s="217" t="s">
        <v>184</v>
      </c>
      <c r="F89" s="218" t="s">
        <v>185</v>
      </c>
      <c r="G89" s="219" t="s">
        <v>186</v>
      </c>
      <c r="H89" s="220">
        <v>953</v>
      </c>
      <c r="I89" s="221"/>
      <c r="J89" s="222">
        <f>ROUND(I89*H89,2)</f>
        <v>0</v>
      </c>
      <c r="K89" s="218" t="s">
        <v>133</v>
      </c>
      <c r="L89" s="42"/>
      <c r="M89" s="223" t="s">
        <v>19</v>
      </c>
      <c r="N89" s="224" t="s">
        <v>44</v>
      </c>
      <c r="O89" s="82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14" t="s">
        <v>128</v>
      </c>
      <c r="AT89" s="214" t="s">
        <v>147</v>
      </c>
      <c r="AU89" s="214" t="s">
        <v>83</v>
      </c>
      <c r="AY89" s="15" t="s">
        <v>120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5" t="s">
        <v>81</v>
      </c>
      <c r="BK89" s="215">
        <f>ROUND(I89*H89,2)</f>
        <v>0</v>
      </c>
      <c r="BL89" s="15" t="s">
        <v>128</v>
      </c>
      <c r="BM89" s="214" t="s">
        <v>431</v>
      </c>
    </row>
    <row r="90" spans="1:47" s="2" customFormat="1" ht="12">
      <c r="A90" s="36"/>
      <c r="B90" s="37"/>
      <c r="C90" s="38"/>
      <c r="D90" s="225" t="s">
        <v>152</v>
      </c>
      <c r="E90" s="38"/>
      <c r="F90" s="226" t="s">
        <v>188</v>
      </c>
      <c r="G90" s="38"/>
      <c r="H90" s="38"/>
      <c r="I90" s="227"/>
      <c r="J90" s="38"/>
      <c r="K90" s="38"/>
      <c r="L90" s="42"/>
      <c r="M90" s="228"/>
      <c r="N90" s="229"/>
      <c r="O90" s="82"/>
      <c r="P90" s="82"/>
      <c r="Q90" s="82"/>
      <c r="R90" s="82"/>
      <c r="S90" s="82"/>
      <c r="T90" s="83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5" t="s">
        <v>152</v>
      </c>
      <c r="AU90" s="15" t="s">
        <v>83</v>
      </c>
    </row>
    <row r="91" spans="1:65" s="2" customFormat="1" ht="16.5" customHeight="1">
      <c r="A91" s="36"/>
      <c r="B91" s="37"/>
      <c r="C91" s="202" t="s">
        <v>83</v>
      </c>
      <c r="D91" s="202" t="s">
        <v>123</v>
      </c>
      <c r="E91" s="203" t="s">
        <v>372</v>
      </c>
      <c r="F91" s="204" t="s">
        <v>190</v>
      </c>
      <c r="G91" s="205" t="s">
        <v>191</v>
      </c>
      <c r="H91" s="206">
        <v>10</v>
      </c>
      <c r="I91" s="207"/>
      <c r="J91" s="208">
        <f>ROUND(I91*H91,2)</f>
        <v>0</v>
      </c>
      <c r="K91" s="204" t="s">
        <v>19</v>
      </c>
      <c r="L91" s="209"/>
      <c r="M91" s="210" t="s">
        <v>19</v>
      </c>
      <c r="N91" s="211" t="s">
        <v>44</v>
      </c>
      <c r="O91" s="82"/>
      <c r="P91" s="212">
        <f>O91*H91</f>
        <v>0</v>
      </c>
      <c r="Q91" s="212">
        <v>0.001</v>
      </c>
      <c r="R91" s="212">
        <f>Q91*H91</f>
        <v>0.01</v>
      </c>
      <c r="S91" s="212">
        <v>0</v>
      </c>
      <c r="T91" s="213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14" t="s">
        <v>127</v>
      </c>
      <c r="AT91" s="214" t="s">
        <v>123</v>
      </c>
      <c r="AU91" s="214" t="s">
        <v>83</v>
      </c>
      <c r="AY91" s="15" t="s">
        <v>120</v>
      </c>
      <c r="BE91" s="215">
        <f>IF(N91="základní",J91,0)</f>
        <v>0</v>
      </c>
      <c r="BF91" s="215">
        <f>IF(N91="snížená",J91,0)</f>
        <v>0</v>
      </c>
      <c r="BG91" s="215">
        <f>IF(N91="zákl. přenesená",J91,0)</f>
        <v>0</v>
      </c>
      <c r="BH91" s="215">
        <f>IF(N91="sníž. přenesená",J91,0)</f>
        <v>0</v>
      </c>
      <c r="BI91" s="215">
        <f>IF(N91="nulová",J91,0)</f>
        <v>0</v>
      </c>
      <c r="BJ91" s="15" t="s">
        <v>81</v>
      </c>
      <c r="BK91" s="215">
        <f>ROUND(I91*H91,2)</f>
        <v>0</v>
      </c>
      <c r="BL91" s="15" t="s">
        <v>128</v>
      </c>
      <c r="BM91" s="214" t="s">
        <v>432</v>
      </c>
    </row>
    <row r="92" spans="1:65" s="2" customFormat="1" ht="24.15" customHeight="1">
      <c r="A92" s="36"/>
      <c r="B92" s="37"/>
      <c r="C92" s="216" t="s">
        <v>161</v>
      </c>
      <c r="D92" s="216" t="s">
        <v>147</v>
      </c>
      <c r="E92" s="217" t="s">
        <v>193</v>
      </c>
      <c r="F92" s="218" t="s">
        <v>194</v>
      </c>
      <c r="G92" s="219" t="s">
        <v>126</v>
      </c>
      <c r="H92" s="220">
        <v>48</v>
      </c>
      <c r="I92" s="221"/>
      <c r="J92" s="222">
        <f>ROUND(I92*H92,2)</f>
        <v>0</v>
      </c>
      <c r="K92" s="218" t="s">
        <v>133</v>
      </c>
      <c r="L92" s="42"/>
      <c r="M92" s="223" t="s">
        <v>19</v>
      </c>
      <c r="N92" s="224" t="s">
        <v>44</v>
      </c>
      <c r="O92" s="82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14" t="s">
        <v>128</v>
      </c>
      <c r="AT92" s="214" t="s">
        <v>147</v>
      </c>
      <c r="AU92" s="214" t="s">
        <v>83</v>
      </c>
      <c r="AY92" s="15" t="s">
        <v>120</v>
      </c>
      <c r="BE92" s="215">
        <f>IF(N92="základní",J92,0)</f>
        <v>0</v>
      </c>
      <c r="BF92" s="215">
        <f>IF(N92="snížená",J92,0)</f>
        <v>0</v>
      </c>
      <c r="BG92" s="215">
        <f>IF(N92="zákl. přenesená",J92,0)</f>
        <v>0</v>
      </c>
      <c r="BH92" s="215">
        <f>IF(N92="sníž. přenesená",J92,0)</f>
        <v>0</v>
      </c>
      <c r="BI92" s="215">
        <f>IF(N92="nulová",J92,0)</f>
        <v>0</v>
      </c>
      <c r="BJ92" s="15" t="s">
        <v>81</v>
      </c>
      <c r="BK92" s="215">
        <f>ROUND(I92*H92,2)</f>
        <v>0</v>
      </c>
      <c r="BL92" s="15" t="s">
        <v>128</v>
      </c>
      <c r="BM92" s="214" t="s">
        <v>433</v>
      </c>
    </row>
    <row r="93" spans="1:47" s="2" customFormat="1" ht="12">
      <c r="A93" s="36"/>
      <c r="B93" s="37"/>
      <c r="C93" s="38"/>
      <c r="D93" s="225" t="s">
        <v>152</v>
      </c>
      <c r="E93" s="38"/>
      <c r="F93" s="226" t="s">
        <v>196</v>
      </c>
      <c r="G93" s="38"/>
      <c r="H93" s="38"/>
      <c r="I93" s="227"/>
      <c r="J93" s="38"/>
      <c r="K93" s="38"/>
      <c r="L93" s="42"/>
      <c r="M93" s="228"/>
      <c r="N93" s="229"/>
      <c r="O93" s="82"/>
      <c r="P93" s="82"/>
      <c r="Q93" s="82"/>
      <c r="R93" s="82"/>
      <c r="S93" s="82"/>
      <c r="T93" s="83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152</v>
      </c>
      <c r="AU93" s="15" t="s">
        <v>83</v>
      </c>
    </row>
    <row r="94" spans="1:65" s="2" customFormat="1" ht="24.15" customHeight="1">
      <c r="A94" s="36"/>
      <c r="B94" s="37"/>
      <c r="C94" s="216" t="s">
        <v>128</v>
      </c>
      <c r="D94" s="216" t="s">
        <v>147</v>
      </c>
      <c r="E94" s="217" t="s">
        <v>198</v>
      </c>
      <c r="F94" s="218" t="s">
        <v>199</v>
      </c>
      <c r="G94" s="219" t="s">
        <v>126</v>
      </c>
      <c r="H94" s="220">
        <v>77</v>
      </c>
      <c r="I94" s="221"/>
      <c r="J94" s="222">
        <f>ROUND(I94*H94,2)</f>
        <v>0</v>
      </c>
      <c r="K94" s="218" t="s">
        <v>133</v>
      </c>
      <c r="L94" s="42"/>
      <c r="M94" s="223" t="s">
        <v>19</v>
      </c>
      <c r="N94" s="224" t="s">
        <v>44</v>
      </c>
      <c r="O94" s="82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14" t="s">
        <v>128</v>
      </c>
      <c r="AT94" s="214" t="s">
        <v>147</v>
      </c>
      <c r="AU94" s="214" t="s">
        <v>83</v>
      </c>
      <c r="AY94" s="15" t="s">
        <v>120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5" t="s">
        <v>81</v>
      </c>
      <c r="BK94" s="215">
        <f>ROUND(I94*H94,2)</f>
        <v>0</v>
      </c>
      <c r="BL94" s="15" t="s">
        <v>128</v>
      </c>
      <c r="BM94" s="214" t="s">
        <v>434</v>
      </c>
    </row>
    <row r="95" spans="1:47" s="2" customFormat="1" ht="12">
      <c r="A95" s="36"/>
      <c r="B95" s="37"/>
      <c r="C95" s="38"/>
      <c r="D95" s="225" t="s">
        <v>152</v>
      </c>
      <c r="E95" s="38"/>
      <c r="F95" s="226" t="s">
        <v>201</v>
      </c>
      <c r="G95" s="38"/>
      <c r="H95" s="38"/>
      <c r="I95" s="227"/>
      <c r="J95" s="38"/>
      <c r="K95" s="38"/>
      <c r="L95" s="42"/>
      <c r="M95" s="228"/>
      <c r="N95" s="229"/>
      <c r="O95" s="82"/>
      <c r="P95" s="82"/>
      <c r="Q95" s="82"/>
      <c r="R95" s="82"/>
      <c r="S95" s="82"/>
      <c r="T95" s="83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5" t="s">
        <v>152</v>
      </c>
      <c r="AU95" s="15" t="s">
        <v>83</v>
      </c>
    </row>
    <row r="96" spans="1:65" s="2" customFormat="1" ht="24.15" customHeight="1">
      <c r="A96" s="36"/>
      <c r="B96" s="37"/>
      <c r="C96" s="216" t="s">
        <v>144</v>
      </c>
      <c r="D96" s="216" t="s">
        <v>147</v>
      </c>
      <c r="E96" s="217" t="s">
        <v>203</v>
      </c>
      <c r="F96" s="218" t="s">
        <v>204</v>
      </c>
      <c r="G96" s="219" t="s">
        <v>126</v>
      </c>
      <c r="H96" s="220">
        <v>80</v>
      </c>
      <c r="I96" s="221"/>
      <c r="J96" s="222">
        <f>ROUND(I96*H96,2)</f>
        <v>0</v>
      </c>
      <c r="K96" s="218" t="s">
        <v>133</v>
      </c>
      <c r="L96" s="42"/>
      <c r="M96" s="223" t="s">
        <v>19</v>
      </c>
      <c r="N96" s="224" t="s">
        <v>44</v>
      </c>
      <c r="O96" s="82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14" t="s">
        <v>128</v>
      </c>
      <c r="AT96" s="214" t="s">
        <v>147</v>
      </c>
      <c r="AU96" s="214" t="s">
        <v>83</v>
      </c>
      <c r="AY96" s="15" t="s">
        <v>120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5" t="s">
        <v>81</v>
      </c>
      <c r="BK96" s="215">
        <f>ROUND(I96*H96,2)</f>
        <v>0</v>
      </c>
      <c r="BL96" s="15" t="s">
        <v>128</v>
      </c>
      <c r="BM96" s="214" t="s">
        <v>435</v>
      </c>
    </row>
    <row r="97" spans="1:47" s="2" customFormat="1" ht="12">
      <c r="A97" s="36"/>
      <c r="B97" s="37"/>
      <c r="C97" s="38"/>
      <c r="D97" s="225" t="s">
        <v>152</v>
      </c>
      <c r="E97" s="38"/>
      <c r="F97" s="226" t="s">
        <v>206</v>
      </c>
      <c r="G97" s="38"/>
      <c r="H97" s="38"/>
      <c r="I97" s="227"/>
      <c r="J97" s="38"/>
      <c r="K97" s="38"/>
      <c r="L97" s="42"/>
      <c r="M97" s="228"/>
      <c r="N97" s="229"/>
      <c r="O97" s="82"/>
      <c r="P97" s="82"/>
      <c r="Q97" s="82"/>
      <c r="R97" s="82"/>
      <c r="S97" s="82"/>
      <c r="T97" s="83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5" t="s">
        <v>152</v>
      </c>
      <c r="AU97" s="15" t="s">
        <v>83</v>
      </c>
    </row>
    <row r="98" spans="1:65" s="2" customFormat="1" ht="21.75" customHeight="1">
      <c r="A98" s="36"/>
      <c r="B98" s="37"/>
      <c r="C98" s="216" t="s">
        <v>338</v>
      </c>
      <c r="D98" s="216" t="s">
        <v>147</v>
      </c>
      <c r="E98" s="217" t="s">
        <v>208</v>
      </c>
      <c r="F98" s="218" t="s">
        <v>209</v>
      </c>
      <c r="G98" s="219" t="s">
        <v>181</v>
      </c>
      <c r="H98" s="220">
        <v>0.095</v>
      </c>
      <c r="I98" s="221"/>
      <c r="J98" s="222">
        <f>ROUND(I98*H98,2)</f>
        <v>0</v>
      </c>
      <c r="K98" s="218" t="s">
        <v>133</v>
      </c>
      <c r="L98" s="42"/>
      <c r="M98" s="223" t="s">
        <v>19</v>
      </c>
      <c r="N98" s="224" t="s">
        <v>44</v>
      </c>
      <c r="O98" s="82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14" t="s">
        <v>128</v>
      </c>
      <c r="AT98" s="214" t="s">
        <v>147</v>
      </c>
      <c r="AU98" s="214" t="s">
        <v>83</v>
      </c>
      <c r="AY98" s="15" t="s">
        <v>120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5" t="s">
        <v>81</v>
      </c>
      <c r="BK98" s="215">
        <f>ROUND(I98*H98,2)</f>
        <v>0</v>
      </c>
      <c r="BL98" s="15" t="s">
        <v>128</v>
      </c>
      <c r="BM98" s="214" t="s">
        <v>436</v>
      </c>
    </row>
    <row r="99" spans="1:47" s="2" customFormat="1" ht="12">
      <c r="A99" s="36"/>
      <c r="B99" s="37"/>
      <c r="C99" s="38"/>
      <c r="D99" s="225" t="s">
        <v>152</v>
      </c>
      <c r="E99" s="38"/>
      <c r="F99" s="226" t="s">
        <v>211</v>
      </c>
      <c r="G99" s="38"/>
      <c r="H99" s="38"/>
      <c r="I99" s="227"/>
      <c r="J99" s="38"/>
      <c r="K99" s="38"/>
      <c r="L99" s="42"/>
      <c r="M99" s="228"/>
      <c r="N99" s="229"/>
      <c r="O99" s="82"/>
      <c r="P99" s="82"/>
      <c r="Q99" s="82"/>
      <c r="R99" s="82"/>
      <c r="S99" s="82"/>
      <c r="T99" s="83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5" t="s">
        <v>152</v>
      </c>
      <c r="AU99" s="15" t="s">
        <v>83</v>
      </c>
    </row>
    <row r="100" spans="1:65" s="2" customFormat="1" ht="24.15" customHeight="1">
      <c r="A100" s="36"/>
      <c r="B100" s="37"/>
      <c r="C100" s="216" t="s">
        <v>130</v>
      </c>
      <c r="D100" s="216" t="s">
        <v>147</v>
      </c>
      <c r="E100" s="217" t="s">
        <v>213</v>
      </c>
      <c r="F100" s="218" t="s">
        <v>214</v>
      </c>
      <c r="G100" s="219" t="s">
        <v>126</v>
      </c>
      <c r="H100" s="220">
        <v>48</v>
      </c>
      <c r="I100" s="221"/>
      <c r="J100" s="222">
        <f>ROUND(I100*H100,2)</f>
        <v>0</v>
      </c>
      <c r="K100" s="218" t="s">
        <v>133</v>
      </c>
      <c r="L100" s="42"/>
      <c r="M100" s="223" t="s">
        <v>19</v>
      </c>
      <c r="N100" s="224" t="s">
        <v>44</v>
      </c>
      <c r="O100" s="82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14" t="s">
        <v>128</v>
      </c>
      <c r="AT100" s="214" t="s">
        <v>147</v>
      </c>
      <c r="AU100" s="214" t="s">
        <v>83</v>
      </c>
      <c r="AY100" s="15" t="s">
        <v>120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5" t="s">
        <v>81</v>
      </c>
      <c r="BK100" s="215">
        <f>ROUND(I100*H100,2)</f>
        <v>0</v>
      </c>
      <c r="BL100" s="15" t="s">
        <v>128</v>
      </c>
      <c r="BM100" s="214" t="s">
        <v>437</v>
      </c>
    </row>
    <row r="101" spans="1:47" s="2" customFormat="1" ht="12">
      <c r="A101" s="36"/>
      <c r="B101" s="37"/>
      <c r="C101" s="38"/>
      <c r="D101" s="225" t="s">
        <v>152</v>
      </c>
      <c r="E101" s="38"/>
      <c r="F101" s="226" t="s">
        <v>216</v>
      </c>
      <c r="G101" s="38"/>
      <c r="H101" s="38"/>
      <c r="I101" s="227"/>
      <c r="J101" s="38"/>
      <c r="K101" s="38"/>
      <c r="L101" s="42"/>
      <c r="M101" s="228"/>
      <c r="N101" s="229"/>
      <c r="O101" s="82"/>
      <c r="P101" s="82"/>
      <c r="Q101" s="82"/>
      <c r="R101" s="82"/>
      <c r="S101" s="82"/>
      <c r="T101" s="83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5" t="s">
        <v>152</v>
      </c>
      <c r="AU101" s="15" t="s">
        <v>83</v>
      </c>
    </row>
    <row r="102" spans="1:65" s="2" customFormat="1" ht="16.5" customHeight="1">
      <c r="A102" s="36"/>
      <c r="B102" s="37"/>
      <c r="C102" s="202" t="s">
        <v>127</v>
      </c>
      <c r="D102" s="202" t="s">
        <v>123</v>
      </c>
      <c r="E102" s="203" t="s">
        <v>379</v>
      </c>
      <c r="F102" s="204" t="s">
        <v>219</v>
      </c>
      <c r="G102" s="205" t="s">
        <v>176</v>
      </c>
      <c r="H102" s="206">
        <v>48</v>
      </c>
      <c r="I102" s="207"/>
      <c r="J102" s="208">
        <f>ROUND(I102*H102,2)</f>
        <v>0</v>
      </c>
      <c r="K102" s="204" t="s">
        <v>19</v>
      </c>
      <c r="L102" s="209"/>
      <c r="M102" s="210" t="s">
        <v>19</v>
      </c>
      <c r="N102" s="211" t="s">
        <v>44</v>
      </c>
      <c r="O102" s="82"/>
      <c r="P102" s="212">
        <f>O102*H102</f>
        <v>0</v>
      </c>
      <c r="Q102" s="212">
        <v>0.0005</v>
      </c>
      <c r="R102" s="212">
        <f>Q102*H102</f>
        <v>0.024</v>
      </c>
      <c r="S102" s="212">
        <v>0</v>
      </c>
      <c r="T102" s="213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14" t="s">
        <v>127</v>
      </c>
      <c r="AT102" s="214" t="s">
        <v>123</v>
      </c>
      <c r="AU102" s="214" t="s">
        <v>83</v>
      </c>
      <c r="AY102" s="15" t="s">
        <v>120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5" t="s">
        <v>81</v>
      </c>
      <c r="BK102" s="215">
        <f>ROUND(I102*H102,2)</f>
        <v>0</v>
      </c>
      <c r="BL102" s="15" t="s">
        <v>128</v>
      </c>
      <c r="BM102" s="214" t="s">
        <v>438</v>
      </c>
    </row>
    <row r="103" spans="1:65" s="2" customFormat="1" ht="16.5" customHeight="1">
      <c r="A103" s="36"/>
      <c r="B103" s="37"/>
      <c r="C103" s="202" t="s">
        <v>138</v>
      </c>
      <c r="D103" s="202" t="s">
        <v>123</v>
      </c>
      <c r="E103" s="203" t="s">
        <v>231</v>
      </c>
      <c r="F103" s="204" t="s">
        <v>175</v>
      </c>
      <c r="G103" s="205" t="s">
        <v>176</v>
      </c>
      <c r="H103" s="206">
        <v>80</v>
      </c>
      <c r="I103" s="207"/>
      <c r="J103" s="208">
        <f>ROUND(I103*H103,2)</f>
        <v>0</v>
      </c>
      <c r="K103" s="204" t="s">
        <v>19</v>
      </c>
      <c r="L103" s="209"/>
      <c r="M103" s="210" t="s">
        <v>19</v>
      </c>
      <c r="N103" s="211" t="s">
        <v>44</v>
      </c>
      <c r="O103" s="82"/>
      <c r="P103" s="212">
        <f>O103*H103</f>
        <v>0</v>
      </c>
      <c r="Q103" s="212">
        <v>0.0005</v>
      </c>
      <c r="R103" s="212">
        <f>Q103*H103</f>
        <v>0.04</v>
      </c>
      <c r="S103" s="212">
        <v>0</v>
      </c>
      <c r="T103" s="213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14" t="s">
        <v>127</v>
      </c>
      <c r="AT103" s="214" t="s">
        <v>123</v>
      </c>
      <c r="AU103" s="214" t="s">
        <v>83</v>
      </c>
      <c r="AY103" s="15" t="s">
        <v>120</v>
      </c>
      <c r="BE103" s="215">
        <f>IF(N103="základní",J103,0)</f>
        <v>0</v>
      </c>
      <c r="BF103" s="215">
        <f>IF(N103="snížená",J103,0)</f>
        <v>0</v>
      </c>
      <c r="BG103" s="215">
        <f>IF(N103="zákl. přenesená",J103,0)</f>
        <v>0</v>
      </c>
      <c r="BH103" s="215">
        <f>IF(N103="sníž. přenesená",J103,0)</f>
        <v>0</v>
      </c>
      <c r="BI103" s="215">
        <f>IF(N103="nulová",J103,0)</f>
        <v>0</v>
      </c>
      <c r="BJ103" s="15" t="s">
        <v>81</v>
      </c>
      <c r="BK103" s="215">
        <f>ROUND(I103*H103,2)</f>
        <v>0</v>
      </c>
      <c r="BL103" s="15" t="s">
        <v>128</v>
      </c>
      <c r="BM103" s="214" t="s">
        <v>439</v>
      </c>
    </row>
    <row r="104" spans="1:65" s="2" customFormat="1" ht="37.8" customHeight="1">
      <c r="A104" s="36"/>
      <c r="B104" s="37"/>
      <c r="C104" s="216" t="s">
        <v>374</v>
      </c>
      <c r="D104" s="216" t="s">
        <v>147</v>
      </c>
      <c r="E104" s="217" t="s">
        <v>222</v>
      </c>
      <c r="F104" s="218" t="s">
        <v>223</v>
      </c>
      <c r="G104" s="219" t="s">
        <v>126</v>
      </c>
      <c r="H104" s="220">
        <v>80</v>
      </c>
      <c r="I104" s="221"/>
      <c r="J104" s="222">
        <f>ROUND(I104*H104,2)</f>
        <v>0</v>
      </c>
      <c r="K104" s="218" t="s">
        <v>133</v>
      </c>
      <c r="L104" s="42"/>
      <c r="M104" s="223" t="s">
        <v>19</v>
      </c>
      <c r="N104" s="224" t="s">
        <v>44</v>
      </c>
      <c r="O104" s="82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14" t="s">
        <v>128</v>
      </c>
      <c r="AT104" s="214" t="s">
        <v>147</v>
      </c>
      <c r="AU104" s="214" t="s">
        <v>83</v>
      </c>
      <c r="AY104" s="15" t="s">
        <v>120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5" t="s">
        <v>81</v>
      </c>
      <c r="BK104" s="215">
        <f>ROUND(I104*H104,2)</f>
        <v>0</v>
      </c>
      <c r="BL104" s="15" t="s">
        <v>128</v>
      </c>
      <c r="BM104" s="214" t="s">
        <v>440</v>
      </c>
    </row>
    <row r="105" spans="1:47" s="2" customFormat="1" ht="12">
      <c r="A105" s="36"/>
      <c r="B105" s="37"/>
      <c r="C105" s="38"/>
      <c r="D105" s="225" t="s">
        <v>152</v>
      </c>
      <c r="E105" s="38"/>
      <c r="F105" s="226" t="s">
        <v>225</v>
      </c>
      <c r="G105" s="38"/>
      <c r="H105" s="38"/>
      <c r="I105" s="227"/>
      <c r="J105" s="38"/>
      <c r="K105" s="38"/>
      <c r="L105" s="42"/>
      <c r="M105" s="228"/>
      <c r="N105" s="229"/>
      <c r="O105" s="82"/>
      <c r="P105" s="82"/>
      <c r="Q105" s="82"/>
      <c r="R105" s="82"/>
      <c r="S105" s="82"/>
      <c r="T105" s="83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5" t="s">
        <v>152</v>
      </c>
      <c r="AU105" s="15" t="s">
        <v>83</v>
      </c>
    </row>
    <row r="106" spans="1:65" s="2" customFormat="1" ht="16.5" customHeight="1">
      <c r="A106" s="36"/>
      <c r="B106" s="37"/>
      <c r="C106" s="216" t="s">
        <v>376</v>
      </c>
      <c r="D106" s="216" t="s">
        <v>147</v>
      </c>
      <c r="E106" s="217" t="s">
        <v>226</v>
      </c>
      <c r="F106" s="218" t="s">
        <v>227</v>
      </c>
      <c r="G106" s="219" t="s">
        <v>126</v>
      </c>
      <c r="H106" s="220">
        <v>48</v>
      </c>
      <c r="I106" s="221"/>
      <c r="J106" s="222">
        <f>ROUND(I106*H106,2)</f>
        <v>0</v>
      </c>
      <c r="K106" s="218" t="s">
        <v>133</v>
      </c>
      <c r="L106" s="42"/>
      <c r="M106" s="223" t="s">
        <v>19</v>
      </c>
      <c r="N106" s="224" t="s">
        <v>44</v>
      </c>
      <c r="O106" s="82"/>
      <c r="P106" s="212">
        <f>O106*H106</f>
        <v>0</v>
      </c>
      <c r="Q106" s="212">
        <v>5E-05</v>
      </c>
      <c r="R106" s="212">
        <f>Q106*H106</f>
        <v>0.0024000000000000002</v>
      </c>
      <c r="S106" s="212">
        <v>0</v>
      </c>
      <c r="T106" s="213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14" t="s">
        <v>128</v>
      </c>
      <c r="AT106" s="214" t="s">
        <v>147</v>
      </c>
      <c r="AU106" s="214" t="s">
        <v>83</v>
      </c>
      <c r="AY106" s="15" t="s">
        <v>120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5" t="s">
        <v>81</v>
      </c>
      <c r="BK106" s="215">
        <f>ROUND(I106*H106,2)</f>
        <v>0</v>
      </c>
      <c r="BL106" s="15" t="s">
        <v>128</v>
      </c>
      <c r="BM106" s="214" t="s">
        <v>441</v>
      </c>
    </row>
    <row r="107" spans="1:47" s="2" customFormat="1" ht="12">
      <c r="A107" s="36"/>
      <c r="B107" s="37"/>
      <c r="C107" s="38"/>
      <c r="D107" s="225" t="s">
        <v>152</v>
      </c>
      <c r="E107" s="38"/>
      <c r="F107" s="226" t="s">
        <v>229</v>
      </c>
      <c r="G107" s="38"/>
      <c r="H107" s="38"/>
      <c r="I107" s="227"/>
      <c r="J107" s="38"/>
      <c r="K107" s="38"/>
      <c r="L107" s="42"/>
      <c r="M107" s="228"/>
      <c r="N107" s="229"/>
      <c r="O107" s="82"/>
      <c r="P107" s="82"/>
      <c r="Q107" s="82"/>
      <c r="R107" s="82"/>
      <c r="S107" s="82"/>
      <c r="T107" s="83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5" t="s">
        <v>152</v>
      </c>
      <c r="AU107" s="15" t="s">
        <v>83</v>
      </c>
    </row>
    <row r="108" spans="1:65" s="2" customFormat="1" ht="16.5" customHeight="1">
      <c r="A108" s="36"/>
      <c r="B108" s="37"/>
      <c r="C108" s="202" t="s">
        <v>442</v>
      </c>
      <c r="D108" s="202" t="s">
        <v>123</v>
      </c>
      <c r="E108" s="203" t="s">
        <v>240</v>
      </c>
      <c r="F108" s="204" t="s">
        <v>236</v>
      </c>
      <c r="G108" s="205" t="s">
        <v>237</v>
      </c>
      <c r="H108" s="206">
        <v>0.5</v>
      </c>
      <c r="I108" s="207"/>
      <c r="J108" s="208">
        <f>ROUND(I108*H108,2)</f>
        <v>0</v>
      </c>
      <c r="K108" s="204" t="s">
        <v>19</v>
      </c>
      <c r="L108" s="209"/>
      <c r="M108" s="210" t="s">
        <v>19</v>
      </c>
      <c r="N108" s="211" t="s">
        <v>44</v>
      </c>
      <c r="O108" s="82"/>
      <c r="P108" s="212">
        <f>O108*H108</f>
        <v>0</v>
      </c>
      <c r="Q108" s="212">
        <v>0.001</v>
      </c>
      <c r="R108" s="212">
        <f>Q108*H108</f>
        <v>0.0005</v>
      </c>
      <c r="S108" s="212">
        <v>0</v>
      </c>
      <c r="T108" s="213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14" t="s">
        <v>127</v>
      </c>
      <c r="AT108" s="214" t="s">
        <v>123</v>
      </c>
      <c r="AU108" s="214" t="s">
        <v>83</v>
      </c>
      <c r="AY108" s="15" t="s">
        <v>120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5" t="s">
        <v>81</v>
      </c>
      <c r="BK108" s="215">
        <f>ROUND(I108*H108,2)</f>
        <v>0</v>
      </c>
      <c r="BL108" s="15" t="s">
        <v>128</v>
      </c>
      <c r="BM108" s="214" t="s">
        <v>443</v>
      </c>
    </row>
    <row r="109" spans="1:65" s="2" customFormat="1" ht="16.5" customHeight="1">
      <c r="A109" s="36"/>
      <c r="B109" s="37"/>
      <c r="C109" s="202" t="s">
        <v>8</v>
      </c>
      <c r="D109" s="202" t="s">
        <v>123</v>
      </c>
      <c r="E109" s="203" t="s">
        <v>250</v>
      </c>
      <c r="F109" s="204" t="s">
        <v>241</v>
      </c>
      <c r="G109" s="205" t="s">
        <v>237</v>
      </c>
      <c r="H109" s="206">
        <v>0.1</v>
      </c>
      <c r="I109" s="207"/>
      <c r="J109" s="208">
        <f>ROUND(I109*H109,2)</f>
        <v>0</v>
      </c>
      <c r="K109" s="204" t="s">
        <v>19</v>
      </c>
      <c r="L109" s="209"/>
      <c r="M109" s="210" t="s">
        <v>19</v>
      </c>
      <c r="N109" s="211" t="s">
        <v>44</v>
      </c>
      <c r="O109" s="82"/>
      <c r="P109" s="212">
        <f>O109*H109</f>
        <v>0</v>
      </c>
      <c r="Q109" s="212">
        <v>0.001</v>
      </c>
      <c r="R109" s="212">
        <f>Q109*H109</f>
        <v>0.0001</v>
      </c>
      <c r="S109" s="212">
        <v>0</v>
      </c>
      <c r="T109" s="213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14" t="s">
        <v>127</v>
      </c>
      <c r="AT109" s="214" t="s">
        <v>123</v>
      </c>
      <c r="AU109" s="214" t="s">
        <v>83</v>
      </c>
      <c r="AY109" s="15" t="s">
        <v>120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5" t="s">
        <v>81</v>
      </c>
      <c r="BK109" s="215">
        <f>ROUND(I109*H109,2)</f>
        <v>0</v>
      </c>
      <c r="BL109" s="15" t="s">
        <v>128</v>
      </c>
      <c r="BM109" s="214" t="s">
        <v>444</v>
      </c>
    </row>
    <row r="110" spans="1:65" s="2" customFormat="1" ht="21.75" customHeight="1">
      <c r="A110" s="36"/>
      <c r="B110" s="37"/>
      <c r="C110" s="216" t="s">
        <v>346</v>
      </c>
      <c r="D110" s="216" t="s">
        <v>147</v>
      </c>
      <c r="E110" s="217" t="s">
        <v>259</v>
      </c>
      <c r="F110" s="218" t="s">
        <v>260</v>
      </c>
      <c r="G110" s="219" t="s">
        <v>186</v>
      </c>
      <c r="H110" s="220">
        <v>32</v>
      </c>
      <c r="I110" s="221"/>
      <c r="J110" s="222">
        <f>ROUND(I110*H110,2)</f>
        <v>0</v>
      </c>
      <c r="K110" s="218" t="s">
        <v>133</v>
      </c>
      <c r="L110" s="42"/>
      <c r="M110" s="223" t="s">
        <v>19</v>
      </c>
      <c r="N110" s="224" t="s">
        <v>44</v>
      </c>
      <c r="O110" s="82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14" t="s">
        <v>128</v>
      </c>
      <c r="AT110" s="214" t="s">
        <v>147</v>
      </c>
      <c r="AU110" s="214" t="s">
        <v>83</v>
      </c>
      <c r="AY110" s="15" t="s">
        <v>120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5" t="s">
        <v>81</v>
      </c>
      <c r="BK110" s="215">
        <f>ROUND(I110*H110,2)</f>
        <v>0</v>
      </c>
      <c r="BL110" s="15" t="s">
        <v>128</v>
      </c>
      <c r="BM110" s="214" t="s">
        <v>445</v>
      </c>
    </row>
    <row r="111" spans="1:47" s="2" customFormat="1" ht="12">
      <c r="A111" s="36"/>
      <c r="B111" s="37"/>
      <c r="C111" s="38"/>
      <c r="D111" s="225" t="s">
        <v>152</v>
      </c>
      <c r="E111" s="38"/>
      <c r="F111" s="226" t="s">
        <v>262</v>
      </c>
      <c r="G111" s="38"/>
      <c r="H111" s="38"/>
      <c r="I111" s="227"/>
      <c r="J111" s="38"/>
      <c r="K111" s="38"/>
      <c r="L111" s="42"/>
      <c r="M111" s="228"/>
      <c r="N111" s="229"/>
      <c r="O111" s="82"/>
      <c r="P111" s="82"/>
      <c r="Q111" s="82"/>
      <c r="R111" s="82"/>
      <c r="S111" s="82"/>
      <c r="T111" s="83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5" t="s">
        <v>152</v>
      </c>
      <c r="AU111" s="15" t="s">
        <v>83</v>
      </c>
    </row>
    <row r="112" spans="1:65" s="2" customFormat="1" ht="24.15" customHeight="1">
      <c r="A112" s="36"/>
      <c r="B112" s="37"/>
      <c r="C112" s="216" t="s">
        <v>446</v>
      </c>
      <c r="D112" s="216" t="s">
        <v>147</v>
      </c>
      <c r="E112" s="217" t="s">
        <v>447</v>
      </c>
      <c r="F112" s="218" t="s">
        <v>448</v>
      </c>
      <c r="G112" s="219" t="s">
        <v>186</v>
      </c>
      <c r="H112" s="220">
        <v>953</v>
      </c>
      <c r="I112" s="221"/>
      <c r="J112" s="222">
        <f>ROUND(I112*H112,2)</f>
        <v>0</v>
      </c>
      <c r="K112" s="218" t="s">
        <v>133</v>
      </c>
      <c r="L112" s="42"/>
      <c r="M112" s="223" t="s">
        <v>19</v>
      </c>
      <c r="N112" s="224" t="s">
        <v>44</v>
      </c>
      <c r="O112" s="82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14" t="s">
        <v>128</v>
      </c>
      <c r="AT112" s="214" t="s">
        <v>147</v>
      </c>
      <c r="AU112" s="214" t="s">
        <v>83</v>
      </c>
      <c r="AY112" s="15" t="s">
        <v>120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5" t="s">
        <v>81</v>
      </c>
      <c r="BK112" s="215">
        <f>ROUND(I112*H112,2)</f>
        <v>0</v>
      </c>
      <c r="BL112" s="15" t="s">
        <v>128</v>
      </c>
      <c r="BM112" s="214" t="s">
        <v>449</v>
      </c>
    </row>
    <row r="113" spans="1:47" s="2" customFormat="1" ht="12">
      <c r="A113" s="36"/>
      <c r="B113" s="37"/>
      <c r="C113" s="38"/>
      <c r="D113" s="225" t="s">
        <v>152</v>
      </c>
      <c r="E113" s="38"/>
      <c r="F113" s="226" t="s">
        <v>450</v>
      </c>
      <c r="G113" s="38"/>
      <c r="H113" s="38"/>
      <c r="I113" s="227"/>
      <c r="J113" s="38"/>
      <c r="K113" s="38"/>
      <c r="L113" s="42"/>
      <c r="M113" s="228"/>
      <c r="N113" s="229"/>
      <c r="O113" s="82"/>
      <c r="P113" s="82"/>
      <c r="Q113" s="82"/>
      <c r="R113" s="82"/>
      <c r="S113" s="82"/>
      <c r="T113" s="83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5" t="s">
        <v>152</v>
      </c>
      <c r="AU113" s="15" t="s">
        <v>83</v>
      </c>
    </row>
    <row r="114" spans="1:65" s="2" customFormat="1" ht="16.5" customHeight="1">
      <c r="A114" s="36"/>
      <c r="B114" s="37"/>
      <c r="C114" s="216" t="s">
        <v>296</v>
      </c>
      <c r="D114" s="216" t="s">
        <v>147</v>
      </c>
      <c r="E114" s="217" t="s">
        <v>264</v>
      </c>
      <c r="F114" s="218" t="s">
        <v>265</v>
      </c>
      <c r="G114" s="219" t="s">
        <v>186</v>
      </c>
      <c r="H114" s="220">
        <v>32</v>
      </c>
      <c r="I114" s="221"/>
      <c r="J114" s="222">
        <f>ROUND(I114*H114,2)</f>
        <v>0</v>
      </c>
      <c r="K114" s="218" t="s">
        <v>133</v>
      </c>
      <c r="L114" s="42"/>
      <c r="M114" s="223" t="s">
        <v>19</v>
      </c>
      <c r="N114" s="224" t="s">
        <v>44</v>
      </c>
      <c r="O114" s="82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14" t="s">
        <v>128</v>
      </c>
      <c r="AT114" s="214" t="s">
        <v>147</v>
      </c>
      <c r="AU114" s="214" t="s">
        <v>83</v>
      </c>
      <c r="AY114" s="15" t="s">
        <v>120</v>
      </c>
      <c r="BE114" s="215">
        <f>IF(N114="základní",J114,0)</f>
        <v>0</v>
      </c>
      <c r="BF114" s="215">
        <f>IF(N114="snížená",J114,0)</f>
        <v>0</v>
      </c>
      <c r="BG114" s="215">
        <f>IF(N114="zákl. přenesená",J114,0)</f>
        <v>0</v>
      </c>
      <c r="BH114" s="215">
        <f>IF(N114="sníž. přenesená",J114,0)</f>
        <v>0</v>
      </c>
      <c r="BI114" s="215">
        <f>IF(N114="nulová",J114,0)</f>
        <v>0</v>
      </c>
      <c r="BJ114" s="15" t="s">
        <v>81</v>
      </c>
      <c r="BK114" s="215">
        <f>ROUND(I114*H114,2)</f>
        <v>0</v>
      </c>
      <c r="BL114" s="15" t="s">
        <v>128</v>
      </c>
      <c r="BM114" s="214" t="s">
        <v>451</v>
      </c>
    </row>
    <row r="115" spans="1:47" s="2" customFormat="1" ht="12">
      <c r="A115" s="36"/>
      <c r="B115" s="37"/>
      <c r="C115" s="38"/>
      <c r="D115" s="225" t="s">
        <v>152</v>
      </c>
      <c r="E115" s="38"/>
      <c r="F115" s="226" t="s">
        <v>267</v>
      </c>
      <c r="G115" s="38"/>
      <c r="H115" s="38"/>
      <c r="I115" s="227"/>
      <c r="J115" s="38"/>
      <c r="K115" s="38"/>
      <c r="L115" s="42"/>
      <c r="M115" s="228"/>
      <c r="N115" s="229"/>
      <c r="O115" s="82"/>
      <c r="P115" s="82"/>
      <c r="Q115" s="82"/>
      <c r="R115" s="82"/>
      <c r="S115" s="82"/>
      <c r="T115" s="83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5" t="s">
        <v>152</v>
      </c>
      <c r="AU115" s="15" t="s">
        <v>83</v>
      </c>
    </row>
    <row r="116" spans="1:65" s="2" customFormat="1" ht="16.5" customHeight="1">
      <c r="A116" s="36"/>
      <c r="B116" s="37"/>
      <c r="C116" s="202" t="s">
        <v>342</v>
      </c>
      <c r="D116" s="202" t="s">
        <v>123</v>
      </c>
      <c r="E116" s="203" t="s">
        <v>269</v>
      </c>
      <c r="F116" s="204" t="s">
        <v>270</v>
      </c>
      <c r="G116" s="205" t="s">
        <v>271</v>
      </c>
      <c r="H116" s="206">
        <v>3.2</v>
      </c>
      <c r="I116" s="207"/>
      <c r="J116" s="208">
        <f>ROUND(I116*H116,2)</f>
        <v>0</v>
      </c>
      <c r="K116" s="204" t="s">
        <v>133</v>
      </c>
      <c r="L116" s="209"/>
      <c r="M116" s="210" t="s">
        <v>19</v>
      </c>
      <c r="N116" s="211" t="s">
        <v>44</v>
      </c>
      <c r="O116" s="82"/>
      <c r="P116" s="212">
        <f>O116*H116</f>
        <v>0</v>
      </c>
      <c r="Q116" s="212">
        <v>0.2</v>
      </c>
      <c r="R116" s="212">
        <f>Q116*H116</f>
        <v>0.6400000000000001</v>
      </c>
      <c r="S116" s="212">
        <v>0</v>
      </c>
      <c r="T116" s="213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14" t="s">
        <v>127</v>
      </c>
      <c r="AT116" s="214" t="s">
        <v>123</v>
      </c>
      <c r="AU116" s="214" t="s">
        <v>83</v>
      </c>
      <c r="AY116" s="15" t="s">
        <v>120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5" t="s">
        <v>81</v>
      </c>
      <c r="BK116" s="215">
        <f>ROUND(I116*H116,2)</f>
        <v>0</v>
      </c>
      <c r="BL116" s="15" t="s">
        <v>128</v>
      </c>
      <c r="BM116" s="214" t="s">
        <v>452</v>
      </c>
    </row>
    <row r="117" spans="1:65" s="2" customFormat="1" ht="16.5" customHeight="1">
      <c r="A117" s="36"/>
      <c r="B117" s="37"/>
      <c r="C117" s="216" t="s">
        <v>7</v>
      </c>
      <c r="D117" s="216" t="s">
        <v>147</v>
      </c>
      <c r="E117" s="217" t="s">
        <v>273</v>
      </c>
      <c r="F117" s="218" t="s">
        <v>274</v>
      </c>
      <c r="G117" s="219" t="s">
        <v>271</v>
      </c>
      <c r="H117" s="220">
        <v>2.64</v>
      </c>
      <c r="I117" s="221"/>
      <c r="J117" s="222">
        <f>ROUND(I117*H117,2)</f>
        <v>0</v>
      </c>
      <c r="K117" s="218" t="s">
        <v>133</v>
      </c>
      <c r="L117" s="42"/>
      <c r="M117" s="223" t="s">
        <v>19</v>
      </c>
      <c r="N117" s="224" t="s">
        <v>44</v>
      </c>
      <c r="O117" s="82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14" t="s">
        <v>128</v>
      </c>
      <c r="AT117" s="214" t="s">
        <v>147</v>
      </c>
      <c r="AU117" s="214" t="s">
        <v>83</v>
      </c>
      <c r="AY117" s="15" t="s">
        <v>120</v>
      </c>
      <c r="BE117" s="215">
        <f>IF(N117="základní",J117,0)</f>
        <v>0</v>
      </c>
      <c r="BF117" s="215">
        <f>IF(N117="snížená",J117,0)</f>
        <v>0</v>
      </c>
      <c r="BG117" s="215">
        <f>IF(N117="zákl. přenesená",J117,0)</f>
        <v>0</v>
      </c>
      <c r="BH117" s="215">
        <f>IF(N117="sníž. přenesená",J117,0)</f>
        <v>0</v>
      </c>
      <c r="BI117" s="215">
        <f>IF(N117="nulová",J117,0)</f>
        <v>0</v>
      </c>
      <c r="BJ117" s="15" t="s">
        <v>81</v>
      </c>
      <c r="BK117" s="215">
        <f>ROUND(I117*H117,2)</f>
        <v>0</v>
      </c>
      <c r="BL117" s="15" t="s">
        <v>128</v>
      </c>
      <c r="BM117" s="214" t="s">
        <v>453</v>
      </c>
    </row>
    <row r="118" spans="1:47" s="2" customFormat="1" ht="12">
      <c r="A118" s="36"/>
      <c r="B118" s="37"/>
      <c r="C118" s="38"/>
      <c r="D118" s="225" t="s">
        <v>152</v>
      </c>
      <c r="E118" s="38"/>
      <c r="F118" s="226" t="s">
        <v>276</v>
      </c>
      <c r="G118" s="38"/>
      <c r="H118" s="38"/>
      <c r="I118" s="227"/>
      <c r="J118" s="38"/>
      <c r="K118" s="38"/>
      <c r="L118" s="42"/>
      <c r="M118" s="228"/>
      <c r="N118" s="229"/>
      <c r="O118" s="82"/>
      <c r="P118" s="82"/>
      <c r="Q118" s="82"/>
      <c r="R118" s="82"/>
      <c r="S118" s="82"/>
      <c r="T118" s="83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152</v>
      </c>
      <c r="AU118" s="15" t="s">
        <v>83</v>
      </c>
    </row>
    <row r="119" spans="1:63" s="12" customFormat="1" ht="22.8" customHeight="1">
      <c r="A119" s="12"/>
      <c r="B119" s="186"/>
      <c r="C119" s="187"/>
      <c r="D119" s="188" t="s">
        <v>72</v>
      </c>
      <c r="E119" s="200" t="s">
        <v>161</v>
      </c>
      <c r="F119" s="200" t="s">
        <v>277</v>
      </c>
      <c r="G119" s="187"/>
      <c r="H119" s="187"/>
      <c r="I119" s="190"/>
      <c r="J119" s="201">
        <f>BK119</f>
        <v>0</v>
      </c>
      <c r="K119" s="187"/>
      <c r="L119" s="192"/>
      <c r="M119" s="193"/>
      <c r="N119" s="194"/>
      <c r="O119" s="194"/>
      <c r="P119" s="195">
        <f>SUM(P120:P139)</f>
        <v>0</v>
      </c>
      <c r="Q119" s="194"/>
      <c r="R119" s="195">
        <f>SUM(R120:R139)</f>
        <v>1.11168</v>
      </c>
      <c r="S119" s="194"/>
      <c r="T119" s="196">
        <f>SUM(T120:T139)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7" t="s">
        <v>81</v>
      </c>
      <c r="AT119" s="198" t="s">
        <v>72</v>
      </c>
      <c r="AU119" s="198" t="s">
        <v>81</v>
      </c>
      <c r="AY119" s="197" t="s">
        <v>120</v>
      </c>
      <c r="BK119" s="199">
        <f>SUM(BK120:BK139)</f>
        <v>0</v>
      </c>
    </row>
    <row r="120" spans="1:65" s="2" customFormat="1" ht="16.5" customHeight="1">
      <c r="A120" s="36"/>
      <c r="B120" s="37"/>
      <c r="C120" s="202" t="s">
        <v>390</v>
      </c>
      <c r="D120" s="202" t="s">
        <v>123</v>
      </c>
      <c r="E120" s="203" t="s">
        <v>287</v>
      </c>
      <c r="F120" s="204" t="s">
        <v>280</v>
      </c>
      <c r="G120" s="205" t="s">
        <v>126</v>
      </c>
      <c r="H120" s="206">
        <v>77</v>
      </c>
      <c r="I120" s="207"/>
      <c r="J120" s="208">
        <f>ROUND(I120*H120,2)</f>
        <v>0</v>
      </c>
      <c r="K120" s="204" t="s">
        <v>19</v>
      </c>
      <c r="L120" s="209"/>
      <c r="M120" s="210" t="s">
        <v>19</v>
      </c>
      <c r="N120" s="211" t="s">
        <v>44</v>
      </c>
      <c r="O120" s="82"/>
      <c r="P120" s="212">
        <f>O120*H120</f>
        <v>0</v>
      </c>
      <c r="Q120" s="212">
        <v>0.003</v>
      </c>
      <c r="R120" s="212">
        <f>Q120*H120</f>
        <v>0.231</v>
      </c>
      <c r="S120" s="212">
        <v>0</v>
      </c>
      <c r="T120" s="213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14" t="s">
        <v>127</v>
      </c>
      <c r="AT120" s="214" t="s">
        <v>123</v>
      </c>
      <c r="AU120" s="214" t="s">
        <v>83</v>
      </c>
      <c r="AY120" s="15" t="s">
        <v>120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5" t="s">
        <v>81</v>
      </c>
      <c r="BK120" s="215">
        <f>ROUND(I120*H120,2)</f>
        <v>0</v>
      </c>
      <c r="BL120" s="15" t="s">
        <v>128</v>
      </c>
      <c r="BM120" s="214" t="s">
        <v>454</v>
      </c>
    </row>
    <row r="121" spans="1:65" s="2" customFormat="1" ht="16.5" customHeight="1">
      <c r="A121" s="36"/>
      <c r="B121" s="37"/>
      <c r="C121" s="202" t="s">
        <v>302</v>
      </c>
      <c r="D121" s="202" t="s">
        <v>123</v>
      </c>
      <c r="E121" s="203" t="s">
        <v>297</v>
      </c>
      <c r="F121" s="204" t="s">
        <v>284</v>
      </c>
      <c r="G121" s="205" t="s">
        <v>126</v>
      </c>
      <c r="H121" s="206">
        <v>56</v>
      </c>
      <c r="I121" s="207"/>
      <c r="J121" s="208">
        <f>ROUND(I121*H121,2)</f>
        <v>0</v>
      </c>
      <c r="K121" s="204" t="s">
        <v>19</v>
      </c>
      <c r="L121" s="209"/>
      <c r="M121" s="210" t="s">
        <v>19</v>
      </c>
      <c r="N121" s="211" t="s">
        <v>44</v>
      </c>
      <c r="O121" s="82"/>
      <c r="P121" s="212">
        <f>O121*H121</f>
        <v>0</v>
      </c>
      <c r="Q121" s="212">
        <v>0.0005</v>
      </c>
      <c r="R121" s="212">
        <f>Q121*H121</f>
        <v>0.028</v>
      </c>
      <c r="S121" s="212">
        <v>0</v>
      </c>
      <c r="T121" s="213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14" t="s">
        <v>127</v>
      </c>
      <c r="AT121" s="214" t="s">
        <v>123</v>
      </c>
      <c r="AU121" s="214" t="s">
        <v>83</v>
      </c>
      <c r="AY121" s="15" t="s">
        <v>120</v>
      </c>
      <c r="BE121" s="215">
        <f>IF(N121="základní",J121,0)</f>
        <v>0</v>
      </c>
      <c r="BF121" s="215">
        <f>IF(N121="snížená",J121,0)</f>
        <v>0</v>
      </c>
      <c r="BG121" s="215">
        <f>IF(N121="zákl. přenesená",J121,0)</f>
        <v>0</v>
      </c>
      <c r="BH121" s="215">
        <f>IF(N121="sníž. přenesená",J121,0)</f>
        <v>0</v>
      </c>
      <c r="BI121" s="215">
        <f>IF(N121="nulová",J121,0)</f>
        <v>0</v>
      </c>
      <c r="BJ121" s="15" t="s">
        <v>81</v>
      </c>
      <c r="BK121" s="215">
        <f>ROUND(I121*H121,2)</f>
        <v>0</v>
      </c>
      <c r="BL121" s="15" t="s">
        <v>128</v>
      </c>
      <c r="BM121" s="214" t="s">
        <v>455</v>
      </c>
    </row>
    <row r="122" spans="1:65" s="2" customFormat="1" ht="16.5" customHeight="1">
      <c r="A122" s="36"/>
      <c r="B122" s="37"/>
      <c r="C122" s="202" t="s">
        <v>393</v>
      </c>
      <c r="D122" s="202" t="s">
        <v>123</v>
      </c>
      <c r="E122" s="203" t="s">
        <v>303</v>
      </c>
      <c r="F122" s="204" t="s">
        <v>288</v>
      </c>
      <c r="G122" s="205" t="s">
        <v>126</v>
      </c>
      <c r="H122" s="206">
        <v>67</v>
      </c>
      <c r="I122" s="207"/>
      <c r="J122" s="208">
        <f>ROUND(I122*H122,2)</f>
        <v>0</v>
      </c>
      <c r="K122" s="204" t="s">
        <v>19</v>
      </c>
      <c r="L122" s="209"/>
      <c r="M122" s="210" t="s">
        <v>19</v>
      </c>
      <c r="N122" s="211" t="s">
        <v>44</v>
      </c>
      <c r="O122" s="82"/>
      <c r="P122" s="212">
        <f>O122*H122</f>
        <v>0</v>
      </c>
      <c r="Q122" s="212">
        <v>0.0005</v>
      </c>
      <c r="R122" s="212">
        <f>Q122*H122</f>
        <v>0.0335</v>
      </c>
      <c r="S122" s="212">
        <v>0</v>
      </c>
      <c r="T122" s="21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14" t="s">
        <v>127</v>
      </c>
      <c r="AT122" s="214" t="s">
        <v>123</v>
      </c>
      <c r="AU122" s="214" t="s">
        <v>83</v>
      </c>
      <c r="AY122" s="15" t="s">
        <v>120</v>
      </c>
      <c r="BE122" s="215">
        <f>IF(N122="základní",J122,0)</f>
        <v>0</v>
      </c>
      <c r="BF122" s="215">
        <f>IF(N122="snížená",J122,0)</f>
        <v>0</v>
      </c>
      <c r="BG122" s="215">
        <f>IF(N122="zákl. přenesená",J122,0)</f>
        <v>0</v>
      </c>
      <c r="BH122" s="215">
        <f>IF(N122="sníž. přenesená",J122,0)</f>
        <v>0</v>
      </c>
      <c r="BI122" s="215">
        <f>IF(N122="nulová",J122,0)</f>
        <v>0</v>
      </c>
      <c r="BJ122" s="15" t="s">
        <v>81</v>
      </c>
      <c r="BK122" s="215">
        <f>ROUND(I122*H122,2)</f>
        <v>0</v>
      </c>
      <c r="BL122" s="15" t="s">
        <v>128</v>
      </c>
      <c r="BM122" s="214" t="s">
        <v>456</v>
      </c>
    </row>
    <row r="123" spans="1:65" s="2" customFormat="1" ht="24.15" customHeight="1">
      <c r="A123" s="36"/>
      <c r="B123" s="37"/>
      <c r="C123" s="216" t="s">
        <v>395</v>
      </c>
      <c r="D123" s="216" t="s">
        <v>147</v>
      </c>
      <c r="E123" s="217" t="s">
        <v>291</v>
      </c>
      <c r="F123" s="218" t="s">
        <v>292</v>
      </c>
      <c r="G123" s="219" t="s">
        <v>293</v>
      </c>
      <c r="H123" s="220">
        <v>202</v>
      </c>
      <c r="I123" s="221"/>
      <c r="J123" s="222">
        <f>ROUND(I123*H123,2)</f>
        <v>0</v>
      </c>
      <c r="K123" s="218" t="s">
        <v>133</v>
      </c>
      <c r="L123" s="42"/>
      <c r="M123" s="223" t="s">
        <v>19</v>
      </c>
      <c r="N123" s="224" t="s">
        <v>44</v>
      </c>
      <c r="O123" s="82"/>
      <c r="P123" s="212">
        <f>O123*H123</f>
        <v>0</v>
      </c>
      <c r="Q123" s="212">
        <v>0.00101</v>
      </c>
      <c r="R123" s="212">
        <f>Q123*H123</f>
        <v>0.20402</v>
      </c>
      <c r="S123" s="212">
        <v>0</v>
      </c>
      <c r="T123" s="213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14" t="s">
        <v>128</v>
      </c>
      <c r="AT123" s="214" t="s">
        <v>147</v>
      </c>
      <c r="AU123" s="214" t="s">
        <v>83</v>
      </c>
      <c r="AY123" s="15" t="s">
        <v>120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5" t="s">
        <v>81</v>
      </c>
      <c r="BK123" s="215">
        <f>ROUND(I123*H123,2)</f>
        <v>0</v>
      </c>
      <c r="BL123" s="15" t="s">
        <v>128</v>
      </c>
      <c r="BM123" s="214" t="s">
        <v>457</v>
      </c>
    </row>
    <row r="124" spans="1:47" s="2" customFormat="1" ht="12">
      <c r="A124" s="36"/>
      <c r="B124" s="37"/>
      <c r="C124" s="38"/>
      <c r="D124" s="225" t="s">
        <v>152</v>
      </c>
      <c r="E124" s="38"/>
      <c r="F124" s="226" t="s">
        <v>295</v>
      </c>
      <c r="G124" s="38"/>
      <c r="H124" s="38"/>
      <c r="I124" s="227"/>
      <c r="J124" s="38"/>
      <c r="K124" s="38"/>
      <c r="L124" s="42"/>
      <c r="M124" s="228"/>
      <c r="N124" s="229"/>
      <c r="O124" s="82"/>
      <c r="P124" s="82"/>
      <c r="Q124" s="82"/>
      <c r="R124" s="82"/>
      <c r="S124" s="82"/>
      <c r="T124" s="83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5" t="s">
        <v>152</v>
      </c>
      <c r="AU124" s="15" t="s">
        <v>83</v>
      </c>
    </row>
    <row r="125" spans="1:65" s="2" customFormat="1" ht="24.15" customHeight="1">
      <c r="A125" s="36"/>
      <c r="B125" s="37"/>
      <c r="C125" s="202" t="s">
        <v>397</v>
      </c>
      <c r="D125" s="202" t="s">
        <v>123</v>
      </c>
      <c r="E125" s="203" t="s">
        <v>189</v>
      </c>
      <c r="F125" s="204" t="s">
        <v>458</v>
      </c>
      <c r="G125" s="205" t="s">
        <v>293</v>
      </c>
      <c r="H125" s="206">
        <v>202</v>
      </c>
      <c r="I125" s="207"/>
      <c r="J125" s="208">
        <f>ROUND(I125*H125,2)</f>
        <v>0</v>
      </c>
      <c r="K125" s="204" t="s">
        <v>19</v>
      </c>
      <c r="L125" s="209"/>
      <c r="M125" s="210" t="s">
        <v>19</v>
      </c>
      <c r="N125" s="211" t="s">
        <v>44</v>
      </c>
      <c r="O125" s="82"/>
      <c r="P125" s="212">
        <f>O125*H125</f>
        <v>0</v>
      </c>
      <c r="Q125" s="212">
        <v>0.00198</v>
      </c>
      <c r="R125" s="212">
        <f>Q125*H125</f>
        <v>0.39996</v>
      </c>
      <c r="S125" s="212">
        <v>0</v>
      </c>
      <c r="T125" s="213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14" t="s">
        <v>127</v>
      </c>
      <c r="AT125" s="214" t="s">
        <v>123</v>
      </c>
      <c r="AU125" s="214" t="s">
        <v>83</v>
      </c>
      <c r="AY125" s="15" t="s">
        <v>120</v>
      </c>
      <c r="BE125" s="215">
        <f>IF(N125="základní",J125,0)</f>
        <v>0</v>
      </c>
      <c r="BF125" s="215">
        <f>IF(N125="snížená",J125,0)</f>
        <v>0</v>
      </c>
      <c r="BG125" s="215">
        <f>IF(N125="zákl. přenesená",J125,0)</f>
        <v>0</v>
      </c>
      <c r="BH125" s="215">
        <f>IF(N125="sníž. přenesená",J125,0)</f>
        <v>0</v>
      </c>
      <c r="BI125" s="215">
        <f>IF(N125="nulová",J125,0)</f>
        <v>0</v>
      </c>
      <c r="BJ125" s="15" t="s">
        <v>81</v>
      </c>
      <c r="BK125" s="215">
        <f>ROUND(I125*H125,2)</f>
        <v>0</v>
      </c>
      <c r="BL125" s="15" t="s">
        <v>128</v>
      </c>
      <c r="BM125" s="214" t="s">
        <v>459</v>
      </c>
    </row>
    <row r="126" spans="1:47" s="2" customFormat="1" ht="12">
      <c r="A126" s="36"/>
      <c r="B126" s="37"/>
      <c r="C126" s="38"/>
      <c r="D126" s="234" t="s">
        <v>300</v>
      </c>
      <c r="E126" s="38"/>
      <c r="F126" s="235" t="s">
        <v>301</v>
      </c>
      <c r="G126" s="38"/>
      <c r="H126" s="38"/>
      <c r="I126" s="227"/>
      <c r="J126" s="38"/>
      <c r="K126" s="38"/>
      <c r="L126" s="42"/>
      <c r="M126" s="228"/>
      <c r="N126" s="229"/>
      <c r="O126" s="82"/>
      <c r="P126" s="82"/>
      <c r="Q126" s="82"/>
      <c r="R126" s="82"/>
      <c r="S126" s="82"/>
      <c r="T126" s="83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300</v>
      </c>
      <c r="AU126" s="15" t="s">
        <v>83</v>
      </c>
    </row>
    <row r="127" spans="1:65" s="2" customFormat="1" ht="16.5" customHeight="1">
      <c r="A127" s="36"/>
      <c r="B127" s="37"/>
      <c r="C127" s="202" t="s">
        <v>399</v>
      </c>
      <c r="D127" s="202" t="s">
        <v>123</v>
      </c>
      <c r="E127" s="203" t="s">
        <v>283</v>
      </c>
      <c r="F127" s="204" t="s">
        <v>403</v>
      </c>
      <c r="G127" s="205" t="s">
        <v>126</v>
      </c>
      <c r="H127" s="206">
        <v>8</v>
      </c>
      <c r="I127" s="207"/>
      <c r="J127" s="208">
        <f>ROUND(I127*H127,2)</f>
        <v>0</v>
      </c>
      <c r="K127" s="204" t="s">
        <v>19</v>
      </c>
      <c r="L127" s="209"/>
      <c r="M127" s="210" t="s">
        <v>19</v>
      </c>
      <c r="N127" s="211" t="s">
        <v>44</v>
      </c>
      <c r="O127" s="82"/>
      <c r="P127" s="212">
        <f>O127*H127</f>
        <v>0</v>
      </c>
      <c r="Q127" s="212">
        <v>0.0035</v>
      </c>
      <c r="R127" s="212">
        <f>Q127*H127</f>
        <v>0.028</v>
      </c>
      <c r="S127" s="212">
        <v>0</v>
      </c>
      <c r="T127" s="213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14" t="s">
        <v>127</v>
      </c>
      <c r="AT127" s="214" t="s">
        <v>123</v>
      </c>
      <c r="AU127" s="214" t="s">
        <v>83</v>
      </c>
      <c r="AY127" s="15" t="s">
        <v>120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5" t="s">
        <v>81</v>
      </c>
      <c r="BK127" s="215">
        <f>ROUND(I127*H127,2)</f>
        <v>0</v>
      </c>
      <c r="BL127" s="15" t="s">
        <v>128</v>
      </c>
      <c r="BM127" s="214" t="s">
        <v>460</v>
      </c>
    </row>
    <row r="128" spans="1:65" s="2" customFormat="1" ht="16.5" customHeight="1">
      <c r="A128" s="36"/>
      <c r="B128" s="37"/>
      <c r="C128" s="202" t="s">
        <v>402</v>
      </c>
      <c r="D128" s="202" t="s">
        <v>123</v>
      </c>
      <c r="E128" s="203" t="s">
        <v>408</v>
      </c>
      <c r="F128" s="204" t="s">
        <v>308</v>
      </c>
      <c r="G128" s="205" t="s">
        <v>176</v>
      </c>
      <c r="H128" s="206">
        <v>4</v>
      </c>
      <c r="I128" s="207"/>
      <c r="J128" s="208">
        <f>ROUND(I128*H128,2)</f>
        <v>0</v>
      </c>
      <c r="K128" s="204" t="s">
        <v>19</v>
      </c>
      <c r="L128" s="209"/>
      <c r="M128" s="210" t="s">
        <v>19</v>
      </c>
      <c r="N128" s="211" t="s">
        <v>44</v>
      </c>
      <c r="O128" s="82"/>
      <c r="P128" s="212">
        <f>O128*H128</f>
        <v>0</v>
      </c>
      <c r="Q128" s="212">
        <v>0.003</v>
      </c>
      <c r="R128" s="212">
        <f>Q128*H128</f>
        <v>0.012</v>
      </c>
      <c r="S128" s="212">
        <v>0</v>
      </c>
      <c r="T128" s="213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14" t="s">
        <v>127</v>
      </c>
      <c r="AT128" s="214" t="s">
        <v>123</v>
      </c>
      <c r="AU128" s="214" t="s">
        <v>83</v>
      </c>
      <c r="AY128" s="15" t="s">
        <v>120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5" t="s">
        <v>81</v>
      </c>
      <c r="BK128" s="215">
        <f>ROUND(I128*H128,2)</f>
        <v>0</v>
      </c>
      <c r="BL128" s="15" t="s">
        <v>128</v>
      </c>
      <c r="BM128" s="214" t="s">
        <v>461</v>
      </c>
    </row>
    <row r="129" spans="1:65" s="2" customFormat="1" ht="16.5" customHeight="1">
      <c r="A129" s="36"/>
      <c r="B129" s="37"/>
      <c r="C129" s="202" t="s">
        <v>405</v>
      </c>
      <c r="D129" s="202" t="s">
        <v>123</v>
      </c>
      <c r="E129" s="203" t="s">
        <v>311</v>
      </c>
      <c r="F129" s="204" t="s">
        <v>312</v>
      </c>
      <c r="G129" s="205" t="s">
        <v>176</v>
      </c>
      <c r="H129" s="206">
        <v>12</v>
      </c>
      <c r="I129" s="207"/>
      <c r="J129" s="208">
        <f>ROUND(I129*H129,2)</f>
        <v>0</v>
      </c>
      <c r="K129" s="204" t="s">
        <v>19</v>
      </c>
      <c r="L129" s="209"/>
      <c r="M129" s="210" t="s">
        <v>19</v>
      </c>
      <c r="N129" s="211" t="s">
        <v>44</v>
      </c>
      <c r="O129" s="82"/>
      <c r="P129" s="212">
        <f>O129*H129</f>
        <v>0</v>
      </c>
      <c r="Q129" s="212">
        <v>0.001</v>
      </c>
      <c r="R129" s="212">
        <f>Q129*H129</f>
        <v>0.012</v>
      </c>
      <c r="S129" s="212">
        <v>0</v>
      </c>
      <c r="T129" s="21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14" t="s">
        <v>127</v>
      </c>
      <c r="AT129" s="214" t="s">
        <v>123</v>
      </c>
      <c r="AU129" s="214" t="s">
        <v>83</v>
      </c>
      <c r="AY129" s="15" t="s">
        <v>120</v>
      </c>
      <c r="BE129" s="215">
        <f>IF(N129="základní",J129,0)</f>
        <v>0</v>
      </c>
      <c r="BF129" s="215">
        <f>IF(N129="snížená",J129,0)</f>
        <v>0</v>
      </c>
      <c r="BG129" s="215">
        <f>IF(N129="zákl. přenesená",J129,0)</f>
        <v>0</v>
      </c>
      <c r="BH129" s="215">
        <f>IF(N129="sníž. přenesená",J129,0)</f>
        <v>0</v>
      </c>
      <c r="BI129" s="215">
        <f>IF(N129="nulová",J129,0)</f>
        <v>0</v>
      </c>
      <c r="BJ129" s="15" t="s">
        <v>81</v>
      </c>
      <c r="BK129" s="215">
        <f>ROUND(I129*H129,2)</f>
        <v>0</v>
      </c>
      <c r="BL129" s="15" t="s">
        <v>128</v>
      </c>
      <c r="BM129" s="214" t="s">
        <v>462</v>
      </c>
    </row>
    <row r="130" spans="1:65" s="2" customFormat="1" ht="16.5" customHeight="1">
      <c r="A130" s="36"/>
      <c r="B130" s="37"/>
      <c r="C130" s="202" t="s">
        <v>407</v>
      </c>
      <c r="D130" s="202" t="s">
        <v>123</v>
      </c>
      <c r="E130" s="203" t="s">
        <v>315</v>
      </c>
      <c r="F130" s="204" t="s">
        <v>411</v>
      </c>
      <c r="G130" s="205" t="s">
        <v>176</v>
      </c>
      <c r="H130" s="206">
        <v>16</v>
      </c>
      <c r="I130" s="207"/>
      <c r="J130" s="208">
        <f>ROUND(I130*H130,2)</f>
        <v>0</v>
      </c>
      <c r="K130" s="204" t="s">
        <v>19</v>
      </c>
      <c r="L130" s="209"/>
      <c r="M130" s="210" t="s">
        <v>19</v>
      </c>
      <c r="N130" s="211" t="s">
        <v>44</v>
      </c>
      <c r="O130" s="82"/>
      <c r="P130" s="212">
        <f>O130*H130</f>
        <v>0</v>
      </c>
      <c r="Q130" s="212">
        <v>0.001</v>
      </c>
      <c r="R130" s="212">
        <f>Q130*H130</f>
        <v>0.016</v>
      </c>
      <c r="S130" s="212">
        <v>0</v>
      </c>
      <c r="T130" s="213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14" t="s">
        <v>127</v>
      </c>
      <c r="AT130" s="214" t="s">
        <v>123</v>
      </c>
      <c r="AU130" s="214" t="s">
        <v>83</v>
      </c>
      <c r="AY130" s="15" t="s">
        <v>120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5" t="s">
        <v>81</v>
      </c>
      <c r="BK130" s="215">
        <f>ROUND(I130*H130,2)</f>
        <v>0</v>
      </c>
      <c r="BL130" s="15" t="s">
        <v>128</v>
      </c>
      <c r="BM130" s="214" t="s">
        <v>463</v>
      </c>
    </row>
    <row r="131" spans="1:65" s="2" customFormat="1" ht="16.5" customHeight="1">
      <c r="A131" s="36"/>
      <c r="B131" s="37"/>
      <c r="C131" s="202" t="s">
        <v>410</v>
      </c>
      <c r="D131" s="202" t="s">
        <v>123</v>
      </c>
      <c r="E131" s="203" t="s">
        <v>319</v>
      </c>
      <c r="F131" s="204" t="s">
        <v>320</v>
      </c>
      <c r="G131" s="205" t="s">
        <v>176</v>
      </c>
      <c r="H131" s="206">
        <v>16</v>
      </c>
      <c r="I131" s="207"/>
      <c r="J131" s="208">
        <f>ROUND(I131*H131,2)</f>
        <v>0</v>
      </c>
      <c r="K131" s="204" t="s">
        <v>19</v>
      </c>
      <c r="L131" s="209"/>
      <c r="M131" s="210" t="s">
        <v>19</v>
      </c>
      <c r="N131" s="211" t="s">
        <v>44</v>
      </c>
      <c r="O131" s="82"/>
      <c r="P131" s="212">
        <f>O131*H131</f>
        <v>0</v>
      </c>
      <c r="Q131" s="212">
        <v>0.001</v>
      </c>
      <c r="R131" s="212">
        <f>Q131*H131</f>
        <v>0.016</v>
      </c>
      <c r="S131" s="212">
        <v>0</v>
      </c>
      <c r="T131" s="213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14" t="s">
        <v>127</v>
      </c>
      <c r="AT131" s="214" t="s">
        <v>123</v>
      </c>
      <c r="AU131" s="214" t="s">
        <v>83</v>
      </c>
      <c r="AY131" s="15" t="s">
        <v>120</v>
      </c>
      <c r="BE131" s="215">
        <f>IF(N131="základní",J131,0)</f>
        <v>0</v>
      </c>
      <c r="BF131" s="215">
        <f>IF(N131="snížená",J131,0)</f>
        <v>0</v>
      </c>
      <c r="BG131" s="215">
        <f>IF(N131="zákl. přenesená",J131,0)</f>
        <v>0</v>
      </c>
      <c r="BH131" s="215">
        <f>IF(N131="sníž. přenesená",J131,0)</f>
        <v>0</v>
      </c>
      <c r="BI131" s="215">
        <f>IF(N131="nulová",J131,0)</f>
        <v>0</v>
      </c>
      <c r="BJ131" s="15" t="s">
        <v>81</v>
      </c>
      <c r="BK131" s="215">
        <f>ROUND(I131*H131,2)</f>
        <v>0</v>
      </c>
      <c r="BL131" s="15" t="s">
        <v>128</v>
      </c>
      <c r="BM131" s="214" t="s">
        <v>464</v>
      </c>
    </row>
    <row r="132" spans="1:65" s="2" customFormat="1" ht="16.5" customHeight="1">
      <c r="A132" s="36"/>
      <c r="B132" s="37"/>
      <c r="C132" s="202" t="s">
        <v>413</v>
      </c>
      <c r="D132" s="202" t="s">
        <v>123</v>
      </c>
      <c r="E132" s="203" t="s">
        <v>323</v>
      </c>
      <c r="F132" s="204" t="s">
        <v>324</v>
      </c>
      <c r="G132" s="205" t="s">
        <v>176</v>
      </c>
      <c r="H132" s="206">
        <v>12</v>
      </c>
      <c r="I132" s="207"/>
      <c r="J132" s="208">
        <f>ROUND(I132*H132,2)</f>
        <v>0</v>
      </c>
      <c r="K132" s="204" t="s">
        <v>19</v>
      </c>
      <c r="L132" s="209"/>
      <c r="M132" s="210" t="s">
        <v>19</v>
      </c>
      <c r="N132" s="211" t="s">
        <v>44</v>
      </c>
      <c r="O132" s="82"/>
      <c r="P132" s="212">
        <f>O132*H132</f>
        <v>0</v>
      </c>
      <c r="Q132" s="212">
        <v>0.001</v>
      </c>
      <c r="R132" s="212">
        <f>Q132*H132</f>
        <v>0.012</v>
      </c>
      <c r="S132" s="212">
        <v>0</v>
      </c>
      <c r="T132" s="213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14" t="s">
        <v>127</v>
      </c>
      <c r="AT132" s="214" t="s">
        <v>123</v>
      </c>
      <c r="AU132" s="214" t="s">
        <v>83</v>
      </c>
      <c r="AY132" s="15" t="s">
        <v>120</v>
      </c>
      <c r="BE132" s="215">
        <f>IF(N132="základní",J132,0)</f>
        <v>0</v>
      </c>
      <c r="BF132" s="215">
        <f>IF(N132="snížená",J132,0)</f>
        <v>0</v>
      </c>
      <c r="BG132" s="215">
        <f>IF(N132="zákl. přenesená",J132,0)</f>
        <v>0</v>
      </c>
      <c r="BH132" s="215">
        <f>IF(N132="sníž. přenesená",J132,0)</f>
        <v>0</v>
      </c>
      <c r="BI132" s="215">
        <f>IF(N132="nulová",J132,0)</f>
        <v>0</v>
      </c>
      <c r="BJ132" s="15" t="s">
        <v>81</v>
      </c>
      <c r="BK132" s="215">
        <f>ROUND(I132*H132,2)</f>
        <v>0</v>
      </c>
      <c r="BL132" s="15" t="s">
        <v>128</v>
      </c>
      <c r="BM132" s="214" t="s">
        <v>465</v>
      </c>
    </row>
    <row r="133" spans="1:65" s="2" customFormat="1" ht="16.5" customHeight="1">
      <c r="A133" s="36"/>
      <c r="B133" s="37"/>
      <c r="C133" s="202" t="s">
        <v>415</v>
      </c>
      <c r="D133" s="202" t="s">
        <v>123</v>
      </c>
      <c r="E133" s="203" t="s">
        <v>327</v>
      </c>
      <c r="F133" s="204" t="s">
        <v>328</v>
      </c>
      <c r="G133" s="205" t="s">
        <v>126</v>
      </c>
      <c r="H133" s="206">
        <v>12</v>
      </c>
      <c r="I133" s="207"/>
      <c r="J133" s="208">
        <f>ROUND(I133*H133,2)</f>
        <v>0</v>
      </c>
      <c r="K133" s="204" t="s">
        <v>19</v>
      </c>
      <c r="L133" s="209"/>
      <c r="M133" s="210" t="s">
        <v>19</v>
      </c>
      <c r="N133" s="211" t="s">
        <v>44</v>
      </c>
      <c r="O133" s="82"/>
      <c r="P133" s="212">
        <f>O133*H133</f>
        <v>0</v>
      </c>
      <c r="Q133" s="212">
        <v>0.001</v>
      </c>
      <c r="R133" s="212">
        <f>Q133*H133</f>
        <v>0.012</v>
      </c>
      <c r="S133" s="212">
        <v>0</v>
      </c>
      <c r="T133" s="213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14" t="s">
        <v>127</v>
      </c>
      <c r="AT133" s="214" t="s">
        <v>123</v>
      </c>
      <c r="AU133" s="214" t="s">
        <v>83</v>
      </c>
      <c r="AY133" s="15" t="s">
        <v>120</v>
      </c>
      <c r="BE133" s="215">
        <f>IF(N133="základní",J133,0)</f>
        <v>0</v>
      </c>
      <c r="BF133" s="215">
        <f>IF(N133="snížená",J133,0)</f>
        <v>0</v>
      </c>
      <c r="BG133" s="215">
        <f>IF(N133="zákl. přenesená",J133,0)</f>
        <v>0</v>
      </c>
      <c r="BH133" s="215">
        <f>IF(N133="sníž. přenesená",J133,0)</f>
        <v>0</v>
      </c>
      <c r="BI133" s="215">
        <f>IF(N133="nulová",J133,0)</f>
        <v>0</v>
      </c>
      <c r="BJ133" s="15" t="s">
        <v>81</v>
      </c>
      <c r="BK133" s="215">
        <f>ROUND(I133*H133,2)</f>
        <v>0</v>
      </c>
      <c r="BL133" s="15" t="s">
        <v>128</v>
      </c>
      <c r="BM133" s="214" t="s">
        <v>466</v>
      </c>
    </row>
    <row r="134" spans="1:65" s="2" customFormat="1" ht="16.5" customHeight="1">
      <c r="A134" s="36"/>
      <c r="B134" s="37"/>
      <c r="C134" s="202" t="s">
        <v>417</v>
      </c>
      <c r="D134" s="202" t="s">
        <v>123</v>
      </c>
      <c r="E134" s="203" t="s">
        <v>331</v>
      </c>
      <c r="F134" s="204" t="s">
        <v>332</v>
      </c>
      <c r="G134" s="205" t="s">
        <v>126</v>
      </c>
      <c r="H134" s="206">
        <v>12</v>
      </c>
      <c r="I134" s="207"/>
      <c r="J134" s="208">
        <f>ROUND(I134*H134,2)</f>
        <v>0</v>
      </c>
      <c r="K134" s="204" t="s">
        <v>19</v>
      </c>
      <c r="L134" s="209"/>
      <c r="M134" s="210" t="s">
        <v>19</v>
      </c>
      <c r="N134" s="211" t="s">
        <v>44</v>
      </c>
      <c r="O134" s="82"/>
      <c r="P134" s="212">
        <f>O134*H134</f>
        <v>0</v>
      </c>
      <c r="Q134" s="212">
        <v>0.001</v>
      </c>
      <c r="R134" s="212">
        <f>Q134*H134</f>
        <v>0.012</v>
      </c>
      <c r="S134" s="212">
        <v>0</v>
      </c>
      <c r="T134" s="213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14" t="s">
        <v>127</v>
      </c>
      <c r="AT134" s="214" t="s">
        <v>123</v>
      </c>
      <c r="AU134" s="214" t="s">
        <v>83</v>
      </c>
      <c r="AY134" s="15" t="s">
        <v>120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5" t="s">
        <v>81</v>
      </c>
      <c r="BK134" s="215">
        <f>ROUND(I134*H134,2)</f>
        <v>0</v>
      </c>
      <c r="BL134" s="15" t="s">
        <v>128</v>
      </c>
      <c r="BM134" s="214" t="s">
        <v>467</v>
      </c>
    </row>
    <row r="135" spans="1:65" s="2" customFormat="1" ht="16.5" customHeight="1">
      <c r="A135" s="36"/>
      <c r="B135" s="37"/>
      <c r="C135" s="202" t="s">
        <v>202</v>
      </c>
      <c r="D135" s="202" t="s">
        <v>123</v>
      </c>
      <c r="E135" s="203" t="s">
        <v>335</v>
      </c>
      <c r="F135" s="204" t="s">
        <v>336</v>
      </c>
      <c r="G135" s="205" t="s">
        <v>176</v>
      </c>
      <c r="H135" s="206">
        <v>4</v>
      </c>
      <c r="I135" s="207"/>
      <c r="J135" s="208">
        <f>ROUND(I135*H135,2)</f>
        <v>0</v>
      </c>
      <c r="K135" s="204" t="s">
        <v>19</v>
      </c>
      <c r="L135" s="209"/>
      <c r="M135" s="210" t="s">
        <v>19</v>
      </c>
      <c r="N135" s="211" t="s">
        <v>44</v>
      </c>
      <c r="O135" s="82"/>
      <c r="P135" s="212">
        <f>O135*H135</f>
        <v>0</v>
      </c>
      <c r="Q135" s="212">
        <v>0.001</v>
      </c>
      <c r="R135" s="212">
        <f>Q135*H135</f>
        <v>0.004</v>
      </c>
      <c r="S135" s="212">
        <v>0</v>
      </c>
      <c r="T135" s="213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14" t="s">
        <v>127</v>
      </c>
      <c r="AT135" s="214" t="s">
        <v>123</v>
      </c>
      <c r="AU135" s="214" t="s">
        <v>83</v>
      </c>
      <c r="AY135" s="15" t="s">
        <v>120</v>
      </c>
      <c r="BE135" s="215">
        <f>IF(N135="základní",J135,0)</f>
        <v>0</v>
      </c>
      <c r="BF135" s="215">
        <f>IF(N135="snížená",J135,0)</f>
        <v>0</v>
      </c>
      <c r="BG135" s="215">
        <f>IF(N135="zákl. přenesená",J135,0)</f>
        <v>0</v>
      </c>
      <c r="BH135" s="215">
        <f>IF(N135="sníž. přenesená",J135,0)</f>
        <v>0</v>
      </c>
      <c r="BI135" s="215">
        <f>IF(N135="nulová",J135,0)</f>
        <v>0</v>
      </c>
      <c r="BJ135" s="15" t="s">
        <v>81</v>
      </c>
      <c r="BK135" s="215">
        <f>ROUND(I135*H135,2)</f>
        <v>0</v>
      </c>
      <c r="BL135" s="15" t="s">
        <v>128</v>
      </c>
      <c r="BM135" s="214" t="s">
        <v>468</v>
      </c>
    </row>
    <row r="136" spans="1:65" s="2" customFormat="1" ht="16.5" customHeight="1">
      <c r="A136" s="36"/>
      <c r="B136" s="37"/>
      <c r="C136" s="202" t="s">
        <v>197</v>
      </c>
      <c r="D136" s="202" t="s">
        <v>123</v>
      </c>
      <c r="E136" s="203" t="s">
        <v>339</v>
      </c>
      <c r="F136" s="204" t="s">
        <v>469</v>
      </c>
      <c r="G136" s="205" t="s">
        <v>126</v>
      </c>
      <c r="H136" s="206">
        <v>8</v>
      </c>
      <c r="I136" s="207"/>
      <c r="J136" s="208">
        <f>ROUND(I136*H136,2)</f>
        <v>0</v>
      </c>
      <c r="K136" s="204" t="s">
        <v>19</v>
      </c>
      <c r="L136" s="209"/>
      <c r="M136" s="210" t="s">
        <v>19</v>
      </c>
      <c r="N136" s="211" t="s">
        <v>44</v>
      </c>
      <c r="O136" s="82"/>
      <c r="P136" s="212">
        <f>O136*H136</f>
        <v>0</v>
      </c>
      <c r="Q136" s="212">
        <v>0.0034</v>
      </c>
      <c r="R136" s="212">
        <f>Q136*H136</f>
        <v>0.0272</v>
      </c>
      <c r="S136" s="212">
        <v>0</v>
      </c>
      <c r="T136" s="213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14" t="s">
        <v>127</v>
      </c>
      <c r="AT136" s="214" t="s">
        <v>123</v>
      </c>
      <c r="AU136" s="214" t="s">
        <v>83</v>
      </c>
      <c r="AY136" s="15" t="s">
        <v>120</v>
      </c>
      <c r="BE136" s="215">
        <f>IF(N136="základní",J136,0)</f>
        <v>0</v>
      </c>
      <c r="BF136" s="215">
        <f>IF(N136="snížená",J136,0)</f>
        <v>0</v>
      </c>
      <c r="BG136" s="215">
        <f>IF(N136="zákl. přenesená",J136,0)</f>
        <v>0</v>
      </c>
      <c r="BH136" s="215">
        <f>IF(N136="sníž. přenesená",J136,0)</f>
        <v>0</v>
      </c>
      <c r="BI136" s="215">
        <f>IF(N136="nulová",J136,0)</f>
        <v>0</v>
      </c>
      <c r="BJ136" s="15" t="s">
        <v>81</v>
      </c>
      <c r="BK136" s="215">
        <f>ROUND(I136*H136,2)</f>
        <v>0</v>
      </c>
      <c r="BL136" s="15" t="s">
        <v>128</v>
      </c>
      <c r="BM136" s="214" t="s">
        <v>470</v>
      </c>
    </row>
    <row r="137" spans="1:65" s="2" customFormat="1" ht="16.5" customHeight="1">
      <c r="A137" s="36"/>
      <c r="B137" s="37"/>
      <c r="C137" s="202" t="s">
        <v>212</v>
      </c>
      <c r="D137" s="202" t="s">
        <v>123</v>
      </c>
      <c r="E137" s="203" t="s">
        <v>343</v>
      </c>
      <c r="F137" s="204" t="s">
        <v>423</v>
      </c>
      <c r="G137" s="205" t="s">
        <v>126</v>
      </c>
      <c r="H137" s="206">
        <v>12</v>
      </c>
      <c r="I137" s="207"/>
      <c r="J137" s="208">
        <f>ROUND(I137*H137,2)</f>
        <v>0</v>
      </c>
      <c r="K137" s="204" t="s">
        <v>19</v>
      </c>
      <c r="L137" s="209"/>
      <c r="M137" s="210" t="s">
        <v>19</v>
      </c>
      <c r="N137" s="211" t="s">
        <v>44</v>
      </c>
      <c r="O137" s="82"/>
      <c r="P137" s="212">
        <f>O137*H137</f>
        <v>0</v>
      </c>
      <c r="Q137" s="212">
        <v>0.004</v>
      </c>
      <c r="R137" s="212">
        <f>Q137*H137</f>
        <v>0.048</v>
      </c>
      <c r="S137" s="212">
        <v>0</v>
      </c>
      <c r="T137" s="213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14" t="s">
        <v>127</v>
      </c>
      <c r="AT137" s="214" t="s">
        <v>123</v>
      </c>
      <c r="AU137" s="214" t="s">
        <v>83</v>
      </c>
      <c r="AY137" s="15" t="s">
        <v>120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5" t="s">
        <v>81</v>
      </c>
      <c r="BK137" s="215">
        <f>ROUND(I137*H137,2)</f>
        <v>0</v>
      </c>
      <c r="BL137" s="15" t="s">
        <v>128</v>
      </c>
      <c r="BM137" s="214" t="s">
        <v>471</v>
      </c>
    </row>
    <row r="138" spans="1:65" s="2" customFormat="1" ht="16.5" customHeight="1">
      <c r="A138" s="36"/>
      <c r="B138" s="37"/>
      <c r="C138" s="202" t="s">
        <v>422</v>
      </c>
      <c r="D138" s="202" t="s">
        <v>123</v>
      </c>
      <c r="E138" s="203" t="s">
        <v>347</v>
      </c>
      <c r="F138" s="204" t="s">
        <v>472</v>
      </c>
      <c r="G138" s="205" t="s">
        <v>126</v>
      </c>
      <c r="H138" s="206">
        <v>4</v>
      </c>
      <c r="I138" s="207"/>
      <c r="J138" s="208">
        <f>ROUND(I138*H138,2)</f>
        <v>0</v>
      </c>
      <c r="K138" s="204" t="s">
        <v>19</v>
      </c>
      <c r="L138" s="209"/>
      <c r="M138" s="210" t="s">
        <v>19</v>
      </c>
      <c r="N138" s="211" t="s">
        <v>44</v>
      </c>
      <c r="O138" s="82"/>
      <c r="P138" s="212">
        <f>O138*H138</f>
        <v>0</v>
      </c>
      <c r="Q138" s="212">
        <v>0.002</v>
      </c>
      <c r="R138" s="212">
        <f>Q138*H138</f>
        <v>0.008</v>
      </c>
      <c r="S138" s="212">
        <v>0</v>
      </c>
      <c r="T138" s="21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14" t="s">
        <v>127</v>
      </c>
      <c r="AT138" s="214" t="s">
        <v>123</v>
      </c>
      <c r="AU138" s="214" t="s">
        <v>83</v>
      </c>
      <c r="AY138" s="15" t="s">
        <v>120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5" t="s">
        <v>81</v>
      </c>
      <c r="BK138" s="215">
        <f>ROUND(I138*H138,2)</f>
        <v>0</v>
      </c>
      <c r="BL138" s="15" t="s">
        <v>128</v>
      </c>
      <c r="BM138" s="214" t="s">
        <v>473</v>
      </c>
    </row>
    <row r="139" spans="1:65" s="2" customFormat="1" ht="16.5" customHeight="1">
      <c r="A139" s="36"/>
      <c r="B139" s="37"/>
      <c r="C139" s="202" t="s">
        <v>221</v>
      </c>
      <c r="D139" s="202" t="s">
        <v>123</v>
      </c>
      <c r="E139" s="203" t="s">
        <v>158</v>
      </c>
      <c r="F139" s="204" t="s">
        <v>351</v>
      </c>
      <c r="G139" s="205" t="s">
        <v>176</v>
      </c>
      <c r="H139" s="206">
        <v>8</v>
      </c>
      <c r="I139" s="207"/>
      <c r="J139" s="208">
        <f>ROUND(I139*H139,2)</f>
        <v>0</v>
      </c>
      <c r="K139" s="204" t="s">
        <v>19</v>
      </c>
      <c r="L139" s="209"/>
      <c r="M139" s="210" t="s">
        <v>19</v>
      </c>
      <c r="N139" s="211" t="s">
        <v>44</v>
      </c>
      <c r="O139" s="82"/>
      <c r="P139" s="212">
        <f>O139*H139</f>
        <v>0</v>
      </c>
      <c r="Q139" s="212">
        <v>0.001</v>
      </c>
      <c r="R139" s="212">
        <f>Q139*H139</f>
        <v>0.008</v>
      </c>
      <c r="S139" s="212">
        <v>0</v>
      </c>
      <c r="T139" s="213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14" t="s">
        <v>127</v>
      </c>
      <c r="AT139" s="214" t="s">
        <v>123</v>
      </c>
      <c r="AU139" s="214" t="s">
        <v>83</v>
      </c>
      <c r="AY139" s="15" t="s">
        <v>120</v>
      </c>
      <c r="BE139" s="215">
        <f>IF(N139="základní",J139,0)</f>
        <v>0</v>
      </c>
      <c r="BF139" s="215">
        <f>IF(N139="snížená",J139,0)</f>
        <v>0</v>
      </c>
      <c r="BG139" s="215">
        <f>IF(N139="zákl. přenesená",J139,0)</f>
        <v>0</v>
      </c>
      <c r="BH139" s="215">
        <f>IF(N139="sníž. přenesená",J139,0)</f>
        <v>0</v>
      </c>
      <c r="BI139" s="215">
        <f>IF(N139="nulová",J139,0)</f>
        <v>0</v>
      </c>
      <c r="BJ139" s="15" t="s">
        <v>81</v>
      </c>
      <c r="BK139" s="215">
        <f>ROUND(I139*H139,2)</f>
        <v>0</v>
      </c>
      <c r="BL139" s="15" t="s">
        <v>128</v>
      </c>
      <c r="BM139" s="214" t="s">
        <v>474</v>
      </c>
    </row>
    <row r="140" spans="1:63" s="12" customFormat="1" ht="22.8" customHeight="1">
      <c r="A140" s="12"/>
      <c r="B140" s="186"/>
      <c r="C140" s="187"/>
      <c r="D140" s="188" t="s">
        <v>72</v>
      </c>
      <c r="E140" s="200" t="s">
        <v>138</v>
      </c>
      <c r="F140" s="200" t="s">
        <v>353</v>
      </c>
      <c r="G140" s="187"/>
      <c r="H140" s="187"/>
      <c r="I140" s="190"/>
      <c r="J140" s="201">
        <f>BK140</f>
        <v>0</v>
      </c>
      <c r="K140" s="187"/>
      <c r="L140" s="192"/>
      <c r="M140" s="193"/>
      <c r="N140" s="194"/>
      <c r="O140" s="194"/>
      <c r="P140" s="195">
        <v>0</v>
      </c>
      <c r="Q140" s="194"/>
      <c r="R140" s="195">
        <v>0</v>
      </c>
      <c r="S140" s="194"/>
      <c r="T140" s="196"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97" t="s">
        <v>81</v>
      </c>
      <c r="AT140" s="198" t="s">
        <v>72</v>
      </c>
      <c r="AU140" s="198" t="s">
        <v>81</v>
      </c>
      <c r="AY140" s="197" t="s">
        <v>120</v>
      </c>
      <c r="BK140" s="199">
        <v>0</v>
      </c>
    </row>
    <row r="141" spans="1:63" s="12" customFormat="1" ht="22.8" customHeight="1">
      <c r="A141" s="12"/>
      <c r="B141" s="186"/>
      <c r="C141" s="187"/>
      <c r="D141" s="188" t="s">
        <v>72</v>
      </c>
      <c r="E141" s="200" t="s">
        <v>354</v>
      </c>
      <c r="F141" s="200" t="s">
        <v>355</v>
      </c>
      <c r="G141" s="187"/>
      <c r="H141" s="187"/>
      <c r="I141" s="190"/>
      <c r="J141" s="201">
        <f>BK141</f>
        <v>0</v>
      </c>
      <c r="K141" s="187"/>
      <c r="L141" s="192"/>
      <c r="M141" s="193"/>
      <c r="N141" s="194"/>
      <c r="O141" s="194"/>
      <c r="P141" s="195">
        <f>SUM(P142:P143)</f>
        <v>0</v>
      </c>
      <c r="Q141" s="194"/>
      <c r="R141" s="195">
        <f>SUM(R142:R143)</f>
        <v>0</v>
      </c>
      <c r="S141" s="194"/>
      <c r="T141" s="196">
        <f>SUM(T142:T143)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97" t="s">
        <v>81</v>
      </c>
      <c r="AT141" s="198" t="s">
        <v>72</v>
      </c>
      <c r="AU141" s="198" t="s">
        <v>81</v>
      </c>
      <c r="AY141" s="197" t="s">
        <v>120</v>
      </c>
      <c r="BK141" s="199">
        <f>SUM(BK142:BK143)</f>
        <v>0</v>
      </c>
    </row>
    <row r="142" spans="1:65" s="2" customFormat="1" ht="16.5" customHeight="1">
      <c r="A142" s="36"/>
      <c r="B142" s="37"/>
      <c r="C142" s="216" t="s">
        <v>334</v>
      </c>
      <c r="D142" s="216" t="s">
        <v>147</v>
      </c>
      <c r="E142" s="217" t="s">
        <v>357</v>
      </c>
      <c r="F142" s="218" t="s">
        <v>358</v>
      </c>
      <c r="G142" s="219" t="s">
        <v>359</v>
      </c>
      <c r="H142" s="220">
        <v>2.618</v>
      </c>
      <c r="I142" s="221"/>
      <c r="J142" s="222">
        <f>ROUND(I142*H142,2)</f>
        <v>0</v>
      </c>
      <c r="K142" s="218" t="s">
        <v>133</v>
      </c>
      <c r="L142" s="42"/>
      <c r="M142" s="223" t="s">
        <v>19</v>
      </c>
      <c r="N142" s="224" t="s">
        <v>44</v>
      </c>
      <c r="O142" s="82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14" t="s">
        <v>128</v>
      </c>
      <c r="AT142" s="214" t="s">
        <v>147</v>
      </c>
      <c r="AU142" s="214" t="s">
        <v>83</v>
      </c>
      <c r="AY142" s="15" t="s">
        <v>120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5" t="s">
        <v>81</v>
      </c>
      <c r="BK142" s="215">
        <f>ROUND(I142*H142,2)</f>
        <v>0</v>
      </c>
      <c r="BL142" s="15" t="s">
        <v>128</v>
      </c>
      <c r="BM142" s="214" t="s">
        <v>475</v>
      </c>
    </row>
    <row r="143" spans="1:47" s="2" customFormat="1" ht="12">
      <c r="A143" s="36"/>
      <c r="B143" s="37"/>
      <c r="C143" s="38"/>
      <c r="D143" s="225" t="s">
        <v>152</v>
      </c>
      <c r="E143" s="38"/>
      <c r="F143" s="226" t="s">
        <v>361</v>
      </c>
      <c r="G143" s="38"/>
      <c r="H143" s="38"/>
      <c r="I143" s="227"/>
      <c r="J143" s="38"/>
      <c r="K143" s="38"/>
      <c r="L143" s="42"/>
      <c r="M143" s="230"/>
      <c r="N143" s="231"/>
      <c r="O143" s="232"/>
      <c r="P143" s="232"/>
      <c r="Q143" s="232"/>
      <c r="R143" s="232"/>
      <c r="S143" s="232"/>
      <c r="T143" s="233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152</v>
      </c>
      <c r="AU143" s="15" t="s">
        <v>83</v>
      </c>
    </row>
    <row r="144" spans="1:31" s="2" customFormat="1" ht="6.95" customHeight="1">
      <c r="A144" s="36"/>
      <c r="B144" s="57"/>
      <c r="C144" s="58"/>
      <c r="D144" s="58"/>
      <c r="E144" s="58"/>
      <c r="F144" s="58"/>
      <c r="G144" s="58"/>
      <c r="H144" s="58"/>
      <c r="I144" s="58"/>
      <c r="J144" s="58"/>
      <c r="K144" s="58"/>
      <c r="L144" s="42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password="CC35" sheet="1" objects="1" scenarios="1" formatColumns="0" formatRows="0" autoFilter="0"/>
  <autoFilter ref="C83:K14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2_02/111103202"/>
    <hyperlink ref="F90" r:id="rId2" display="https://podminky.urs.cz/item/CS_URS_2022_02/181451121"/>
    <hyperlink ref="F93" r:id="rId3" display="https://podminky.urs.cz/item/CS_URS_2022_02/183101113"/>
    <hyperlink ref="F95" r:id="rId4" display="https://podminky.urs.cz/item/CS_URS_2022_02/183101114"/>
    <hyperlink ref="F97" r:id="rId5" display="https://podminky.urs.cz/item/CS_URS_2022_02/183111114"/>
    <hyperlink ref="F99" r:id="rId6" display="https://podminky.urs.cz/item/CS_URS_2022_02/183551513"/>
    <hyperlink ref="F101" r:id="rId7" display="https://podminky.urs.cz/item/CS_URS_2022_02/184004311"/>
    <hyperlink ref="F105" r:id="rId8" display="https://podminky.urs.cz/item/CS_URS_2022_02/184004512"/>
    <hyperlink ref="F107" r:id="rId9" display="https://podminky.urs.cz/item/CS_URS_2022_02/184215112"/>
    <hyperlink ref="F111" r:id="rId10" display="https://podminky.urs.cz/item/CS_URS_2022_02/184813541"/>
    <hyperlink ref="F113" r:id="rId11" display="https://podminky.urs.cz/item/CS_URS_2022_02/184853511"/>
    <hyperlink ref="F115" r:id="rId12" display="https://podminky.urs.cz/item/CS_URS_2022_02/184911421"/>
    <hyperlink ref="F118" r:id="rId13" display="https://podminky.urs.cz/item/CS_URS_2022_02/185804312"/>
    <hyperlink ref="F124" r:id="rId14" display="https://podminky.urs.cz/item/CS_URS_2022_02/348951250"/>
    <hyperlink ref="F143" r:id="rId15" display="https://podminky.urs.cz/item/CS_URS_2022_02/9982313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6" customWidth="1"/>
    <col min="2" max="2" width="1.7109375" style="236" customWidth="1"/>
    <col min="3" max="4" width="5.00390625" style="236" customWidth="1"/>
    <col min="5" max="5" width="11.7109375" style="236" customWidth="1"/>
    <col min="6" max="6" width="9.140625" style="236" customWidth="1"/>
    <col min="7" max="7" width="5.00390625" style="236" customWidth="1"/>
    <col min="8" max="8" width="77.8515625" style="236" customWidth="1"/>
    <col min="9" max="10" width="20.00390625" style="236" customWidth="1"/>
    <col min="11" max="11" width="1.7109375" style="236" customWidth="1"/>
  </cols>
  <sheetData>
    <row r="1" s="1" customFormat="1" ht="37.5" customHeight="1"/>
    <row r="2" spans="2:11" s="1" customFormat="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3" customFormat="1" ht="45" customHeight="1">
      <c r="B3" s="240"/>
      <c r="C3" s="241" t="s">
        <v>476</v>
      </c>
      <c r="D3" s="241"/>
      <c r="E3" s="241"/>
      <c r="F3" s="241"/>
      <c r="G3" s="241"/>
      <c r="H3" s="241"/>
      <c r="I3" s="241"/>
      <c r="J3" s="241"/>
      <c r="K3" s="242"/>
    </row>
    <row r="4" spans="2:11" s="1" customFormat="1" ht="25.5" customHeight="1">
      <c r="B4" s="243"/>
      <c r="C4" s="244" t="s">
        <v>477</v>
      </c>
      <c r="D4" s="244"/>
      <c r="E4" s="244"/>
      <c r="F4" s="244"/>
      <c r="G4" s="244"/>
      <c r="H4" s="244"/>
      <c r="I4" s="244"/>
      <c r="J4" s="244"/>
      <c r="K4" s="245"/>
    </row>
    <row r="5" spans="2:11" s="1" customFormat="1" ht="5.25" customHeight="1">
      <c r="B5" s="243"/>
      <c r="C5" s="246"/>
      <c r="D5" s="246"/>
      <c r="E5" s="246"/>
      <c r="F5" s="246"/>
      <c r="G5" s="246"/>
      <c r="H5" s="246"/>
      <c r="I5" s="246"/>
      <c r="J5" s="246"/>
      <c r="K5" s="245"/>
    </row>
    <row r="6" spans="2:11" s="1" customFormat="1" ht="15" customHeight="1">
      <c r="B6" s="243"/>
      <c r="C6" s="247" t="s">
        <v>478</v>
      </c>
      <c r="D6" s="247"/>
      <c r="E6" s="247"/>
      <c r="F6" s="247"/>
      <c r="G6" s="247"/>
      <c r="H6" s="247"/>
      <c r="I6" s="247"/>
      <c r="J6" s="247"/>
      <c r="K6" s="245"/>
    </row>
    <row r="7" spans="2:11" s="1" customFormat="1" ht="15" customHeight="1">
      <c r="B7" s="248"/>
      <c r="C7" s="247" t="s">
        <v>479</v>
      </c>
      <c r="D7" s="247"/>
      <c r="E7" s="247"/>
      <c r="F7" s="247"/>
      <c r="G7" s="247"/>
      <c r="H7" s="247"/>
      <c r="I7" s="247"/>
      <c r="J7" s="247"/>
      <c r="K7" s="245"/>
    </row>
    <row r="8" spans="2:11" s="1" customFormat="1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spans="2:11" s="1" customFormat="1" ht="15" customHeight="1">
      <c r="B9" s="248"/>
      <c r="C9" s="247" t="s">
        <v>480</v>
      </c>
      <c r="D9" s="247"/>
      <c r="E9" s="247"/>
      <c r="F9" s="247"/>
      <c r="G9" s="247"/>
      <c r="H9" s="247"/>
      <c r="I9" s="247"/>
      <c r="J9" s="247"/>
      <c r="K9" s="245"/>
    </row>
    <row r="10" spans="2:11" s="1" customFormat="1" ht="15" customHeight="1">
      <c r="B10" s="248"/>
      <c r="C10" s="247"/>
      <c r="D10" s="247" t="s">
        <v>481</v>
      </c>
      <c r="E10" s="247"/>
      <c r="F10" s="247"/>
      <c r="G10" s="247"/>
      <c r="H10" s="247"/>
      <c r="I10" s="247"/>
      <c r="J10" s="247"/>
      <c r="K10" s="245"/>
    </row>
    <row r="11" spans="2:11" s="1" customFormat="1" ht="15" customHeight="1">
      <c r="B11" s="248"/>
      <c r="C11" s="249"/>
      <c r="D11" s="247" t="s">
        <v>482</v>
      </c>
      <c r="E11" s="247"/>
      <c r="F11" s="247"/>
      <c r="G11" s="247"/>
      <c r="H11" s="247"/>
      <c r="I11" s="247"/>
      <c r="J11" s="247"/>
      <c r="K11" s="245"/>
    </row>
    <row r="12" spans="2:11" s="1" customFormat="1" ht="15" customHeight="1">
      <c r="B12" s="248"/>
      <c r="C12" s="249"/>
      <c r="D12" s="247"/>
      <c r="E12" s="247"/>
      <c r="F12" s="247"/>
      <c r="G12" s="247"/>
      <c r="H12" s="247"/>
      <c r="I12" s="247"/>
      <c r="J12" s="247"/>
      <c r="K12" s="245"/>
    </row>
    <row r="13" spans="2:11" s="1" customFormat="1" ht="15" customHeight="1">
      <c r="B13" s="248"/>
      <c r="C13" s="249"/>
      <c r="D13" s="250" t="s">
        <v>483</v>
      </c>
      <c r="E13" s="247"/>
      <c r="F13" s="247"/>
      <c r="G13" s="247"/>
      <c r="H13" s="247"/>
      <c r="I13" s="247"/>
      <c r="J13" s="247"/>
      <c r="K13" s="245"/>
    </row>
    <row r="14" spans="2:11" s="1" customFormat="1" ht="12.75" customHeight="1">
      <c r="B14" s="248"/>
      <c r="C14" s="249"/>
      <c r="D14" s="249"/>
      <c r="E14" s="249"/>
      <c r="F14" s="249"/>
      <c r="G14" s="249"/>
      <c r="H14" s="249"/>
      <c r="I14" s="249"/>
      <c r="J14" s="249"/>
      <c r="K14" s="245"/>
    </row>
    <row r="15" spans="2:11" s="1" customFormat="1" ht="15" customHeight="1">
      <c r="B15" s="248"/>
      <c r="C15" s="249"/>
      <c r="D15" s="247" t="s">
        <v>484</v>
      </c>
      <c r="E15" s="247"/>
      <c r="F15" s="247"/>
      <c r="G15" s="247"/>
      <c r="H15" s="247"/>
      <c r="I15" s="247"/>
      <c r="J15" s="247"/>
      <c r="K15" s="245"/>
    </row>
    <row r="16" spans="2:11" s="1" customFormat="1" ht="15" customHeight="1">
      <c r="B16" s="248"/>
      <c r="C16" s="249"/>
      <c r="D16" s="247" t="s">
        <v>485</v>
      </c>
      <c r="E16" s="247"/>
      <c r="F16" s="247"/>
      <c r="G16" s="247"/>
      <c r="H16" s="247"/>
      <c r="I16" s="247"/>
      <c r="J16" s="247"/>
      <c r="K16" s="245"/>
    </row>
    <row r="17" spans="2:11" s="1" customFormat="1" ht="15" customHeight="1">
      <c r="B17" s="248"/>
      <c r="C17" s="249"/>
      <c r="D17" s="247" t="s">
        <v>486</v>
      </c>
      <c r="E17" s="247"/>
      <c r="F17" s="247"/>
      <c r="G17" s="247"/>
      <c r="H17" s="247"/>
      <c r="I17" s="247"/>
      <c r="J17" s="247"/>
      <c r="K17" s="245"/>
    </row>
    <row r="18" spans="2:11" s="1" customFormat="1" ht="15" customHeight="1">
      <c r="B18" s="248"/>
      <c r="C18" s="249"/>
      <c r="D18" s="249"/>
      <c r="E18" s="251" t="s">
        <v>80</v>
      </c>
      <c r="F18" s="247" t="s">
        <v>487</v>
      </c>
      <c r="G18" s="247"/>
      <c r="H18" s="247"/>
      <c r="I18" s="247"/>
      <c r="J18" s="247"/>
      <c r="K18" s="245"/>
    </row>
    <row r="19" spans="2:11" s="1" customFormat="1" ht="15" customHeight="1">
      <c r="B19" s="248"/>
      <c r="C19" s="249"/>
      <c r="D19" s="249"/>
      <c r="E19" s="251" t="s">
        <v>488</v>
      </c>
      <c r="F19" s="247" t="s">
        <v>489</v>
      </c>
      <c r="G19" s="247"/>
      <c r="H19" s="247"/>
      <c r="I19" s="247"/>
      <c r="J19" s="247"/>
      <c r="K19" s="245"/>
    </row>
    <row r="20" spans="2:11" s="1" customFormat="1" ht="15" customHeight="1">
      <c r="B20" s="248"/>
      <c r="C20" s="249"/>
      <c r="D20" s="249"/>
      <c r="E20" s="251" t="s">
        <v>490</v>
      </c>
      <c r="F20" s="247" t="s">
        <v>491</v>
      </c>
      <c r="G20" s="247"/>
      <c r="H20" s="247"/>
      <c r="I20" s="247"/>
      <c r="J20" s="247"/>
      <c r="K20" s="245"/>
    </row>
    <row r="21" spans="2:11" s="1" customFormat="1" ht="15" customHeight="1">
      <c r="B21" s="248"/>
      <c r="C21" s="249"/>
      <c r="D21" s="249"/>
      <c r="E21" s="251" t="s">
        <v>78</v>
      </c>
      <c r="F21" s="247" t="s">
        <v>492</v>
      </c>
      <c r="G21" s="247"/>
      <c r="H21" s="247"/>
      <c r="I21" s="247"/>
      <c r="J21" s="247"/>
      <c r="K21" s="245"/>
    </row>
    <row r="22" spans="2:11" s="1" customFormat="1" ht="15" customHeight="1">
      <c r="B22" s="248"/>
      <c r="C22" s="249"/>
      <c r="D22" s="249"/>
      <c r="E22" s="251" t="s">
        <v>493</v>
      </c>
      <c r="F22" s="247" t="s">
        <v>494</v>
      </c>
      <c r="G22" s="247"/>
      <c r="H22" s="247"/>
      <c r="I22" s="247"/>
      <c r="J22" s="247"/>
      <c r="K22" s="245"/>
    </row>
    <row r="23" spans="2:11" s="1" customFormat="1" ht="15" customHeight="1">
      <c r="B23" s="248"/>
      <c r="C23" s="249"/>
      <c r="D23" s="249"/>
      <c r="E23" s="251" t="s">
        <v>495</v>
      </c>
      <c r="F23" s="247" t="s">
        <v>496</v>
      </c>
      <c r="G23" s="247"/>
      <c r="H23" s="247"/>
      <c r="I23" s="247"/>
      <c r="J23" s="247"/>
      <c r="K23" s="245"/>
    </row>
    <row r="24" spans="2:11" s="1" customFormat="1" ht="12.75" customHeight="1">
      <c r="B24" s="248"/>
      <c r="C24" s="249"/>
      <c r="D24" s="249"/>
      <c r="E24" s="249"/>
      <c r="F24" s="249"/>
      <c r="G24" s="249"/>
      <c r="H24" s="249"/>
      <c r="I24" s="249"/>
      <c r="J24" s="249"/>
      <c r="K24" s="245"/>
    </row>
    <row r="25" spans="2:11" s="1" customFormat="1" ht="15" customHeight="1">
      <c r="B25" s="248"/>
      <c r="C25" s="247" t="s">
        <v>497</v>
      </c>
      <c r="D25" s="247"/>
      <c r="E25" s="247"/>
      <c r="F25" s="247"/>
      <c r="G25" s="247"/>
      <c r="H25" s="247"/>
      <c r="I25" s="247"/>
      <c r="J25" s="247"/>
      <c r="K25" s="245"/>
    </row>
    <row r="26" spans="2:11" s="1" customFormat="1" ht="15" customHeight="1">
      <c r="B26" s="248"/>
      <c r="C26" s="247" t="s">
        <v>498</v>
      </c>
      <c r="D26" s="247"/>
      <c r="E26" s="247"/>
      <c r="F26" s="247"/>
      <c r="G26" s="247"/>
      <c r="H26" s="247"/>
      <c r="I26" s="247"/>
      <c r="J26" s="247"/>
      <c r="K26" s="245"/>
    </row>
    <row r="27" spans="2:11" s="1" customFormat="1" ht="15" customHeight="1">
      <c r="B27" s="248"/>
      <c r="C27" s="247"/>
      <c r="D27" s="247" t="s">
        <v>499</v>
      </c>
      <c r="E27" s="247"/>
      <c r="F27" s="247"/>
      <c r="G27" s="247"/>
      <c r="H27" s="247"/>
      <c r="I27" s="247"/>
      <c r="J27" s="247"/>
      <c r="K27" s="245"/>
    </row>
    <row r="28" spans="2:11" s="1" customFormat="1" ht="15" customHeight="1">
      <c r="B28" s="248"/>
      <c r="C28" s="249"/>
      <c r="D28" s="247" t="s">
        <v>500</v>
      </c>
      <c r="E28" s="247"/>
      <c r="F28" s="247"/>
      <c r="G28" s="247"/>
      <c r="H28" s="247"/>
      <c r="I28" s="247"/>
      <c r="J28" s="247"/>
      <c r="K28" s="245"/>
    </row>
    <row r="29" spans="2:11" s="1" customFormat="1" ht="12.75" customHeight="1">
      <c r="B29" s="248"/>
      <c r="C29" s="249"/>
      <c r="D29" s="249"/>
      <c r="E29" s="249"/>
      <c r="F29" s="249"/>
      <c r="G29" s="249"/>
      <c r="H29" s="249"/>
      <c r="I29" s="249"/>
      <c r="J29" s="249"/>
      <c r="K29" s="245"/>
    </row>
    <row r="30" spans="2:11" s="1" customFormat="1" ht="15" customHeight="1">
      <c r="B30" s="248"/>
      <c r="C30" s="249"/>
      <c r="D30" s="247" t="s">
        <v>501</v>
      </c>
      <c r="E30" s="247"/>
      <c r="F30" s="247"/>
      <c r="G30" s="247"/>
      <c r="H30" s="247"/>
      <c r="I30" s="247"/>
      <c r="J30" s="247"/>
      <c r="K30" s="245"/>
    </row>
    <row r="31" spans="2:11" s="1" customFormat="1" ht="15" customHeight="1">
      <c r="B31" s="248"/>
      <c r="C31" s="249"/>
      <c r="D31" s="247" t="s">
        <v>502</v>
      </c>
      <c r="E31" s="247"/>
      <c r="F31" s="247"/>
      <c r="G31" s="247"/>
      <c r="H31" s="247"/>
      <c r="I31" s="247"/>
      <c r="J31" s="247"/>
      <c r="K31" s="245"/>
    </row>
    <row r="32" spans="2:11" s="1" customFormat="1" ht="12.75" customHeight="1">
      <c r="B32" s="248"/>
      <c r="C32" s="249"/>
      <c r="D32" s="249"/>
      <c r="E32" s="249"/>
      <c r="F32" s="249"/>
      <c r="G32" s="249"/>
      <c r="H32" s="249"/>
      <c r="I32" s="249"/>
      <c r="J32" s="249"/>
      <c r="K32" s="245"/>
    </row>
    <row r="33" spans="2:11" s="1" customFormat="1" ht="15" customHeight="1">
      <c r="B33" s="248"/>
      <c r="C33" s="249"/>
      <c r="D33" s="247" t="s">
        <v>503</v>
      </c>
      <c r="E33" s="247"/>
      <c r="F33" s="247"/>
      <c r="G33" s="247"/>
      <c r="H33" s="247"/>
      <c r="I33" s="247"/>
      <c r="J33" s="247"/>
      <c r="K33" s="245"/>
    </row>
    <row r="34" spans="2:11" s="1" customFormat="1" ht="15" customHeight="1">
      <c r="B34" s="248"/>
      <c r="C34" s="249"/>
      <c r="D34" s="247" t="s">
        <v>504</v>
      </c>
      <c r="E34" s="247"/>
      <c r="F34" s="247"/>
      <c r="G34" s="247"/>
      <c r="H34" s="247"/>
      <c r="I34" s="247"/>
      <c r="J34" s="247"/>
      <c r="K34" s="245"/>
    </row>
    <row r="35" spans="2:11" s="1" customFormat="1" ht="15" customHeight="1">
      <c r="B35" s="248"/>
      <c r="C35" s="249"/>
      <c r="D35" s="247" t="s">
        <v>505</v>
      </c>
      <c r="E35" s="247"/>
      <c r="F35" s="247"/>
      <c r="G35" s="247"/>
      <c r="H35" s="247"/>
      <c r="I35" s="247"/>
      <c r="J35" s="247"/>
      <c r="K35" s="245"/>
    </row>
    <row r="36" spans="2:11" s="1" customFormat="1" ht="15" customHeight="1">
      <c r="B36" s="248"/>
      <c r="C36" s="249"/>
      <c r="D36" s="247"/>
      <c r="E36" s="250" t="s">
        <v>106</v>
      </c>
      <c r="F36" s="247"/>
      <c r="G36" s="247" t="s">
        <v>506</v>
      </c>
      <c r="H36" s="247"/>
      <c r="I36" s="247"/>
      <c r="J36" s="247"/>
      <c r="K36" s="245"/>
    </row>
    <row r="37" spans="2:11" s="1" customFormat="1" ht="30.75" customHeight="1">
      <c r="B37" s="248"/>
      <c r="C37" s="249"/>
      <c r="D37" s="247"/>
      <c r="E37" s="250" t="s">
        <v>507</v>
      </c>
      <c r="F37" s="247"/>
      <c r="G37" s="247" t="s">
        <v>508</v>
      </c>
      <c r="H37" s="247"/>
      <c r="I37" s="247"/>
      <c r="J37" s="247"/>
      <c r="K37" s="245"/>
    </row>
    <row r="38" spans="2:11" s="1" customFormat="1" ht="15" customHeight="1">
      <c r="B38" s="248"/>
      <c r="C38" s="249"/>
      <c r="D38" s="247"/>
      <c r="E38" s="250" t="s">
        <v>54</v>
      </c>
      <c r="F38" s="247"/>
      <c r="G38" s="247" t="s">
        <v>509</v>
      </c>
      <c r="H38" s="247"/>
      <c r="I38" s="247"/>
      <c r="J38" s="247"/>
      <c r="K38" s="245"/>
    </row>
    <row r="39" spans="2:11" s="1" customFormat="1" ht="15" customHeight="1">
      <c r="B39" s="248"/>
      <c r="C39" s="249"/>
      <c r="D39" s="247"/>
      <c r="E39" s="250" t="s">
        <v>55</v>
      </c>
      <c r="F39" s="247"/>
      <c r="G39" s="247" t="s">
        <v>510</v>
      </c>
      <c r="H39" s="247"/>
      <c r="I39" s="247"/>
      <c r="J39" s="247"/>
      <c r="K39" s="245"/>
    </row>
    <row r="40" spans="2:11" s="1" customFormat="1" ht="15" customHeight="1">
      <c r="B40" s="248"/>
      <c r="C40" s="249"/>
      <c r="D40" s="247"/>
      <c r="E40" s="250" t="s">
        <v>107</v>
      </c>
      <c r="F40" s="247"/>
      <c r="G40" s="247" t="s">
        <v>511</v>
      </c>
      <c r="H40" s="247"/>
      <c r="I40" s="247"/>
      <c r="J40" s="247"/>
      <c r="K40" s="245"/>
    </row>
    <row r="41" spans="2:11" s="1" customFormat="1" ht="15" customHeight="1">
      <c r="B41" s="248"/>
      <c r="C41" s="249"/>
      <c r="D41" s="247"/>
      <c r="E41" s="250" t="s">
        <v>108</v>
      </c>
      <c r="F41" s="247"/>
      <c r="G41" s="247" t="s">
        <v>512</v>
      </c>
      <c r="H41" s="247"/>
      <c r="I41" s="247"/>
      <c r="J41" s="247"/>
      <c r="K41" s="245"/>
    </row>
    <row r="42" spans="2:11" s="1" customFormat="1" ht="15" customHeight="1">
      <c r="B42" s="248"/>
      <c r="C42" s="249"/>
      <c r="D42" s="247"/>
      <c r="E42" s="250" t="s">
        <v>513</v>
      </c>
      <c r="F42" s="247"/>
      <c r="G42" s="247" t="s">
        <v>514</v>
      </c>
      <c r="H42" s="247"/>
      <c r="I42" s="247"/>
      <c r="J42" s="247"/>
      <c r="K42" s="245"/>
    </row>
    <row r="43" spans="2:11" s="1" customFormat="1" ht="15" customHeight="1">
      <c r="B43" s="248"/>
      <c r="C43" s="249"/>
      <c r="D43" s="247"/>
      <c r="E43" s="250"/>
      <c r="F43" s="247"/>
      <c r="G43" s="247" t="s">
        <v>515</v>
      </c>
      <c r="H43" s="247"/>
      <c r="I43" s="247"/>
      <c r="J43" s="247"/>
      <c r="K43" s="245"/>
    </row>
    <row r="44" spans="2:11" s="1" customFormat="1" ht="15" customHeight="1">
      <c r="B44" s="248"/>
      <c r="C44" s="249"/>
      <c r="D44" s="247"/>
      <c r="E44" s="250" t="s">
        <v>516</v>
      </c>
      <c r="F44" s="247"/>
      <c r="G44" s="247" t="s">
        <v>517</v>
      </c>
      <c r="H44" s="247"/>
      <c r="I44" s="247"/>
      <c r="J44" s="247"/>
      <c r="K44" s="245"/>
    </row>
    <row r="45" spans="2:11" s="1" customFormat="1" ht="15" customHeight="1">
      <c r="B45" s="248"/>
      <c r="C45" s="249"/>
      <c r="D45" s="247"/>
      <c r="E45" s="250" t="s">
        <v>110</v>
      </c>
      <c r="F45" s="247"/>
      <c r="G45" s="247" t="s">
        <v>518</v>
      </c>
      <c r="H45" s="247"/>
      <c r="I45" s="247"/>
      <c r="J45" s="247"/>
      <c r="K45" s="245"/>
    </row>
    <row r="46" spans="2:11" s="1" customFormat="1" ht="12.75" customHeight="1">
      <c r="B46" s="248"/>
      <c r="C46" s="249"/>
      <c r="D46" s="247"/>
      <c r="E46" s="247"/>
      <c r="F46" s="247"/>
      <c r="G46" s="247"/>
      <c r="H46" s="247"/>
      <c r="I46" s="247"/>
      <c r="J46" s="247"/>
      <c r="K46" s="245"/>
    </row>
    <row r="47" spans="2:11" s="1" customFormat="1" ht="15" customHeight="1">
      <c r="B47" s="248"/>
      <c r="C47" s="249"/>
      <c r="D47" s="247" t="s">
        <v>519</v>
      </c>
      <c r="E47" s="247"/>
      <c r="F47" s="247"/>
      <c r="G47" s="247"/>
      <c r="H47" s="247"/>
      <c r="I47" s="247"/>
      <c r="J47" s="247"/>
      <c r="K47" s="245"/>
    </row>
    <row r="48" spans="2:11" s="1" customFormat="1" ht="15" customHeight="1">
      <c r="B48" s="248"/>
      <c r="C48" s="249"/>
      <c r="D48" s="249"/>
      <c r="E48" s="247" t="s">
        <v>520</v>
      </c>
      <c r="F48" s="247"/>
      <c r="G48" s="247"/>
      <c r="H48" s="247"/>
      <c r="I48" s="247"/>
      <c r="J48" s="247"/>
      <c r="K48" s="245"/>
    </row>
    <row r="49" spans="2:11" s="1" customFormat="1" ht="15" customHeight="1">
      <c r="B49" s="248"/>
      <c r="C49" s="249"/>
      <c r="D49" s="249"/>
      <c r="E49" s="247" t="s">
        <v>521</v>
      </c>
      <c r="F49" s="247"/>
      <c r="G49" s="247"/>
      <c r="H49" s="247"/>
      <c r="I49" s="247"/>
      <c r="J49" s="247"/>
      <c r="K49" s="245"/>
    </row>
    <row r="50" spans="2:11" s="1" customFormat="1" ht="15" customHeight="1">
      <c r="B50" s="248"/>
      <c r="C50" s="249"/>
      <c r="D50" s="249"/>
      <c r="E50" s="247" t="s">
        <v>522</v>
      </c>
      <c r="F50" s="247"/>
      <c r="G50" s="247"/>
      <c r="H50" s="247"/>
      <c r="I50" s="247"/>
      <c r="J50" s="247"/>
      <c r="K50" s="245"/>
    </row>
    <row r="51" spans="2:11" s="1" customFormat="1" ht="15" customHeight="1">
      <c r="B51" s="248"/>
      <c r="C51" s="249"/>
      <c r="D51" s="247" t="s">
        <v>523</v>
      </c>
      <c r="E51" s="247"/>
      <c r="F51" s="247"/>
      <c r="G51" s="247"/>
      <c r="H51" s="247"/>
      <c r="I51" s="247"/>
      <c r="J51" s="247"/>
      <c r="K51" s="245"/>
    </row>
    <row r="52" spans="2:11" s="1" customFormat="1" ht="25.5" customHeight="1">
      <c r="B52" s="243"/>
      <c r="C52" s="244" t="s">
        <v>524</v>
      </c>
      <c r="D52" s="244"/>
      <c r="E52" s="244"/>
      <c r="F52" s="244"/>
      <c r="G52" s="244"/>
      <c r="H52" s="244"/>
      <c r="I52" s="244"/>
      <c r="J52" s="244"/>
      <c r="K52" s="245"/>
    </row>
    <row r="53" spans="2:11" s="1" customFormat="1" ht="5.25" customHeight="1">
      <c r="B53" s="243"/>
      <c r="C53" s="246"/>
      <c r="D53" s="246"/>
      <c r="E53" s="246"/>
      <c r="F53" s="246"/>
      <c r="G53" s="246"/>
      <c r="H53" s="246"/>
      <c r="I53" s="246"/>
      <c r="J53" s="246"/>
      <c r="K53" s="245"/>
    </row>
    <row r="54" spans="2:11" s="1" customFormat="1" ht="15" customHeight="1">
      <c r="B54" s="243"/>
      <c r="C54" s="247" t="s">
        <v>525</v>
      </c>
      <c r="D54" s="247"/>
      <c r="E54" s="247"/>
      <c r="F54" s="247"/>
      <c r="G54" s="247"/>
      <c r="H54" s="247"/>
      <c r="I54" s="247"/>
      <c r="J54" s="247"/>
      <c r="K54" s="245"/>
    </row>
    <row r="55" spans="2:11" s="1" customFormat="1" ht="15" customHeight="1">
      <c r="B55" s="243"/>
      <c r="C55" s="247" t="s">
        <v>526</v>
      </c>
      <c r="D55" s="247"/>
      <c r="E55" s="247"/>
      <c r="F55" s="247"/>
      <c r="G55" s="247"/>
      <c r="H55" s="247"/>
      <c r="I55" s="247"/>
      <c r="J55" s="247"/>
      <c r="K55" s="245"/>
    </row>
    <row r="56" spans="2:11" s="1" customFormat="1" ht="12.75" customHeight="1">
      <c r="B56" s="243"/>
      <c r="C56" s="247"/>
      <c r="D56" s="247"/>
      <c r="E56" s="247"/>
      <c r="F56" s="247"/>
      <c r="G56" s="247"/>
      <c r="H56" s="247"/>
      <c r="I56" s="247"/>
      <c r="J56" s="247"/>
      <c r="K56" s="245"/>
    </row>
    <row r="57" spans="2:11" s="1" customFormat="1" ht="15" customHeight="1">
      <c r="B57" s="243"/>
      <c r="C57" s="247" t="s">
        <v>527</v>
      </c>
      <c r="D57" s="247"/>
      <c r="E57" s="247"/>
      <c r="F57" s="247"/>
      <c r="G57" s="247"/>
      <c r="H57" s="247"/>
      <c r="I57" s="247"/>
      <c r="J57" s="247"/>
      <c r="K57" s="245"/>
    </row>
    <row r="58" spans="2:11" s="1" customFormat="1" ht="15" customHeight="1">
      <c r="B58" s="243"/>
      <c r="C58" s="249"/>
      <c r="D58" s="247" t="s">
        <v>528</v>
      </c>
      <c r="E58" s="247"/>
      <c r="F58" s="247"/>
      <c r="G58" s="247"/>
      <c r="H58" s="247"/>
      <c r="I58" s="247"/>
      <c r="J58" s="247"/>
      <c r="K58" s="245"/>
    </row>
    <row r="59" spans="2:11" s="1" customFormat="1" ht="15" customHeight="1">
      <c r="B59" s="243"/>
      <c r="C59" s="249"/>
      <c r="D59" s="247" t="s">
        <v>529</v>
      </c>
      <c r="E59" s="247"/>
      <c r="F59" s="247"/>
      <c r="G59" s="247"/>
      <c r="H59" s="247"/>
      <c r="I59" s="247"/>
      <c r="J59" s="247"/>
      <c r="K59" s="245"/>
    </row>
    <row r="60" spans="2:11" s="1" customFormat="1" ht="15" customHeight="1">
      <c r="B60" s="243"/>
      <c r="C60" s="249"/>
      <c r="D60" s="247" t="s">
        <v>530</v>
      </c>
      <c r="E60" s="247"/>
      <c r="F60" s="247"/>
      <c r="G60" s="247"/>
      <c r="H60" s="247"/>
      <c r="I60" s="247"/>
      <c r="J60" s="247"/>
      <c r="K60" s="245"/>
    </row>
    <row r="61" spans="2:11" s="1" customFormat="1" ht="15" customHeight="1">
      <c r="B61" s="243"/>
      <c r="C61" s="249"/>
      <c r="D61" s="247" t="s">
        <v>531</v>
      </c>
      <c r="E61" s="247"/>
      <c r="F61" s="247"/>
      <c r="G61" s="247"/>
      <c r="H61" s="247"/>
      <c r="I61" s="247"/>
      <c r="J61" s="247"/>
      <c r="K61" s="245"/>
    </row>
    <row r="62" spans="2:11" s="1" customFormat="1" ht="15" customHeight="1">
      <c r="B62" s="243"/>
      <c r="C62" s="249"/>
      <c r="D62" s="252" t="s">
        <v>532</v>
      </c>
      <c r="E62" s="252"/>
      <c r="F62" s="252"/>
      <c r="G62" s="252"/>
      <c r="H62" s="252"/>
      <c r="I62" s="252"/>
      <c r="J62" s="252"/>
      <c r="K62" s="245"/>
    </row>
    <row r="63" spans="2:11" s="1" customFormat="1" ht="15" customHeight="1">
      <c r="B63" s="243"/>
      <c r="C63" s="249"/>
      <c r="D63" s="247" t="s">
        <v>533</v>
      </c>
      <c r="E63" s="247"/>
      <c r="F63" s="247"/>
      <c r="G63" s="247"/>
      <c r="H63" s="247"/>
      <c r="I63" s="247"/>
      <c r="J63" s="247"/>
      <c r="K63" s="245"/>
    </row>
    <row r="64" spans="2:11" s="1" customFormat="1" ht="12.75" customHeight="1">
      <c r="B64" s="243"/>
      <c r="C64" s="249"/>
      <c r="D64" s="249"/>
      <c r="E64" s="253"/>
      <c r="F64" s="249"/>
      <c r="G64" s="249"/>
      <c r="H64" s="249"/>
      <c r="I64" s="249"/>
      <c r="J64" s="249"/>
      <c r="K64" s="245"/>
    </row>
    <row r="65" spans="2:11" s="1" customFormat="1" ht="15" customHeight="1">
      <c r="B65" s="243"/>
      <c r="C65" s="249"/>
      <c r="D65" s="247" t="s">
        <v>534</v>
      </c>
      <c r="E65" s="247"/>
      <c r="F65" s="247"/>
      <c r="G65" s="247"/>
      <c r="H65" s="247"/>
      <c r="I65" s="247"/>
      <c r="J65" s="247"/>
      <c r="K65" s="245"/>
    </row>
    <row r="66" spans="2:11" s="1" customFormat="1" ht="15" customHeight="1">
      <c r="B66" s="243"/>
      <c r="C66" s="249"/>
      <c r="D66" s="252" t="s">
        <v>535</v>
      </c>
      <c r="E66" s="252"/>
      <c r="F66" s="252"/>
      <c r="G66" s="252"/>
      <c r="H66" s="252"/>
      <c r="I66" s="252"/>
      <c r="J66" s="252"/>
      <c r="K66" s="245"/>
    </row>
    <row r="67" spans="2:11" s="1" customFormat="1" ht="15" customHeight="1">
      <c r="B67" s="243"/>
      <c r="C67" s="249"/>
      <c r="D67" s="247" t="s">
        <v>536</v>
      </c>
      <c r="E67" s="247"/>
      <c r="F67" s="247"/>
      <c r="G67" s="247"/>
      <c r="H67" s="247"/>
      <c r="I67" s="247"/>
      <c r="J67" s="247"/>
      <c r="K67" s="245"/>
    </row>
    <row r="68" spans="2:11" s="1" customFormat="1" ht="15" customHeight="1">
      <c r="B68" s="243"/>
      <c r="C68" s="249"/>
      <c r="D68" s="247" t="s">
        <v>537</v>
      </c>
      <c r="E68" s="247"/>
      <c r="F68" s="247"/>
      <c r="G68" s="247"/>
      <c r="H68" s="247"/>
      <c r="I68" s="247"/>
      <c r="J68" s="247"/>
      <c r="K68" s="245"/>
    </row>
    <row r="69" spans="2:11" s="1" customFormat="1" ht="15" customHeight="1">
      <c r="B69" s="243"/>
      <c r="C69" s="249"/>
      <c r="D69" s="247" t="s">
        <v>538</v>
      </c>
      <c r="E69" s="247"/>
      <c r="F69" s="247"/>
      <c r="G69" s="247"/>
      <c r="H69" s="247"/>
      <c r="I69" s="247"/>
      <c r="J69" s="247"/>
      <c r="K69" s="245"/>
    </row>
    <row r="70" spans="2:11" s="1" customFormat="1" ht="15" customHeight="1">
      <c r="B70" s="243"/>
      <c r="C70" s="249"/>
      <c r="D70" s="247" t="s">
        <v>539</v>
      </c>
      <c r="E70" s="247"/>
      <c r="F70" s="247"/>
      <c r="G70" s="247"/>
      <c r="H70" s="247"/>
      <c r="I70" s="247"/>
      <c r="J70" s="247"/>
      <c r="K70" s="245"/>
    </row>
    <row r="71" spans="2:11" s="1" customFormat="1" ht="12.75" customHeight="1">
      <c r="B71" s="254"/>
      <c r="C71" s="255"/>
      <c r="D71" s="255"/>
      <c r="E71" s="255"/>
      <c r="F71" s="255"/>
      <c r="G71" s="255"/>
      <c r="H71" s="255"/>
      <c r="I71" s="255"/>
      <c r="J71" s="255"/>
      <c r="K71" s="256"/>
    </row>
    <row r="72" spans="2:11" s="1" customFormat="1" ht="18.75" customHeight="1">
      <c r="B72" s="257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s="1" customFormat="1" ht="18.75" customHeight="1">
      <c r="B73" s="258"/>
      <c r="C73" s="258"/>
      <c r="D73" s="258"/>
      <c r="E73" s="258"/>
      <c r="F73" s="258"/>
      <c r="G73" s="258"/>
      <c r="H73" s="258"/>
      <c r="I73" s="258"/>
      <c r="J73" s="258"/>
      <c r="K73" s="258"/>
    </row>
    <row r="74" spans="2:11" s="1" customFormat="1" ht="7.5" customHeight="1">
      <c r="B74" s="259"/>
      <c r="C74" s="260"/>
      <c r="D74" s="260"/>
      <c r="E74" s="260"/>
      <c r="F74" s="260"/>
      <c r="G74" s="260"/>
      <c r="H74" s="260"/>
      <c r="I74" s="260"/>
      <c r="J74" s="260"/>
      <c r="K74" s="261"/>
    </row>
    <row r="75" spans="2:11" s="1" customFormat="1" ht="45" customHeight="1">
      <c r="B75" s="262"/>
      <c r="C75" s="263" t="s">
        <v>540</v>
      </c>
      <c r="D75" s="263"/>
      <c r="E75" s="263"/>
      <c r="F75" s="263"/>
      <c r="G75" s="263"/>
      <c r="H75" s="263"/>
      <c r="I75" s="263"/>
      <c r="J75" s="263"/>
      <c r="K75" s="264"/>
    </row>
    <row r="76" spans="2:11" s="1" customFormat="1" ht="17.25" customHeight="1">
      <c r="B76" s="262"/>
      <c r="C76" s="265" t="s">
        <v>541</v>
      </c>
      <c r="D76" s="265"/>
      <c r="E76" s="265"/>
      <c r="F76" s="265" t="s">
        <v>542</v>
      </c>
      <c r="G76" s="266"/>
      <c r="H76" s="265" t="s">
        <v>55</v>
      </c>
      <c r="I76" s="265" t="s">
        <v>58</v>
      </c>
      <c r="J76" s="265" t="s">
        <v>543</v>
      </c>
      <c r="K76" s="264"/>
    </row>
    <row r="77" spans="2:11" s="1" customFormat="1" ht="17.25" customHeight="1">
      <c r="B77" s="262"/>
      <c r="C77" s="267" t="s">
        <v>544</v>
      </c>
      <c r="D77" s="267"/>
      <c r="E77" s="267"/>
      <c r="F77" s="268" t="s">
        <v>545</v>
      </c>
      <c r="G77" s="269"/>
      <c r="H77" s="267"/>
      <c r="I77" s="267"/>
      <c r="J77" s="267" t="s">
        <v>546</v>
      </c>
      <c r="K77" s="264"/>
    </row>
    <row r="78" spans="2:11" s="1" customFormat="1" ht="5.25" customHeight="1">
      <c r="B78" s="262"/>
      <c r="C78" s="270"/>
      <c r="D78" s="270"/>
      <c r="E78" s="270"/>
      <c r="F78" s="270"/>
      <c r="G78" s="271"/>
      <c r="H78" s="270"/>
      <c r="I78" s="270"/>
      <c r="J78" s="270"/>
      <c r="K78" s="264"/>
    </row>
    <row r="79" spans="2:11" s="1" customFormat="1" ht="15" customHeight="1">
      <c r="B79" s="262"/>
      <c r="C79" s="250" t="s">
        <v>54</v>
      </c>
      <c r="D79" s="272"/>
      <c r="E79" s="272"/>
      <c r="F79" s="273" t="s">
        <v>547</v>
      </c>
      <c r="G79" s="274"/>
      <c r="H79" s="250" t="s">
        <v>548</v>
      </c>
      <c r="I79" s="250" t="s">
        <v>549</v>
      </c>
      <c r="J79" s="250">
        <v>20</v>
      </c>
      <c r="K79" s="264"/>
    </row>
    <row r="80" spans="2:11" s="1" customFormat="1" ht="15" customHeight="1">
      <c r="B80" s="262"/>
      <c r="C80" s="250" t="s">
        <v>550</v>
      </c>
      <c r="D80" s="250"/>
      <c r="E80" s="250"/>
      <c r="F80" s="273" t="s">
        <v>547</v>
      </c>
      <c r="G80" s="274"/>
      <c r="H80" s="250" t="s">
        <v>551</v>
      </c>
      <c r="I80" s="250" t="s">
        <v>549</v>
      </c>
      <c r="J80" s="250">
        <v>120</v>
      </c>
      <c r="K80" s="264"/>
    </row>
    <row r="81" spans="2:11" s="1" customFormat="1" ht="15" customHeight="1">
      <c r="B81" s="275"/>
      <c r="C81" s="250" t="s">
        <v>552</v>
      </c>
      <c r="D81" s="250"/>
      <c r="E81" s="250"/>
      <c r="F81" s="273" t="s">
        <v>553</v>
      </c>
      <c r="G81" s="274"/>
      <c r="H81" s="250" t="s">
        <v>554</v>
      </c>
      <c r="I81" s="250" t="s">
        <v>549</v>
      </c>
      <c r="J81" s="250">
        <v>50</v>
      </c>
      <c r="K81" s="264"/>
    </row>
    <row r="82" spans="2:11" s="1" customFormat="1" ht="15" customHeight="1">
      <c r="B82" s="275"/>
      <c r="C82" s="250" t="s">
        <v>555</v>
      </c>
      <c r="D82" s="250"/>
      <c r="E82" s="250"/>
      <c r="F82" s="273" t="s">
        <v>547</v>
      </c>
      <c r="G82" s="274"/>
      <c r="H82" s="250" t="s">
        <v>556</v>
      </c>
      <c r="I82" s="250" t="s">
        <v>557</v>
      </c>
      <c r="J82" s="250"/>
      <c r="K82" s="264"/>
    </row>
    <row r="83" spans="2:11" s="1" customFormat="1" ht="15" customHeight="1">
      <c r="B83" s="275"/>
      <c r="C83" s="276" t="s">
        <v>558</v>
      </c>
      <c r="D83" s="276"/>
      <c r="E83" s="276"/>
      <c r="F83" s="277" t="s">
        <v>553</v>
      </c>
      <c r="G83" s="276"/>
      <c r="H83" s="276" t="s">
        <v>559</v>
      </c>
      <c r="I83" s="276" t="s">
        <v>549</v>
      </c>
      <c r="J83" s="276">
        <v>15</v>
      </c>
      <c r="K83" s="264"/>
    </row>
    <row r="84" spans="2:11" s="1" customFormat="1" ht="15" customHeight="1">
      <c r="B84" s="275"/>
      <c r="C84" s="276" t="s">
        <v>560</v>
      </c>
      <c r="D84" s="276"/>
      <c r="E84" s="276"/>
      <c r="F84" s="277" t="s">
        <v>553</v>
      </c>
      <c r="G84" s="276"/>
      <c r="H84" s="276" t="s">
        <v>561</v>
      </c>
      <c r="I84" s="276" t="s">
        <v>549</v>
      </c>
      <c r="J84" s="276">
        <v>15</v>
      </c>
      <c r="K84" s="264"/>
    </row>
    <row r="85" spans="2:11" s="1" customFormat="1" ht="15" customHeight="1">
      <c r="B85" s="275"/>
      <c r="C85" s="276" t="s">
        <v>562</v>
      </c>
      <c r="D85" s="276"/>
      <c r="E85" s="276"/>
      <c r="F85" s="277" t="s">
        <v>553</v>
      </c>
      <c r="G85" s="276"/>
      <c r="H85" s="276" t="s">
        <v>563</v>
      </c>
      <c r="I85" s="276" t="s">
        <v>549</v>
      </c>
      <c r="J85" s="276">
        <v>20</v>
      </c>
      <c r="K85" s="264"/>
    </row>
    <row r="86" spans="2:11" s="1" customFormat="1" ht="15" customHeight="1">
      <c r="B86" s="275"/>
      <c r="C86" s="276" t="s">
        <v>564</v>
      </c>
      <c r="D86" s="276"/>
      <c r="E86" s="276"/>
      <c r="F86" s="277" t="s">
        <v>553</v>
      </c>
      <c r="G86" s="276"/>
      <c r="H86" s="276" t="s">
        <v>565</v>
      </c>
      <c r="I86" s="276" t="s">
        <v>549</v>
      </c>
      <c r="J86" s="276">
        <v>20</v>
      </c>
      <c r="K86" s="264"/>
    </row>
    <row r="87" spans="2:11" s="1" customFormat="1" ht="15" customHeight="1">
      <c r="B87" s="275"/>
      <c r="C87" s="250" t="s">
        <v>566</v>
      </c>
      <c r="D87" s="250"/>
      <c r="E87" s="250"/>
      <c r="F87" s="273" t="s">
        <v>553</v>
      </c>
      <c r="G87" s="274"/>
      <c r="H87" s="250" t="s">
        <v>567</v>
      </c>
      <c r="I87" s="250" t="s">
        <v>549</v>
      </c>
      <c r="J87" s="250">
        <v>50</v>
      </c>
      <c r="K87" s="264"/>
    </row>
    <row r="88" spans="2:11" s="1" customFormat="1" ht="15" customHeight="1">
      <c r="B88" s="275"/>
      <c r="C88" s="250" t="s">
        <v>568</v>
      </c>
      <c r="D88" s="250"/>
      <c r="E88" s="250"/>
      <c r="F88" s="273" t="s">
        <v>553</v>
      </c>
      <c r="G88" s="274"/>
      <c r="H88" s="250" t="s">
        <v>569</v>
      </c>
      <c r="I88" s="250" t="s">
        <v>549</v>
      </c>
      <c r="J88" s="250">
        <v>20</v>
      </c>
      <c r="K88" s="264"/>
    </row>
    <row r="89" spans="2:11" s="1" customFormat="1" ht="15" customHeight="1">
      <c r="B89" s="275"/>
      <c r="C89" s="250" t="s">
        <v>570</v>
      </c>
      <c r="D89" s="250"/>
      <c r="E89" s="250"/>
      <c r="F89" s="273" t="s">
        <v>553</v>
      </c>
      <c r="G89" s="274"/>
      <c r="H89" s="250" t="s">
        <v>571</v>
      </c>
      <c r="I89" s="250" t="s">
        <v>549</v>
      </c>
      <c r="J89" s="250">
        <v>20</v>
      </c>
      <c r="K89" s="264"/>
    </row>
    <row r="90" spans="2:11" s="1" customFormat="1" ht="15" customHeight="1">
      <c r="B90" s="275"/>
      <c r="C90" s="250" t="s">
        <v>572</v>
      </c>
      <c r="D90" s="250"/>
      <c r="E90" s="250"/>
      <c r="F90" s="273" t="s">
        <v>553</v>
      </c>
      <c r="G90" s="274"/>
      <c r="H90" s="250" t="s">
        <v>573</v>
      </c>
      <c r="I90" s="250" t="s">
        <v>549</v>
      </c>
      <c r="J90" s="250">
        <v>50</v>
      </c>
      <c r="K90" s="264"/>
    </row>
    <row r="91" spans="2:11" s="1" customFormat="1" ht="15" customHeight="1">
      <c r="B91" s="275"/>
      <c r="C91" s="250" t="s">
        <v>574</v>
      </c>
      <c r="D91" s="250"/>
      <c r="E91" s="250"/>
      <c r="F91" s="273" t="s">
        <v>553</v>
      </c>
      <c r="G91" s="274"/>
      <c r="H91" s="250" t="s">
        <v>574</v>
      </c>
      <c r="I91" s="250" t="s">
        <v>549</v>
      </c>
      <c r="J91" s="250">
        <v>50</v>
      </c>
      <c r="K91" s="264"/>
    </row>
    <row r="92" spans="2:11" s="1" customFormat="1" ht="15" customHeight="1">
      <c r="B92" s="275"/>
      <c r="C92" s="250" t="s">
        <v>575</v>
      </c>
      <c r="D92" s="250"/>
      <c r="E92" s="250"/>
      <c r="F92" s="273" t="s">
        <v>553</v>
      </c>
      <c r="G92" s="274"/>
      <c r="H92" s="250" t="s">
        <v>576</v>
      </c>
      <c r="I92" s="250" t="s">
        <v>549</v>
      </c>
      <c r="J92" s="250">
        <v>255</v>
      </c>
      <c r="K92" s="264"/>
    </row>
    <row r="93" spans="2:11" s="1" customFormat="1" ht="15" customHeight="1">
      <c r="B93" s="275"/>
      <c r="C93" s="250" t="s">
        <v>577</v>
      </c>
      <c r="D93" s="250"/>
      <c r="E93" s="250"/>
      <c r="F93" s="273" t="s">
        <v>547</v>
      </c>
      <c r="G93" s="274"/>
      <c r="H93" s="250" t="s">
        <v>578</v>
      </c>
      <c r="I93" s="250" t="s">
        <v>579</v>
      </c>
      <c r="J93" s="250"/>
      <c r="K93" s="264"/>
    </row>
    <row r="94" spans="2:11" s="1" customFormat="1" ht="15" customHeight="1">
      <c r="B94" s="275"/>
      <c r="C94" s="250" t="s">
        <v>580</v>
      </c>
      <c r="D94" s="250"/>
      <c r="E94" s="250"/>
      <c r="F94" s="273" t="s">
        <v>547</v>
      </c>
      <c r="G94" s="274"/>
      <c r="H94" s="250" t="s">
        <v>581</v>
      </c>
      <c r="I94" s="250" t="s">
        <v>582</v>
      </c>
      <c r="J94" s="250"/>
      <c r="K94" s="264"/>
    </row>
    <row r="95" spans="2:11" s="1" customFormat="1" ht="15" customHeight="1">
      <c r="B95" s="275"/>
      <c r="C95" s="250" t="s">
        <v>583</v>
      </c>
      <c r="D95" s="250"/>
      <c r="E95" s="250"/>
      <c r="F95" s="273" t="s">
        <v>547</v>
      </c>
      <c r="G95" s="274"/>
      <c r="H95" s="250" t="s">
        <v>583</v>
      </c>
      <c r="I95" s="250" t="s">
        <v>582</v>
      </c>
      <c r="J95" s="250"/>
      <c r="K95" s="264"/>
    </row>
    <row r="96" spans="2:11" s="1" customFormat="1" ht="15" customHeight="1">
      <c r="B96" s="275"/>
      <c r="C96" s="250" t="s">
        <v>39</v>
      </c>
      <c r="D96" s="250"/>
      <c r="E96" s="250"/>
      <c r="F96" s="273" t="s">
        <v>547</v>
      </c>
      <c r="G96" s="274"/>
      <c r="H96" s="250" t="s">
        <v>584</v>
      </c>
      <c r="I96" s="250" t="s">
        <v>582</v>
      </c>
      <c r="J96" s="250"/>
      <c r="K96" s="264"/>
    </row>
    <row r="97" spans="2:11" s="1" customFormat="1" ht="15" customHeight="1">
      <c r="B97" s="275"/>
      <c r="C97" s="250" t="s">
        <v>49</v>
      </c>
      <c r="D97" s="250"/>
      <c r="E97" s="250"/>
      <c r="F97" s="273" t="s">
        <v>547</v>
      </c>
      <c r="G97" s="274"/>
      <c r="H97" s="250" t="s">
        <v>585</v>
      </c>
      <c r="I97" s="250" t="s">
        <v>582</v>
      </c>
      <c r="J97" s="250"/>
      <c r="K97" s="264"/>
    </row>
    <row r="98" spans="2:11" s="1" customFormat="1" ht="15" customHeight="1">
      <c r="B98" s="278"/>
      <c r="C98" s="279"/>
      <c r="D98" s="279"/>
      <c r="E98" s="279"/>
      <c r="F98" s="279"/>
      <c r="G98" s="279"/>
      <c r="H98" s="279"/>
      <c r="I98" s="279"/>
      <c r="J98" s="279"/>
      <c r="K98" s="280"/>
    </row>
    <row r="99" spans="2:11" s="1" customFormat="1" ht="18.75" customHeight="1">
      <c r="B99" s="281"/>
      <c r="C99" s="282"/>
      <c r="D99" s="282"/>
      <c r="E99" s="282"/>
      <c r="F99" s="282"/>
      <c r="G99" s="282"/>
      <c r="H99" s="282"/>
      <c r="I99" s="282"/>
      <c r="J99" s="282"/>
      <c r="K99" s="281"/>
    </row>
    <row r="100" spans="2:11" s="1" customFormat="1" ht="18.75" customHeight="1"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</row>
    <row r="101" spans="2:11" s="1" customFormat="1" ht="7.5" customHeight="1">
      <c r="B101" s="259"/>
      <c r="C101" s="260"/>
      <c r="D101" s="260"/>
      <c r="E101" s="260"/>
      <c r="F101" s="260"/>
      <c r="G101" s="260"/>
      <c r="H101" s="260"/>
      <c r="I101" s="260"/>
      <c r="J101" s="260"/>
      <c r="K101" s="261"/>
    </row>
    <row r="102" spans="2:11" s="1" customFormat="1" ht="45" customHeight="1">
      <c r="B102" s="262"/>
      <c r="C102" s="263" t="s">
        <v>586</v>
      </c>
      <c r="D102" s="263"/>
      <c r="E102" s="263"/>
      <c r="F102" s="263"/>
      <c r="G102" s="263"/>
      <c r="H102" s="263"/>
      <c r="I102" s="263"/>
      <c r="J102" s="263"/>
      <c r="K102" s="264"/>
    </row>
    <row r="103" spans="2:11" s="1" customFormat="1" ht="17.25" customHeight="1">
      <c r="B103" s="262"/>
      <c r="C103" s="265" t="s">
        <v>541</v>
      </c>
      <c r="D103" s="265"/>
      <c r="E103" s="265"/>
      <c r="F103" s="265" t="s">
        <v>542</v>
      </c>
      <c r="G103" s="266"/>
      <c r="H103" s="265" t="s">
        <v>55</v>
      </c>
      <c r="I103" s="265" t="s">
        <v>58</v>
      </c>
      <c r="J103" s="265" t="s">
        <v>543</v>
      </c>
      <c r="K103" s="264"/>
    </row>
    <row r="104" spans="2:11" s="1" customFormat="1" ht="17.25" customHeight="1">
      <c r="B104" s="262"/>
      <c r="C104" s="267" t="s">
        <v>544</v>
      </c>
      <c r="D104" s="267"/>
      <c r="E104" s="267"/>
      <c r="F104" s="268" t="s">
        <v>545</v>
      </c>
      <c r="G104" s="269"/>
      <c r="H104" s="267"/>
      <c r="I104" s="267"/>
      <c r="J104" s="267" t="s">
        <v>546</v>
      </c>
      <c r="K104" s="264"/>
    </row>
    <row r="105" spans="2:11" s="1" customFormat="1" ht="5.25" customHeight="1">
      <c r="B105" s="262"/>
      <c r="C105" s="265"/>
      <c r="D105" s="265"/>
      <c r="E105" s="265"/>
      <c r="F105" s="265"/>
      <c r="G105" s="283"/>
      <c r="H105" s="265"/>
      <c r="I105" s="265"/>
      <c r="J105" s="265"/>
      <c r="K105" s="264"/>
    </row>
    <row r="106" spans="2:11" s="1" customFormat="1" ht="15" customHeight="1">
      <c r="B106" s="262"/>
      <c r="C106" s="250" t="s">
        <v>54</v>
      </c>
      <c r="D106" s="272"/>
      <c r="E106" s="272"/>
      <c r="F106" s="273" t="s">
        <v>547</v>
      </c>
      <c r="G106" s="250"/>
      <c r="H106" s="250" t="s">
        <v>587</v>
      </c>
      <c r="I106" s="250" t="s">
        <v>549</v>
      </c>
      <c r="J106" s="250">
        <v>20</v>
      </c>
      <c r="K106" s="264"/>
    </row>
    <row r="107" spans="2:11" s="1" customFormat="1" ht="15" customHeight="1">
      <c r="B107" s="262"/>
      <c r="C107" s="250" t="s">
        <v>550</v>
      </c>
      <c r="D107" s="250"/>
      <c r="E107" s="250"/>
      <c r="F107" s="273" t="s">
        <v>547</v>
      </c>
      <c r="G107" s="250"/>
      <c r="H107" s="250" t="s">
        <v>587</v>
      </c>
      <c r="I107" s="250" t="s">
        <v>549</v>
      </c>
      <c r="J107" s="250">
        <v>120</v>
      </c>
      <c r="K107" s="264"/>
    </row>
    <row r="108" spans="2:11" s="1" customFormat="1" ht="15" customHeight="1">
      <c r="B108" s="275"/>
      <c r="C108" s="250" t="s">
        <v>552</v>
      </c>
      <c r="D108" s="250"/>
      <c r="E108" s="250"/>
      <c r="F108" s="273" t="s">
        <v>553</v>
      </c>
      <c r="G108" s="250"/>
      <c r="H108" s="250" t="s">
        <v>587</v>
      </c>
      <c r="I108" s="250" t="s">
        <v>549</v>
      </c>
      <c r="J108" s="250">
        <v>50</v>
      </c>
      <c r="K108" s="264"/>
    </row>
    <row r="109" spans="2:11" s="1" customFormat="1" ht="15" customHeight="1">
      <c r="B109" s="275"/>
      <c r="C109" s="250" t="s">
        <v>555</v>
      </c>
      <c r="D109" s="250"/>
      <c r="E109" s="250"/>
      <c r="F109" s="273" t="s">
        <v>547</v>
      </c>
      <c r="G109" s="250"/>
      <c r="H109" s="250" t="s">
        <v>587</v>
      </c>
      <c r="I109" s="250" t="s">
        <v>557</v>
      </c>
      <c r="J109" s="250"/>
      <c r="K109" s="264"/>
    </row>
    <row r="110" spans="2:11" s="1" customFormat="1" ht="15" customHeight="1">
      <c r="B110" s="275"/>
      <c r="C110" s="250" t="s">
        <v>566</v>
      </c>
      <c r="D110" s="250"/>
      <c r="E110" s="250"/>
      <c r="F110" s="273" t="s">
        <v>553</v>
      </c>
      <c r="G110" s="250"/>
      <c r="H110" s="250" t="s">
        <v>587</v>
      </c>
      <c r="I110" s="250" t="s">
        <v>549</v>
      </c>
      <c r="J110" s="250">
        <v>50</v>
      </c>
      <c r="K110" s="264"/>
    </row>
    <row r="111" spans="2:11" s="1" customFormat="1" ht="15" customHeight="1">
      <c r="B111" s="275"/>
      <c r="C111" s="250" t="s">
        <v>574</v>
      </c>
      <c r="D111" s="250"/>
      <c r="E111" s="250"/>
      <c r="F111" s="273" t="s">
        <v>553</v>
      </c>
      <c r="G111" s="250"/>
      <c r="H111" s="250" t="s">
        <v>587</v>
      </c>
      <c r="I111" s="250" t="s">
        <v>549</v>
      </c>
      <c r="J111" s="250">
        <v>50</v>
      </c>
      <c r="K111" s="264"/>
    </row>
    <row r="112" spans="2:11" s="1" customFormat="1" ht="15" customHeight="1">
      <c r="B112" s="275"/>
      <c r="C112" s="250" t="s">
        <v>572</v>
      </c>
      <c r="D112" s="250"/>
      <c r="E112" s="250"/>
      <c r="F112" s="273" t="s">
        <v>553</v>
      </c>
      <c r="G112" s="250"/>
      <c r="H112" s="250" t="s">
        <v>587</v>
      </c>
      <c r="I112" s="250" t="s">
        <v>549</v>
      </c>
      <c r="J112" s="250">
        <v>50</v>
      </c>
      <c r="K112" s="264"/>
    </row>
    <row r="113" spans="2:11" s="1" customFormat="1" ht="15" customHeight="1">
      <c r="B113" s="275"/>
      <c r="C113" s="250" t="s">
        <v>54</v>
      </c>
      <c r="D113" s="250"/>
      <c r="E113" s="250"/>
      <c r="F113" s="273" t="s">
        <v>547</v>
      </c>
      <c r="G113" s="250"/>
      <c r="H113" s="250" t="s">
        <v>588</v>
      </c>
      <c r="I113" s="250" t="s">
        <v>549</v>
      </c>
      <c r="J113" s="250">
        <v>20</v>
      </c>
      <c r="K113" s="264"/>
    </row>
    <row r="114" spans="2:11" s="1" customFormat="1" ht="15" customHeight="1">
      <c r="B114" s="275"/>
      <c r="C114" s="250" t="s">
        <v>589</v>
      </c>
      <c r="D114" s="250"/>
      <c r="E114" s="250"/>
      <c r="F114" s="273" t="s">
        <v>547</v>
      </c>
      <c r="G114" s="250"/>
      <c r="H114" s="250" t="s">
        <v>590</v>
      </c>
      <c r="I114" s="250" t="s">
        <v>549</v>
      </c>
      <c r="J114" s="250">
        <v>120</v>
      </c>
      <c r="K114" s="264"/>
    </row>
    <row r="115" spans="2:11" s="1" customFormat="1" ht="15" customHeight="1">
      <c r="B115" s="275"/>
      <c r="C115" s="250" t="s">
        <v>39</v>
      </c>
      <c r="D115" s="250"/>
      <c r="E115" s="250"/>
      <c r="F115" s="273" t="s">
        <v>547</v>
      </c>
      <c r="G115" s="250"/>
      <c r="H115" s="250" t="s">
        <v>591</v>
      </c>
      <c r="I115" s="250" t="s">
        <v>582</v>
      </c>
      <c r="J115" s="250"/>
      <c r="K115" s="264"/>
    </row>
    <row r="116" spans="2:11" s="1" customFormat="1" ht="15" customHeight="1">
      <c r="B116" s="275"/>
      <c r="C116" s="250" t="s">
        <v>49</v>
      </c>
      <c r="D116" s="250"/>
      <c r="E116" s="250"/>
      <c r="F116" s="273" t="s">
        <v>547</v>
      </c>
      <c r="G116" s="250"/>
      <c r="H116" s="250" t="s">
        <v>592</v>
      </c>
      <c r="I116" s="250" t="s">
        <v>582</v>
      </c>
      <c r="J116" s="250"/>
      <c r="K116" s="264"/>
    </row>
    <row r="117" spans="2:11" s="1" customFormat="1" ht="15" customHeight="1">
      <c r="B117" s="275"/>
      <c r="C117" s="250" t="s">
        <v>58</v>
      </c>
      <c r="D117" s="250"/>
      <c r="E117" s="250"/>
      <c r="F117" s="273" t="s">
        <v>547</v>
      </c>
      <c r="G117" s="250"/>
      <c r="H117" s="250" t="s">
        <v>593</v>
      </c>
      <c r="I117" s="250" t="s">
        <v>594</v>
      </c>
      <c r="J117" s="250"/>
      <c r="K117" s="264"/>
    </row>
    <row r="118" spans="2:11" s="1" customFormat="1" ht="15" customHeight="1">
      <c r="B118" s="278"/>
      <c r="C118" s="284"/>
      <c r="D118" s="284"/>
      <c r="E118" s="284"/>
      <c r="F118" s="284"/>
      <c r="G118" s="284"/>
      <c r="H118" s="284"/>
      <c r="I118" s="284"/>
      <c r="J118" s="284"/>
      <c r="K118" s="280"/>
    </row>
    <row r="119" spans="2:11" s="1" customFormat="1" ht="18.75" customHeight="1">
      <c r="B119" s="285"/>
      <c r="C119" s="286"/>
      <c r="D119" s="286"/>
      <c r="E119" s="286"/>
      <c r="F119" s="287"/>
      <c r="G119" s="286"/>
      <c r="H119" s="286"/>
      <c r="I119" s="286"/>
      <c r="J119" s="286"/>
      <c r="K119" s="285"/>
    </row>
    <row r="120" spans="2:11" s="1" customFormat="1" ht="18.75" customHeight="1"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</row>
    <row r="121" spans="2:11" s="1" customFormat="1" ht="7.5" customHeight="1">
      <c r="B121" s="288"/>
      <c r="C121" s="289"/>
      <c r="D121" s="289"/>
      <c r="E121" s="289"/>
      <c r="F121" s="289"/>
      <c r="G121" s="289"/>
      <c r="H121" s="289"/>
      <c r="I121" s="289"/>
      <c r="J121" s="289"/>
      <c r="K121" s="290"/>
    </row>
    <row r="122" spans="2:11" s="1" customFormat="1" ht="45" customHeight="1">
      <c r="B122" s="291"/>
      <c r="C122" s="241" t="s">
        <v>595</v>
      </c>
      <c r="D122" s="241"/>
      <c r="E122" s="241"/>
      <c r="F122" s="241"/>
      <c r="G122" s="241"/>
      <c r="H122" s="241"/>
      <c r="I122" s="241"/>
      <c r="J122" s="241"/>
      <c r="K122" s="292"/>
    </row>
    <row r="123" spans="2:11" s="1" customFormat="1" ht="17.25" customHeight="1">
      <c r="B123" s="293"/>
      <c r="C123" s="265" t="s">
        <v>541</v>
      </c>
      <c r="D123" s="265"/>
      <c r="E123" s="265"/>
      <c r="F123" s="265" t="s">
        <v>542</v>
      </c>
      <c r="G123" s="266"/>
      <c r="H123" s="265" t="s">
        <v>55</v>
      </c>
      <c r="I123" s="265" t="s">
        <v>58</v>
      </c>
      <c r="J123" s="265" t="s">
        <v>543</v>
      </c>
      <c r="K123" s="294"/>
    </row>
    <row r="124" spans="2:11" s="1" customFormat="1" ht="17.25" customHeight="1">
      <c r="B124" s="293"/>
      <c r="C124" s="267" t="s">
        <v>544</v>
      </c>
      <c r="D124" s="267"/>
      <c r="E124" s="267"/>
      <c r="F124" s="268" t="s">
        <v>545</v>
      </c>
      <c r="G124" s="269"/>
      <c r="H124" s="267"/>
      <c r="I124" s="267"/>
      <c r="J124" s="267" t="s">
        <v>546</v>
      </c>
      <c r="K124" s="294"/>
    </row>
    <row r="125" spans="2:11" s="1" customFormat="1" ht="5.25" customHeight="1">
      <c r="B125" s="295"/>
      <c r="C125" s="270"/>
      <c r="D125" s="270"/>
      <c r="E125" s="270"/>
      <c r="F125" s="270"/>
      <c r="G125" s="296"/>
      <c r="H125" s="270"/>
      <c r="I125" s="270"/>
      <c r="J125" s="270"/>
      <c r="K125" s="297"/>
    </row>
    <row r="126" spans="2:11" s="1" customFormat="1" ht="15" customHeight="1">
      <c r="B126" s="295"/>
      <c r="C126" s="250" t="s">
        <v>550</v>
      </c>
      <c r="D126" s="272"/>
      <c r="E126" s="272"/>
      <c r="F126" s="273" t="s">
        <v>547</v>
      </c>
      <c r="G126" s="250"/>
      <c r="H126" s="250" t="s">
        <v>587</v>
      </c>
      <c r="I126" s="250" t="s">
        <v>549</v>
      </c>
      <c r="J126" s="250">
        <v>120</v>
      </c>
      <c r="K126" s="298"/>
    </row>
    <row r="127" spans="2:11" s="1" customFormat="1" ht="15" customHeight="1">
      <c r="B127" s="295"/>
      <c r="C127" s="250" t="s">
        <v>596</v>
      </c>
      <c r="D127" s="250"/>
      <c r="E127" s="250"/>
      <c r="F127" s="273" t="s">
        <v>547</v>
      </c>
      <c r="G127" s="250"/>
      <c r="H127" s="250" t="s">
        <v>597</v>
      </c>
      <c r="I127" s="250" t="s">
        <v>549</v>
      </c>
      <c r="J127" s="250" t="s">
        <v>598</v>
      </c>
      <c r="K127" s="298"/>
    </row>
    <row r="128" spans="2:11" s="1" customFormat="1" ht="15" customHeight="1">
      <c r="B128" s="295"/>
      <c r="C128" s="250" t="s">
        <v>495</v>
      </c>
      <c r="D128" s="250"/>
      <c r="E128" s="250"/>
      <c r="F128" s="273" t="s">
        <v>547</v>
      </c>
      <c r="G128" s="250"/>
      <c r="H128" s="250" t="s">
        <v>599</v>
      </c>
      <c r="I128" s="250" t="s">
        <v>549</v>
      </c>
      <c r="J128" s="250" t="s">
        <v>598</v>
      </c>
      <c r="K128" s="298"/>
    </row>
    <row r="129" spans="2:11" s="1" customFormat="1" ht="15" customHeight="1">
      <c r="B129" s="295"/>
      <c r="C129" s="250" t="s">
        <v>558</v>
      </c>
      <c r="D129" s="250"/>
      <c r="E129" s="250"/>
      <c r="F129" s="273" t="s">
        <v>553</v>
      </c>
      <c r="G129" s="250"/>
      <c r="H129" s="250" t="s">
        <v>559</v>
      </c>
      <c r="I129" s="250" t="s">
        <v>549</v>
      </c>
      <c r="J129" s="250">
        <v>15</v>
      </c>
      <c r="K129" s="298"/>
    </row>
    <row r="130" spans="2:11" s="1" customFormat="1" ht="15" customHeight="1">
      <c r="B130" s="295"/>
      <c r="C130" s="276" t="s">
        <v>560</v>
      </c>
      <c r="D130" s="276"/>
      <c r="E130" s="276"/>
      <c r="F130" s="277" t="s">
        <v>553</v>
      </c>
      <c r="G130" s="276"/>
      <c r="H130" s="276" t="s">
        <v>561</v>
      </c>
      <c r="I130" s="276" t="s">
        <v>549</v>
      </c>
      <c r="J130" s="276">
        <v>15</v>
      </c>
      <c r="K130" s="298"/>
    </row>
    <row r="131" spans="2:11" s="1" customFormat="1" ht="15" customHeight="1">
      <c r="B131" s="295"/>
      <c r="C131" s="276" t="s">
        <v>562</v>
      </c>
      <c r="D131" s="276"/>
      <c r="E131" s="276"/>
      <c r="F131" s="277" t="s">
        <v>553</v>
      </c>
      <c r="G131" s="276"/>
      <c r="H131" s="276" t="s">
        <v>563</v>
      </c>
      <c r="I131" s="276" t="s">
        <v>549</v>
      </c>
      <c r="J131" s="276">
        <v>20</v>
      </c>
      <c r="K131" s="298"/>
    </row>
    <row r="132" spans="2:11" s="1" customFormat="1" ht="15" customHeight="1">
      <c r="B132" s="295"/>
      <c r="C132" s="276" t="s">
        <v>564</v>
      </c>
      <c r="D132" s="276"/>
      <c r="E132" s="276"/>
      <c r="F132" s="277" t="s">
        <v>553</v>
      </c>
      <c r="G132" s="276"/>
      <c r="H132" s="276" t="s">
        <v>565</v>
      </c>
      <c r="I132" s="276" t="s">
        <v>549</v>
      </c>
      <c r="J132" s="276">
        <v>20</v>
      </c>
      <c r="K132" s="298"/>
    </row>
    <row r="133" spans="2:11" s="1" customFormat="1" ht="15" customHeight="1">
      <c r="B133" s="295"/>
      <c r="C133" s="250" t="s">
        <v>552</v>
      </c>
      <c r="D133" s="250"/>
      <c r="E133" s="250"/>
      <c r="F133" s="273" t="s">
        <v>553</v>
      </c>
      <c r="G133" s="250"/>
      <c r="H133" s="250" t="s">
        <v>587</v>
      </c>
      <c r="I133" s="250" t="s">
        <v>549</v>
      </c>
      <c r="J133" s="250">
        <v>50</v>
      </c>
      <c r="K133" s="298"/>
    </row>
    <row r="134" spans="2:11" s="1" customFormat="1" ht="15" customHeight="1">
      <c r="B134" s="295"/>
      <c r="C134" s="250" t="s">
        <v>566</v>
      </c>
      <c r="D134" s="250"/>
      <c r="E134" s="250"/>
      <c r="F134" s="273" t="s">
        <v>553</v>
      </c>
      <c r="G134" s="250"/>
      <c r="H134" s="250" t="s">
        <v>587</v>
      </c>
      <c r="I134" s="250" t="s">
        <v>549</v>
      </c>
      <c r="J134" s="250">
        <v>50</v>
      </c>
      <c r="K134" s="298"/>
    </row>
    <row r="135" spans="2:11" s="1" customFormat="1" ht="15" customHeight="1">
      <c r="B135" s="295"/>
      <c r="C135" s="250" t="s">
        <v>572</v>
      </c>
      <c r="D135" s="250"/>
      <c r="E135" s="250"/>
      <c r="F135" s="273" t="s">
        <v>553</v>
      </c>
      <c r="G135" s="250"/>
      <c r="H135" s="250" t="s">
        <v>587</v>
      </c>
      <c r="I135" s="250" t="s">
        <v>549</v>
      </c>
      <c r="J135" s="250">
        <v>50</v>
      </c>
      <c r="K135" s="298"/>
    </row>
    <row r="136" spans="2:11" s="1" customFormat="1" ht="15" customHeight="1">
      <c r="B136" s="295"/>
      <c r="C136" s="250" t="s">
        <v>574</v>
      </c>
      <c r="D136" s="250"/>
      <c r="E136" s="250"/>
      <c r="F136" s="273" t="s">
        <v>553</v>
      </c>
      <c r="G136" s="250"/>
      <c r="H136" s="250" t="s">
        <v>587</v>
      </c>
      <c r="I136" s="250" t="s">
        <v>549</v>
      </c>
      <c r="J136" s="250">
        <v>50</v>
      </c>
      <c r="K136" s="298"/>
    </row>
    <row r="137" spans="2:11" s="1" customFormat="1" ht="15" customHeight="1">
      <c r="B137" s="295"/>
      <c r="C137" s="250" t="s">
        <v>575</v>
      </c>
      <c r="D137" s="250"/>
      <c r="E137" s="250"/>
      <c r="F137" s="273" t="s">
        <v>553</v>
      </c>
      <c r="G137" s="250"/>
      <c r="H137" s="250" t="s">
        <v>600</v>
      </c>
      <c r="I137" s="250" t="s">
        <v>549</v>
      </c>
      <c r="J137" s="250">
        <v>255</v>
      </c>
      <c r="K137" s="298"/>
    </row>
    <row r="138" spans="2:11" s="1" customFormat="1" ht="15" customHeight="1">
      <c r="B138" s="295"/>
      <c r="C138" s="250" t="s">
        <v>577</v>
      </c>
      <c r="D138" s="250"/>
      <c r="E138" s="250"/>
      <c r="F138" s="273" t="s">
        <v>547</v>
      </c>
      <c r="G138" s="250"/>
      <c r="H138" s="250" t="s">
        <v>601</v>
      </c>
      <c r="I138" s="250" t="s">
        <v>579</v>
      </c>
      <c r="J138" s="250"/>
      <c r="K138" s="298"/>
    </row>
    <row r="139" spans="2:11" s="1" customFormat="1" ht="15" customHeight="1">
      <c r="B139" s="295"/>
      <c r="C139" s="250" t="s">
        <v>580</v>
      </c>
      <c r="D139" s="250"/>
      <c r="E139" s="250"/>
      <c r="F139" s="273" t="s">
        <v>547</v>
      </c>
      <c r="G139" s="250"/>
      <c r="H139" s="250" t="s">
        <v>602</v>
      </c>
      <c r="I139" s="250" t="s">
        <v>582</v>
      </c>
      <c r="J139" s="250"/>
      <c r="K139" s="298"/>
    </row>
    <row r="140" spans="2:11" s="1" customFormat="1" ht="15" customHeight="1">
      <c r="B140" s="295"/>
      <c r="C140" s="250" t="s">
        <v>583</v>
      </c>
      <c r="D140" s="250"/>
      <c r="E140" s="250"/>
      <c r="F140" s="273" t="s">
        <v>547</v>
      </c>
      <c r="G140" s="250"/>
      <c r="H140" s="250" t="s">
        <v>583</v>
      </c>
      <c r="I140" s="250" t="s">
        <v>582</v>
      </c>
      <c r="J140" s="250"/>
      <c r="K140" s="298"/>
    </row>
    <row r="141" spans="2:11" s="1" customFormat="1" ht="15" customHeight="1">
      <c r="B141" s="295"/>
      <c r="C141" s="250" t="s">
        <v>39</v>
      </c>
      <c r="D141" s="250"/>
      <c r="E141" s="250"/>
      <c r="F141" s="273" t="s">
        <v>547</v>
      </c>
      <c r="G141" s="250"/>
      <c r="H141" s="250" t="s">
        <v>603</v>
      </c>
      <c r="I141" s="250" t="s">
        <v>582</v>
      </c>
      <c r="J141" s="250"/>
      <c r="K141" s="298"/>
    </row>
    <row r="142" spans="2:11" s="1" customFormat="1" ht="15" customHeight="1">
      <c r="B142" s="295"/>
      <c r="C142" s="250" t="s">
        <v>604</v>
      </c>
      <c r="D142" s="250"/>
      <c r="E142" s="250"/>
      <c r="F142" s="273" t="s">
        <v>547</v>
      </c>
      <c r="G142" s="250"/>
      <c r="H142" s="250" t="s">
        <v>605</v>
      </c>
      <c r="I142" s="250" t="s">
        <v>582</v>
      </c>
      <c r="J142" s="250"/>
      <c r="K142" s="298"/>
    </row>
    <row r="143" spans="2:11" s="1" customFormat="1" ht="15" customHeight="1">
      <c r="B143" s="299"/>
      <c r="C143" s="300"/>
      <c r="D143" s="300"/>
      <c r="E143" s="300"/>
      <c r="F143" s="300"/>
      <c r="G143" s="300"/>
      <c r="H143" s="300"/>
      <c r="I143" s="300"/>
      <c r="J143" s="300"/>
      <c r="K143" s="301"/>
    </row>
    <row r="144" spans="2:11" s="1" customFormat="1" ht="18.75" customHeight="1">
      <c r="B144" s="286"/>
      <c r="C144" s="286"/>
      <c r="D144" s="286"/>
      <c r="E144" s="286"/>
      <c r="F144" s="287"/>
      <c r="G144" s="286"/>
      <c r="H144" s="286"/>
      <c r="I144" s="286"/>
      <c r="J144" s="286"/>
      <c r="K144" s="286"/>
    </row>
    <row r="145" spans="2:11" s="1" customFormat="1" ht="18.75" customHeight="1">
      <c r="B145" s="258"/>
      <c r="C145" s="258"/>
      <c r="D145" s="258"/>
      <c r="E145" s="258"/>
      <c r="F145" s="258"/>
      <c r="G145" s="258"/>
      <c r="H145" s="258"/>
      <c r="I145" s="258"/>
      <c r="J145" s="258"/>
      <c r="K145" s="258"/>
    </row>
    <row r="146" spans="2:11" s="1" customFormat="1" ht="7.5" customHeight="1">
      <c r="B146" s="259"/>
      <c r="C146" s="260"/>
      <c r="D146" s="260"/>
      <c r="E146" s="260"/>
      <c r="F146" s="260"/>
      <c r="G146" s="260"/>
      <c r="H146" s="260"/>
      <c r="I146" s="260"/>
      <c r="J146" s="260"/>
      <c r="K146" s="261"/>
    </row>
    <row r="147" spans="2:11" s="1" customFormat="1" ht="45" customHeight="1">
      <c r="B147" s="262"/>
      <c r="C147" s="263" t="s">
        <v>606</v>
      </c>
      <c r="D147" s="263"/>
      <c r="E147" s="263"/>
      <c r="F147" s="263"/>
      <c r="G147" s="263"/>
      <c r="H147" s="263"/>
      <c r="I147" s="263"/>
      <c r="J147" s="263"/>
      <c r="K147" s="264"/>
    </row>
    <row r="148" spans="2:11" s="1" customFormat="1" ht="17.25" customHeight="1">
      <c r="B148" s="262"/>
      <c r="C148" s="265" t="s">
        <v>541</v>
      </c>
      <c r="D148" s="265"/>
      <c r="E148" s="265"/>
      <c r="F148" s="265" t="s">
        <v>542</v>
      </c>
      <c r="G148" s="266"/>
      <c r="H148" s="265" t="s">
        <v>55</v>
      </c>
      <c r="I148" s="265" t="s">
        <v>58</v>
      </c>
      <c r="J148" s="265" t="s">
        <v>543</v>
      </c>
      <c r="K148" s="264"/>
    </row>
    <row r="149" spans="2:11" s="1" customFormat="1" ht="17.25" customHeight="1">
      <c r="B149" s="262"/>
      <c r="C149" s="267" t="s">
        <v>544</v>
      </c>
      <c r="D149" s="267"/>
      <c r="E149" s="267"/>
      <c r="F149" s="268" t="s">
        <v>545</v>
      </c>
      <c r="G149" s="269"/>
      <c r="H149" s="267"/>
      <c r="I149" s="267"/>
      <c r="J149" s="267" t="s">
        <v>546</v>
      </c>
      <c r="K149" s="264"/>
    </row>
    <row r="150" spans="2:11" s="1" customFormat="1" ht="5.25" customHeight="1">
      <c r="B150" s="275"/>
      <c r="C150" s="270"/>
      <c r="D150" s="270"/>
      <c r="E150" s="270"/>
      <c r="F150" s="270"/>
      <c r="G150" s="271"/>
      <c r="H150" s="270"/>
      <c r="I150" s="270"/>
      <c r="J150" s="270"/>
      <c r="K150" s="298"/>
    </row>
    <row r="151" spans="2:11" s="1" customFormat="1" ht="15" customHeight="1">
      <c r="B151" s="275"/>
      <c r="C151" s="302" t="s">
        <v>550</v>
      </c>
      <c r="D151" s="250"/>
      <c r="E151" s="250"/>
      <c r="F151" s="303" t="s">
        <v>547</v>
      </c>
      <c r="G151" s="250"/>
      <c r="H151" s="302" t="s">
        <v>587</v>
      </c>
      <c r="I151" s="302" t="s">
        <v>549</v>
      </c>
      <c r="J151" s="302">
        <v>120</v>
      </c>
      <c r="K151" s="298"/>
    </row>
    <row r="152" spans="2:11" s="1" customFormat="1" ht="15" customHeight="1">
      <c r="B152" s="275"/>
      <c r="C152" s="302" t="s">
        <v>596</v>
      </c>
      <c r="D152" s="250"/>
      <c r="E152" s="250"/>
      <c r="F152" s="303" t="s">
        <v>547</v>
      </c>
      <c r="G152" s="250"/>
      <c r="H152" s="302" t="s">
        <v>607</v>
      </c>
      <c r="I152" s="302" t="s">
        <v>549</v>
      </c>
      <c r="J152" s="302" t="s">
        <v>598</v>
      </c>
      <c r="K152" s="298"/>
    </row>
    <row r="153" spans="2:11" s="1" customFormat="1" ht="15" customHeight="1">
      <c r="B153" s="275"/>
      <c r="C153" s="302" t="s">
        <v>495</v>
      </c>
      <c r="D153" s="250"/>
      <c r="E153" s="250"/>
      <c r="F153" s="303" t="s">
        <v>547</v>
      </c>
      <c r="G153" s="250"/>
      <c r="H153" s="302" t="s">
        <v>608</v>
      </c>
      <c r="I153" s="302" t="s">
        <v>549</v>
      </c>
      <c r="J153" s="302" t="s">
        <v>598</v>
      </c>
      <c r="K153" s="298"/>
    </row>
    <row r="154" spans="2:11" s="1" customFormat="1" ht="15" customHeight="1">
      <c r="B154" s="275"/>
      <c r="C154" s="302" t="s">
        <v>552</v>
      </c>
      <c r="D154" s="250"/>
      <c r="E154" s="250"/>
      <c r="F154" s="303" t="s">
        <v>553</v>
      </c>
      <c r="G154" s="250"/>
      <c r="H154" s="302" t="s">
        <v>587</v>
      </c>
      <c r="I154" s="302" t="s">
        <v>549</v>
      </c>
      <c r="J154" s="302">
        <v>50</v>
      </c>
      <c r="K154" s="298"/>
    </row>
    <row r="155" spans="2:11" s="1" customFormat="1" ht="15" customHeight="1">
      <c r="B155" s="275"/>
      <c r="C155" s="302" t="s">
        <v>555</v>
      </c>
      <c r="D155" s="250"/>
      <c r="E155" s="250"/>
      <c r="F155" s="303" t="s">
        <v>547</v>
      </c>
      <c r="G155" s="250"/>
      <c r="H155" s="302" t="s">
        <v>587</v>
      </c>
      <c r="I155" s="302" t="s">
        <v>557</v>
      </c>
      <c r="J155" s="302"/>
      <c r="K155" s="298"/>
    </row>
    <row r="156" spans="2:11" s="1" customFormat="1" ht="15" customHeight="1">
      <c r="B156" s="275"/>
      <c r="C156" s="302" t="s">
        <v>566</v>
      </c>
      <c r="D156" s="250"/>
      <c r="E156" s="250"/>
      <c r="F156" s="303" t="s">
        <v>553</v>
      </c>
      <c r="G156" s="250"/>
      <c r="H156" s="302" t="s">
        <v>587</v>
      </c>
      <c r="I156" s="302" t="s">
        <v>549</v>
      </c>
      <c r="J156" s="302">
        <v>50</v>
      </c>
      <c r="K156" s="298"/>
    </row>
    <row r="157" spans="2:11" s="1" customFormat="1" ht="15" customHeight="1">
      <c r="B157" s="275"/>
      <c r="C157" s="302" t="s">
        <v>574</v>
      </c>
      <c r="D157" s="250"/>
      <c r="E157" s="250"/>
      <c r="F157" s="303" t="s">
        <v>553</v>
      </c>
      <c r="G157" s="250"/>
      <c r="H157" s="302" t="s">
        <v>587</v>
      </c>
      <c r="I157" s="302" t="s">
        <v>549</v>
      </c>
      <c r="J157" s="302">
        <v>50</v>
      </c>
      <c r="K157" s="298"/>
    </row>
    <row r="158" spans="2:11" s="1" customFormat="1" ht="15" customHeight="1">
      <c r="B158" s="275"/>
      <c r="C158" s="302" t="s">
        <v>572</v>
      </c>
      <c r="D158" s="250"/>
      <c r="E158" s="250"/>
      <c r="F158" s="303" t="s">
        <v>553</v>
      </c>
      <c r="G158" s="250"/>
      <c r="H158" s="302" t="s">
        <v>587</v>
      </c>
      <c r="I158" s="302" t="s">
        <v>549</v>
      </c>
      <c r="J158" s="302">
        <v>50</v>
      </c>
      <c r="K158" s="298"/>
    </row>
    <row r="159" spans="2:11" s="1" customFormat="1" ht="15" customHeight="1">
      <c r="B159" s="275"/>
      <c r="C159" s="302" t="s">
        <v>97</v>
      </c>
      <c r="D159" s="250"/>
      <c r="E159" s="250"/>
      <c r="F159" s="303" t="s">
        <v>547</v>
      </c>
      <c r="G159" s="250"/>
      <c r="H159" s="302" t="s">
        <v>609</v>
      </c>
      <c r="I159" s="302" t="s">
        <v>549</v>
      </c>
      <c r="J159" s="302" t="s">
        <v>610</v>
      </c>
      <c r="K159" s="298"/>
    </row>
    <row r="160" spans="2:11" s="1" customFormat="1" ht="15" customHeight="1">
      <c r="B160" s="275"/>
      <c r="C160" s="302" t="s">
        <v>611</v>
      </c>
      <c r="D160" s="250"/>
      <c r="E160" s="250"/>
      <c r="F160" s="303" t="s">
        <v>547</v>
      </c>
      <c r="G160" s="250"/>
      <c r="H160" s="302" t="s">
        <v>612</v>
      </c>
      <c r="I160" s="302" t="s">
        <v>582</v>
      </c>
      <c r="J160" s="302"/>
      <c r="K160" s="298"/>
    </row>
    <row r="161" spans="2:11" s="1" customFormat="1" ht="15" customHeight="1">
      <c r="B161" s="304"/>
      <c r="C161" s="284"/>
      <c r="D161" s="284"/>
      <c r="E161" s="284"/>
      <c r="F161" s="284"/>
      <c r="G161" s="284"/>
      <c r="H161" s="284"/>
      <c r="I161" s="284"/>
      <c r="J161" s="284"/>
      <c r="K161" s="305"/>
    </row>
    <row r="162" spans="2:11" s="1" customFormat="1" ht="18.75" customHeight="1">
      <c r="B162" s="286"/>
      <c r="C162" s="296"/>
      <c r="D162" s="296"/>
      <c r="E162" s="296"/>
      <c r="F162" s="306"/>
      <c r="G162" s="296"/>
      <c r="H162" s="296"/>
      <c r="I162" s="296"/>
      <c r="J162" s="296"/>
      <c r="K162" s="286"/>
    </row>
    <row r="163" spans="2:11" s="1" customFormat="1" ht="18.75" customHeight="1">
      <c r="B163" s="258"/>
      <c r="C163" s="258"/>
      <c r="D163" s="258"/>
      <c r="E163" s="258"/>
      <c r="F163" s="258"/>
      <c r="G163" s="258"/>
      <c r="H163" s="258"/>
      <c r="I163" s="258"/>
      <c r="J163" s="258"/>
      <c r="K163" s="258"/>
    </row>
    <row r="164" spans="2:11" s="1" customFormat="1" ht="7.5" customHeight="1">
      <c r="B164" s="237"/>
      <c r="C164" s="238"/>
      <c r="D164" s="238"/>
      <c r="E164" s="238"/>
      <c r="F164" s="238"/>
      <c r="G164" s="238"/>
      <c r="H164" s="238"/>
      <c r="I164" s="238"/>
      <c r="J164" s="238"/>
      <c r="K164" s="239"/>
    </row>
    <row r="165" spans="2:11" s="1" customFormat="1" ht="45" customHeight="1">
      <c r="B165" s="240"/>
      <c r="C165" s="241" t="s">
        <v>613</v>
      </c>
      <c r="D165" s="241"/>
      <c r="E165" s="241"/>
      <c r="F165" s="241"/>
      <c r="G165" s="241"/>
      <c r="H165" s="241"/>
      <c r="I165" s="241"/>
      <c r="J165" s="241"/>
      <c r="K165" s="242"/>
    </row>
    <row r="166" spans="2:11" s="1" customFormat="1" ht="17.25" customHeight="1">
      <c r="B166" s="240"/>
      <c r="C166" s="265" t="s">
        <v>541</v>
      </c>
      <c r="D166" s="265"/>
      <c r="E166" s="265"/>
      <c r="F166" s="265" t="s">
        <v>542</v>
      </c>
      <c r="G166" s="307"/>
      <c r="H166" s="308" t="s">
        <v>55</v>
      </c>
      <c r="I166" s="308" t="s">
        <v>58</v>
      </c>
      <c r="J166" s="265" t="s">
        <v>543</v>
      </c>
      <c r="K166" s="242"/>
    </row>
    <row r="167" spans="2:11" s="1" customFormat="1" ht="17.25" customHeight="1">
      <c r="B167" s="243"/>
      <c r="C167" s="267" t="s">
        <v>544</v>
      </c>
      <c r="D167" s="267"/>
      <c r="E167" s="267"/>
      <c r="F167" s="268" t="s">
        <v>545</v>
      </c>
      <c r="G167" s="309"/>
      <c r="H167" s="310"/>
      <c r="I167" s="310"/>
      <c r="J167" s="267" t="s">
        <v>546</v>
      </c>
      <c r="K167" s="245"/>
    </row>
    <row r="168" spans="2:11" s="1" customFormat="1" ht="5.25" customHeight="1">
      <c r="B168" s="275"/>
      <c r="C168" s="270"/>
      <c r="D168" s="270"/>
      <c r="E168" s="270"/>
      <c r="F168" s="270"/>
      <c r="G168" s="271"/>
      <c r="H168" s="270"/>
      <c r="I168" s="270"/>
      <c r="J168" s="270"/>
      <c r="K168" s="298"/>
    </row>
    <row r="169" spans="2:11" s="1" customFormat="1" ht="15" customHeight="1">
      <c r="B169" s="275"/>
      <c r="C169" s="250" t="s">
        <v>550</v>
      </c>
      <c r="D169" s="250"/>
      <c r="E169" s="250"/>
      <c r="F169" s="273" t="s">
        <v>547</v>
      </c>
      <c r="G169" s="250"/>
      <c r="H169" s="250" t="s">
        <v>587</v>
      </c>
      <c r="I169" s="250" t="s">
        <v>549</v>
      </c>
      <c r="J169" s="250">
        <v>120</v>
      </c>
      <c r="K169" s="298"/>
    </row>
    <row r="170" spans="2:11" s="1" customFormat="1" ht="15" customHeight="1">
      <c r="B170" s="275"/>
      <c r="C170" s="250" t="s">
        <v>596</v>
      </c>
      <c r="D170" s="250"/>
      <c r="E170" s="250"/>
      <c r="F170" s="273" t="s">
        <v>547</v>
      </c>
      <c r="G170" s="250"/>
      <c r="H170" s="250" t="s">
        <v>597</v>
      </c>
      <c r="I170" s="250" t="s">
        <v>549</v>
      </c>
      <c r="J170" s="250" t="s">
        <v>598</v>
      </c>
      <c r="K170" s="298"/>
    </row>
    <row r="171" spans="2:11" s="1" customFormat="1" ht="15" customHeight="1">
      <c r="B171" s="275"/>
      <c r="C171" s="250" t="s">
        <v>495</v>
      </c>
      <c r="D171" s="250"/>
      <c r="E171" s="250"/>
      <c r="F171" s="273" t="s">
        <v>547</v>
      </c>
      <c r="G171" s="250"/>
      <c r="H171" s="250" t="s">
        <v>614</v>
      </c>
      <c r="I171" s="250" t="s">
        <v>549</v>
      </c>
      <c r="J171" s="250" t="s">
        <v>598</v>
      </c>
      <c r="K171" s="298"/>
    </row>
    <row r="172" spans="2:11" s="1" customFormat="1" ht="15" customHeight="1">
      <c r="B172" s="275"/>
      <c r="C172" s="250" t="s">
        <v>552</v>
      </c>
      <c r="D172" s="250"/>
      <c r="E172" s="250"/>
      <c r="F172" s="273" t="s">
        <v>553</v>
      </c>
      <c r="G172" s="250"/>
      <c r="H172" s="250" t="s">
        <v>614</v>
      </c>
      <c r="I172" s="250" t="s">
        <v>549</v>
      </c>
      <c r="J172" s="250">
        <v>50</v>
      </c>
      <c r="K172" s="298"/>
    </row>
    <row r="173" spans="2:11" s="1" customFormat="1" ht="15" customHeight="1">
      <c r="B173" s="275"/>
      <c r="C173" s="250" t="s">
        <v>555</v>
      </c>
      <c r="D173" s="250"/>
      <c r="E173" s="250"/>
      <c r="F173" s="273" t="s">
        <v>547</v>
      </c>
      <c r="G173" s="250"/>
      <c r="H173" s="250" t="s">
        <v>614</v>
      </c>
      <c r="I173" s="250" t="s">
        <v>557</v>
      </c>
      <c r="J173" s="250"/>
      <c r="K173" s="298"/>
    </row>
    <row r="174" spans="2:11" s="1" customFormat="1" ht="15" customHeight="1">
      <c r="B174" s="275"/>
      <c r="C174" s="250" t="s">
        <v>566</v>
      </c>
      <c r="D174" s="250"/>
      <c r="E174" s="250"/>
      <c r="F174" s="273" t="s">
        <v>553</v>
      </c>
      <c r="G174" s="250"/>
      <c r="H174" s="250" t="s">
        <v>614</v>
      </c>
      <c r="I174" s="250" t="s">
        <v>549</v>
      </c>
      <c r="J174" s="250">
        <v>50</v>
      </c>
      <c r="K174" s="298"/>
    </row>
    <row r="175" spans="2:11" s="1" customFormat="1" ht="15" customHeight="1">
      <c r="B175" s="275"/>
      <c r="C175" s="250" t="s">
        <v>574</v>
      </c>
      <c r="D175" s="250"/>
      <c r="E175" s="250"/>
      <c r="F175" s="273" t="s">
        <v>553</v>
      </c>
      <c r="G175" s="250"/>
      <c r="H175" s="250" t="s">
        <v>614</v>
      </c>
      <c r="I175" s="250" t="s">
        <v>549</v>
      </c>
      <c r="J175" s="250">
        <v>50</v>
      </c>
      <c r="K175" s="298"/>
    </row>
    <row r="176" spans="2:11" s="1" customFormat="1" ht="15" customHeight="1">
      <c r="B176" s="275"/>
      <c r="C176" s="250" t="s">
        <v>572</v>
      </c>
      <c r="D176" s="250"/>
      <c r="E176" s="250"/>
      <c r="F176" s="273" t="s">
        <v>553</v>
      </c>
      <c r="G176" s="250"/>
      <c r="H176" s="250" t="s">
        <v>614</v>
      </c>
      <c r="I176" s="250" t="s">
        <v>549</v>
      </c>
      <c r="J176" s="250">
        <v>50</v>
      </c>
      <c r="K176" s="298"/>
    </row>
    <row r="177" spans="2:11" s="1" customFormat="1" ht="15" customHeight="1">
      <c r="B177" s="275"/>
      <c r="C177" s="250" t="s">
        <v>106</v>
      </c>
      <c r="D177" s="250"/>
      <c r="E177" s="250"/>
      <c r="F177" s="273" t="s">
        <v>547</v>
      </c>
      <c r="G177" s="250"/>
      <c r="H177" s="250" t="s">
        <v>615</v>
      </c>
      <c r="I177" s="250" t="s">
        <v>616</v>
      </c>
      <c r="J177" s="250"/>
      <c r="K177" s="298"/>
    </row>
    <row r="178" spans="2:11" s="1" customFormat="1" ht="15" customHeight="1">
      <c r="B178" s="275"/>
      <c r="C178" s="250" t="s">
        <v>58</v>
      </c>
      <c r="D178" s="250"/>
      <c r="E178" s="250"/>
      <c r="F178" s="273" t="s">
        <v>547</v>
      </c>
      <c r="G178" s="250"/>
      <c r="H178" s="250" t="s">
        <v>617</v>
      </c>
      <c r="I178" s="250" t="s">
        <v>618</v>
      </c>
      <c r="J178" s="250">
        <v>1</v>
      </c>
      <c r="K178" s="298"/>
    </row>
    <row r="179" spans="2:11" s="1" customFormat="1" ht="15" customHeight="1">
      <c r="B179" s="275"/>
      <c r="C179" s="250" t="s">
        <v>54</v>
      </c>
      <c r="D179" s="250"/>
      <c r="E179" s="250"/>
      <c r="F179" s="273" t="s">
        <v>547</v>
      </c>
      <c r="G179" s="250"/>
      <c r="H179" s="250" t="s">
        <v>619</v>
      </c>
      <c r="I179" s="250" t="s">
        <v>549</v>
      </c>
      <c r="J179" s="250">
        <v>20</v>
      </c>
      <c r="K179" s="298"/>
    </row>
    <row r="180" spans="2:11" s="1" customFormat="1" ht="15" customHeight="1">
      <c r="B180" s="275"/>
      <c r="C180" s="250" t="s">
        <v>55</v>
      </c>
      <c r="D180" s="250"/>
      <c r="E180" s="250"/>
      <c r="F180" s="273" t="s">
        <v>547</v>
      </c>
      <c r="G180" s="250"/>
      <c r="H180" s="250" t="s">
        <v>620</v>
      </c>
      <c r="I180" s="250" t="s">
        <v>549</v>
      </c>
      <c r="J180" s="250">
        <v>255</v>
      </c>
      <c r="K180" s="298"/>
    </row>
    <row r="181" spans="2:11" s="1" customFormat="1" ht="15" customHeight="1">
      <c r="B181" s="275"/>
      <c r="C181" s="250" t="s">
        <v>107</v>
      </c>
      <c r="D181" s="250"/>
      <c r="E181" s="250"/>
      <c r="F181" s="273" t="s">
        <v>547</v>
      </c>
      <c r="G181" s="250"/>
      <c r="H181" s="250" t="s">
        <v>511</v>
      </c>
      <c r="I181" s="250" t="s">
        <v>549</v>
      </c>
      <c r="J181" s="250">
        <v>10</v>
      </c>
      <c r="K181" s="298"/>
    </row>
    <row r="182" spans="2:11" s="1" customFormat="1" ht="15" customHeight="1">
      <c r="B182" s="275"/>
      <c r="C182" s="250" t="s">
        <v>108</v>
      </c>
      <c r="D182" s="250"/>
      <c r="E182" s="250"/>
      <c r="F182" s="273" t="s">
        <v>547</v>
      </c>
      <c r="G182" s="250"/>
      <c r="H182" s="250" t="s">
        <v>621</v>
      </c>
      <c r="I182" s="250" t="s">
        <v>582</v>
      </c>
      <c r="J182" s="250"/>
      <c r="K182" s="298"/>
    </row>
    <row r="183" spans="2:11" s="1" customFormat="1" ht="15" customHeight="1">
      <c r="B183" s="275"/>
      <c r="C183" s="250" t="s">
        <v>622</v>
      </c>
      <c r="D183" s="250"/>
      <c r="E183" s="250"/>
      <c r="F183" s="273" t="s">
        <v>547</v>
      </c>
      <c r="G183" s="250"/>
      <c r="H183" s="250" t="s">
        <v>623</v>
      </c>
      <c r="I183" s="250" t="s">
        <v>582</v>
      </c>
      <c r="J183" s="250"/>
      <c r="K183" s="298"/>
    </row>
    <row r="184" spans="2:11" s="1" customFormat="1" ht="15" customHeight="1">
      <c r="B184" s="275"/>
      <c r="C184" s="250" t="s">
        <v>611</v>
      </c>
      <c r="D184" s="250"/>
      <c r="E184" s="250"/>
      <c r="F184" s="273" t="s">
        <v>547</v>
      </c>
      <c r="G184" s="250"/>
      <c r="H184" s="250" t="s">
        <v>624</v>
      </c>
      <c r="I184" s="250" t="s">
        <v>582</v>
      </c>
      <c r="J184" s="250"/>
      <c r="K184" s="298"/>
    </row>
    <row r="185" spans="2:11" s="1" customFormat="1" ht="15" customHeight="1">
      <c r="B185" s="275"/>
      <c r="C185" s="250" t="s">
        <v>110</v>
      </c>
      <c r="D185" s="250"/>
      <c r="E185" s="250"/>
      <c r="F185" s="273" t="s">
        <v>553</v>
      </c>
      <c r="G185" s="250"/>
      <c r="H185" s="250" t="s">
        <v>625</v>
      </c>
      <c r="I185" s="250" t="s">
        <v>549</v>
      </c>
      <c r="J185" s="250">
        <v>50</v>
      </c>
      <c r="K185" s="298"/>
    </row>
    <row r="186" spans="2:11" s="1" customFormat="1" ht="15" customHeight="1">
      <c r="B186" s="275"/>
      <c r="C186" s="250" t="s">
        <v>626</v>
      </c>
      <c r="D186" s="250"/>
      <c r="E186" s="250"/>
      <c r="F186" s="273" t="s">
        <v>553</v>
      </c>
      <c r="G186" s="250"/>
      <c r="H186" s="250" t="s">
        <v>627</v>
      </c>
      <c r="I186" s="250" t="s">
        <v>628</v>
      </c>
      <c r="J186" s="250"/>
      <c r="K186" s="298"/>
    </row>
    <row r="187" spans="2:11" s="1" customFormat="1" ht="15" customHeight="1">
      <c r="B187" s="275"/>
      <c r="C187" s="250" t="s">
        <v>629</v>
      </c>
      <c r="D187" s="250"/>
      <c r="E187" s="250"/>
      <c r="F187" s="273" t="s">
        <v>553</v>
      </c>
      <c r="G187" s="250"/>
      <c r="H187" s="250" t="s">
        <v>630</v>
      </c>
      <c r="I187" s="250" t="s">
        <v>628</v>
      </c>
      <c r="J187" s="250"/>
      <c r="K187" s="298"/>
    </row>
    <row r="188" spans="2:11" s="1" customFormat="1" ht="15" customHeight="1">
      <c r="B188" s="275"/>
      <c r="C188" s="250" t="s">
        <v>631</v>
      </c>
      <c r="D188" s="250"/>
      <c r="E188" s="250"/>
      <c r="F188" s="273" t="s">
        <v>553</v>
      </c>
      <c r="G188" s="250"/>
      <c r="H188" s="250" t="s">
        <v>632</v>
      </c>
      <c r="I188" s="250" t="s">
        <v>628</v>
      </c>
      <c r="J188" s="250"/>
      <c r="K188" s="298"/>
    </row>
    <row r="189" spans="2:11" s="1" customFormat="1" ht="15" customHeight="1">
      <c r="B189" s="275"/>
      <c r="C189" s="311" t="s">
        <v>633</v>
      </c>
      <c r="D189" s="250"/>
      <c r="E189" s="250"/>
      <c r="F189" s="273" t="s">
        <v>553</v>
      </c>
      <c r="G189" s="250"/>
      <c r="H189" s="250" t="s">
        <v>634</v>
      </c>
      <c r="I189" s="250" t="s">
        <v>635</v>
      </c>
      <c r="J189" s="312" t="s">
        <v>636</v>
      </c>
      <c r="K189" s="298"/>
    </row>
    <row r="190" spans="2:11" s="1" customFormat="1" ht="15" customHeight="1">
      <c r="B190" s="275"/>
      <c r="C190" s="311" t="s">
        <v>43</v>
      </c>
      <c r="D190" s="250"/>
      <c r="E190" s="250"/>
      <c r="F190" s="273" t="s">
        <v>547</v>
      </c>
      <c r="G190" s="250"/>
      <c r="H190" s="247" t="s">
        <v>637</v>
      </c>
      <c r="I190" s="250" t="s">
        <v>638</v>
      </c>
      <c r="J190" s="250"/>
      <c r="K190" s="298"/>
    </row>
    <row r="191" spans="2:11" s="1" customFormat="1" ht="15" customHeight="1">
      <c r="B191" s="275"/>
      <c r="C191" s="311" t="s">
        <v>639</v>
      </c>
      <c r="D191" s="250"/>
      <c r="E191" s="250"/>
      <c r="F191" s="273" t="s">
        <v>547</v>
      </c>
      <c r="G191" s="250"/>
      <c r="H191" s="250" t="s">
        <v>640</v>
      </c>
      <c r="I191" s="250" t="s">
        <v>582</v>
      </c>
      <c r="J191" s="250"/>
      <c r="K191" s="298"/>
    </row>
    <row r="192" spans="2:11" s="1" customFormat="1" ht="15" customHeight="1">
      <c r="B192" s="275"/>
      <c r="C192" s="311" t="s">
        <v>641</v>
      </c>
      <c r="D192" s="250"/>
      <c r="E192" s="250"/>
      <c r="F192" s="273" t="s">
        <v>547</v>
      </c>
      <c r="G192" s="250"/>
      <c r="H192" s="250" t="s">
        <v>642</v>
      </c>
      <c r="I192" s="250" t="s">
        <v>582</v>
      </c>
      <c r="J192" s="250"/>
      <c r="K192" s="298"/>
    </row>
    <row r="193" spans="2:11" s="1" customFormat="1" ht="15" customHeight="1">
      <c r="B193" s="275"/>
      <c r="C193" s="311" t="s">
        <v>643</v>
      </c>
      <c r="D193" s="250"/>
      <c r="E193" s="250"/>
      <c r="F193" s="273" t="s">
        <v>553</v>
      </c>
      <c r="G193" s="250"/>
      <c r="H193" s="250" t="s">
        <v>644</v>
      </c>
      <c r="I193" s="250" t="s">
        <v>582</v>
      </c>
      <c r="J193" s="250"/>
      <c r="K193" s="298"/>
    </row>
    <row r="194" spans="2:11" s="1" customFormat="1" ht="15" customHeight="1">
      <c r="B194" s="304"/>
      <c r="C194" s="313"/>
      <c r="D194" s="284"/>
      <c r="E194" s="284"/>
      <c r="F194" s="284"/>
      <c r="G194" s="284"/>
      <c r="H194" s="284"/>
      <c r="I194" s="284"/>
      <c r="J194" s="284"/>
      <c r="K194" s="305"/>
    </row>
    <row r="195" spans="2:11" s="1" customFormat="1" ht="18.75" customHeight="1">
      <c r="B195" s="286"/>
      <c r="C195" s="296"/>
      <c r="D195" s="296"/>
      <c r="E195" s="296"/>
      <c r="F195" s="306"/>
      <c r="G195" s="296"/>
      <c r="H195" s="296"/>
      <c r="I195" s="296"/>
      <c r="J195" s="296"/>
      <c r="K195" s="286"/>
    </row>
    <row r="196" spans="2:11" s="1" customFormat="1" ht="18.75" customHeight="1">
      <c r="B196" s="286"/>
      <c r="C196" s="296"/>
      <c r="D196" s="296"/>
      <c r="E196" s="296"/>
      <c r="F196" s="306"/>
      <c r="G196" s="296"/>
      <c r="H196" s="296"/>
      <c r="I196" s="296"/>
      <c r="J196" s="296"/>
      <c r="K196" s="286"/>
    </row>
    <row r="197" spans="2:11" s="1" customFormat="1" ht="18.75" customHeight="1">
      <c r="B197" s="258"/>
      <c r="C197" s="258"/>
      <c r="D197" s="258"/>
      <c r="E197" s="258"/>
      <c r="F197" s="258"/>
      <c r="G197" s="258"/>
      <c r="H197" s="258"/>
      <c r="I197" s="258"/>
      <c r="J197" s="258"/>
      <c r="K197" s="258"/>
    </row>
    <row r="198" spans="2:11" s="1" customFormat="1" ht="13.5">
      <c r="B198" s="237"/>
      <c r="C198" s="238"/>
      <c r="D198" s="238"/>
      <c r="E198" s="238"/>
      <c r="F198" s="238"/>
      <c r="G198" s="238"/>
      <c r="H198" s="238"/>
      <c r="I198" s="238"/>
      <c r="J198" s="238"/>
      <c r="K198" s="239"/>
    </row>
    <row r="199" spans="2:11" s="1" customFormat="1" ht="21">
      <c r="B199" s="240"/>
      <c r="C199" s="241" t="s">
        <v>645</v>
      </c>
      <c r="D199" s="241"/>
      <c r="E199" s="241"/>
      <c r="F199" s="241"/>
      <c r="G199" s="241"/>
      <c r="H199" s="241"/>
      <c r="I199" s="241"/>
      <c r="J199" s="241"/>
      <c r="K199" s="242"/>
    </row>
    <row r="200" spans="2:11" s="1" customFormat="1" ht="25.5" customHeight="1">
      <c r="B200" s="240"/>
      <c r="C200" s="314" t="s">
        <v>646</v>
      </c>
      <c r="D200" s="314"/>
      <c r="E200" s="314"/>
      <c r="F200" s="314" t="s">
        <v>647</v>
      </c>
      <c r="G200" s="315"/>
      <c r="H200" s="314" t="s">
        <v>648</v>
      </c>
      <c r="I200" s="314"/>
      <c r="J200" s="314"/>
      <c r="K200" s="242"/>
    </row>
    <row r="201" spans="2:11" s="1" customFormat="1" ht="5.25" customHeight="1">
      <c r="B201" s="275"/>
      <c r="C201" s="270"/>
      <c r="D201" s="270"/>
      <c r="E201" s="270"/>
      <c r="F201" s="270"/>
      <c r="G201" s="296"/>
      <c r="H201" s="270"/>
      <c r="I201" s="270"/>
      <c r="J201" s="270"/>
      <c r="K201" s="298"/>
    </row>
    <row r="202" spans="2:11" s="1" customFormat="1" ht="15" customHeight="1">
      <c r="B202" s="275"/>
      <c r="C202" s="250" t="s">
        <v>638</v>
      </c>
      <c r="D202" s="250"/>
      <c r="E202" s="250"/>
      <c r="F202" s="273" t="s">
        <v>44</v>
      </c>
      <c r="G202" s="250"/>
      <c r="H202" s="250" t="s">
        <v>649</v>
      </c>
      <c r="I202" s="250"/>
      <c r="J202" s="250"/>
      <c r="K202" s="298"/>
    </row>
    <row r="203" spans="2:11" s="1" customFormat="1" ht="15" customHeight="1">
      <c r="B203" s="275"/>
      <c r="C203" s="250"/>
      <c r="D203" s="250"/>
      <c r="E203" s="250"/>
      <c r="F203" s="273" t="s">
        <v>45</v>
      </c>
      <c r="G203" s="250"/>
      <c r="H203" s="250" t="s">
        <v>650</v>
      </c>
      <c r="I203" s="250"/>
      <c r="J203" s="250"/>
      <c r="K203" s="298"/>
    </row>
    <row r="204" spans="2:11" s="1" customFormat="1" ht="15" customHeight="1">
      <c r="B204" s="275"/>
      <c r="C204" s="250"/>
      <c r="D204" s="250"/>
      <c r="E204" s="250"/>
      <c r="F204" s="273" t="s">
        <v>48</v>
      </c>
      <c r="G204" s="250"/>
      <c r="H204" s="250" t="s">
        <v>651</v>
      </c>
      <c r="I204" s="250"/>
      <c r="J204" s="250"/>
      <c r="K204" s="298"/>
    </row>
    <row r="205" spans="2:11" s="1" customFormat="1" ht="15" customHeight="1">
      <c r="B205" s="275"/>
      <c r="C205" s="250"/>
      <c r="D205" s="250"/>
      <c r="E205" s="250"/>
      <c r="F205" s="273" t="s">
        <v>46</v>
      </c>
      <c r="G205" s="250"/>
      <c r="H205" s="250" t="s">
        <v>652</v>
      </c>
      <c r="I205" s="250"/>
      <c r="J205" s="250"/>
      <c r="K205" s="298"/>
    </row>
    <row r="206" spans="2:11" s="1" customFormat="1" ht="15" customHeight="1">
      <c r="B206" s="275"/>
      <c r="C206" s="250"/>
      <c r="D206" s="250"/>
      <c r="E206" s="250"/>
      <c r="F206" s="273" t="s">
        <v>47</v>
      </c>
      <c r="G206" s="250"/>
      <c r="H206" s="250" t="s">
        <v>653</v>
      </c>
      <c r="I206" s="250"/>
      <c r="J206" s="250"/>
      <c r="K206" s="298"/>
    </row>
    <row r="207" spans="2:11" s="1" customFormat="1" ht="15" customHeight="1">
      <c r="B207" s="275"/>
      <c r="C207" s="250"/>
      <c r="D207" s="250"/>
      <c r="E207" s="250"/>
      <c r="F207" s="273"/>
      <c r="G207" s="250"/>
      <c r="H207" s="250"/>
      <c r="I207" s="250"/>
      <c r="J207" s="250"/>
      <c r="K207" s="298"/>
    </row>
    <row r="208" spans="2:11" s="1" customFormat="1" ht="15" customHeight="1">
      <c r="B208" s="275"/>
      <c r="C208" s="250" t="s">
        <v>594</v>
      </c>
      <c r="D208" s="250"/>
      <c r="E208" s="250"/>
      <c r="F208" s="273" t="s">
        <v>80</v>
      </c>
      <c r="G208" s="250"/>
      <c r="H208" s="250" t="s">
        <v>654</v>
      </c>
      <c r="I208" s="250"/>
      <c r="J208" s="250"/>
      <c r="K208" s="298"/>
    </row>
    <row r="209" spans="2:11" s="1" customFormat="1" ht="15" customHeight="1">
      <c r="B209" s="275"/>
      <c r="C209" s="250"/>
      <c r="D209" s="250"/>
      <c r="E209" s="250"/>
      <c r="F209" s="273" t="s">
        <v>490</v>
      </c>
      <c r="G209" s="250"/>
      <c r="H209" s="250" t="s">
        <v>491</v>
      </c>
      <c r="I209" s="250"/>
      <c r="J209" s="250"/>
      <c r="K209" s="298"/>
    </row>
    <row r="210" spans="2:11" s="1" customFormat="1" ht="15" customHeight="1">
      <c r="B210" s="275"/>
      <c r="C210" s="250"/>
      <c r="D210" s="250"/>
      <c r="E210" s="250"/>
      <c r="F210" s="273" t="s">
        <v>488</v>
      </c>
      <c r="G210" s="250"/>
      <c r="H210" s="250" t="s">
        <v>655</v>
      </c>
      <c r="I210" s="250"/>
      <c r="J210" s="250"/>
      <c r="K210" s="298"/>
    </row>
    <row r="211" spans="2:11" s="1" customFormat="1" ht="15" customHeight="1">
      <c r="B211" s="316"/>
      <c r="C211" s="250"/>
      <c r="D211" s="250"/>
      <c r="E211" s="250"/>
      <c r="F211" s="273" t="s">
        <v>78</v>
      </c>
      <c r="G211" s="311"/>
      <c r="H211" s="302" t="s">
        <v>492</v>
      </c>
      <c r="I211" s="302"/>
      <c r="J211" s="302"/>
      <c r="K211" s="317"/>
    </row>
    <row r="212" spans="2:11" s="1" customFormat="1" ht="15" customHeight="1">
      <c r="B212" s="316"/>
      <c r="C212" s="250"/>
      <c r="D212" s="250"/>
      <c r="E212" s="250"/>
      <c r="F212" s="273" t="s">
        <v>493</v>
      </c>
      <c r="G212" s="311"/>
      <c r="H212" s="302" t="s">
        <v>656</v>
      </c>
      <c r="I212" s="302"/>
      <c r="J212" s="302"/>
      <c r="K212" s="317"/>
    </row>
    <row r="213" spans="2:11" s="1" customFormat="1" ht="15" customHeight="1">
      <c r="B213" s="316"/>
      <c r="C213" s="250"/>
      <c r="D213" s="250"/>
      <c r="E213" s="250"/>
      <c r="F213" s="273"/>
      <c r="G213" s="311"/>
      <c r="H213" s="302"/>
      <c r="I213" s="302"/>
      <c r="J213" s="302"/>
      <c r="K213" s="317"/>
    </row>
    <row r="214" spans="2:11" s="1" customFormat="1" ht="15" customHeight="1">
      <c r="B214" s="316"/>
      <c r="C214" s="250" t="s">
        <v>618</v>
      </c>
      <c r="D214" s="250"/>
      <c r="E214" s="250"/>
      <c r="F214" s="273">
        <v>1</v>
      </c>
      <c r="G214" s="311"/>
      <c r="H214" s="302" t="s">
        <v>657</v>
      </c>
      <c r="I214" s="302"/>
      <c r="J214" s="302"/>
      <c r="K214" s="317"/>
    </row>
    <row r="215" spans="2:11" s="1" customFormat="1" ht="15" customHeight="1">
      <c r="B215" s="316"/>
      <c r="C215" s="250"/>
      <c r="D215" s="250"/>
      <c r="E215" s="250"/>
      <c r="F215" s="273">
        <v>2</v>
      </c>
      <c r="G215" s="311"/>
      <c r="H215" s="302" t="s">
        <v>658</v>
      </c>
      <c r="I215" s="302"/>
      <c r="J215" s="302"/>
      <c r="K215" s="317"/>
    </row>
    <row r="216" spans="2:11" s="1" customFormat="1" ht="15" customHeight="1">
      <c r="B216" s="316"/>
      <c r="C216" s="250"/>
      <c r="D216" s="250"/>
      <c r="E216" s="250"/>
      <c r="F216" s="273">
        <v>3</v>
      </c>
      <c r="G216" s="311"/>
      <c r="H216" s="302" t="s">
        <v>659</v>
      </c>
      <c r="I216" s="302"/>
      <c r="J216" s="302"/>
      <c r="K216" s="317"/>
    </row>
    <row r="217" spans="2:11" s="1" customFormat="1" ht="15" customHeight="1">
      <c r="B217" s="316"/>
      <c r="C217" s="250"/>
      <c r="D217" s="250"/>
      <c r="E217" s="250"/>
      <c r="F217" s="273">
        <v>4</v>
      </c>
      <c r="G217" s="311"/>
      <c r="H217" s="302" t="s">
        <v>660</v>
      </c>
      <c r="I217" s="302"/>
      <c r="J217" s="302"/>
      <c r="K217" s="317"/>
    </row>
    <row r="218" spans="2:11" s="1" customFormat="1" ht="12.75" customHeight="1">
      <c r="B218" s="318"/>
      <c r="C218" s="319"/>
      <c r="D218" s="319"/>
      <c r="E218" s="319"/>
      <c r="F218" s="319"/>
      <c r="G218" s="319"/>
      <c r="H218" s="319"/>
      <c r="I218" s="319"/>
      <c r="J218" s="319"/>
      <c r="K218" s="320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NB-PRÁCE\NB_práce</dc:creator>
  <cp:keywords/>
  <dc:description/>
  <cp:lastModifiedBy>NB-PRÁCE\NB_práce</cp:lastModifiedBy>
  <dcterms:created xsi:type="dcterms:W3CDTF">2022-10-18T07:44:01Z</dcterms:created>
  <dcterms:modified xsi:type="dcterms:W3CDTF">2022-10-18T07:44:10Z</dcterms:modified>
  <cp:category/>
  <cp:version/>
  <cp:contentType/>
  <cp:contentStatus/>
</cp:coreProperties>
</file>