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.1 - SO-01.1 Založení" sheetId="2" r:id="rId2"/>
    <sheet name="SO-01.2 - SO-01.2 Následn..." sheetId="3" r:id="rId3"/>
    <sheet name="SO-01.3 - SO-01.2 Následn..." sheetId="4" r:id="rId4"/>
    <sheet name="SO-01.4 - SO-01.2 Následn..." sheetId="5" r:id="rId5"/>
  </sheets>
  <definedNames>
    <definedName name="_xlnm.Print_Area" localSheetId="0">'Rekapitulace stavby'!$D$4:$AO$76,'Rekapitulace stavby'!$C$82:$AQ$100</definedName>
    <definedName name="_xlnm._FilterDatabase" localSheetId="1" hidden="1">'SO-01.1 - SO-01.1 Založení'!$C$124:$K$193</definedName>
    <definedName name="_xlnm.Print_Area" localSheetId="1">'SO-01.1 - SO-01.1 Založení'!$C$4:$J$76,'SO-01.1 - SO-01.1 Založení'!$C$82:$J$104,'SO-01.1 - SO-01.1 Založení'!$C$110:$J$193</definedName>
    <definedName name="_xlnm._FilterDatabase" localSheetId="2" hidden="1">'SO-01.2 - SO-01.2 Následn...'!$C$123:$K$136</definedName>
    <definedName name="_xlnm.Print_Area" localSheetId="2">'SO-01.2 - SO-01.2 Následn...'!$C$4:$J$76,'SO-01.2 - SO-01.2 Následn...'!$C$82:$J$103,'SO-01.2 - SO-01.2 Následn...'!$C$109:$J$136</definedName>
    <definedName name="_xlnm._FilterDatabase" localSheetId="3" hidden="1">'SO-01.3 - SO-01.2 Následn...'!$C$123:$K$136</definedName>
    <definedName name="_xlnm.Print_Area" localSheetId="3">'SO-01.3 - SO-01.2 Následn...'!$C$4:$J$76,'SO-01.3 - SO-01.2 Následn...'!$C$82:$J$103,'SO-01.3 - SO-01.2 Následn...'!$C$109:$J$136</definedName>
    <definedName name="_xlnm._FilterDatabase" localSheetId="4" hidden="1">'SO-01.4 - SO-01.2 Následn...'!$C$123:$K$136</definedName>
    <definedName name="_xlnm.Print_Area" localSheetId="4">'SO-01.4 - SO-01.2 Následn...'!$C$4:$J$76,'SO-01.4 - SO-01.2 Následn...'!$C$82:$J$103,'SO-01.4 - SO-01.2 Následn...'!$C$109:$J$136</definedName>
    <definedName name="_xlnm.Print_Titles" localSheetId="0">'Rekapitulace stavby'!$92:$92</definedName>
    <definedName name="_xlnm.Print_Titles" localSheetId="1">'SO-01.1 - SO-01.1 Založení'!$124:$124</definedName>
    <definedName name="_xlnm.Print_Titles" localSheetId="2">'SO-01.2 - SO-01.2 Následn...'!$123:$123</definedName>
    <definedName name="_xlnm.Print_Titles" localSheetId="3">'SO-01.3 - SO-01.2 Následn...'!$123:$123</definedName>
    <definedName name="_xlnm.Print_Titles" localSheetId="4">'SO-01.4 - SO-01.2 Následn...'!$123:$123</definedName>
  </definedNames>
  <calcPr fullCalcOnLoad="1"/>
</workbook>
</file>

<file path=xl/sharedStrings.xml><?xml version="1.0" encoding="utf-8"?>
<sst xmlns="http://schemas.openxmlformats.org/spreadsheetml/2006/main" count="1620" uniqueCount="289">
  <si>
    <t>Export Komplet</t>
  </si>
  <si>
    <t/>
  </si>
  <si>
    <t>2.0</t>
  </si>
  <si>
    <t>ZAMOK</t>
  </si>
  <si>
    <t>False</t>
  </si>
  <si>
    <t>{c265ff7c-8a1e-494e-aefc-01c9e5e811b9}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</si>
  <si>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</si>
  <si>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</si>
  <si>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</si>
  <si>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</si>
  <si>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</si>
  <si>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</si>
  <si>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</si>
  <si>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</si>
  <si>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</si>
  <si>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</si>
  <si>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</si>
  <si>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vegetace IP3 v k.ú. Velešovice</t>
  </si>
  <si>
    <t>0,1</t>
  </si>
  <si>
    <t>KSO:</t>
  </si>
  <si>
    <t>CC-CZ:</t>
  </si>
  <si>
    <t>1</t>
  </si>
  <si>
    <t>Místo:</t>
  </si>
  <si>
    <t>Obec Velešovice</t>
  </si>
  <si>
    <t>Datum:</t>
  </si>
  <si>
    <t>28. 2. 2022</t>
  </si>
  <si>
    <t>10</t>
  </si>
  <si>
    <t>100</t>
  </si>
  <si>
    <t>Zadavatel:</t>
  </si>
  <si>
    <t>IČ:</t>
  </si>
  <si>
    <t>SPUCR pobočka Vyškov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</si>
  <si>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</si>
  <si>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</si>
  <si>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</si>
  <si>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</si>
  <si>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</si>
  <si>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</si>
  <si>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</si>
  <si>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Michal Kovář, Ph.D.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</si>
  <si>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</si>
  <si>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</si>
  <si>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</si>
  <si>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</si>
  <si>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</si>
  <si>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</si>
  <si>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</si>
  <si>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</si>
  <si>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</si>
  <si>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</si>
  <si>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</si>
  <si>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</si>
  <si>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</si>
  <si>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</si>
  <si>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</si>
  <si>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</si>
  <si>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</si>
  <si>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</si>
  <si>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</si>
  <si>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</si>
  <si>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</si>
  <si>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</si>
  <si>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</si>
  <si>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</si>
  <si>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</si>
  <si>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</si>
  <si>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</si>
  <si>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</si>
  <si>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</si>
  <si>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</si>
  <si>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</si>
  <si>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</si>
  <si>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</si>
  <si>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</si>
  <si>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</si>
  <si>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</si>
  <si>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</si>
  <si>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</si>
  <si>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</si>
  <si>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</si>
  <si>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</si>
  <si>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</si>
  <si>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</si>
  <si>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</si>
  <si>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</si>
  <si>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SO-01</t>
  </si>
  <si>
    <t>STA</t>
  </si>
  <si>
    <t>{e1b30ec4-ceed-4e2a-9ce0-9aae6dee212c}</t>
  </si>
  <si>
    <t>2</t>
  </si>
  <si>
    <t>/</t>
  </si>
  <si>
    <t>SO-01.1</t>
  </si>
  <si>
    <t>SO-01.1 Založení</t>
  </si>
  <si>
    <t>Soupis</t>
  </si>
  <si>
    <t>{d20bd3eb-41d5-48d5-82e5-b9af01cbb8d5}</t>
  </si>
  <si>
    <t>SO-01.2</t>
  </si>
  <si>
    <t>SO-01.2 Následná péče 1.rok</t>
  </si>
  <si>
    <t>{4fcb6ec4-efdf-41a1-a676-fe1e2a5c11c9}</t>
  </si>
  <si>
    <t>SO-01.3</t>
  </si>
  <si>
    <t>SO-01.2 Následná péče 2.rok</t>
  </si>
  <si>
    <t>{fbec2770-77da-445b-8243-4a61fc69a915}</t>
  </si>
  <si>
    <t>SO-01.4</t>
  </si>
  <si>
    <t>SO-01.2 Následná péče 3.rok</t>
  </si>
  <si>
    <t>{592e4295-e122-4f6e-aa34-9ac80256494d}</t>
  </si>
  <si>
    <t>KRYCÍ LIST SOUPISU PRACÍ</t>
  </si>
  <si>
    <t>Objekt:</t>
  </si>
  <si>
    <t>SO-01 - Realizace vegetace IP3 v k.ú. Velešovice</t>
  </si>
  <si>
    <t>Soupis:</t>
  </si>
  <si>
    <t>SO-01.1 - SO-01.1 Založení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</si>
  <si>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</si>
  <si>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</si>
  <si>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</si>
  <si>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</si>
  <si>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</si>
  <si>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</si>
  <si>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</si>
  <si>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998 - Přesun hmot</t>
  </si>
  <si>
    <t xml:space="preserve">    D2 - Zemní práce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</si>
  <si>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</si>
  <si>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</si>
  <si>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</si>
  <si>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</si>
  <si>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</si>
  <si>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</si>
  <si>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</si>
  <si>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</si>
  <si>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</si>
  <si>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</si>
  <si>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</si>
  <si>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</si>
  <si>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</si>
  <si>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</si>
  <si>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</si>
  <si>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</si>
  <si>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</si>
  <si>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</si>
  <si>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184211339</t>
  </si>
  <si>
    <t>Kopání jamek 50 x 50 cm a sadba sazenic sklon do 1:5 při stupni zabuřenění 1 v zemině 1 a 2</t>
  </si>
  <si>
    <t>kus</t>
  </si>
  <si>
    <t>4</t>
  </si>
  <si>
    <t>-366047014</t>
  </si>
  <si>
    <t>PP</t>
  </si>
  <si>
    <t>Jamková výsadba sazenic  sklon terénu do 1:5 s kopáním jamky 50 x 50 cm ve stupni zabuřenění 1 v zemině 1 a 2</t>
  </si>
  <si>
    <t>998</t>
  </si>
  <si>
    <t>Přesun hmot</t>
  </si>
  <si>
    <t>107</t>
  </si>
  <si>
    <t>998231311</t>
  </si>
  <si>
    <t>Přesun hmot pro sadovnické a krajinářské úpravy vodorovně do 5000 m</t>
  </si>
  <si>
    <t>t</t>
  </si>
  <si>
    <t>1319911456</t>
  </si>
  <si>
    <t>Přesun hmot pro sadovnické a krajinářské úpravy - strojně dopravní vzdálenost do 5000 m</t>
  </si>
  <si>
    <t>D2</t>
  </si>
  <si>
    <t>104</t>
  </si>
  <si>
    <t>22</t>
  </si>
  <si>
    <t>Kůl frézovaný s fazetou zahrocený čerstvý délky 250cm, průměr 12 cm</t>
  </si>
  <si>
    <t>ks</t>
  </si>
  <si>
    <t>-244608658</t>
  </si>
  <si>
    <t>VV</t>
  </si>
  <si>
    <t>82*3</t>
  </si>
  <si>
    <t>105</t>
  </si>
  <si>
    <t>38</t>
  </si>
  <si>
    <t>Půlkůl smrkový 0,6m, průměr 12 cm</t>
  </si>
  <si>
    <t>446404354</t>
  </si>
  <si>
    <t>82</t>
  </si>
  <si>
    <t>Součet</t>
  </si>
  <si>
    <t>29</t>
  </si>
  <si>
    <t>37</t>
  </si>
  <si>
    <t>Voda k zalití včetně dovozu</t>
  </si>
  <si>
    <t>m3</t>
  </si>
  <si>
    <t>-127657036</t>
  </si>
  <si>
    <t>82*0,06</t>
  </si>
  <si>
    <t>8</t>
  </si>
  <si>
    <t>Javor babyka 100 až 120cm, kontejnerovaný s balem, substrát vododržný</t>
  </si>
  <si>
    <t>55080815</t>
  </si>
  <si>
    <t>12</t>
  </si>
  <si>
    <t>20</t>
  </si>
  <si>
    <t>Mulčování mulčem tl. 0,1m</t>
  </si>
  <si>
    <t>m2</t>
  </si>
  <si>
    <t>-307613241</t>
  </si>
  <si>
    <t>0,283*82</t>
  </si>
  <si>
    <t>13</t>
  </si>
  <si>
    <t>Mulčovací kůra tl. 0,1m</t>
  </si>
  <si>
    <t>-383938714</t>
  </si>
  <si>
    <t>0,042*82</t>
  </si>
  <si>
    <t>14</t>
  </si>
  <si>
    <t>23</t>
  </si>
  <si>
    <t>Zálivka jamky, objem od 0,07 do 0,125 m3 (50x50 cm)</t>
  </si>
  <si>
    <t>-1248347234</t>
  </si>
  <si>
    <t>131</t>
  </si>
  <si>
    <t>Spojovací materiál, vrut k upevnění příček</t>
  </si>
  <si>
    <t>-1828936829</t>
  </si>
  <si>
    <t>6*82</t>
  </si>
  <si>
    <t>18</t>
  </si>
  <si>
    <t>27</t>
  </si>
  <si>
    <t>Ukotvení dřevin kůly D do 0,1m délky kůlu do 2,5m</t>
  </si>
  <si>
    <t>2072414276</t>
  </si>
  <si>
    <t>3*82</t>
  </si>
  <si>
    <t>19</t>
  </si>
  <si>
    <t>40</t>
  </si>
  <si>
    <t>Ukotvení dřevin kůly D do 0,4m délky kůlu do 1,5m</t>
  </si>
  <si>
    <t>-743953919</t>
  </si>
  <si>
    <t>31</t>
  </si>
  <si>
    <t>Bavlněný úvazek</t>
  </si>
  <si>
    <t>m</t>
  </si>
  <si>
    <t>-436137193</t>
  </si>
  <si>
    <t>2*82</t>
  </si>
  <si>
    <t>33.1</t>
  </si>
  <si>
    <t>Pletivo lesnické, 19 drátů, výška 1,6m</t>
  </si>
  <si>
    <t>1839944071</t>
  </si>
  <si>
    <t>plotovina na kotvící klůly k ochraně rostlin před poškozením zvěří včetně materiálu k uchycení na kůly</t>
  </si>
  <si>
    <t>2,1*82</t>
  </si>
  <si>
    <t>35</t>
  </si>
  <si>
    <t>Instalace pletiva na kotvící kůly</t>
  </si>
  <si>
    <t>1592875512</t>
  </si>
  <si>
    <t>M</t>
  </si>
  <si>
    <t>112</t>
  </si>
  <si>
    <t>Hydrosorbent, 0,1kg na rostlinu</t>
  </si>
  <si>
    <t>kg</t>
  </si>
  <si>
    <t>-1099176021</t>
  </si>
  <si>
    <t>Materiál včetně aplikace do jamky</t>
  </si>
  <si>
    <t>82*0,1</t>
  </si>
  <si>
    <t>24</t>
  </si>
  <si>
    <t>00572472</t>
  </si>
  <si>
    <t>Osivo směs travní krajinná-rovinná</t>
  </si>
  <si>
    <t>-971064839</t>
  </si>
  <si>
    <t>osivo směs travní krajinná-rovinná</t>
  </si>
  <si>
    <t>0,02*2341</t>
  </si>
  <si>
    <t>25</t>
  </si>
  <si>
    <t>113</t>
  </si>
  <si>
    <t>Hnojivo NPK pomaluuvolňující, 0,04kg na rostlinu</t>
  </si>
  <si>
    <t>727594085</t>
  </si>
  <si>
    <t>82*0,04</t>
  </si>
  <si>
    <t>26</t>
  </si>
  <si>
    <t>191R</t>
  </si>
  <si>
    <t>Předosevní příprava půdy v rovině a ve svahu do 1:2</t>
  </si>
  <si>
    <t>1771648475</t>
  </si>
  <si>
    <t>190R</t>
  </si>
  <si>
    <t>Založení trávníku lučního výsevem v rovině a ve svahu do 1:2</t>
  </si>
  <si>
    <t>1703157789</t>
  </si>
  <si>
    <t>VRN</t>
  </si>
  <si>
    <t>Vedlejší rozpočtové náklady</t>
  </si>
  <si>
    <t>5</t>
  </si>
  <si>
    <t>28</t>
  </si>
  <si>
    <t>Vytyčení hranic pozemků</t>
  </si>
  <si>
    <t>kpl</t>
  </si>
  <si>
    <t>544906386</t>
  </si>
  <si>
    <t>106</t>
  </si>
  <si>
    <t>R01</t>
  </si>
  <si>
    <t>Náhrada škody na plodinách vlivem realizace záměru</t>
  </si>
  <si>
    <t>256198719</t>
  </si>
  <si>
    <t>1100</t>
  </si>
  <si>
    <t>103</t>
  </si>
  <si>
    <t>1111032R</t>
  </si>
  <si>
    <t>Obnovní management travinobylinné směsi do zapěstování cílového společenstva kosením</t>
  </si>
  <si>
    <t>ha</t>
  </si>
  <si>
    <t>-183073098</t>
  </si>
  <si>
    <t>0,2341*3</t>
  </si>
  <si>
    <t>V roce realizace</t>
  </si>
  <si>
    <t>3</t>
  </si>
  <si>
    <t>V prvním roce následné péče</t>
  </si>
  <si>
    <t>V druhém roce následné péče</t>
  </si>
  <si>
    <t>V třetím roce následné péče</t>
  </si>
  <si>
    <t>30</t>
  </si>
  <si>
    <t>Projekt skutečného stavu</t>
  </si>
  <si>
    <t>-1785624583</t>
  </si>
  <si>
    <t>41</t>
  </si>
  <si>
    <t>Zajištění publicity-plakát A3</t>
  </si>
  <si>
    <t>599916229</t>
  </si>
  <si>
    <t>SO-01.2 - SO-01.2 Následná péče 1.rok</t>
  </si>
  <si>
    <t>HSV - Práce a dodávky HSV</t>
  </si>
  <si>
    <t xml:space="preserve">    2 - Kosení, kácení</t>
  </si>
  <si>
    <t xml:space="preserve">      1 - Zemní práce</t>
  </si>
  <si>
    <t>Práce a dodávky HSV</t>
  </si>
  <si>
    <t>Kosení, kácení</t>
  </si>
  <si>
    <t>Pol42</t>
  </si>
  <si>
    <t>D+M Ochrana ovocných dřevin chemickým postřikem včetně materiálu</t>
  </si>
  <si>
    <t>1056322671</t>
  </si>
  <si>
    <t>D+M Ochrana dřevin pře okusem chemickým postřikem</t>
  </si>
  <si>
    <t>7</t>
  </si>
  <si>
    <t>ošetření vysazených rostlin-solitery (úprava kotvení, ochrana proti okusu, odplevelení, odstranění vlků)</t>
  </si>
  <si>
    <t>291039584</t>
  </si>
  <si>
    <t>zálivka jamky, objem od 0,07 do 0,125 m3 (50x50 cm)</t>
  </si>
  <si>
    <t>430966242</t>
  </si>
  <si>
    <t>82*8</t>
  </si>
  <si>
    <t>9</t>
  </si>
  <si>
    <t>Voda k zalití včetně dovozu (do 5 km)</t>
  </si>
  <si>
    <t>1801533769</t>
  </si>
  <si>
    <t>Instalace plastové ochrany</t>
  </si>
  <si>
    <t>82*0,06*8</t>
  </si>
  <si>
    <t>SO-01.3 - SO-01.2 Následná péče 2.rok</t>
  </si>
  <si>
    <t>SO-01.4 - SO-01.2 Následná péče 3.rok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</si>
</sst>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21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21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2022/18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Realizace vegetace IP3 v k.ú. Velešovice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Obec Velešovice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28. 2. 2022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SPUCR pobočka Vyškov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Michal Kovář, Ph.D.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ROUND(AS95,0)</f>
        <v>0</v>
      </c>
      <c r="AT94" s="114">
        <f>ROUND(SUM(AV94:AW94),0)</f>
        <v>0</v>
      </c>
      <c r="AU94" s="115">
        <f>ROUND(AU95,5)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ROUND(AZ95,0)</f>
        <v>0</v>
      </c>
      <c r="BA94" s="114">
        <f>ROUND(BA95,0)</f>
        <v>0</v>
      </c>
      <c r="BB94" s="114">
        <f>ROUND(BB95,0)</f>
        <v>0</v>
      </c>
      <c r="BC94" s="114">
        <f>ROUND(BC95,0)</f>
        <v>0</v>
      </c>
      <c r="BD94" s="116">
        <f>ROUND(BD95,0)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24.75" customHeight="1">
      <c r="A95" s="7"/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ROUND(SUM(AG96:AG99),0)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85</v>
      </c>
      <c r="AR95" s="126"/>
      <c r="AS95" s="127">
        <f>ROUND(SUM(AS96:AS99),0)</f>
        <v>0</v>
      </c>
      <c r="AT95" s="128">
        <f>ROUND(SUM(AV95:AW95),0)</f>
        <v>0</v>
      </c>
      <c r="AU95" s="129">
        <f>ROUND(SUM(AU96:AU99),5)</f>
        <v>0</v>
      </c>
      <c r="AV95" s="128">
        <f>ROUND(AZ95*L29,0)</f>
        <v>0</v>
      </c>
      <c r="AW95" s="128">
        <f>ROUND(BA95*L30,0)</f>
        <v>0</v>
      </c>
      <c r="AX95" s="128">
        <f>ROUND(BB95*L29,0)</f>
        <v>0</v>
      </c>
      <c r="AY95" s="128">
        <f>ROUND(BC95*L30,0)</f>
        <v>0</v>
      </c>
      <c r="AZ95" s="128">
        <f>ROUND(SUM(AZ96:AZ99),0)</f>
        <v>0</v>
      </c>
      <c r="BA95" s="128">
        <f>ROUND(SUM(BA96:BA99),0)</f>
        <v>0</v>
      </c>
      <c r="BB95" s="128">
        <f>ROUND(SUM(BB96:BB99),0)</f>
        <v>0</v>
      </c>
      <c r="BC95" s="128">
        <f>ROUND(SUM(BC96:BC99),0)</f>
        <v>0</v>
      </c>
      <c r="BD95" s="130">
        <f>ROUND(SUM(BD96:BD99),0)</f>
        <v>0</v>
      </c>
      <c r="BE95" s="7"/>
      <c r="BS95" s="131" t="s">
        <v>79</v>
      </c>
      <c r="BT95" s="131" t="s">
        <v>21</v>
      </c>
      <c r="BU95" s="131" t="s">
        <v>81</v>
      </c>
      <c r="BV95" s="131" t="s">
        <v>82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0" s="4" customFormat="1" ht="16.5" customHeight="1">
      <c r="A96" s="132" t="s">
        <v>88</v>
      </c>
      <c r="B96" s="70"/>
      <c r="C96" s="133"/>
      <c r="D96" s="133"/>
      <c r="E96" s="134" t="s">
        <v>89</v>
      </c>
      <c r="F96" s="134"/>
      <c r="G96" s="134"/>
      <c r="H96" s="134"/>
      <c r="I96" s="134"/>
      <c r="J96" s="133"/>
      <c r="K96" s="134" t="s">
        <v>90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'SO-01.1 - SO-01.1 Založení'!J32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91</v>
      </c>
      <c r="AR96" s="72"/>
      <c r="AS96" s="137">
        <v>0</v>
      </c>
      <c r="AT96" s="138">
        <f>ROUND(SUM(AV96:AW96),0)</f>
        <v>0</v>
      </c>
      <c r="AU96" s="139">
        <f>'SO-01.1 - SO-01.1 Založení'!P125</f>
        <v>0</v>
      </c>
      <c r="AV96" s="138">
        <f>'SO-01.1 - SO-01.1 Založení'!J35</f>
        <v>0</v>
      </c>
      <c r="AW96" s="138">
        <f>'SO-01.1 - SO-01.1 Založení'!J36</f>
        <v>0</v>
      </c>
      <c r="AX96" s="138">
        <f>'SO-01.1 - SO-01.1 Založení'!J37</f>
        <v>0</v>
      </c>
      <c r="AY96" s="138">
        <f>'SO-01.1 - SO-01.1 Založení'!J38</f>
        <v>0</v>
      </c>
      <c r="AZ96" s="138">
        <f>'SO-01.1 - SO-01.1 Založení'!F35</f>
        <v>0</v>
      </c>
      <c r="BA96" s="138">
        <f>'SO-01.1 - SO-01.1 Založení'!F36</f>
        <v>0</v>
      </c>
      <c r="BB96" s="138">
        <f>'SO-01.1 - SO-01.1 Založení'!F37</f>
        <v>0</v>
      </c>
      <c r="BC96" s="138">
        <f>'SO-01.1 - SO-01.1 Založení'!F38</f>
        <v>0</v>
      </c>
      <c r="BD96" s="140">
        <f>'SO-01.1 - SO-01.1 Založení'!F39</f>
        <v>0</v>
      </c>
      <c r="BE96" s="4"/>
      <c r="BT96" s="141" t="s">
        <v>87</v>
      </c>
      <c r="BV96" s="141" t="s">
        <v>82</v>
      </c>
      <c r="BW96" s="141" t="s">
        <v>92</v>
      </c>
      <c r="BX96" s="141" t="s">
        <v>86</v>
      </c>
      <c r="CL96" s="141" t="s">
        <v>1</v>
      </c>
    </row>
    <row r="97" spans="1:90" s="4" customFormat="1" ht="16.5" customHeight="1">
      <c r="A97" s="132" t="s">
        <v>88</v>
      </c>
      <c r="B97" s="70"/>
      <c r="C97" s="133"/>
      <c r="D97" s="133"/>
      <c r="E97" s="134" t="s">
        <v>93</v>
      </c>
      <c r="F97" s="134"/>
      <c r="G97" s="134"/>
      <c r="H97" s="134"/>
      <c r="I97" s="134"/>
      <c r="J97" s="133"/>
      <c r="K97" s="134" t="s">
        <v>94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'SO-01.2 - SO-01.2 Následn...'!J32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91</v>
      </c>
      <c r="AR97" s="72"/>
      <c r="AS97" s="137">
        <v>0</v>
      </c>
      <c r="AT97" s="138">
        <f>ROUND(SUM(AV97:AW97),0)</f>
        <v>0</v>
      </c>
      <c r="AU97" s="139">
        <f>'SO-01.2 - SO-01.2 Následn...'!P124</f>
        <v>0</v>
      </c>
      <c r="AV97" s="138">
        <f>'SO-01.2 - SO-01.2 Následn...'!J35</f>
        <v>0</v>
      </c>
      <c r="AW97" s="138">
        <f>'SO-01.2 - SO-01.2 Následn...'!J36</f>
        <v>0</v>
      </c>
      <c r="AX97" s="138">
        <f>'SO-01.2 - SO-01.2 Následn...'!J37</f>
        <v>0</v>
      </c>
      <c r="AY97" s="138">
        <f>'SO-01.2 - SO-01.2 Následn...'!J38</f>
        <v>0</v>
      </c>
      <c r="AZ97" s="138">
        <f>'SO-01.2 - SO-01.2 Následn...'!F35</f>
        <v>0</v>
      </c>
      <c r="BA97" s="138">
        <f>'SO-01.2 - SO-01.2 Následn...'!F36</f>
        <v>0</v>
      </c>
      <c r="BB97" s="138">
        <f>'SO-01.2 - SO-01.2 Následn...'!F37</f>
        <v>0</v>
      </c>
      <c r="BC97" s="138">
        <f>'SO-01.2 - SO-01.2 Následn...'!F38</f>
        <v>0</v>
      </c>
      <c r="BD97" s="140">
        <f>'SO-01.2 - SO-01.2 Následn...'!F39</f>
        <v>0</v>
      </c>
      <c r="BE97" s="4"/>
      <c r="BT97" s="141" t="s">
        <v>87</v>
      </c>
      <c r="BV97" s="141" t="s">
        <v>82</v>
      </c>
      <c r="BW97" s="141" t="s">
        <v>95</v>
      </c>
      <c r="BX97" s="141" t="s">
        <v>86</v>
      </c>
      <c r="CL97" s="141" t="s">
        <v>1</v>
      </c>
    </row>
    <row r="98" spans="1:90" s="4" customFormat="1" ht="16.5" customHeight="1">
      <c r="A98" s="132" t="s">
        <v>88</v>
      </c>
      <c r="B98" s="70"/>
      <c r="C98" s="133"/>
      <c r="D98" s="133"/>
      <c r="E98" s="134" t="s">
        <v>96</v>
      </c>
      <c r="F98" s="134"/>
      <c r="G98" s="134"/>
      <c r="H98" s="134"/>
      <c r="I98" s="134"/>
      <c r="J98" s="133"/>
      <c r="K98" s="134" t="s">
        <v>97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'SO-01.3 - SO-01.2 Následn...'!J32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91</v>
      </c>
      <c r="AR98" s="72"/>
      <c r="AS98" s="137">
        <v>0</v>
      </c>
      <c r="AT98" s="138">
        <f>ROUND(SUM(AV98:AW98),0)</f>
        <v>0</v>
      </c>
      <c r="AU98" s="139">
        <f>'SO-01.3 - SO-01.2 Následn...'!P124</f>
        <v>0</v>
      </c>
      <c r="AV98" s="138">
        <f>'SO-01.3 - SO-01.2 Následn...'!J35</f>
        <v>0</v>
      </c>
      <c r="AW98" s="138">
        <f>'SO-01.3 - SO-01.2 Následn...'!J36</f>
        <v>0</v>
      </c>
      <c r="AX98" s="138">
        <f>'SO-01.3 - SO-01.2 Následn...'!J37</f>
        <v>0</v>
      </c>
      <c r="AY98" s="138">
        <f>'SO-01.3 - SO-01.2 Následn...'!J38</f>
        <v>0</v>
      </c>
      <c r="AZ98" s="138">
        <f>'SO-01.3 - SO-01.2 Následn...'!F35</f>
        <v>0</v>
      </c>
      <c r="BA98" s="138">
        <f>'SO-01.3 - SO-01.2 Následn...'!F36</f>
        <v>0</v>
      </c>
      <c r="BB98" s="138">
        <f>'SO-01.3 - SO-01.2 Následn...'!F37</f>
        <v>0</v>
      </c>
      <c r="BC98" s="138">
        <f>'SO-01.3 - SO-01.2 Následn...'!F38</f>
        <v>0</v>
      </c>
      <c r="BD98" s="140">
        <f>'SO-01.3 - SO-01.2 Následn...'!F39</f>
        <v>0</v>
      </c>
      <c r="BE98" s="4"/>
      <c r="BT98" s="141" t="s">
        <v>87</v>
      </c>
      <c r="BV98" s="141" t="s">
        <v>82</v>
      </c>
      <c r="BW98" s="141" t="s">
        <v>98</v>
      </c>
      <c r="BX98" s="141" t="s">
        <v>86</v>
      </c>
      <c r="CL98" s="141" t="s">
        <v>1</v>
      </c>
    </row>
    <row r="99" spans="1:90" s="4" customFormat="1" ht="16.5" customHeight="1">
      <c r="A99" s="132" t="s">
        <v>88</v>
      </c>
      <c r="B99" s="70"/>
      <c r="C99" s="133"/>
      <c r="D99" s="133"/>
      <c r="E99" s="134" t="s">
        <v>99</v>
      </c>
      <c r="F99" s="134"/>
      <c r="G99" s="134"/>
      <c r="H99" s="134"/>
      <c r="I99" s="134"/>
      <c r="J99" s="133"/>
      <c r="K99" s="134" t="s">
        <v>100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'SO-01.4 - SO-01.2 Následn...'!J32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91</v>
      </c>
      <c r="AR99" s="72"/>
      <c r="AS99" s="142">
        <v>0</v>
      </c>
      <c r="AT99" s="143">
        <f>ROUND(SUM(AV99:AW99),0)</f>
        <v>0</v>
      </c>
      <c r="AU99" s="144">
        <f>'SO-01.4 - SO-01.2 Následn...'!P124</f>
        <v>0</v>
      </c>
      <c r="AV99" s="143">
        <f>'SO-01.4 - SO-01.2 Následn...'!J35</f>
        <v>0</v>
      </c>
      <c r="AW99" s="143">
        <f>'SO-01.4 - SO-01.2 Následn...'!J36</f>
        <v>0</v>
      </c>
      <c r="AX99" s="143">
        <f>'SO-01.4 - SO-01.2 Následn...'!J37</f>
        <v>0</v>
      </c>
      <c r="AY99" s="143">
        <f>'SO-01.4 - SO-01.2 Následn...'!J38</f>
        <v>0</v>
      </c>
      <c r="AZ99" s="143">
        <f>'SO-01.4 - SO-01.2 Následn...'!F35</f>
        <v>0</v>
      </c>
      <c r="BA99" s="143">
        <f>'SO-01.4 - SO-01.2 Následn...'!F36</f>
        <v>0</v>
      </c>
      <c r="BB99" s="143">
        <f>'SO-01.4 - SO-01.2 Následn...'!F37</f>
        <v>0</v>
      </c>
      <c r="BC99" s="143">
        <f>'SO-01.4 - SO-01.2 Následn...'!F38</f>
        <v>0</v>
      </c>
      <c r="BD99" s="145">
        <f>'SO-01.4 - SO-01.2 Následn...'!F39</f>
        <v>0</v>
      </c>
      <c r="BE99" s="4"/>
      <c r="BT99" s="141" t="s">
        <v>87</v>
      </c>
      <c r="BV99" s="141" t="s">
        <v>82</v>
      </c>
      <c r="BW99" s="141" t="s">
        <v>101</v>
      </c>
      <c r="BX99" s="141" t="s">
        <v>86</v>
      </c>
      <c r="CL99" s="141" t="s">
        <v>1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-01.1 - SO-01.1 Založení'!C2" display="/"/>
    <hyperlink ref="A97" location="'SO-01.2 - SO-01.2 Následn...'!C2" display="/"/>
    <hyperlink ref="A98" location="'SO-01.3 - SO-01.2 Následn...'!C2" display="/"/>
    <hyperlink ref="A99" location="'SO-01.4 - SO-01.2 Násled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102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vegetace IP3 v k.ú. Velešovice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103</v>
      </c>
      <c r="L8" s="20"/>
    </row>
    <row r="9" spans="1:31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28. 2. 2022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SPUCR pobočka Vyškov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Michal Kovář, Ph.D.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ROUND(J125,0)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ROUND((SUM(BE125:BE193)),0)</f>
        <v>0</v>
      </c>
      <c r="G35" s="38"/>
      <c r="H35" s="38"/>
      <c r="I35" s="164">
        <v>0.21</v>
      </c>
      <c r="J35" s="163">
        <f>ROUND(((SUM(BE125:BE193))*I35),0)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ROUND((SUM(BF125:BF193)),0)</f>
        <v>0</v>
      </c>
      <c r="G36" s="38"/>
      <c r="H36" s="38"/>
      <c r="I36" s="164">
        <v>0.15</v>
      </c>
      <c r="J36" s="163">
        <f>ROUND(((SUM(BF125:BF193))*I36),0)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ROUND((SUM(BG125:BG193)),0)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ROUND((SUM(BH125:BH193)),0)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ROUND((SUM(BI125:BI193)),0)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vegetace IP3 v k.ú. Velešovice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SO-01.1 - SO-01.1 Založení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Obec Velešovice</v>
      </c>
      <c r="G91" s="40"/>
      <c r="H91" s="40"/>
      <c r="I91" s="32" t="s">
        <v>24</v>
      </c>
      <c r="J91" s="79" t="str">
        <f>IF(J14="","",J14)</f>
        <v>28. 2. 2022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28</v>
      </c>
      <c r="D93" s="40"/>
      <c r="E93" s="40"/>
      <c r="F93" s="27" t="str">
        <f>E17</f>
        <v>SPUCR pobočka Vyškov</v>
      </c>
      <c r="G93" s="40"/>
      <c r="H93" s="40"/>
      <c r="I93" s="32" t="s">
        <v>34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Ing. Michal Kovář, Ph.D.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108</v>
      </c>
      <c r="D96" s="185"/>
      <c r="E96" s="185"/>
      <c r="F96" s="185"/>
      <c r="G96" s="185"/>
      <c r="H96" s="185"/>
      <c r="I96" s="185"/>
      <c r="J96" s="186" t="s">
        <v>109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110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111</v>
      </c>
    </row>
    <row r="99" spans="1:31" s="9" customFormat="1" ht="24.95" customHeight="1">
      <c r="A99" s="9"/>
      <c r="B99" s="188"/>
      <c r="C99" s="189"/>
      <c r="D99" s="190" t="s">
        <v>112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113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114</v>
      </c>
      <c r="E101" s="196"/>
      <c r="F101" s="196"/>
      <c r="G101" s="196"/>
      <c r="H101" s="196"/>
      <c r="I101" s="196"/>
      <c r="J101" s="197">
        <f>J130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115</v>
      </c>
      <c r="E102" s="196"/>
      <c r="F102" s="196"/>
      <c r="G102" s="196"/>
      <c r="H102" s="196"/>
      <c r="I102" s="196"/>
      <c r="J102" s="197">
        <f>J133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8"/>
      <c r="C103" s="189"/>
      <c r="D103" s="190" t="s">
        <v>116</v>
      </c>
      <c r="E103" s="191"/>
      <c r="F103" s="191"/>
      <c r="G103" s="191"/>
      <c r="H103" s="191"/>
      <c r="I103" s="191"/>
      <c r="J103" s="192">
        <f>J176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117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3" t="str">
        <f>E7</f>
        <v>Realizace vegetace IP3 v k.ú. Velešovice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103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83" t="s">
        <v>104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SO-01.1 - SO-01.1 Založení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22</v>
      </c>
      <c r="D119" s="40"/>
      <c r="E119" s="40"/>
      <c r="F119" s="27" t="str">
        <f>F14</f>
        <v>Obec Velešovice</v>
      </c>
      <c r="G119" s="40"/>
      <c r="H119" s="40"/>
      <c r="I119" s="32" t="s">
        <v>24</v>
      </c>
      <c r="J119" s="79" t="str">
        <f>IF(J14="","",J14)</f>
        <v>28. 2. 2022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E17</f>
        <v>SPUCR pobočka Vyškov</v>
      </c>
      <c r="G121" s="40"/>
      <c r="H121" s="40"/>
      <c r="I121" s="32" t="s">
        <v>34</v>
      </c>
      <c r="J121" s="36" t="str">
        <f>E23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32</v>
      </c>
      <c r="D122" s="40"/>
      <c r="E122" s="40"/>
      <c r="F122" s="27" t="str">
        <f>IF(E20="","",E20)</f>
        <v>Vyplň údaj</v>
      </c>
      <c r="G122" s="40"/>
      <c r="H122" s="40"/>
      <c r="I122" s="32" t="s">
        <v>37</v>
      </c>
      <c r="J122" s="36" t="str">
        <f>E26</f>
        <v>Ing. Michal Kovář, Ph.D.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9"/>
      <c r="B124" s="200"/>
      <c r="C124" s="201" t="s">
        <v>118</v>
      </c>
      <c r="D124" s="202" t="s">
        <v>65</v>
      </c>
      <c r="E124" s="202" t="s">
        <v>61</v>
      </c>
      <c r="F124" s="202" t="s">
        <v>62</v>
      </c>
      <c r="G124" s="202" t="s">
        <v>119</v>
      </c>
      <c r="H124" s="202" t="s">
        <v>120</v>
      </c>
      <c r="I124" s="202" t="s">
        <v>121</v>
      </c>
      <c r="J124" s="203" t="s">
        <v>109</v>
      </c>
      <c r="K124" s="204" t="s">
        <v>122</v>
      </c>
      <c r="L124" s="205"/>
      <c r="M124" s="100" t="s">
        <v>1</v>
      </c>
      <c r="N124" s="101" t="s">
        <v>44</v>
      </c>
      <c r="O124" s="101" t="s">
        <v>123</v>
      </c>
      <c r="P124" s="101" t="s">
        <v>124</v>
      </c>
      <c r="Q124" s="101" t="s">
        <v>125</v>
      </c>
      <c r="R124" s="101" t="s">
        <v>126</v>
      </c>
      <c r="S124" s="101" t="s">
        <v>127</v>
      </c>
      <c r="T124" s="102" t="s">
        <v>128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pans="1:63" s="2" customFormat="1" ht="22.8" customHeight="1">
      <c r="A125" s="38"/>
      <c r="B125" s="39"/>
      <c r="C125" s="107" t="s">
        <v>129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P126+P176</f>
        <v>0</v>
      </c>
      <c r="Q125" s="104"/>
      <c r="R125" s="208">
        <f>R126+R176</f>
        <v>0.04682</v>
      </c>
      <c r="S125" s="104"/>
      <c r="T125" s="209">
        <f>T126+T176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111</v>
      </c>
      <c r="BK125" s="210">
        <f>BK126+BK176</f>
        <v>0</v>
      </c>
    </row>
    <row r="126" spans="1:63" s="12" customFormat="1" ht="25.9" customHeight="1">
      <c r="A126" s="12"/>
      <c r="B126" s="211"/>
      <c r="C126" s="212"/>
      <c r="D126" s="213" t="s">
        <v>79</v>
      </c>
      <c r="E126" s="214" t="s">
        <v>130</v>
      </c>
      <c r="F126" s="214" t="s">
        <v>130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P127+P130+P133</f>
        <v>0</v>
      </c>
      <c r="Q126" s="219"/>
      <c r="R126" s="220">
        <f>R127+R130+R133</f>
        <v>0.04682</v>
      </c>
      <c r="S126" s="219"/>
      <c r="T126" s="221">
        <f>T127+T130+T133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21</v>
      </c>
      <c r="AT126" s="223" t="s">
        <v>79</v>
      </c>
      <c r="AU126" s="223" t="s">
        <v>80</v>
      </c>
      <c r="AY126" s="222" t="s">
        <v>131</v>
      </c>
      <c r="BK126" s="224">
        <f>BK127+BK130+BK133</f>
        <v>0</v>
      </c>
    </row>
    <row r="127" spans="1:63" s="12" customFormat="1" ht="22.8" customHeight="1">
      <c r="A127" s="12"/>
      <c r="B127" s="211"/>
      <c r="C127" s="212"/>
      <c r="D127" s="213" t="s">
        <v>79</v>
      </c>
      <c r="E127" s="225" t="s">
        <v>21</v>
      </c>
      <c r="F127" s="225" t="s">
        <v>132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SUM(P128:P129)</f>
        <v>0</v>
      </c>
      <c r="Q127" s="219"/>
      <c r="R127" s="220">
        <f>SUM(R128:R129)</f>
        <v>0</v>
      </c>
      <c r="S127" s="219"/>
      <c r="T127" s="22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21</v>
      </c>
      <c r="AT127" s="223" t="s">
        <v>79</v>
      </c>
      <c r="AU127" s="223" t="s">
        <v>21</v>
      </c>
      <c r="AY127" s="222" t="s">
        <v>131</v>
      </c>
      <c r="BK127" s="224">
        <f>SUM(BK128:BK129)</f>
        <v>0</v>
      </c>
    </row>
    <row r="128" spans="1:65" s="2" customFormat="1" ht="33" customHeight="1">
      <c r="A128" s="38"/>
      <c r="B128" s="39"/>
      <c r="C128" s="227" t="s">
        <v>21</v>
      </c>
      <c r="D128" s="227" t="s">
        <v>133</v>
      </c>
      <c r="E128" s="228" t="s">
        <v>134</v>
      </c>
      <c r="F128" s="229" t="s">
        <v>135</v>
      </c>
      <c r="G128" s="230" t="s">
        <v>136</v>
      </c>
      <c r="H128" s="231">
        <v>82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45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137</v>
      </c>
      <c r="AT128" s="239" t="s">
        <v>133</v>
      </c>
      <c r="AU128" s="239" t="s">
        <v>87</v>
      </c>
      <c r="AY128" s="17" t="s">
        <v>131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21</v>
      </c>
      <c r="BK128" s="240">
        <f>ROUND(I128*H128,2)</f>
        <v>0</v>
      </c>
      <c r="BL128" s="17" t="s">
        <v>137</v>
      </c>
      <c r="BM128" s="239" t="s">
        <v>138</v>
      </c>
    </row>
    <row r="129" spans="1:47" s="2" customFormat="1" ht="12">
      <c r="A129" s="38"/>
      <c r="B129" s="39"/>
      <c r="C129" s="40"/>
      <c r="D129" s="241" t="s">
        <v>139</v>
      </c>
      <c r="E129" s="40"/>
      <c r="F129" s="242" t="s">
        <v>140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139</v>
      </c>
      <c r="AU129" s="17" t="s">
        <v>87</v>
      </c>
    </row>
    <row r="130" spans="1:63" s="12" customFormat="1" ht="22.8" customHeight="1">
      <c r="A130" s="12"/>
      <c r="B130" s="211"/>
      <c r="C130" s="212"/>
      <c r="D130" s="213" t="s">
        <v>79</v>
      </c>
      <c r="E130" s="225" t="s">
        <v>141</v>
      </c>
      <c r="F130" s="225" t="s">
        <v>142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SUM(P131:P132)</f>
        <v>0</v>
      </c>
      <c r="Q130" s="219"/>
      <c r="R130" s="220">
        <f>SUM(R131:R132)</f>
        <v>0</v>
      </c>
      <c r="S130" s="219"/>
      <c r="T130" s="22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21</v>
      </c>
      <c r="AT130" s="223" t="s">
        <v>79</v>
      </c>
      <c r="AU130" s="223" t="s">
        <v>21</v>
      </c>
      <c r="AY130" s="222" t="s">
        <v>131</v>
      </c>
      <c r="BK130" s="224">
        <f>SUM(BK131:BK132)</f>
        <v>0</v>
      </c>
    </row>
    <row r="131" spans="1:65" s="2" customFormat="1" ht="24.15" customHeight="1">
      <c r="A131" s="38"/>
      <c r="B131" s="39"/>
      <c r="C131" s="227" t="s">
        <v>143</v>
      </c>
      <c r="D131" s="227" t="s">
        <v>133</v>
      </c>
      <c r="E131" s="228" t="s">
        <v>144</v>
      </c>
      <c r="F131" s="229" t="s">
        <v>145</v>
      </c>
      <c r="G131" s="230" t="s">
        <v>146</v>
      </c>
      <c r="H131" s="231">
        <v>0.047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45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137</v>
      </c>
      <c r="AT131" s="239" t="s">
        <v>133</v>
      </c>
      <c r="AU131" s="239" t="s">
        <v>87</v>
      </c>
      <c r="AY131" s="17" t="s">
        <v>131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21</v>
      </c>
      <c r="BK131" s="240">
        <f>ROUND(I131*H131,2)</f>
        <v>0</v>
      </c>
      <c r="BL131" s="17" t="s">
        <v>137</v>
      </c>
      <c r="BM131" s="239" t="s">
        <v>147</v>
      </c>
    </row>
    <row r="132" spans="1:47" s="2" customFormat="1" ht="12">
      <c r="A132" s="38"/>
      <c r="B132" s="39"/>
      <c r="C132" s="40"/>
      <c r="D132" s="241" t="s">
        <v>139</v>
      </c>
      <c r="E132" s="40"/>
      <c r="F132" s="242" t="s">
        <v>148</v>
      </c>
      <c r="G132" s="40"/>
      <c r="H132" s="40"/>
      <c r="I132" s="243"/>
      <c r="J132" s="40"/>
      <c r="K132" s="40"/>
      <c r="L132" s="44"/>
      <c r="M132" s="244"/>
      <c r="N132" s="24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139</v>
      </c>
      <c r="AU132" s="17" t="s">
        <v>87</v>
      </c>
    </row>
    <row r="133" spans="1:63" s="12" customFormat="1" ht="22.8" customHeight="1">
      <c r="A133" s="12"/>
      <c r="B133" s="211"/>
      <c r="C133" s="212"/>
      <c r="D133" s="213" t="s">
        <v>79</v>
      </c>
      <c r="E133" s="225" t="s">
        <v>149</v>
      </c>
      <c r="F133" s="225" t="s">
        <v>132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SUM(P134:P175)</f>
        <v>0</v>
      </c>
      <c r="Q133" s="219"/>
      <c r="R133" s="220">
        <f>SUM(R134:R175)</f>
        <v>0.04682</v>
      </c>
      <c r="S133" s="219"/>
      <c r="T133" s="221">
        <f>SUM(T134:T175)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21</v>
      </c>
      <c r="AT133" s="223" t="s">
        <v>79</v>
      </c>
      <c r="AU133" s="223" t="s">
        <v>21</v>
      </c>
      <c r="AY133" s="222" t="s">
        <v>131</v>
      </c>
      <c r="BK133" s="224">
        <f>SUM(BK134:BK175)</f>
        <v>0</v>
      </c>
    </row>
    <row r="134" spans="1:65" s="2" customFormat="1" ht="24.15" customHeight="1">
      <c r="A134" s="38"/>
      <c r="B134" s="39"/>
      <c r="C134" s="227" t="s">
        <v>150</v>
      </c>
      <c r="D134" s="227" t="s">
        <v>133</v>
      </c>
      <c r="E134" s="228" t="s">
        <v>151</v>
      </c>
      <c r="F134" s="229" t="s">
        <v>152</v>
      </c>
      <c r="G134" s="230" t="s">
        <v>153</v>
      </c>
      <c r="H134" s="231">
        <v>246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45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137</v>
      </c>
      <c r="AT134" s="239" t="s">
        <v>133</v>
      </c>
      <c r="AU134" s="239" t="s">
        <v>87</v>
      </c>
      <c r="AY134" s="17" t="s">
        <v>131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21</v>
      </c>
      <c r="BK134" s="240">
        <f>ROUND(I134*H134,2)</f>
        <v>0</v>
      </c>
      <c r="BL134" s="17" t="s">
        <v>137</v>
      </c>
      <c r="BM134" s="239" t="s">
        <v>154</v>
      </c>
    </row>
    <row r="135" spans="1:51" s="13" customFormat="1" ht="12">
      <c r="A135" s="13"/>
      <c r="B135" s="246"/>
      <c r="C135" s="247"/>
      <c r="D135" s="241" t="s">
        <v>155</v>
      </c>
      <c r="E135" s="248" t="s">
        <v>1</v>
      </c>
      <c r="F135" s="249" t="s">
        <v>156</v>
      </c>
      <c r="G135" s="247"/>
      <c r="H135" s="250">
        <v>246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6" t="s">
        <v>155</v>
      </c>
      <c r="AU135" s="256" t="s">
        <v>87</v>
      </c>
      <c r="AV135" s="13" t="s">
        <v>87</v>
      </c>
      <c r="AW135" s="13" t="s">
        <v>36</v>
      </c>
      <c r="AX135" s="13" t="s">
        <v>21</v>
      </c>
      <c r="AY135" s="256" t="s">
        <v>131</v>
      </c>
    </row>
    <row r="136" spans="1:65" s="2" customFormat="1" ht="16.5" customHeight="1">
      <c r="A136" s="38"/>
      <c r="B136" s="39"/>
      <c r="C136" s="227" t="s">
        <v>157</v>
      </c>
      <c r="D136" s="227" t="s">
        <v>133</v>
      </c>
      <c r="E136" s="228" t="s">
        <v>158</v>
      </c>
      <c r="F136" s="229" t="s">
        <v>159</v>
      </c>
      <c r="G136" s="230" t="s">
        <v>153</v>
      </c>
      <c r="H136" s="231">
        <v>82</v>
      </c>
      <c r="I136" s="232"/>
      <c r="J136" s="233">
        <f>ROUND(I136*H136,2)</f>
        <v>0</v>
      </c>
      <c r="K136" s="234"/>
      <c r="L136" s="44"/>
      <c r="M136" s="235" t="s">
        <v>1</v>
      </c>
      <c r="N136" s="236" t="s">
        <v>45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137</v>
      </c>
      <c r="AT136" s="239" t="s">
        <v>133</v>
      </c>
      <c r="AU136" s="239" t="s">
        <v>87</v>
      </c>
      <c r="AY136" s="17" t="s">
        <v>131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21</v>
      </c>
      <c r="BK136" s="240">
        <f>ROUND(I136*H136,2)</f>
        <v>0</v>
      </c>
      <c r="BL136" s="17" t="s">
        <v>137</v>
      </c>
      <c r="BM136" s="239" t="s">
        <v>160</v>
      </c>
    </row>
    <row r="137" spans="1:51" s="13" customFormat="1" ht="12">
      <c r="A137" s="13"/>
      <c r="B137" s="246"/>
      <c r="C137" s="247"/>
      <c r="D137" s="241" t="s">
        <v>155</v>
      </c>
      <c r="E137" s="248" t="s">
        <v>1</v>
      </c>
      <c r="F137" s="249" t="s">
        <v>161</v>
      </c>
      <c r="G137" s="247"/>
      <c r="H137" s="250">
        <v>82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6" t="s">
        <v>155</v>
      </c>
      <c r="AU137" s="256" t="s">
        <v>87</v>
      </c>
      <c r="AV137" s="13" t="s">
        <v>87</v>
      </c>
      <c r="AW137" s="13" t="s">
        <v>36</v>
      </c>
      <c r="AX137" s="13" t="s">
        <v>80</v>
      </c>
      <c r="AY137" s="256" t="s">
        <v>131</v>
      </c>
    </row>
    <row r="138" spans="1:51" s="14" customFormat="1" ht="12">
      <c r="A138" s="14"/>
      <c r="B138" s="257"/>
      <c r="C138" s="258"/>
      <c r="D138" s="241" t="s">
        <v>155</v>
      </c>
      <c r="E138" s="259" t="s">
        <v>1</v>
      </c>
      <c r="F138" s="260" t="s">
        <v>162</v>
      </c>
      <c r="G138" s="258"/>
      <c r="H138" s="261">
        <v>82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7" t="s">
        <v>155</v>
      </c>
      <c r="AU138" s="267" t="s">
        <v>87</v>
      </c>
      <c r="AV138" s="14" t="s">
        <v>137</v>
      </c>
      <c r="AW138" s="14" t="s">
        <v>36</v>
      </c>
      <c r="AX138" s="14" t="s">
        <v>21</v>
      </c>
      <c r="AY138" s="267" t="s">
        <v>131</v>
      </c>
    </row>
    <row r="139" spans="1:65" s="2" customFormat="1" ht="16.5" customHeight="1">
      <c r="A139" s="38"/>
      <c r="B139" s="39"/>
      <c r="C139" s="227" t="s">
        <v>163</v>
      </c>
      <c r="D139" s="227" t="s">
        <v>133</v>
      </c>
      <c r="E139" s="228" t="s">
        <v>164</v>
      </c>
      <c r="F139" s="229" t="s">
        <v>165</v>
      </c>
      <c r="G139" s="230" t="s">
        <v>166</v>
      </c>
      <c r="H139" s="231">
        <v>4.92</v>
      </c>
      <c r="I139" s="232"/>
      <c r="J139" s="233">
        <f>ROUND(I139*H139,2)</f>
        <v>0</v>
      </c>
      <c r="K139" s="234"/>
      <c r="L139" s="44"/>
      <c r="M139" s="235" t="s">
        <v>1</v>
      </c>
      <c r="N139" s="236" t="s">
        <v>45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137</v>
      </c>
      <c r="AT139" s="239" t="s">
        <v>133</v>
      </c>
      <c r="AU139" s="239" t="s">
        <v>87</v>
      </c>
      <c r="AY139" s="17" t="s">
        <v>131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7" t="s">
        <v>21</v>
      </c>
      <c r="BK139" s="240">
        <f>ROUND(I139*H139,2)</f>
        <v>0</v>
      </c>
      <c r="BL139" s="17" t="s">
        <v>137</v>
      </c>
      <c r="BM139" s="239" t="s">
        <v>167</v>
      </c>
    </row>
    <row r="140" spans="1:51" s="13" customFormat="1" ht="12">
      <c r="A140" s="13"/>
      <c r="B140" s="246"/>
      <c r="C140" s="247"/>
      <c r="D140" s="241" t="s">
        <v>155</v>
      </c>
      <c r="E140" s="248" t="s">
        <v>1</v>
      </c>
      <c r="F140" s="249" t="s">
        <v>168</v>
      </c>
      <c r="G140" s="247"/>
      <c r="H140" s="250">
        <v>4.92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6" t="s">
        <v>155</v>
      </c>
      <c r="AU140" s="256" t="s">
        <v>87</v>
      </c>
      <c r="AV140" s="13" t="s">
        <v>87</v>
      </c>
      <c r="AW140" s="13" t="s">
        <v>36</v>
      </c>
      <c r="AX140" s="13" t="s">
        <v>21</v>
      </c>
      <c r="AY140" s="256" t="s">
        <v>131</v>
      </c>
    </row>
    <row r="141" spans="1:65" s="2" customFormat="1" ht="24.15" customHeight="1">
      <c r="A141" s="38"/>
      <c r="B141" s="39"/>
      <c r="C141" s="227" t="s">
        <v>169</v>
      </c>
      <c r="D141" s="227" t="s">
        <v>133</v>
      </c>
      <c r="E141" s="228" t="s">
        <v>137</v>
      </c>
      <c r="F141" s="229" t="s">
        <v>170</v>
      </c>
      <c r="G141" s="230" t="s">
        <v>153</v>
      </c>
      <c r="H141" s="231">
        <v>82</v>
      </c>
      <c r="I141" s="232"/>
      <c r="J141" s="233">
        <f>ROUND(I141*H141,2)</f>
        <v>0</v>
      </c>
      <c r="K141" s="234"/>
      <c r="L141" s="44"/>
      <c r="M141" s="235" t="s">
        <v>1</v>
      </c>
      <c r="N141" s="236" t="s">
        <v>45</v>
      </c>
      <c r="O141" s="91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137</v>
      </c>
      <c r="AT141" s="239" t="s">
        <v>133</v>
      </c>
      <c r="AU141" s="239" t="s">
        <v>87</v>
      </c>
      <c r="AY141" s="17" t="s">
        <v>131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7" t="s">
        <v>21</v>
      </c>
      <c r="BK141" s="240">
        <f>ROUND(I141*H141,2)</f>
        <v>0</v>
      </c>
      <c r="BL141" s="17" t="s">
        <v>137</v>
      </c>
      <c r="BM141" s="239" t="s">
        <v>171</v>
      </c>
    </row>
    <row r="142" spans="1:65" s="2" customFormat="1" ht="16.5" customHeight="1">
      <c r="A142" s="38"/>
      <c r="B142" s="39"/>
      <c r="C142" s="227" t="s">
        <v>172</v>
      </c>
      <c r="D142" s="227" t="s">
        <v>133</v>
      </c>
      <c r="E142" s="228" t="s">
        <v>173</v>
      </c>
      <c r="F142" s="229" t="s">
        <v>174</v>
      </c>
      <c r="G142" s="230" t="s">
        <v>175</v>
      </c>
      <c r="H142" s="231">
        <v>23.206</v>
      </c>
      <c r="I142" s="232"/>
      <c r="J142" s="233">
        <f>ROUND(I142*H142,2)</f>
        <v>0</v>
      </c>
      <c r="K142" s="234"/>
      <c r="L142" s="44"/>
      <c r="M142" s="235" t="s">
        <v>1</v>
      </c>
      <c r="N142" s="236" t="s">
        <v>45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137</v>
      </c>
      <c r="AT142" s="239" t="s">
        <v>133</v>
      </c>
      <c r="AU142" s="239" t="s">
        <v>87</v>
      </c>
      <c r="AY142" s="17" t="s">
        <v>131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21</v>
      </c>
      <c r="BK142" s="240">
        <f>ROUND(I142*H142,2)</f>
        <v>0</v>
      </c>
      <c r="BL142" s="17" t="s">
        <v>137</v>
      </c>
      <c r="BM142" s="239" t="s">
        <v>176</v>
      </c>
    </row>
    <row r="143" spans="1:51" s="13" customFormat="1" ht="12">
      <c r="A143" s="13"/>
      <c r="B143" s="246"/>
      <c r="C143" s="247"/>
      <c r="D143" s="241" t="s">
        <v>155</v>
      </c>
      <c r="E143" s="248" t="s">
        <v>1</v>
      </c>
      <c r="F143" s="249" t="s">
        <v>177</v>
      </c>
      <c r="G143" s="247"/>
      <c r="H143" s="250">
        <v>23.206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155</v>
      </c>
      <c r="AU143" s="256" t="s">
        <v>87</v>
      </c>
      <c r="AV143" s="13" t="s">
        <v>87</v>
      </c>
      <c r="AW143" s="13" t="s">
        <v>36</v>
      </c>
      <c r="AX143" s="13" t="s">
        <v>21</v>
      </c>
      <c r="AY143" s="256" t="s">
        <v>131</v>
      </c>
    </row>
    <row r="144" spans="1:65" s="2" customFormat="1" ht="16.5" customHeight="1">
      <c r="A144" s="38"/>
      <c r="B144" s="39"/>
      <c r="C144" s="227" t="s">
        <v>178</v>
      </c>
      <c r="D144" s="227" t="s">
        <v>133</v>
      </c>
      <c r="E144" s="228" t="s">
        <v>7</v>
      </c>
      <c r="F144" s="229" t="s">
        <v>179</v>
      </c>
      <c r="G144" s="230" t="s">
        <v>166</v>
      </c>
      <c r="H144" s="231">
        <v>3.444</v>
      </c>
      <c r="I144" s="232"/>
      <c r="J144" s="233">
        <f>ROUND(I144*H144,2)</f>
        <v>0</v>
      </c>
      <c r="K144" s="234"/>
      <c r="L144" s="44"/>
      <c r="M144" s="235" t="s">
        <v>1</v>
      </c>
      <c r="N144" s="236" t="s">
        <v>45</v>
      </c>
      <c r="O144" s="91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137</v>
      </c>
      <c r="AT144" s="239" t="s">
        <v>133</v>
      </c>
      <c r="AU144" s="239" t="s">
        <v>87</v>
      </c>
      <c r="AY144" s="17" t="s">
        <v>131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7" t="s">
        <v>21</v>
      </c>
      <c r="BK144" s="240">
        <f>ROUND(I144*H144,2)</f>
        <v>0</v>
      </c>
      <c r="BL144" s="17" t="s">
        <v>137</v>
      </c>
      <c r="BM144" s="239" t="s">
        <v>180</v>
      </c>
    </row>
    <row r="145" spans="1:51" s="13" customFormat="1" ht="12">
      <c r="A145" s="13"/>
      <c r="B145" s="246"/>
      <c r="C145" s="247"/>
      <c r="D145" s="241" t="s">
        <v>155</v>
      </c>
      <c r="E145" s="248" t="s">
        <v>1</v>
      </c>
      <c r="F145" s="249" t="s">
        <v>181</v>
      </c>
      <c r="G145" s="247"/>
      <c r="H145" s="250">
        <v>3.444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6" t="s">
        <v>155</v>
      </c>
      <c r="AU145" s="256" t="s">
        <v>87</v>
      </c>
      <c r="AV145" s="13" t="s">
        <v>87</v>
      </c>
      <c r="AW145" s="13" t="s">
        <v>36</v>
      </c>
      <c r="AX145" s="13" t="s">
        <v>21</v>
      </c>
      <c r="AY145" s="256" t="s">
        <v>131</v>
      </c>
    </row>
    <row r="146" spans="1:65" s="2" customFormat="1" ht="21.75" customHeight="1">
      <c r="A146" s="38"/>
      <c r="B146" s="39"/>
      <c r="C146" s="227" t="s">
        <v>182</v>
      </c>
      <c r="D146" s="227" t="s">
        <v>133</v>
      </c>
      <c r="E146" s="228" t="s">
        <v>183</v>
      </c>
      <c r="F146" s="229" t="s">
        <v>184</v>
      </c>
      <c r="G146" s="230" t="s">
        <v>153</v>
      </c>
      <c r="H146" s="231">
        <v>82</v>
      </c>
      <c r="I146" s="232"/>
      <c r="J146" s="233">
        <f>ROUND(I146*H146,2)</f>
        <v>0</v>
      </c>
      <c r="K146" s="234"/>
      <c r="L146" s="44"/>
      <c r="M146" s="235" t="s">
        <v>1</v>
      </c>
      <c r="N146" s="236" t="s">
        <v>45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137</v>
      </c>
      <c r="AT146" s="239" t="s">
        <v>133</v>
      </c>
      <c r="AU146" s="239" t="s">
        <v>87</v>
      </c>
      <c r="AY146" s="17" t="s">
        <v>131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7" t="s">
        <v>21</v>
      </c>
      <c r="BK146" s="240">
        <f>ROUND(I146*H146,2)</f>
        <v>0</v>
      </c>
      <c r="BL146" s="17" t="s">
        <v>137</v>
      </c>
      <c r="BM146" s="239" t="s">
        <v>185</v>
      </c>
    </row>
    <row r="147" spans="1:65" s="2" customFormat="1" ht="16.5" customHeight="1">
      <c r="A147" s="38"/>
      <c r="B147" s="39"/>
      <c r="C147" s="227" t="s">
        <v>8</v>
      </c>
      <c r="D147" s="227" t="s">
        <v>133</v>
      </c>
      <c r="E147" s="228" t="s">
        <v>186</v>
      </c>
      <c r="F147" s="229" t="s">
        <v>187</v>
      </c>
      <c r="G147" s="230" t="s">
        <v>153</v>
      </c>
      <c r="H147" s="231">
        <v>492</v>
      </c>
      <c r="I147" s="232"/>
      <c r="J147" s="233">
        <f>ROUND(I147*H147,2)</f>
        <v>0</v>
      </c>
      <c r="K147" s="234"/>
      <c r="L147" s="44"/>
      <c r="M147" s="235" t="s">
        <v>1</v>
      </c>
      <c r="N147" s="236" t="s">
        <v>45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137</v>
      </c>
      <c r="AT147" s="239" t="s">
        <v>133</v>
      </c>
      <c r="AU147" s="239" t="s">
        <v>87</v>
      </c>
      <c r="AY147" s="17" t="s">
        <v>131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21</v>
      </c>
      <c r="BK147" s="240">
        <f>ROUND(I147*H147,2)</f>
        <v>0</v>
      </c>
      <c r="BL147" s="17" t="s">
        <v>137</v>
      </c>
      <c r="BM147" s="239" t="s">
        <v>188</v>
      </c>
    </row>
    <row r="148" spans="1:51" s="13" customFormat="1" ht="12">
      <c r="A148" s="13"/>
      <c r="B148" s="246"/>
      <c r="C148" s="247"/>
      <c r="D148" s="241" t="s">
        <v>155</v>
      </c>
      <c r="E148" s="248" t="s">
        <v>1</v>
      </c>
      <c r="F148" s="249" t="s">
        <v>189</v>
      </c>
      <c r="G148" s="247"/>
      <c r="H148" s="250">
        <v>492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155</v>
      </c>
      <c r="AU148" s="256" t="s">
        <v>87</v>
      </c>
      <c r="AV148" s="13" t="s">
        <v>87</v>
      </c>
      <c r="AW148" s="13" t="s">
        <v>36</v>
      </c>
      <c r="AX148" s="13" t="s">
        <v>80</v>
      </c>
      <c r="AY148" s="256" t="s">
        <v>131</v>
      </c>
    </row>
    <row r="149" spans="1:51" s="14" customFormat="1" ht="12">
      <c r="A149" s="14"/>
      <c r="B149" s="257"/>
      <c r="C149" s="258"/>
      <c r="D149" s="241" t="s">
        <v>155</v>
      </c>
      <c r="E149" s="259" t="s">
        <v>1</v>
      </c>
      <c r="F149" s="260" t="s">
        <v>162</v>
      </c>
      <c r="G149" s="258"/>
      <c r="H149" s="261">
        <v>492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7" t="s">
        <v>155</v>
      </c>
      <c r="AU149" s="267" t="s">
        <v>87</v>
      </c>
      <c r="AV149" s="14" t="s">
        <v>137</v>
      </c>
      <c r="AW149" s="14" t="s">
        <v>36</v>
      </c>
      <c r="AX149" s="14" t="s">
        <v>21</v>
      </c>
      <c r="AY149" s="267" t="s">
        <v>131</v>
      </c>
    </row>
    <row r="150" spans="1:65" s="2" customFormat="1" ht="21.75" customHeight="1">
      <c r="A150" s="38"/>
      <c r="B150" s="39"/>
      <c r="C150" s="227" t="s">
        <v>190</v>
      </c>
      <c r="D150" s="227" t="s">
        <v>133</v>
      </c>
      <c r="E150" s="228" t="s">
        <v>191</v>
      </c>
      <c r="F150" s="229" t="s">
        <v>192</v>
      </c>
      <c r="G150" s="230" t="s">
        <v>153</v>
      </c>
      <c r="H150" s="231">
        <v>246</v>
      </c>
      <c r="I150" s="232"/>
      <c r="J150" s="233">
        <f>ROUND(I150*H150,2)</f>
        <v>0</v>
      </c>
      <c r="K150" s="234"/>
      <c r="L150" s="44"/>
      <c r="M150" s="235" t="s">
        <v>1</v>
      </c>
      <c r="N150" s="236" t="s">
        <v>45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137</v>
      </c>
      <c r="AT150" s="239" t="s">
        <v>133</v>
      </c>
      <c r="AU150" s="239" t="s">
        <v>87</v>
      </c>
      <c r="AY150" s="17" t="s">
        <v>131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21</v>
      </c>
      <c r="BK150" s="240">
        <f>ROUND(I150*H150,2)</f>
        <v>0</v>
      </c>
      <c r="BL150" s="17" t="s">
        <v>137</v>
      </c>
      <c r="BM150" s="239" t="s">
        <v>193</v>
      </c>
    </row>
    <row r="151" spans="1:51" s="13" customFormat="1" ht="12">
      <c r="A151" s="13"/>
      <c r="B151" s="246"/>
      <c r="C151" s="247"/>
      <c r="D151" s="241" t="s">
        <v>155</v>
      </c>
      <c r="E151" s="248" t="s">
        <v>1</v>
      </c>
      <c r="F151" s="249" t="s">
        <v>194</v>
      </c>
      <c r="G151" s="247"/>
      <c r="H151" s="250">
        <v>246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155</v>
      </c>
      <c r="AU151" s="256" t="s">
        <v>87</v>
      </c>
      <c r="AV151" s="13" t="s">
        <v>87</v>
      </c>
      <c r="AW151" s="13" t="s">
        <v>36</v>
      </c>
      <c r="AX151" s="13" t="s">
        <v>80</v>
      </c>
      <c r="AY151" s="256" t="s">
        <v>131</v>
      </c>
    </row>
    <row r="152" spans="1:51" s="14" customFormat="1" ht="12">
      <c r="A152" s="14"/>
      <c r="B152" s="257"/>
      <c r="C152" s="258"/>
      <c r="D152" s="241" t="s">
        <v>155</v>
      </c>
      <c r="E152" s="259" t="s">
        <v>1</v>
      </c>
      <c r="F152" s="260" t="s">
        <v>162</v>
      </c>
      <c r="G152" s="258"/>
      <c r="H152" s="261">
        <v>246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7" t="s">
        <v>155</v>
      </c>
      <c r="AU152" s="267" t="s">
        <v>87</v>
      </c>
      <c r="AV152" s="14" t="s">
        <v>137</v>
      </c>
      <c r="AW152" s="14" t="s">
        <v>36</v>
      </c>
      <c r="AX152" s="14" t="s">
        <v>21</v>
      </c>
      <c r="AY152" s="267" t="s">
        <v>131</v>
      </c>
    </row>
    <row r="153" spans="1:65" s="2" customFormat="1" ht="21.75" customHeight="1">
      <c r="A153" s="38"/>
      <c r="B153" s="39"/>
      <c r="C153" s="227" t="s">
        <v>195</v>
      </c>
      <c r="D153" s="227" t="s">
        <v>133</v>
      </c>
      <c r="E153" s="228" t="s">
        <v>196</v>
      </c>
      <c r="F153" s="229" t="s">
        <v>197</v>
      </c>
      <c r="G153" s="230" t="s">
        <v>153</v>
      </c>
      <c r="H153" s="231">
        <v>246</v>
      </c>
      <c r="I153" s="232"/>
      <c r="J153" s="233">
        <f>ROUND(I153*H153,2)</f>
        <v>0</v>
      </c>
      <c r="K153" s="234"/>
      <c r="L153" s="44"/>
      <c r="M153" s="235" t="s">
        <v>1</v>
      </c>
      <c r="N153" s="236" t="s">
        <v>45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137</v>
      </c>
      <c r="AT153" s="239" t="s">
        <v>133</v>
      </c>
      <c r="AU153" s="239" t="s">
        <v>87</v>
      </c>
      <c r="AY153" s="17" t="s">
        <v>131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7" t="s">
        <v>21</v>
      </c>
      <c r="BK153" s="240">
        <f>ROUND(I153*H153,2)</f>
        <v>0</v>
      </c>
      <c r="BL153" s="17" t="s">
        <v>137</v>
      </c>
      <c r="BM153" s="239" t="s">
        <v>198</v>
      </c>
    </row>
    <row r="154" spans="1:47" s="2" customFormat="1" ht="12">
      <c r="A154" s="38"/>
      <c r="B154" s="39"/>
      <c r="C154" s="40"/>
      <c r="D154" s="241" t="s">
        <v>139</v>
      </c>
      <c r="E154" s="40"/>
      <c r="F154" s="242" t="s">
        <v>197</v>
      </c>
      <c r="G154" s="40"/>
      <c r="H154" s="40"/>
      <c r="I154" s="243"/>
      <c r="J154" s="40"/>
      <c r="K154" s="40"/>
      <c r="L154" s="44"/>
      <c r="M154" s="244"/>
      <c r="N154" s="24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139</v>
      </c>
      <c r="AU154" s="17" t="s">
        <v>87</v>
      </c>
    </row>
    <row r="155" spans="1:51" s="13" customFormat="1" ht="12">
      <c r="A155" s="13"/>
      <c r="B155" s="246"/>
      <c r="C155" s="247"/>
      <c r="D155" s="241" t="s">
        <v>155</v>
      </c>
      <c r="E155" s="248" t="s">
        <v>1</v>
      </c>
      <c r="F155" s="249" t="s">
        <v>194</v>
      </c>
      <c r="G155" s="247"/>
      <c r="H155" s="250">
        <v>246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6" t="s">
        <v>155</v>
      </c>
      <c r="AU155" s="256" t="s">
        <v>87</v>
      </c>
      <c r="AV155" s="13" t="s">
        <v>87</v>
      </c>
      <c r="AW155" s="13" t="s">
        <v>36</v>
      </c>
      <c r="AX155" s="13" t="s">
        <v>80</v>
      </c>
      <c r="AY155" s="256" t="s">
        <v>131</v>
      </c>
    </row>
    <row r="156" spans="1:51" s="14" customFormat="1" ht="12">
      <c r="A156" s="14"/>
      <c r="B156" s="257"/>
      <c r="C156" s="258"/>
      <c r="D156" s="241" t="s">
        <v>155</v>
      </c>
      <c r="E156" s="259" t="s">
        <v>1</v>
      </c>
      <c r="F156" s="260" t="s">
        <v>162</v>
      </c>
      <c r="G156" s="258"/>
      <c r="H156" s="261">
        <v>246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7" t="s">
        <v>155</v>
      </c>
      <c r="AU156" s="267" t="s">
        <v>87</v>
      </c>
      <c r="AV156" s="14" t="s">
        <v>137</v>
      </c>
      <c r="AW156" s="14" t="s">
        <v>36</v>
      </c>
      <c r="AX156" s="14" t="s">
        <v>21</v>
      </c>
      <c r="AY156" s="267" t="s">
        <v>131</v>
      </c>
    </row>
    <row r="157" spans="1:65" s="2" customFormat="1" ht="16.5" customHeight="1">
      <c r="A157" s="38"/>
      <c r="B157" s="39"/>
      <c r="C157" s="227" t="s">
        <v>173</v>
      </c>
      <c r="D157" s="227" t="s">
        <v>133</v>
      </c>
      <c r="E157" s="228" t="s">
        <v>199</v>
      </c>
      <c r="F157" s="229" t="s">
        <v>200</v>
      </c>
      <c r="G157" s="230" t="s">
        <v>201</v>
      </c>
      <c r="H157" s="231">
        <v>164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45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137</v>
      </c>
      <c r="AT157" s="239" t="s">
        <v>133</v>
      </c>
      <c r="AU157" s="239" t="s">
        <v>87</v>
      </c>
      <c r="AY157" s="17" t="s">
        <v>131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21</v>
      </c>
      <c r="BK157" s="240">
        <f>ROUND(I157*H157,2)</f>
        <v>0</v>
      </c>
      <c r="BL157" s="17" t="s">
        <v>137</v>
      </c>
      <c r="BM157" s="239" t="s">
        <v>202</v>
      </c>
    </row>
    <row r="158" spans="1:51" s="13" customFormat="1" ht="12">
      <c r="A158" s="13"/>
      <c r="B158" s="246"/>
      <c r="C158" s="247"/>
      <c r="D158" s="241" t="s">
        <v>155</v>
      </c>
      <c r="E158" s="248" t="s">
        <v>1</v>
      </c>
      <c r="F158" s="249" t="s">
        <v>203</v>
      </c>
      <c r="G158" s="247"/>
      <c r="H158" s="250">
        <v>164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155</v>
      </c>
      <c r="AU158" s="256" t="s">
        <v>87</v>
      </c>
      <c r="AV158" s="13" t="s">
        <v>87</v>
      </c>
      <c r="AW158" s="13" t="s">
        <v>36</v>
      </c>
      <c r="AX158" s="13" t="s">
        <v>80</v>
      </c>
      <c r="AY158" s="256" t="s">
        <v>131</v>
      </c>
    </row>
    <row r="159" spans="1:51" s="14" customFormat="1" ht="12">
      <c r="A159" s="14"/>
      <c r="B159" s="257"/>
      <c r="C159" s="258"/>
      <c r="D159" s="241" t="s">
        <v>155</v>
      </c>
      <c r="E159" s="259" t="s">
        <v>1</v>
      </c>
      <c r="F159" s="260" t="s">
        <v>162</v>
      </c>
      <c r="G159" s="258"/>
      <c r="H159" s="261">
        <v>164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7" t="s">
        <v>155</v>
      </c>
      <c r="AU159" s="267" t="s">
        <v>87</v>
      </c>
      <c r="AV159" s="14" t="s">
        <v>137</v>
      </c>
      <c r="AW159" s="14" t="s">
        <v>36</v>
      </c>
      <c r="AX159" s="14" t="s">
        <v>21</v>
      </c>
      <c r="AY159" s="267" t="s">
        <v>131</v>
      </c>
    </row>
    <row r="160" spans="1:65" s="2" customFormat="1" ht="16.5" customHeight="1">
      <c r="A160" s="38"/>
      <c r="B160" s="39"/>
      <c r="C160" s="227" t="s">
        <v>7</v>
      </c>
      <c r="D160" s="227" t="s">
        <v>133</v>
      </c>
      <c r="E160" s="228" t="s">
        <v>204</v>
      </c>
      <c r="F160" s="229" t="s">
        <v>205</v>
      </c>
      <c r="G160" s="230" t="s">
        <v>201</v>
      </c>
      <c r="H160" s="231">
        <v>172.2</v>
      </c>
      <c r="I160" s="232"/>
      <c r="J160" s="233">
        <f>ROUND(I160*H160,2)</f>
        <v>0</v>
      </c>
      <c r="K160" s="234"/>
      <c r="L160" s="44"/>
      <c r="M160" s="235" t="s">
        <v>1</v>
      </c>
      <c r="N160" s="236" t="s">
        <v>45</v>
      </c>
      <c r="O160" s="91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137</v>
      </c>
      <c r="AT160" s="239" t="s">
        <v>133</v>
      </c>
      <c r="AU160" s="239" t="s">
        <v>87</v>
      </c>
      <c r="AY160" s="17" t="s">
        <v>131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7" t="s">
        <v>21</v>
      </c>
      <c r="BK160" s="240">
        <f>ROUND(I160*H160,2)</f>
        <v>0</v>
      </c>
      <c r="BL160" s="17" t="s">
        <v>137</v>
      </c>
      <c r="BM160" s="239" t="s">
        <v>206</v>
      </c>
    </row>
    <row r="161" spans="1:47" s="2" customFormat="1" ht="12">
      <c r="A161" s="38"/>
      <c r="B161" s="39"/>
      <c r="C161" s="40"/>
      <c r="D161" s="241" t="s">
        <v>139</v>
      </c>
      <c r="E161" s="40"/>
      <c r="F161" s="242" t="s">
        <v>207</v>
      </c>
      <c r="G161" s="40"/>
      <c r="H161" s="40"/>
      <c r="I161" s="243"/>
      <c r="J161" s="40"/>
      <c r="K161" s="40"/>
      <c r="L161" s="44"/>
      <c r="M161" s="244"/>
      <c r="N161" s="24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139</v>
      </c>
      <c r="AU161" s="17" t="s">
        <v>87</v>
      </c>
    </row>
    <row r="162" spans="1:51" s="13" customFormat="1" ht="12">
      <c r="A162" s="13"/>
      <c r="B162" s="246"/>
      <c r="C162" s="247"/>
      <c r="D162" s="241" t="s">
        <v>155</v>
      </c>
      <c r="E162" s="248" t="s">
        <v>1</v>
      </c>
      <c r="F162" s="249" t="s">
        <v>208</v>
      </c>
      <c r="G162" s="247"/>
      <c r="H162" s="250">
        <v>172.2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155</v>
      </c>
      <c r="AU162" s="256" t="s">
        <v>87</v>
      </c>
      <c r="AV162" s="13" t="s">
        <v>87</v>
      </c>
      <c r="AW162" s="13" t="s">
        <v>36</v>
      </c>
      <c r="AX162" s="13" t="s">
        <v>80</v>
      </c>
      <c r="AY162" s="256" t="s">
        <v>131</v>
      </c>
    </row>
    <row r="163" spans="1:51" s="14" customFormat="1" ht="12">
      <c r="A163" s="14"/>
      <c r="B163" s="257"/>
      <c r="C163" s="258"/>
      <c r="D163" s="241" t="s">
        <v>155</v>
      </c>
      <c r="E163" s="259" t="s">
        <v>1</v>
      </c>
      <c r="F163" s="260" t="s">
        <v>162</v>
      </c>
      <c r="G163" s="258"/>
      <c r="H163" s="261">
        <v>172.2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7" t="s">
        <v>155</v>
      </c>
      <c r="AU163" s="267" t="s">
        <v>87</v>
      </c>
      <c r="AV163" s="14" t="s">
        <v>137</v>
      </c>
      <c r="AW163" s="14" t="s">
        <v>36</v>
      </c>
      <c r="AX163" s="14" t="s">
        <v>21</v>
      </c>
      <c r="AY163" s="267" t="s">
        <v>131</v>
      </c>
    </row>
    <row r="164" spans="1:65" s="2" customFormat="1" ht="16.5" customHeight="1">
      <c r="A164" s="38"/>
      <c r="B164" s="39"/>
      <c r="C164" s="227" t="s">
        <v>151</v>
      </c>
      <c r="D164" s="227" t="s">
        <v>133</v>
      </c>
      <c r="E164" s="228" t="s">
        <v>209</v>
      </c>
      <c r="F164" s="229" t="s">
        <v>210</v>
      </c>
      <c r="G164" s="230" t="s">
        <v>153</v>
      </c>
      <c r="H164" s="231">
        <v>82</v>
      </c>
      <c r="I164" s="232"/>
      <c r="J164" s="233">
        <f>ROUND(I164*H164,2)</f>
        <v>0</v>
      </c>
      <c r="K164" s="234"/>
      <c r="L164" s="44"/>
      <c r="M164" s="235" t="s">
        <v>1</v>
      </c>
      <c r="N164" s="236" t="s">
        <v>45</v>
      </c>
      <c r="O164" s="91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137</v>
      </c>
      <c r="AT164" s="239" t="s">
        <v>133</v>
      </c>
      <c r="AU164" s="239" t="s">
        <v>87</v>
      </c>
      <c r="AY164" s="17" t="s">
        <v>131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7" t="s">
        <v>21</v>
      </c>
      <c r="BK164" s="240">
        <f>ROUND(I164*H164,2)</f>
        <v>0</v>
      </c>
      <c r="BL164" s="17" t="s">
        <v>137</v>
      </c>
      <c r="BM164" s="239" t="s">
        <v>211</v>
      </c>
    </row>
    <row r="165" spans="1:65" s="2" customFormat="1" ht="16.5" customHeight="1">
      <c r="A165" s="38"/>
      <c r="B165" s="39"/>
      <c r="C165" s="268" t="s">
        <v>183</v>
      </c>
      <c r="D165" s="268" t="s">
        <v>212</v>
      </c>
      <c r="E165" s="269" t="s">
        <v>213</v>
      </c>
      <c r="F165" s="270" t="s">
        <v>214</v>
      </c>
      <c r="G165" s="271" t="s">
        <v>215</v>
      </c>
      <c r="H165" s="272">
        <v>8.2</v>
      </c>
      <c r="I165" s="273"/>
      <c r="J165" s="274">
        <f>ROUND(I165*H165,2)</f>
        <v>0</v>
      </c>
      <c r="K165" s="275"/>
      <c r="L165" s="276"/>
      <c r="M165" s="277" t="s">
        <v>1</v>
      </c>
      <c r="N165" s="278" t="s">
        <v>45</v>
      </c>
      <c r="O165" s="91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169</v>
      </c>
      <c r="AT165" s="239" t="s">
        <v>212</v>
      </c>
      <c r="AU165" s="239" t="s">
        <v>87</v>
      </c>
      <c r="AY165" s="17" t="s">
        <v>131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7" t="s">
        <v>21</v>
      </c>
      <c r="BK165" s="240">
        <f>ROUND(I165*H165,2)</f>
        <v>0</v>
      </c>
      <c r="BL165" s="17" t="s">
        <v>137</v>
      </c>
      <c r="BM165" s="239" t="s">
        <v>216</v>
      </c>
    </row>
    <row r="166" spans="1:47" s="2" customFormat="1" ht="12">
      <c r="A166" s="38"/>
      <c r="B166" s="39"/>
      <c r="C166" s="40"/>
      <c r="D166" s="241" t="s">
        <v>139</v>
      </c>
      <c r="E166" s="40"/>
      <c r="F166" s="242" t="s">
        <v>217</v>
      </c>
      <c r="G166" s="40"/>
      <c r="H166" s="40"/>
      <c r="I166" s="243"/>
      <c r="J166" s="40"/>
      <c r="K166" s="40"/>
      <c r="L166" s="44"/>
      <c r="M166" s="244"/>
      <c r="N166" s="24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139</v>
      </c>
      <c r="AU166" s="17" t="s">
        <v>87</v>
      </c>
    </row>
    <row r="167" spans="1:51" s="13" customFormat="1" ht="12">
      <c r="A167" s="13"/>
      <c r="B167" s="246"/>
      <c r="C167" s="247"/>
      <c r="D167" s="241" t="s">
        <v>155</v>
      </c>
      <c r="E167" s="248" t="s">
        <v>1</v>
      </c>
      <c r="F167" s="249" t="s">
        <v>218</v>
      </c>
      <c r="G167" s="247"/>
      <c r="H167" s="250">
        <v>8.2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155</v>
      </c>
      <c r="AU167" s="256" t="s">
        <v>87</v>
      </c>
      <c r="AV167" s="13" t="s">
        <v>87</v>
      </c>
      <c r="AW167" s="13" t="s">
        <v>36</v>
      </c>
      <c r="AX167" s="13" t="s">
        <v>21</v>
      </c>
      <c r="AY167" s="256" t="s">
        <v>131</v>
      </c>
    </row>
    <row r="168" spans="1:65" s="2" customFormat="1" ht="16.5" customHeight="1">
      <c r="A168" s="38"/>
      <c r="B168" s="39"/>
      <c r="C168" s="268" t="s">
        <v>219</v>
      </c>
      <c r="D168" s="268" t="s">
        <v>212</v>
      </c>
      <c r="E168" s="269" t="s">
        <v>220</v>
      </c>
      <c r="F168" s="270" t="s">
        <v>221</v>
      </c>
      <c r="G168" s="271" t="s">
        <v>215</v>
      </c>
      <c r="H168" s="272">
        <v>46.82</v>
      </c>
      <c r="I168" s="273"/>
      <c r="J168" s="274">
        <f>ROUND(I168*H168,2)</f>
        <v>0</v>
      </c>
      <c r="K168" s="275"/>
      <c r="L168" s="276"/>
      <c r="M168" s="277" t="s">
        <v>1</v>
      </c>
      <c r="N168" s="278" t="s">
        <v>45</v>
      </c>
      <c r="O168" s="91"/>
      <c r="P168" s="237">
        <f>O168*H168</f>
        <v>0</v>
      </c>
      <c r="Q168" s="237">
        <v>0.001</v>
      </c>
      <c r="R168" s="237">
        <f>Q168*H168</f>
        <v>0.04682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169</v>
      </c>
      <c r="AT168" s="239" t="s">
        <v>212</v>
      </c>
      <c r="AU168" s="239" t="s">
        <v>87</v>
      </c>
      <c r="AY168" s="17" t="s">
        <v>131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7" t="s">
        <v>21</v>
      </c>
      <c r="BK168" s="240">
        <f>ROUND(I168*H168,2)</f>
        <v>0</v>
      </c>
      <c r="BL168" s="17" t="s">
        <v>137</v>
      </c>
      <c r="BM168" s="239" t="s">
        <v>222</v>
      </c>
    </row>
    <row r="169" spans="1:47" s="2" customFormat="1" ht="12">
      <c r="A169" s="38"/>
      <c r="B169" s="39"/>
      <c r="C169" s="40"/>
      <c r="D169" s="241" t="s">
        <v>139</v>
      </c>
      <c r="E169" s="40"/>
      <c r="F169" s="242" t="s">
        <v>223</v>
      </c>
      <c r="G169" s="40"/>
      <c r="H169" s="40"/>
      <c r="I169" s="243"/>
      <c r="J169" s="40"/>
      <c r="K169" s="40"/>
      <c r="L169" s="44"/>
      <c r="M169" s="244"/>
      <c r="N169" s="24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139</v>
      </c>
      <c r="AU169" s="17" t="s">
        <v>87</v>
      </c>
    </row>
    <row r="170" spans="1:51" s="13" customFormat="1" ht="12">
      <c r="A170" s="13"/>
      <c r="B170" s="246"/>
      <c r="C170" s="247"/>
      <c r="D170" s="241" t="s">
        <v>155</v>
      </c>
      <c r="E170" s="248" t="s">
        <v>1</v>
      </c>
      <c r="F170" s="249" t="s">
        <v>224</v>
      </c>
      <c r="G170" s="247"/>
      <c r="H170" s="250">
        <v>46.82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6" t="s">
        <v>155</v>
      </c>
      <c r="AU170" s="256" t="s">
        <v>87</v>
      </c>
      <c r="AV170" s="13" t="s">
        <v>87</v>
      </c>
      <c r="AW170" s="13" t="s">
        <v>36</v>
      </c>
      <c r="AX170" s="13" t="s">
        <v>21</v>
      </c>
      <c r="AY170" s="256" t="s">
        <v>131</v>
      </c>
    </row>
    <row r="171" spans="1:65" s="2" customFormat="1" ht="16.5" customHeight="1">
      <c r="A171" s="38"/>
      <c r="B171" s="39"/>
      <c r="C171" s="268" t="s">
        <v>225</v>
      </c>
      <c r="D171" s="268" t="s">
        <v>212</v>
      </c>
      <c r="E171" s="269" t="s">
        <v>226</v>
      </c>
      <c r="F171" s="270" t="s">
        <v>227</v>
      </c>
      <c r="G171" s="271" t="s">
        <v>215</v>
      </c>
      <c r="H171" s="272">
        <v>3.28</v>
      </c>
      <c r="I171" s="273"/>
      <c r="J171" s="274">
        <f>ROUND(I171*H171,2)</f>
        <v>0</v>
      </c>
      <c r="K171" s="275"/>
      <c r="L171" s="276"/>
      <c r="M171" s="277" t="s">
        <v>1</v>
      </c>
      <c r="N171" s="278" t="s">
        <v>45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169</v>
      </c>
      <c r="AT171" s="239" t="s">
        <v>212</v>
      </c>
      <c r="AU171" s="239" t="s">
        <v>87</v>
      </c>
      <c r="AY171" s="17" t="s">
        <v>131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7" t="s">
        <v>21</v>
      </c>
      <c r="BK171" s="240">
        <f>ROUND(I171*H171,2)</f>
        <v>0</v>
      </c>
      <c r="BL171" s="17" t="s">
        <v>137</v>
      </c>
      <c r="BM171" s="239" t="s">
        <v>228</v>
      </c>
    </row>
    <row r="172" spans="1:47" s="2" customFormat="1" ht="12">
      <c r="A172" s="38"/>
      <c r="B172" s="39"/>
      <c r="C172" s="40"/>
      <c r="D172" s="241" t="s">
        <v>139</v>
      </c>
      <c r="E172" s="40"/>
      <c r="F172" s="242" t="s">
        <v>217</v>
      </c>
      <c r="G172" s="40"/>
      <c r="H172" s="40"/>
      <c r="I172" s="243"/>
      <c r="J172" s="40"/>
      <c r="K172" s="40"/>
      <c r="L172" s="44"/>
      <c r="M172" s="244"/>
      <c r="N172" s="24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139</v>
      </c>
      <c r="AU172" s="17" t="s">
        <v>87</v>
      </c>
    </row>
    <row r="173" spans="1:51" s="13" customFormat="1" ht="12">
      <c r="A173" s="13"/>
      <c r="B173" s="246"/>
      <c r="C173" s="247"/>
      <c r="D173" s="241" t="s">
        <v>155</v>
      </c>
      <c r="E173" s="248" t="s">
        <v>1</v>
      </c>
      <c r="F173" s="249" t="s">
        <v>229</v>
      </c>
      <c r="G173" s="247"/>
      <c r="H173" s="250">
        <v>3.28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155</v>
      </c>
      <c r="AU173" s="256" t="s">
        <v>87</v>
      </c>
      <c r="AV173" s="13" t="s">
        <v>87</v>
      </c>
      <c r="AW173" s="13" t="s">
        <v>36</v>
      </c>
      <c r="AX173" s="13" t="s">
        <v>21</v>
      </c>
      <c r="AY173" s="256" t="s">
        <v>131</v>
      </c>
    </row>
    <row r="174" spans="1:65" s="2" customFormat="1" ht="21.75" customHeight="1">
      <c r="A174" s="38"/>
      <c r="B174" s="39"/>
      <c r="C174" s="227" t="s">
        <v>230</v>
      </c>
      <c r="D174" s="227" t="s">
        <v>133</v>
      </c>
      <c r="E174" s="228" t="s">
        <v>231</v>
      </c>
      <c r="F174" s="229" t="s">
        <v>232</v>
      </c>
      <c r="G174" s="230" t="s">
        <v>175</v>
      </c>
      <c r="H174" s="231">
        <v>2341</v>
      </c>
      <c r="I174" s="232"/>
      <c r="J174" s="233">
        <f>ROUND(I174*H174,2)</f>
        <v>0</v>
      </c>
      <c r="K174" s="234"/>
      <c r="L174" s="44"/>
      <c r="M174" s="235" t="s">
        <v>1</v>
      </c>
      <c r="N174" s="236" t="s">
        <v>45</v>
      </c>
      <c r="O174" s="91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137</v>
      </c>
      <c r="AT174" s="239" t="s">
        <v>133</v>
      </c>
      <c r="AU174" s="239" t="s">
        <v>87</v>
      </c>
      <c r="AY174" s="17" t="s">
        <v>131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7" t="s">
        <v>21</v>
      </c>
      <c r="BK174" s="240">
        <f>ROUND(I174*H174,2)</f>
        <v>0</v>
      </c>
      <c r="BL174" s="17" t="s">
        <v>137</v>
      </c>
      <c r="BM174" s="239" t="s">
        <v>233</v>
      </c>
    </row>
    <row r="175" spans="1:65" s="2" customFormat="1" ht="24.15" customHeight="1">
      <c r="A175" s="38"/>
      <c r="B175" s="39"/>
      <c r="C175" s="227" t="s">
        <v>191</v>
      </c>
      <c r="D175" s="227" t="s">
        <v>133</v>
      </c>
      <c r="E175" s="228" t="s">
        <v>234</v>
      </c>
      <c r="F175" s="229" t="s">
        <v>235</v>
      </c>
      <c r="G175" s="230" t="s">
        <v>175</v>
      </c>
      <c r="H175" s="231">
        <v>2341</v>
      </c>
      <c r="I175" s="232"/>
      <c r="J175" s="233">
        <f>ROUND(I175*H175,2)</f>
        <v>0</v>
      </c>
      <c r="K175" s="234"/>
      <c r="L175" s="44"/>
      <c r="M175" s="235" t="s">
        <v>1</v>
      </c>
      <c r="N175" s="236" t="s">
        <v>45</v>
      </c>
      <c r="O175" s="91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137</v>
      </c>
      <c r="AT175" s="239" t="s">
        <v>133</v>
      </c>
      <c r="AU175" s="239" t="s">
        <v>87</v>
      </c>
      <c r="AY175" s="17" t="s">
        <v>131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7" t="s">
        <v>21</v>
      </c>
      <c r="BK175" s="240">
        <f>ROUND(I175*H175,2)</f>
        <v>0</v>
      </c>
      <c r="BL175" s="17" t="s">
        <v>137</v>
      </c>
      <c r="BM175" s="239" t="s">
        <v>236</v>
      </c>
    </row>
    <row r="176" spans="1:63" s="12" customFormat="1" ht="25.9" customHeight="1">
      <c r="A176" s="12"/>
      <c r="B176" s="211"/>
      <c r="C176" s="212"/>
      <c r="D176" s="213" t="s">
        <v>79</v>
      </c>
      <c r="E176" s="214" t="s">
        <v>237</v>
      </c>
      <c r="F176" s="214" t="s">
        <v>238</v>
      </c>
      <c r="G176" s="212"/>
      <c r="H176" s="212"/>
      <c r="I176" s="215"/>
      <c r="J176" s="216">
        <f>BK176</f>
        <v>0</v>
      </c>
      <c r="K176" s="212"/>
      <c r="L176" s="217"/>
      <c r="M176" s="218"/>
      <c r="N176" s="219"/>
      <c r="O176" s="219"/>
      <c r="P176" s="220">
        <f>SUM(P177:P193)</f>
        <v>0</v>
      </c>
      <c r="Q176" s="219"/>
      <c r="R176" s="220">
        <f>SUM(R177:R193)</f>
        <v>0</v>
      </c>
      <c r="S176" s="219"/>
      <c r="T176" s="221">
        <f>SUM(T177:T193)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2" t="s">
        <v>239</v>
      </c>
      <c r="AT176" s="223" t="s">
        <v>79</v>
      </c>
      <c r="AU176" s="223" t="s">
        <v>80</v>
      </c>
      <c r="AY176" s="222" t="s">
        <v>131</v>
      </c>
      <c r="BK176" s="224">
        <f>SUM(BK177:BK193)</f>
        <v>0</v>
      </c>
    </row>
    <row r="177" spans="1:65" s="2" customFormat="1" ht="16.5" customHeight="1">
      <c r="A177" s="38"/>
      <c r="B177" s="39"/>
      <c r="C177" s="227" t="s">
        <v>240</v>
      </c>
      <c r="D177" s="227" t="s">
        <v>133</v>
      </c>
      <c r="E177" s="228" t="s">
        <v>163</v>
      </c>
      <c r="F177" s="229" t="s">
        <v>241</v>
      </c>
      <c r="G177" s="230" t="s">
        <v>242</v>
      </c>
      <c r="H177" s="231">
        <v>1</v>
      </c>
      <c r="I177" s="232"/>
      <c r="J177" s="233">
        <f>ROUND(I177*H177,2)</f>
        <v>0</v>
      </c>
      <c r="K177" s="234"/>
      <c r="L177" s="44"/>
      <c r="M177" s="235" t="s">
        <v>1</v>
      </c>
      <c r="N177" s="236" t="s">
        <v>45</v>
      </c>
      <c r="O177" s="91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9" t="s">
        <v>137</v>
      </c>
      <c r="AT177" s="239" t="s">
        <v>133</v>
      </c>
      <c r="AU177" s="239" t="s">
        <v>21</v>
      </c>
      <c r="AY177" s="17" t="s">
        <v>131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7" t="s">
        <v>21</v>
      </c>
      <c r="BK177" s="240">
        <f>ROUND(I177*H177,2)</f>
        <v>0</v>
      </c>
      <c r="BL177" s="17" t="s">
        <v>137</v>
      </c>
      <c r="BM177" s="239" t="s">
        <v>243</v>
      </c>
    </row>
    <row r="178" spans="1:65" s="2" customFormat="1" ht="21.75" customHeight="1">
      <c r="A178" s="38"/>
      <c r="B178" s="39"/>
      <c r="C178" s="268" t="s">
        <v>244</v>
      </c>
      <c r="D178" s="268" t="s">
        <v>212</v>
      </c>
      <c r="E178" s="269" t="s">
        <v>245</v>
      </c>
      <c r="F178" s="270" t="s">
        <v>246</v>
      </c>
      <c r="G178" s="271" t="s">
        <v>175</v>
      </c>
      <c r="H178" s="272">
        <v>1100</v>
      </c>
      <c r="I178" s="273"/>
      <c r="J178" s="274">
        <f>ROUND(I178*H178,2)</f>
        <v>0</v>
      </c>
      <c r="K178" s="275"/>
      <c r="L178" s="276"/>
      <c r="M178" s="277" t="s">
        <v>1</v>
      </c>
      <c r="N178" s="278" t="s">
        <v>45</v>
      </c>
      <c r="O178" s="91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169</v>
      </c>
      <c r="AT178" s="239" t="s">
        <v>212</v>
      </c>
      <c r="AU178" s="239" t="s">
        <v>21</v>
      </c>
      <c r="AY178" s="17" t="s">
        <v>131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7" t="s">
        <v>21</v>
      </c>
      <c r="BK178" s="240">
        <f>ROUND(I178*H178,2)</f>
        <v>0</v>
      </c>
      <c r="BL178" s="17" t="s">
        <v>137</v>
      </c>
      <c r="BM178" s="239" t="s">
        <v>247</v>
      </c>
    </row>
    <row r="179" spans="1:47" s="2" customFormat="1" ht="12">
      <c r="A179" s="38"/>
      <c r="B179" s="39"/>
      <c r="C179" s="40"/>
      <c r="D179" s="241" t="s">
        <v>139</v>
      </c>
      <c r="E179" s="40"/>
      <c r="F179" s="242" t="s">
        <v>246</v>
      </c>
      <c r="G179" s="40"/>
      <c r="H179" s="40"/>
      <c r="I179" s="243"/>
      <c r="J179" s="40"/>
      <c r="K179" s="40"/>
      <c r="L179" s="44"/>
      <c r="M179" s="244"/>
      <c r="N179" s="24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139</v>
      </c>
      <c r="AU179" s="17" t="s">
        <v>21</v>
      </c>
    </row>
    <row r="180" spans="1:51" s="13" customFormat="1" ht="12">
      <c r="A180" s="13"/>
      <c r="B180" s="246"/>
      <c r="C180" s="247"/>
      <c r="D180" s="241" t="s">
        <v>155</v>
      </c>
      <c r="E180" s="248" t="s">
        <v>1</v>
      </c>
      <c r="F180" s="249" t="s">
        <v>248</v>
      </c>
      <c r="G180" s="247"/>
      <c r="H180" s="250">
        <v>1100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155</v>
      </c>
      <c r="AU180" s="256" t="s">
        <v>21</v>
      </c>
      <c r="AV180" s="13" t="s">
        <v>87</v>
      </c>
      <c r="AW180" s="13" t="s">
        <v>36</v>
      </c>
      <c r="AX180" s="13" t="s">
        <v>80</v>
      </c>
      <c r="AY180" s="256" t="s">
        <v>131</v>
      </c>
    </row>
    <row r="181" spans="1:51" s="14" customFormat="1" ht="12">
      <c r="A181" s="14"/>
      <c r="B181" s="257"/>
      <c r="C181" s="258"/>
      <c r="D181" s="241" t="s">
        <v>155</v>
      </c>
      <c r="E181" s="259" t="s">
        <v>1</v>
      </c>
      <c r="F181" s="260" t="s">
        <v>162</v>
      </c>
      <c r="G181" s="258"/>
      <c r="H181" s="261">
        <v>1100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7" t="s">
        <v>155</v>
      </c>
      <c r="AU181" s="267" t="s">
        <v>21</v>
      </c>
      <c r="AV181" s="14" t="s">
        <v>137</v>
      </c>
      <c r="AW181" s="14" t="s">
        <v>36</v>
      </c>
      <c r="AX181" s="14" t="s">
        <v>21</v>
      </c>
      <c r="AY181" s="267" t="s">
        <v>131</v>
      </c>
    </row>
    <row r="182" spans="1:65" s="2" customFormat="1" ht="24.15" customHeight="1">
      <c r="A182" s="38"/>
      <c r="B182" s="39"/>
      <c r="C182" s="227" t="s">
        <v>249</v>
      </c>
      <c r="D182" s="227" t="s">
        <v>133</v>
      </c>
      <c r="E182" s="228" t="s">
        <v>250</v>
      </c>
      <c r="F182" s="229" t="s">
        <v>251</v>
      </c>
      <c r="G182" s="230" t="s">
        <v>252</v>
      </c>
      <c r="H182" s="231">
        <v>2.808</v>
      </c>
      <c r="I182" s="232"/>
      <c r="J182" s="233">
        <f>ROUND(I182*H182,2)</f>
        <v>0</v>
      </c>
      <c r="K182" s="234"/>
      <c r="L182" s="44"/>
      <c r="M182" s="235" t="s">
        <v>1</v>
      </c>
      <c r="N182" s="236" t="s">
        <v>45</v>
      </c>
      <c r="O182" s="91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137</v>
      </c>
      <c r="AT182" s="239" t="s">
        <v>133</v>
      </c>
      <c r="AU182" s="239" t="s">
        <v>21</v>
      </c>
      <c r="AY182" s="17" t="s">
        <v>131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7" t="s">
        <v>21</v>
      </c>
      <c r="BK182" s="240">
        <f>ROUND(I182*H182,2)</f>
        <v>0</v>
      </c>
      <c r="BL182" s="17" t="s">
        <v>137</v>
      </c>
      <c r="BM182" s="239" t="s">
        <v>253</v>
      </c>
    </row>
    <row r="183" spans="1:51" s="13" customFormat="1" ht="12">
      <c r="A183" s="13"/>
      <c r="B183" s="246"/>
      <c r="C183" s="247"/>
      <c r="D183" s="241" t="s">
        <v>155</v>
      </c>
      <c r="E183" s="248" t="s">
        <v>1</v>
      </c>
      <c r="F183" s="249" t="s">
        <v>254</v>
      </c>
      <c r="G183" s="247"/>
      <c r="H183" s="250">
        <v>0.702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6" t="s">
        <v>155</v>
      </c>
      <c r="AU183" s="256" t="s">
        <v>21</v>
      </c>
      <c r="AV183" s="13" t="s">
        <v>87</v>
      </c>
      <c r="AW183" s="13" t="s">
        <v>36</v>
      </c>
      <c r="AX183" s="13" t="s">
        <v>80</v>
      </c>
      <c r="AY183" s="256" t="s">
        <v>131</v>
      </c>
    </row>
    <row r="184" spans="1:51" s="15" customFormat="1" ht="12">
      <c r="A184" s="15"/>
      <c r="B184" s="279"/>
      <c r="C184" s="280"/>
      <c r="D184" s="241" t="s">
        <v>155</v>
      </c>
      <c r="E184" s="281" t="s">
        <v>1</v>
      </c>
      <c r="F184" s="282" t="s">
        <v>255</v>
      </c>
      <c r="G184" s="280"/>
      <c r="H184" s="283">
        <v>0.702</v>
      </c>
      <c r="I184" s="284"/>
      <c r="J184" s="280"/>
      <c r="K184" s="280"/>
      <c r="L184" s="285"/>
      <c r="M184" s="286"/>
      <c r="N184" s="287"/>
      <c r="O184" s="287"/>
      <c r="P184" s="287"/>
      <c r="Q184" s="287"/>
      <c r="R184" s="287"/>
      <c r="S184" s="287"/>
      <c r="T184" s="288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9" t="s">
        <v>155</v>
      </c>
      <c r="AU184" s="289" t="s">
        <v>21</v>
      </c>
      <c r="AV184" s="15" t="s">
        <v>256</v>
      </c>
      <c r="AW184" s="15" t="s">
        <v>36</v>
      </c>
      <c r="AX184" s="15" t="s">
        <v>80</v>
      </c>
      <c r="AY184" s="289" t="s">
        <v>131</v>
      </c>
    </row>
    <row r="185" spans="1:51" s="13" customFormat="1" ht="12">
      <c r="A185" s="13"/>
      <c r="B185" s="246"/>
      <c r="C185" s="247"/>
      <c r="D185" s="241" t="s">
        <v>155</v>
      </c>
      <c r="E185" s="248" t="s">
        <v>1</v>
      </c>
      <c r="F185" s="249" t="s">
        <v>254</v>
      </c>
      <c r="G185" s="247"/>
      <c r="H185" s="250">
        <v>0.702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155</v>
      </c>
      <c r="AU185" s="256" t="s">
        <v>21</v>
      </c>
      <c r="AV185" s="13" t="s">
        <v>87</v>
      </c>
      <c r="AW185" s="13" t="s">
        <v>36</v>
      </c>
      <c r="AX185" s="13" t="s">
        <v>80</v>
      </c>
      <c r="AY185" s="256" t="s">
        <v>131</v>
      </c>
    </row>
    <row r="186" spans="1:51" s="15" customFormat="1" ht="12">
      <c r="A186" s="15"/>
      <c r="B186" s="279"/>
      <c r="C186" s="280"/>
      <c r="D186" s="241" t="s">
        <v>155</v>
      </c>
      <c r="E186" s="281" t="s">
        <v>1</v>
      </c>
      <c r="F186" s="282" t="s">
        <v>257</v>
      </c>
      <c r="G186" s="280"/>
      <c r="H186" s="283">
        <v>0.702</v>
      </c>
      <c r="I186" s="284"/>
      <c r="J186" s="280"/>
      <c r="K186" s="280"/>
      <c r="L186" s="285"/>
      <c r="M186" s="286"/>
      <c r="N186" s="287"/>
      <c r="O186" s="287"/>
      <c r="P186" s="287"/>
      <c r="Q186" s="287"/>
      <c r="R186" s="287"/>
      <c r="S186" s="287"/>
      <c r="T186" s="28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9" t="s">
        <v>155</v>
      </c>
      <c r="AU186" s="289" t="s">
        <v>21</v>
      </c>
      <c r="AV186" s="15" t="s">
        <v>256</v>
      </c>
      <c r="AW186" s="15" t="s">
        <v>36</v>
      </c>
      <c r="AX186" s="15" t="s">
        <v>80</v>
      </c>
      <c r="AY186" s="289" t="s">
        <v>131</v>
      </c>
    </row>
    <row r="187" spans="1:51" s="13" customFormat="1" ht="12">
      <c r="A187" s="13"/>
      <c r="B187" s="246"/>
      <c r="C187" s="247"/>
      <c r="D187" s="241" t="s">
        <v>155</v>
      </c>
      <c r="E187" s="248" t="s">
        <v>1</v>
      </c>
      <c r="F187" s="249" t="s">
        <v>254</v>
      </c>
      <c r="G187" s="247"/>
      <c r="H187" s="250">
        <v>0.702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6" t="s">
        <v>155</v>
      </c>
      <c r="AU187" s="256" t="s">
        <v>21</v>
      </c>
      <c r="AV187" s="13" t="s">
        <v>87</v>
      </c>
      <c r="AW187" s="13" t="s">
        <v>36</v>
      </c>
      <c r="AX187" s="13" t="s">
        <v>80</v>
      </c>
      <c r="AY187" s="256" t="s">
        <v>131</v>
      </c>
    </row>
    <row r="188" spans="1:51" s="15" customFormat="1" ht="12">
      <c r="A188" s="15"/>
      <c r="B188" s="279"/>
      <c r="C188" s="280"/>
      <c r="D188" s="241" t="s">
        <v>155</v>
      </c>
      <c r="E188" s="281" t="s">
        <v>1</v>
      </c>
      <c r="F188" s="282" t="s">
        <v>258</v>
      </c>
      <c r="G188" s="280"/>
      <c r="H188" s="283">
        <v>0.702</v>
      </c>
      <c r="I188" s="284"/>
      <c r="J188" s="280"/>
      <c r="K188" s="280"/>
      <c r="L188" s="285"/>
      <c r="M188" s="286"/>
      <c r="N188" s="287"/>
      <c r="O188" s="287"/>
      <c r="P188" s="287"/>
      <c r="Q188" s="287"/>
      <c r="R188" s="287"/>
      <c r="S188" s="287"/>
      <c r="T188" s="288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9" t="s">
        <v>155</v>
      </c>
      <c r="AU188" s="289" t="s">
        <v>21</v>
      </c>
      <c r="AV188" s="15" t="s">
        <v>256</v>
      </c>
      <c r="AW188" s="15" t="s">
        <v>36</v>
      </c>
      <c r="AX188" s="15" t="s">
        <v>80</v>
      </c>
      <c r="AY188" s="289" t="s">
        <v>131</v>
      </c>
    </row>
    <row r="189" spans="1:51" s="13" customFormat="1" ht="12">
      <c r="A189" s="13"/>
      <c r="B189" s="246"/>
      <c r="C189" s="247"/>
      <c r="D189" s="241" t="s">
        <v>155</v>
      </c>
      <c r="E189" s="248" t="s">
        <v>1</v>
      </c>
      <c r="F189" s="249" t="s">
        <v>254</v>
      </c>
      <c r="G189" s="247"/>
      <c r="H189" s="250">
        <v>0.702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155</v>
      </c>
      <c r="AU189" s="256" t="s">
        <v>21</v>
      </c>
      <c r="AV189" s="13" t="s">
        <v>87</v>
      </c>
      <c r="AW189" s="13" t="s">
        <v>36</v>
      </c>
      <c r="AX189" s="13" t="s">
        <v>80</v>
      </c>
      <c r="AY189" s="256" t="s">
        <v>131</v>
      </c>
    </row>
    <row r="190" spans="1:51" s="15" customFormat="1" ht="12">
      <c r="A190" s="15"/>
      <c r="B190" s="279"/>
      <c r="C190" s="280"/>
      <c r="D190" s="241" t="s">
        <v>155</v>
      </c>
      <c r="E190" s="281" t="s">
        <v>1</v>
      </c>
      <c r="F190" s="282" t="s">
        <v>259</v>
      </c>
      <c r="G190" s="280"/>
      <c r="H190" s="283">
        <v>0.702</v>
      </c>
      <c r="I190" s="284"/>
      <c r="J190" s="280"/>
      <c r="K190" s="280"/>
      <c r="L190" s="285"/>
      <c r="M190" s="286"/>
      <c r="N190" s="287"/>
      <c r="O190" s="287"/>
      <c r="P190" s="287"/>
      <c r="Q190" s="287"/>
      <c r="R190" s="287"/>
      <c r="S190" s="287"/>
      <c r="T190" s="28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9" t="s">
        <v>155</v>
      </c>
      <c r="AU190" s="289" t="s">
        <v>21</v>
      </c>
      <c r="AV190" s="15" t="s">
        <v>256</v>
      </c>
      <c r="AW190" s="15" t="s">
        <v>36</v>
      </c>
      <c r="AX190" s="15" t="s">
        <v>80</v>
      </c>
      <c r="AY190" s="289" t="s">
        <v>131</v>
      </c>
    </row>
    <row r="191" spans="1:51" s="14" customFormat="1" ht="12">
      <c r="A191" s="14"/>
      <c r="B191" s="257"/>
      <c r="C191" s="258"/>
      <c r="D191" s="241" t="s">
        <v>155</v>
      </c>
      <c r="E191" s="259" t="s">
        <v>1</v>
      </c>
      <c r="F191" s="260" t="s">
        <v>162</v>
      </c>
      <c r="G191" s="258"/>
      <c r="H191" s="261">
        <v>2.808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7" t="s">
        <v>155</v>
      </c>
      <c r="AU191" s="267" t="s">
        <v>21</v>
      </c>
      <c r="AV191" s="14" t="s">
        <v>137</v>
      </c>
      <c r="AW191" s="14" t="s">
        <v>36</v>
      </c>
      <c r="AX191" s="14" t="s">
        <v>21</v>
      </c>
      <c r="AY191" s="267" t="s">
        <v>131</v>
      </c>
    </row>
    <row r="192" spans="1:65" s="2" customFormat="1" ht="16.5" customHeight="1">
      <c r="A192" s="38"/>
      <c r="B192" s="39"/>
      <c r="C192" s="227" t="s">
        <v>163</v>
      </c>
      <c r="D192" s="227" t="s">
        <v>133</v>
      </c>
      <c r="E192" s="228" t="s">
        <v>260</v>
      </c>
      <c r="F192" s="229" t="s">
        <v>261</v>
      </c>
      <c r="G192" s="230" t="s">
        <v>242</v>
      </c>
      <c r="H192" s="231">
        <v>1</v>
      </c>
      <c r="I192" s="232"/>
      <c r="J192" s="233">
        <f>ROUND(I192*H192,2)</f>
        <v>0</v>
      </c>
      <c r="K192" s="234"/>
      <c r="L192" s="44"/>
      <c r="M192" s="235" t="s">
        <v>1</v>
      </c>
      <c r="N192" s="236" t="s">
        <v>45</v>
      </c>
      <c r="O192" s="91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137</v>
      </c>
      <c r="AT192" s="239" t="s">
        <v>133</v>
      </c>
      <c r="AU192" s="239" t="s">
        <v>21</v>
      </c>
      <c r="AY192" s="17" t="s">
        <v>131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7" t="s">
        <v>21</v>
      </c>
      <c r="BK192" s="240">
        <f>ROUND(I192*H192,2)</f>
        <v>0</v>
      </c>
      <c r="BL192" s="17" t="s">
        <v>137</v>
      </c>
      <c r="BM192" s="239" t="s">
        <v>262</v>
      </c>
    </row>
    <row r="193" spans="1:65" s="2" customFormat="1" ht="16.5" customHeight="1">
      <c r="A193" s="38"/>
      <c r="B193" s="39"/>
      <c r="C193" s="227" t="s">
        <v>260</v>
      </c>
      <c r="D193" s="227" t="s">
        <v>133</v>
      </c>
      <c r="E193" s="228" t="s">
        <v>263</v>
      </c>
      <c r="F193" s="229" t="s">
        <v>264</v>
      </c>
      <c r="G193" s="230" t="s">
        <v>242</v>
      </c>
      <c r="H193" s="231">
        <v>1</v>
      </c>
      <c r="I193" s="232"/>
      <c r="J193" s="233">
        <f>ROUND(I193*H193,2)</f>
        <v>0</v>
      </c>
      <c r="K193" s="234"/>
      <c r="L193" s="44"/>
      <c r="M193" s="290" t="s">
        <v>1</v>
      </c>
      <c r="N193" s="291" t="s">
        <v>45</v>
      </c>
      <c r="O193" s="292"/>
      <c r="P193" s="293">
        <f>O193*H193</f>
        <v>0</v>
      </c>
      <c r="Q193" s="293">
        <v>0</v>
      </c>
      <c r="R193" s="293">
        <f>Q193*H193</f>
        <v>0</v>
      </c>
      <c r="S193" s="293">
        <v>0</v>
      </c>
      <c r="T193" s="29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137</v>
      </c>
      <c r="AT193" s="239" t="s">
        <v>133</v>
      </c>
      <c r="AU193" s="239" t="s">
        <v>21</v>
      </c>
      <c r="AY193" s="17" t="s">
        <v>131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7" t="s">
        <v>21</v>
      </c>
      <c r="BK193" s="240">
        <f>ROUND(I193*H193,2)</f>
        <v>0</v>
      </c>
      <c r="BL193" s="17" t="s">
        <v>137</v>
      </c>
      <c r="BM193" s="239" t="s">
        <v>265</v>
      </c>
    </row>
    <row r="194" spans="1:31" s="2" customFormat="1" ht="6.95" customHeight="1">
      <c r="A194" s="38"/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password="CC35" sheet="1" objects="1" scenarios="1" formatColumns="0" formatRows="0" autoFilter="0"/>
  <autoFilter ref="C124:K19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102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vegetace IP3 v k.ú. Velešovice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103</v>
      </c>
      <c r="L8" s="20"/>
    </row>
    <row r="9" spans="1:31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266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28. 2. 2022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SPUCR pobočka Vyškov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Michal Kovář, Ph.D.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ROUND(J124,0)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ROUND((SUM(BE124:BE136)),0)</f>
        <v>0</v>
      </c>
      <c r="G35" s="38"/>
      <c r="H35" s="38"/>
      <c r="I35" s="164">
        <v>0.21</v>
      </c>
      <c r="J35" s="163">
        <f>ROUND(((SUM(BE124:BE136))*I35),0)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ROUND((SUM(BF124:BF136)),0)</f>
        <v>0</v>
      </c>
      <c r="G36" s="38"/>
      <c r="H36" s="38"/>
      <c r="I36" s="164">
        <v>0.15</v>
      </c>
      <c r="J36" s="163">
        <f>ROUND(((SUM(BF124:BF136))*I36),0)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ROUND((SUM(BG124:BG136)),0)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ROUND((SUM(BH124:BH136)),0)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ROUND((SUM(BI124:BI136)),0)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vegetace IP3 v k.ú. Velešovice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SO-01.2 - SO-01.2 Následná péče 1.rok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Obec Velešovice</v>
      </c>
      <c r="G91" s="40"/>
      <c r="H91" s="40"/>
      <c r="I91" s="32" t="s">
        <v>24</v>
      </c>
      <c r="J91" s="79" t="str">
        <f>IF(J14="","",J14)</f>
        <v>28. 2. 2022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28</v>
      </c>
      <c r="D93" s="40"/>
      <c r="E93" s="40"/>
      <c r="F93" s="27" t="str">
        <f>E17</f>
        <v>SPUCR pobočka Vyškov</v>
      </c>
      <c r="G93" s="40"/>
      <c r="H93" s="40"/>
      <c r="I93" s="32" t="s">
        <v>34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Ing. Michal Kovář, Ph.D.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108</v>
      </c>
      <c r="D96" s="185"/>
      <c r="E96" s="185"/>
      <c r="F96" s="185"/>
      <c r="G96" s="185"/>
      <c r="H96" s="185"/>
      <c r="I96" s="185"/>
      <c r="J96" s="186" t="s">
        <v>109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110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111</v>
      </c>
    </row>
    <row r="99" spans="1:31" s="9" customFormat="1" ht="24.95" customHeight="1">
      <c r="A99" s="9"/>
      <c r="B99" s="188"/>
      <c r="C99" s="189"/>
      <c r="D99" s="190" t="s">
        <v>267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268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4"/>
      <c r="C101" s="133"/>
      <c r="D101" s="195" t="s">
        <v>269</v>
      </c>
      <c r="E101" s="196"/>
      <c r="F101" s="196"/>
      <c r="G101" s="196"/>
      <c r="H101" s="196"/>
      <c r="I101" s="196"/>
      <c r="J101" s="197">
        <f>J127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115</v>
      </c>
      <c r="E102" s="196"/>
      <c r="F102" s="196"/>
      <c r="G102" s="196"/>
      <c r="H102" s="196"/>
      <c r="I102" s="196"/>
      <c r="J102" s="197">
        <f>J131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Realizace vegetace IP3 v k.ú. Velešovice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103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104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SO-01.2 - SO-01.2 Následná péče 1.rok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>Obec Velešovice</v>
      </c>
      <c r="G118" s="40"/>
      <c r="H118" s="40"/>
      <c r="I118" s="32" t="s">
        <v>24</v>
      </c>
      <c r="J118" s="79" t="str">
        <f>IF(J14="","",J14)</f>
        <v>28. 2. 2022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E17</f>
        <v>SPUCR pobočka Vyškov</v>
      </c>
      <c r="G120" s="40"/>
      <c r="H120" s="40"/>
      <c r="I120" s="32" t="s">
        <v>34</v>
      </c>
      <c r="J120" s="36" t="str">
        <f>E23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32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Ing. Michal Kovář, Ph.D.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118</v>
      </c>
      <c r="D123" s="202" t="s">
        <v>65</v>
      </c>
      <c r="E123" s="202" t="s">
        <v>61</v>
      </c>
      <c r="F123" s="202" t="s">
        <v>62</v>
      </c>
      <c r="G123" s="202" t="s">
        <v>119</v>
      </c>
      <c r="H123" s="202" t="s">
        <v>120</v>
      </c>
      <c r="I123" s="202" t="s">
        <v>121</v>
      </c>
      <c r="J123" s="203" t="s">
        <v>109</v>
      </c>
      <c r="K123" s="204" t="s">
        <v>122</v>
      </c>
      <c r="L123" s="205"/>
      <c r="M123" s="100" t="s">
        <v>1</v>
      </c>
      <c r="N123" s="101" t="s">
        <v>44</v>
      </c>
      <c r="O123" s="101" t="s">
        <v>123</v>
      </c>
      <c r="P123" s="101" t="s">
        <v>124</v>
      </c>
      <c r="Q123" s="101" t="s">
        <v>125</v>
      </c>
      <c r="R123" s="101" t="s">
        <v>126</v>
      </c>
      <c r="S123" s="101" t="s">
        <v>127</v>
      </c>
      <c r="T123" s="102" t="s">
        <v>128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129</v>
      </c>
      <c r="D124" s="40"/>
      <c r="E124" s="40"/>
      <c r="F124" s="40"/>
      <c r="G124" s="40"/>
      <c r="H124" s="40"/>
      <c r="I124" s="40"/>
      <c r="J124" s="206">
        <f>BK124</f>
        <v>0</v>
      </c>
      <c r="K124" s="40"/>
      <c r="L124" s="44"/>
      <c r="M124" s="103"/>
      <c r="N124" s="207"/>
      <c r="O124" s="104"/>
      <c r="P124" s="208">
        <f>P125</f>
        <v>0</v>
      </c>
      <c r="Q124" s="104"/>
      <c r="R124" s="208">
        <f>R125</f>
        <v>0</v>
      </c>
      <c r="S124" s="104"/>
      <c r="T124" s="209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111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79</v>
      </c>
      <c r="E125" s="214" t="s">
        <v>130</v>
      </c>
      <c r="F125" s="214" t="s">
        <v>270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P126+P131</f>
        <v>0</v>
      </c>
      <c r="Q125" s="219"/>
      <c r="R125" s="220">
        <f>R126+R131</f>
        <v>0</v>
      </c>
      <c r="S125" s="219"/>
      <c r="T125" s="221">
        <f>T126+T131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21</v>
      </c>
      <c r="AT125" s="223" t="s">
        <v>79</v>
      </c>
      <c r="AU125" s="223" t="s">
        <v>80</v>
      </c>
      <c r="AY125" s="222" t="s">
        <v>131</v>
      </c>
      <c r="BK125" s="224">
        <f>BK126+BK131</f>
        <v>0</v>
      </c>
    </row>
    <row r="126" spans="1:63" s="12" customFormat="1" ht="22.8" customHeight="1">
      <c r="A126" s="12"/>
      <c r="B126" s="211"/>
      <c r="C126" s="212"/>
      <c r="D126" s="213" t="s">
        <v>79</v>
      </c>
      <c r="E126" s="225" t="s">
        <v>87</v>
      </c>
      <c r="F126" s="225" t="s">
        <v>271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21</v>
      </c>
      <c r="AT126" s="223" t="s">
        <v>79</v>
      </c>
      <c r="AU126" s="223" t="s">
        <v>21</v>
      </c>
      <c r="AY126" s="222" t="s">
        <v>131</v>
      </c>
      <c r="BK126" s="224">
        <f>BK127</f>
        <v>0</v>
      </c>
    </row>
    <row r="127" spans="1:63" s="12" customFormat="1" ht="20.85" customHeight="1">
      <c r="A127" s="12"/>
      <c r="B127" s="211"/>
      <c r="C127" s="212"/>
      <c r="D127" s="213" t="s">
        <v>79</v>
      </c>
      <c r="E127" s="225" t="s">
        <v>21</v>
      </c>
      <c r="F127" s="225" t="s">
        <v>132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SUM(P128:P130)</f>
        <v>0</v>
      </c>
      <c r="Q127" s="219"/>
      <c r="R127" s="220">
        <f>SUM(R128:R130)</f>
        <v>0</v>
      </c>
      <c r="S127" s="219"/>
      <c r="T127" s="221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21</v>
      </c>
      <c r="AT127" s="223" t="s">
        <v>79</v>
      </c>
      <c r="AU127" s="223" t="s">
        <v>87</v>
      </c>
      <c r="AY127" s="222" t="s">
        <v>131</v>
      </c>
      <c r="BK127" s="224">
        <f>SUM(BK128:BK130)</f>
        <v>0</v>
      </c>
    </row>
    <row r="128" spans="1:65" s="2" customFormat="1" ht="24.15" customHeight="1">
      <c r="A128" s="38"/>
      <c r="B128" s="39"/>
      <c r="C128" s="227" t="s">
        <v>87</v>
      </c>
      <c r="D128" s="227" t="s">
        <v>133</v>
      </c>
      <c r="E128" s="228" t="s">
        <v>272</v>
      </c>
      <c r="F128" s="229" t="s">
        <v>273</v>
      </c>
      <c r="G128" s="230" t="s">
        <v>153</v>
      </c>
      <c r="H128" s="231">
        <v>82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45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137</v>
      </c>
      <c r="AT128" s="239" t="s">
        <v>133</v>
      </c>
      <c r="AU128" s="239" t="s">
        <v>256</v>
      </c>
      <c r="AY128" s="17" t="s">
        <v>131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21</v>
      </c>
      <c r="BK128" s="240">
        <f>ROUND(I128*H128,2)</f>
        <v>0</v>
      </c>
      <c r="BL128" s="17" t="s">
        <v>137</v>
      </c>
      <c r="BM128" s="239" t="s">
        <v>274</v>
      </c>
    </row>
    <row r="129" spans="1:47" s="2" customFormat="1" ht="12">
      <c r="A129" s="38"/>
      <c r="B129" s="39"/>
      <c r="C129" s="40"/>
      <c r="D129" s="241" t="s">
        <v>139</v>
      </c>
      <c r="E129" s="40"/>
      <c r="F129" s="242" t="s">
        <v>275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139</v>
      </c>
      <c r="AU129" s="17" t="s">
        <v>256</v>
      </c>
    </row>
    <row r="130" spans="1:65" s="2" customFormat="1" ht="33" customHeight="1">
      <c r="A130" s="38"/>
      <c r="B130" s="39"/>
      <c r="C130" s="227" t="s">
        <v>276</v>
      </c>
      <c r="D130" s="227" t="s">
        <v>133</v>
      </c>
      <c r="E130" s="228" t="s">
        <v>172</v>
      </c>
      <c r="F130" s="229" t="s">
        <v>277</v>
      </c>
      <c r="G130" s="230" t="s">
        <v>153</v>
      </c>
      <c r="H130" s="231">
        <v>82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45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137</v>
      </c>
      <c r="AT130" s="239" t="s">
        <v>133</v>
      </c>
      <c r="AU130" s="239" t="s">
        <v>256</v>
      </c>
      <c r="AY130" s="17" t="s">
        <v>131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21</v>
      </c>
      <c r="BK130" s="240">
        <f>ROUND(I130*H130,2)</f>
        <v>0</v>
      </c>
      <c r="BL130" s="17" t="s">
        <v>137</v>
      </c>
      <c r="BM130" s="239" t="s">
        <v>278</v>
      </c>
    </row>
    <row r="131" spans="1:63" s="12" customFormat="1" ht="22.8" customHeight="1">
      <c r="A131" s="12"/>
      <c r="B131" s="211"/>
      <c r="C131" s="212"/>
      <c r="D131" s="213" t="s">
        <v>79</v>
      </c>
      <c r="E131" s="225" t="s">
        <v>149</v>
      </c>
      <c r="F131" s="225" t="s">
        <v>132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SUM(P132:P136)</f>
        <v>0</v>
      </c>
      <c r="Q131" s="219"/>
      <c r="R131" s="220">
        <f>SUM(R132:R136)</f>
        <v>0</v>
      </c>
      <c r="S131" s="219"/>
      <c r="T131" s="221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21</v>
      </c>
      <c r="AT131" s="223" t="s">
        <v>79</v>
      </c>
      <c r="AU131" s="223" t="s">
        <v>21</v>
      </c>
      <c r="AY131" s="222" t="s">
        <v>131</v>
      </c>
      <c r="BK131" s="224">
        <f>SUM(BK132:BK136)</f>
        <v>0</v>
      </c>
    </row>
    <row r="132" spans="1:65" s="2" customFormat="1" ht="21.75" customHeight="1">
      <c r="A132" s="38"/>
      <c r="B132" s="39"/>
      <c r="C132" s="227" t="s">
        <v>169</v>
      </c>
      <c r="D132" s="227" t="s">
        <v>133</v>
      </c>
      <c r="E132" s="228" t="s">
        <v>183</v>
      </c>
      <c r="F132" s="229" t="s">
        <v>279</v>
      </c>
      <c r="G132" s="230" t="s">
        <v>153</v>
      </c>
      <c r="H132" s="231">
        <v>656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45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137</v>
      </c>
      <c r="AT132" s="239" t="s">
        <v>133</v>
      </c>
      <c r="AU132" s="239" t="s">
        <v>87</v>
      </c>
      <c r="AY132" s="17" t="s">
        <v>131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21</v>
      </c>
      <c r="BK132" s="240">
        <f>ROUND(I132*H132,2)</f>
        <v>0</v>
      </c>
      <c r="BL132" s="17" t="s">
        <v>137</v>
      </c>
      <c r="BM132" s="239" t="s">
        <v>280</v>
      </c>
    </row>
    <row r="133" spans="1:51" s="13" customFormat="1" ht="12">
      <c r="A133" s="13"/>
      <c r="B133" s="246"/>
      <c r="C133" s="247"/>
      <c r="D133" s="241" t="s">
        <v>155</v>
      </c>
      <c r="E133" s="248" t="s">
        <v>1</v>
      </c>
      <c r="F133" s="249" t="s">
        <v>281</v>
      </c>
      <c r="G133" s="247"/>
      <c r="H133" s="250">
        <v>656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6" t="s">
        <v>155</v>
      </c>
      <c r="AU133" s="256" t="s">
        <v>87</v>
      </c>
      <c r="AV133" s="13" t="s">
        <v>87</v>
      </c>
      <c r="AW133" s="13" t="s">
        <v>36</v>
      </c>
      <c r="AX133" s="13" t="s">
        <v>21</v>
      </c>
      <c r="AY133" s="256" t="s">
        <v>131</v>
      </c>
    </row>
    <row r="134" spans="1:65" s="2" customFormat="1" ht="16.5" customHeight="1">
      <c r="A134" s="38"/>
      <c r="B134" s="39"/>
      <c r="C134" s="227" t="s">
        <v>282</v>
      </c>
      <c r="D134" s="227" t="s">
        <v>133</v>
      </c>
      <c r="E134" s="228" t="s">
        <v>164</v>
      </c>
      <c r="F134" s="229" t="s">
        <v>283</v>
      </c>
      <c r="G134" s="230" t="s">
        <v>166</v>
      </c>
      <c r="H134" s="231">
        <v>39.36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45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137</v>
      </c>
      <c r="AT134" s="239" t="s">
        <v>133</v>
      </c>
      <c r="AU134" s="239" t="s">
        <v>87</v>
      </c>
      <c r="AY134" s="17" t="s">
        <v>131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21</v>
      </c>
      <c r="BK134" s="240">
        <f>ROUND(I134*H134,2)</f>
        <v>0</v>
      </c>
      <c r="BL134" s="17" t="s">
        <v>137</v>
      </c>
      <c r="BM134" s="239" t="s">
        <v>284</v>
      </c>
    </row>
    <row r="135" spans="1:47" s="2" customFormat="1" ht="12">
      <c r="A135" s="38"/>
      <c r="B135" s="39"/>
      <c r="C135" s="40"/>
      <c r="D135" s="241" t="s">
        <v>139</v>
      </c>
      <c r="E135" s="40"/>
      <c r="F135" s="242" t="s">
        <v>285</v>
      </c>
      <c r="G135" s="40"/>
      <c r="H135" s="40"/>
      <c r="I135" s="243"/>
      <c r="J135" s="40"/>
      <c r="K135" s="40"/>
      <c r="L135" s="44"/>
      <c r="M135" s="244"/>
      <c r="N135" s="24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139</v>
      </c>
      <c r="AU135" s="17" t="s">
        <v>87</v>
      </c>
    </row>
    <row r="136" spans="1:51" s="13" customFormat="1" ht="12">
      <c r="A136" s="13"/>
      <c r="B136" s="246"/>
      <c r="C136" s="247"/>
      <c r="D136" s="241" t="s">
        <v>155</v>
      </c>
      <c r="E136" s="248" t="s">
        <v>1</v>
      </c>
      <c r="F136" s="249" t="s">
        <v>286</v>
      </c>
      <c r="G136" s="247"/>
      <c r="H136" s="250">
        <v>39.36</v>
      </c>
      <c r="I136" s="251"/>
      <c r="J136" s="247"/>
      <c r="K136" s="247"/>
      <c r="L136" s="252"/>
      <c r="M136" s="295"/>
      <c r="N136" s="296"/>
      <c r="O136" s="296"/>
      <c r="P136" s="296"/>
      <c r="Q136" s="296"/>
      <c r="R136" s="296"/>
      <c r="S136" s="296"/>
      <c r="T136" s="29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6" t="s">
        <v>155</v>
      </c>
      <c r="AU136" s="256" t="s">
        <v>87</v>
      </c>
      <c r="AV136" s="13" t="s">
        <v>87</v>
      </c>
      <c r="AW136" s="13" t="s">
        <v>36</v>
      </c>
      <c r="AX136" s="13" t="s">
        <v>21</v>
      </c>
      <c r="AY136" s="256" t="s">
        <v>131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123:K1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102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vegetace IP3 v k.ú. Velešovice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103</v>
      </c>
      <c r="L8" s="20"/>
    </row>
    <row r="9" spans="1:31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287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28. 2. 2022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SPUCR pobočka Vyškov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Michal Kovář, Ph.D.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ROUND(J124,0)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ROUND((SUM(BE124:BE136)),0)</f>
        <v>0</v>
      </c>
      <c r="G35" s="38"/>
      <c r="H35" s="38"/>
      <c r="I35" s="164">
        <v>0.21</v>
      </c>
      <c r="J35" s="163">
        <f>ROUND(((SUM(BE124:BE136))*I35),0)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ROUND((SUM(BF124:BF136)),0)</f>
        <v>0</v>
      </c>
      <c r="G36" s="38"/>
      <c r="H36" s="38"/>
      <c r="I36" s="164">
        <v>0.15</v>
      </c>
      <c r="J36" s="163">
        <f>ROUND(((SUM(BF124:BF136))*I36),0)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ROUND((SUM(BG124:BG136)),0)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ROUND((SUM(BH124:BH136)),0)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ROUND((SUM(BI124:BI136)),0)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vegetace IP3 v k.ú. Velešovice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SO-01.3 - SO-01.2 Následná péče 2.rok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Obec Velešovice</v>
      </c>
      <c r="G91" s="40"/>
      <c r="H91" s="40"/>
      <c r="I91" s="32" t="s">
        <v>24</v>
      </c>
      <c r="J91" s="79" t="str">
        <f>IF(J14="","",J14)</f>
        <v>28. 2. 2022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28</v>
      </c>
      <c r="D93" s="40"/>
      <c r="E93" s="40"/>
      <c r="F93" s="27" t="str">
        <f>E17</f>
        <v>SPUCR pobočka Vyškov</v>
      </c>
      <c r="G93" s="40"/>
      <c r="H93" s="40"/>
      <c r="I93" s="32" t="s">
        <v>34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Ing. Michal Kovář, Ph.D.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108</v>
      </c>
      <c r="D96" s="185"/>
      <c r="E96" s="185"/>
      <c r="F96" s="185"/>
      <c r="G96" s="185"/>
      <c r="H96" s="185"/>
      <c r="I96" s="185"/>
      <c r="J96" s="186" t="s">
        <v>109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110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111</v>
      </c>
    </row>
    <row r="99" spans="1:31" s="9" customFormat="1" ht="24.95" customHeight="1">
      <c r="A99" s="9"/>
      <c r="B99" s="188"/>
      <c r="C99" s="189"/>
      <c r="D99" s="190" t="s">
        <v>267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268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4"/>
      <c r="C101" s="133"/>
      <c r="D101" s="195" t="s">
        <v>269</v>
      </c>
      <c r="E101" s="196"/>
      <c r="F101" s="196"/>
      <c r="G101" s="196"/>
      <c r="H101" s="196"/>
      <c r="I101" s="196"/>
      <c r="J101" s="197">
        <f>J127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115</v>
      </c>
      <c r="E102" s="196"/>
      <c r="F102" s="196"/>
      <c r="G102" s="196"/>
      <c r="H102" s="196"/>
      <c r="I102" s="196"/>
      <c r="J102" s="197">
        <f>J131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Realizace vegetace IP3 v k.ú. Velešovice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103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104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SO-01.3 - SO-01.2 Následná péče 2.rok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>Obec Velešovice</v>
      </c>
      <c r="G118" s="40"/>
      <c r="H118" s="40"/>
      <c r="I118" s="32" t="s">
        <v>24</v>
      </c>
      <c r="J118" s="79" t="str">
        <f>IF(J14="","",J14)</f>
        <v>28. 2. 2022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E17</f>
        <v>SPUCR pobočka Vyškov</v>
      </c>
      <c r="G120" s="40"/>
      <c r="H120" s="40"/>
      <c r="I120" s="32" t="s">
        <v>34</v>
      </c>
      <c r="J120" s="36" t="str">
        <f>E23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32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Ing. Michal Kovář, Ph.D.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118</v>
      </c>
      <c r="D123" s="202" t="s">
        <v>65</v>
      </c>
      <c r="E123" s="202" t="s">
        <v>61</v>
      </c>
      <c r="F123" s="202" t="s">
        <v>62</v>
      </c>
      <c r="G123" s="202" t="s">
        <v>119</v>
      </c>
      <c r="H123" s="202" t="s">
        <v>120</v>
      </c>
      <c r="I123" s="202" t="s">
        <v>121</v>
      </c>
      <c r="J123" s="203" t="s">
        <v>109</v>
      </c>
      <c r="K123" s="204" t="s">
        <v>122</v>
      </c>
      <c r="L123" s="205"/>
      <c r="M123" s="100" t="s">
        <v>1</v>
      </c>
      <c r="N123" s="101" t="s">
        <v>44</v>
      </c>
      <c r="O123" s="101" t="s">
        <v>123</v>
      </c>
      <c r="P123" s="101" t="s">
        <v>124</v>
      </c>
      <c r="Q123" s="101" t="s">
        <v>125</v>
      </c>
      <c r="R123" s="101" t="s">
        <v>126</v>
      </c>
      <c r="S123" s="101" t="s">
        <v>127</v>
      </c>
      <c r="T123" s="102" t="s">
        <v>128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129</v>
      </c>
      <c r="D124" s="40"/>
      <c r="E124" s="40"/>
      <c r="F124" s="40"/>
      <c r="G124" s="40"/>
      <c r="H124" s="40"/>
      <c r="I124" s="40"/>
      <c r="J124" s="206">
        <f>BK124</f>
        <v>0</v>
      </c>
      <c r="K124" s="40"/>
      <c r="L124" s="44"/>
      <c r="M124" s="103"/>
      <c r="N124" s="207"/>
      <c r="O124" s="104"/>
      <c r="P124" s="208">
        <f>P125</f>
        <v>0</v>
      </c>
      <c r="Q124" s="104"/>
      <c r="R124" s="208">
        <f>R125</f>
        <v>0</v>
      </c>
      <c r="S124" s="104"/>
      <c r="T124" s="209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111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79</v>
      </c>
      <c r="E125" s="214" t="s">
        <v>130</v>
      </c>
      <c r="F125" s="214" t="s">
        <v>270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P126+P131</f>
        <v>0</v>
      </c>
      <c r="Q125" s="219"/>
      <c r="R125" s="220">
        <f>R126+R131</f>
        <v>0</v>
      </c>
      <c r="S125" s="219"/>
      <c r="T125" s="221">
        <f>T126+T131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21</v>
      </c>
      <c r="AT125" s="223" t="s">
        <v>79</v>
      </c>
      <c r="AU125" s="223" t="s">
        <v>80</v>
      </c>
      <c r="AY125" s="222" t="s">
        <v>131</v>
      </c>
      <c r="BK125" s="224">
        <f>BK126+BK131</f>
        <v>0</v>
      </c>
    </row>
    <row r="126" spans="1:63" s="12" customFormat="1" ht="22.8" customHeight="1">
      <c r="A126" s="12"/>
      <c r="B126" s="211"/>
      <c r="C126" s="212"/>
      <c r="D126" s="213" t="s">
        <v>79</v>
      </c>
      <c r="E126" s="225" t="s">
        <v>87</v>
      </c>
      <c r="F126" s="225" t="s">
        <v>271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21</v>
      </c>
      <c r="AT126" s="223" t="s">
        <v>79</v>
      </c>
      <c r="AU126" s="223" t="s">
        <v>21</v>
      </c>
      <c r="AY126" s="222" t="s">
        <v>131</v>
      </c>
      <c r="BK126" s="224">
        <f>BK127</f>
        <v>0</v>
      </c>
    </row>
    <row r="127" spans="1:63" s="12" customFormat="1" ht="20.85" customHeight="1">
      <c r="A127" s="12"/>
      <c r="B127" s="211"/>
      <c r="C127" s="212"/>
      <c r="D127" s="213" t="s">
        <v>79</v>
      </c>
      <c r="E127" s="225" t="s">
        <v>21</v>
      </c>
      <c r="F127" s="225" t="s">
        <v>132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SUM(P128:P130)</f>
        <v>0</v>
      </c>
      <c r="Q127" s="219"/>
      <c r="R127" s="220">
        <f>SUM(R128:R130)</f>
        <v>0</v>
      </c>
      <c r="S127" s="219"/>
      <c r="T127" s="221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21</v>
      </c>
      <c r="AT127" s="223" t="s">
        <v>79</v>
      </c>
      <c r="AU127" s="223" t="s">
        <v>87</v>
      </c>
      <c r="AY127" s="222" t="s">
        <v>131</v>
      </c>
      <c r="BK127" s="224">
        <f>SUM(BK128:BK130)</f>
        <v>0</v>
      </c>
    </row>
    <row r="128" spans="1:65" s="2" customFormat="1" ht="24.15" customHeight="1">
      <c r="A128" s="38"/>
      <c r="B128" s="39"/>
      <c r="C128" s="227" t="s">
        <v>87</v>
      </c>
      <c r="D128" s="227" t="s">
        <v>133</v>
      </c>
      <c r="E128" s="228" t="s">
        <v>272</v>
      </c>
      <c r="F128" s="229" t="s">
        <v>273</v>
      </c>
      <c r="G128" s="230" t="s">
        <v>153</v>
      </c>
      <c r="H128" s="231">
        <v>82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45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137</v>
      </c>
      <c r="AT128" s="239" t="s">
        <v>133</v>
      </c>
      <c r="AU128" s="239" t="s">
        <v>256</v>
      </c>
      <c r="AY128" s="17" t="s">
        <v>131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21</v>
      </c>
      <c r="BK128" s="240">
        <f>ROUND(I128*H128,2)</f>
        <v>0</v>
      </c>
      <c r="BL128" s="17" t="s">
        <v>137</v>
      </c>
      <c r="BM128" s="239" t="s">
        <v>274</v>
      </c>
    </row>
    <row r="129" spans="1:47" s="2" customFormat="1" ht="12">
      <c r="A129" s="38"/>
      <c r="B129" s="39"/>
      <c r="C129" s="40"/>
      <c r="D129" s="241" t="s">
        <v>139</v>
      </c>
      <c r="E129" s="40"/>
      <c r="F129" s="242" t="s">
        <v>275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139</v>
      </c>
      <c r="AU129" s="17" t="s">
        <v>256</v>
      </c>
    </row>
    <row r="130" spans="1:65" s="2" customFormat="1" ht="33" customHeight="1">
      <c r="A130" s="38"/>
      <c r="B130" s="39"/>
      <c r="C130" s="227" t="s">
        <v>276</v>
      </c>
      <c r="D130" s="227" t="s">
        <v>133</v>
      </c>
      <c r="E130" s="228" t="s">
        <v>172</v>
      </c>
      <c r="F130" s="229" t="s">
        <v>277</v>
      </c>
      <c r="G130" s="230" t="s">
        <v>153</v>
      </c>
      <c r="H130" s="231">
        <v>82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45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137</v>
      </c>
      <c r="AT130" s="239" t="s">
        <v>133</v>
      </c>
      <c r="AU130" s="239" t="s">
        <v>256</v>
      </c>
      <c r="AY130" s="17" t="s">
        <v>131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21</v>
      </c>
      <c r="BK130" s="240">
        <f>ROUND(I130*H130,2)</f>
        <v>0</v>
      </c>
      <c r="BL130" s="17" t="s">
        <v>137</v>
      </c>
      <c r="BM130" s="239" t="s">
        <v>278</v>
      </c>
    </row>
    <row r="131" spans="1:63" s="12" customFormat="1" ht="22.8" customHeight="1">
      <c r="A131" s="12"/>
      <c r="B131" s="211"/>
      <c r="C131" s="212"/>
      <c r="D131" s="213" t="s">
        <v>79</v>
      </c>
      <c r="E131" s="225" t="s">
        <v>149</v>
      </c>
      <c r="F131" s="225" t="s">
        <v>132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SUM(P132:P136)</f>
        <v>0</v>
      </c>
      <c r="Q131" s="219"/>
      <c r="R131" s="220">
        <f>SUM(R132:R136)</f>
        <v>0</v>
      </c>
      <c r="S131" s="219"/>
      <c r="T131" s="221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21</v>
      </c>
      <c r="AT131" s="223" t="s">
        <v>79</v>
      </c>
      <c r="AU131" s="223" t="s">
        <v>21</v>
      </c>
      <c r="AY131" s="222" t="s">
        <v>131</v>
      </c>
      <c r="BK131" s="224">
        <f>SUM(BK132:BK136)</f>
        <v>0</v>
      </c>
    </row>
    <row r="132" spans="1:65" s="2" customFormat="1" ht="21.75" customHeight="1">
      <c r="A132" s="38"/>
      <c r="B132" s="39"/>
      <c r="C132" s="227" t="s">
        <v>169</v>
      </c>
      <c r="D132" s="227" t="s">
        <v>133</v>
      </c>
      <c r="E132" s="228" t="s">
        <v>183</v>
      </c>
      <c r="F132" s="229" t="s">
        <v>279</v>
      </c>
      <c r="G132" s="230" t="s">
        <v>153</v>
      </c>
      <c r="H132" s="231">
        <v>656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45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137</v>
      </c>
      <c r="AT132" s="239" t="s">
        <v>133</v>
      </c>
      <c r="AU132" s="239" t="s">
        <v>87</v>
      </c>
      <c r="AY132" s="17" t="s">
        <v>131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21</v>
      </c>
      <c r="BK132" s="240">
        <f>ROUND(I132*H132,2)</f>
        <v>0</v>
      </c>
      <c r="BL132" s="17" t="s">
        <v>137</v>
      </c>
      <c r="BM132" s="239" t="s">
        <v>280</v>
      </c>
    </row>
    <row r="133" spans="1:51" s="13" customFormat="1" ht="12">
      <c r="A133" s="13"/>
      <c r="B133" s="246"/>
      <c r="C133" s="247"/>
      <c r="D133" s="241" t="s">
        <v>155</v>
      </c>
      <c r="E133" s="248" t="s">
        <v>1</v>
      </c>
      <c r="F133" s="249" t="s">
        <v>281</v>
      </c>
      <c r="G133" s="247"/>
      <c r="H133" s="250">
        <v>656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6" t="s">
        <v>155</v>
      </c>
      <c r="AU133" s="256" t="s">
        <v>87</v>
      </c>
      <c r="AV133" s="13" t="s">
        <v>87</v>
      </c>
      <c r="AW133" s="13" t="s">
        <v>36</v>
      </c>
      <c r="AX133" s="13" t="s">
        <v>21</v>
      </c>
      <c r="AY133" s="256" t="s">
        <v>131</v>
      </c>
    </row>
    <row r="134" spans="1:65" s="2" customFormat="1" ht="16.5" customHeight="1">
      <c r="A134" s="38"/>
      <c r="B134" s="39"/>
      <c r="C134" s="227" t="s">
        <v>282</v>
      </c>
      <c r="D134" s="227" t="s">
        <v>133</v>
      </c>
      <c r="E134" s="228" t="s">
        <v>164</v>
      </c>
      <c r="F134" s="229" t="s">
        <v>283</v>
      </c>
      <c r="G134" s="230" t="s">
        <v>166</v>
      </c>
      <c r="H134" s="231">
        <v>39.36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45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137</v>
      </c>
      <c r="AT134" s="239" t="s">
        <v>133</v>
      </c>
      <c r="AU134" s="239" t="s">
        <v>87</v>
      </c>
      <c r="AY134" s="17" t="s">
        <v>131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21</v>
      </c>
      <c r="BK134" s="240">
        <f>ROUND(I134*H134,2)</f>
        <v>0</v>
      </c>
      <c r="BL134" s="17" t="s">
        <v>137</v>
      </c>
      <c r="BM134" s="239" t="s">
        <v>284</v>
      </c>
    </row>
    <row r="135" spans="1:47" s="2" customFormat="1" ht="12">
      <c r="A135" s="38"/>
      <c r="B135" s="39"/>
      <c r="C135" s="40"/>
      <c r="D135" s="241" t="s">
        <v>139</v>
      </c>
      <c r="E135" s="40"/>
      <c r="F135" s="242" t="s">
        <v>285</v>
      </c>
      <c r="G135" s="40"/>
      <c r="H135" s="40"/>
      <c r="I135" s="243"/>
      <c r="J135" s="40"/>
      <c r="K135" s="40"/>
      <c r="L135" s="44"/>
      <c r="M135" s="244"/>
      <c r="N135" s="24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139</v>
      </c>
      <c r="AU135" s="17" t="s">
        <v>87</v>
      </c>
    </row>
    <row r="136" spans="1:51" s="13" customFormat="1" ht="12">
      <c r="A136" s="13"/>
      <c r="B136" s="246"/>
      <c r="C136" s="247"/>
      <c r="D136" s="241" t="s">
        <v>155</v>
      </c>
      <c r="E136" s="248" t="s">
        <v>1</v>
      </c>
      <c r="F136" s="249" t="s">
        <v>286</v>
      </c>
      <c r="G136" s="247"/>
      <c r="H136" s="250">
        <v>39.36</v>
      </c>
      <c r="I136" s="251"/>
      <c r="J136" s="247"/>
      <c r="K136" s="247"/>
      <c r="L136" s="252"/>
      <c r="M136" s="295"/>
      <c r="N136" s="296"/>
      <c r="O136" s="296"/>
      <c r="P136" s="296"/>
      <c r="Q136" s="296"/>
      <c r="R136" s="296"/>
      <c r="S136" s="296"/>
      <c r="T136" s="29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6" t="s">
        <v>155</v>
      </c>
      <c r="AU136" s="256" t="s">
        <v>87</v>
      </c>
      <c r="AV136" s="13" t="s">
        <v>87</v>
      </c>
      <c r="AW136" s="13" t="s">
        <v>36</v>
      </c>
      <c r="AX136" s="13" t="s">
        <v>21</v>
      </c>
      <c r="AY136" s="256" t="s">
        <v>131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123:K1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102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vegetace IP3 v k.ú. Velešovice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103</v>
      </c>
      <c r="L8" s="20"/>
    </row>
    <row r="9" spans="1:31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288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28. 2. 2022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28</v>
      </c>
      <c r="E16" s="38"/>
      <c r="F16" s="38"/>
      <c r="G16" s="38"/>
      <c r="H16" s="38"/>
      <c r="I16" s="150" t="s">
        <v>29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SPUCR pobočka Vyškov</v>
      </c>
      <c r="F17" s="38"/>
      <c r="G17" s="38"/>
      <c r="H17" s="38"/>
      <c r="I17" s="150" t="s">
        <v>31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32</v>
      </c>
      <c r="E19" s="38"/>
      <c r="F19" s="38"/>
      <c r="G19" s="38"/>
      <c r="H19" s="38"/>
      <c r="I19" s="150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34</v>
      </c>
      <c r="E22" s="38"/>
      <c r="F22" s="38"/>
      <c r="G22" s="38"/>
      <c r="H22" s="38"/>
      <c r="I22" s="150" t="s">
        <v>29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31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37</v>
      </c>
      <c r="E25" s="38"/>
      <c r="F25" s="38"/>
      <c r="G25" s="38"/>
      <c r="H25" s="38"/>
      <c r="I25" s="150" t="s">
        <v>29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Michal Kovář, Ph.D.</v>
      </c>
      <c r="F26" s="38"/>
      <c r="G26" s="38"/>
      <c r="H26" s="38"/>
      <c r="I26" s="150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39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40</v>
      </c>
      <c r="E32" s="38"/>
      <c r="F32" s="38"/>
      <c r="G32" s="38"/>
      <c r="H32" s="38"/>
      <c r="I32" s="38"/>
      <c r="J32" s="160">
        <f>ROUND(J124,0)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42</v>
      </c>
      <c r="G34" s="38"/>
      <c r="H34" s="38"/>
      <c r="I34" s="161" t="s">
        <v>41</v>
      </c>
      <c r="J34" s="161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44</v>
      </c>
      <c r="E35" s="150" t="s">
        <v>45</v>
      </c>
      <c r="F35" s="163">
        <f>ROUND((SUM(BE124:BE136)),0)</f>
        <v>0</v>
      </c>
      <c r="G35" s="38"/>
      <c r="H35" s="38"/>
      <c r="I35" s="164">
        <v>0.21</v>
      </c>
      <c r="J35" s="163">
        <f>ROUND(((SUM(BE124:BE136))*I35),0)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46</v>
      </c>
      <c r="F36" s="163">
        <f>ROUND((SUM(BF124:BF136)),0)</f>
        <v>0</v>
      </c>
      <c r="G36" s="38"/>
      <c r="H36" s="38"/>
      <c r="I36" s="164">
        <v>0.15</v>
      </c>
      <c r="J36" s="163">
        <f>ROUND(((SUM(BF124:BF136))*I36),0)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47</v>
      </c>
      <c r="F37" s="163">
        <f>ROUND((SUM(BG124:BG136)),0)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48</v>
      </c>
      <c r="F38" s="163">
        <f>ROUND((SUM(BH124:BH136)),0)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49</v>
      </c>
      <c r="F39" s="163">
        <f>ROUND((SUM(BI124:BI136)),0)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50</v>
      </c>
      <c r="E41" s="167"/>
      <c r="F41" s="167"/>
      <c r="G41" s="168" t="s">
        <v>51</v>
      </c>
      <c r="H41" s="169" t="s">
        <v>52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53</v>
      </c>
      <c r="E50" s="173"/>
      <c r="F50" s="173"/>
      <c r="G50" s="172" t="s">
        <v>54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5"/>
      <c r="J61" s="177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57</v>
      </c>
      <c r="E65" s="178"/>
      <c r="F65" s="178"/>
      <c r="G65" s="172" t="s">
        <v>58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5"/>
      <c r="J76" s="177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vegetace IP3 v k.ú. Velešovice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SO-01.4 - SO-01.2 Následná péče 3.rok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Obec Velešovice</v>
      </c>
      <c r="G91" s="40"/>
      <c r="H91" s="40"/>
      <c r="I91" s="32" t="s">
        <v>24</v>
      </c>
      <c r="J91" s="79" t="str">
        <f>IF(J14="","",J14)</f>
        <v>28. 2. 2022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28</v>
      </c>
      <c r="D93" s="40"/>
      <c r="E93" s="40"/>
      <c r="F93" s="27" t="str">
        <f>E17</f>
        <v>SPUCR pobočka Vyškov</v>
      </c>
      <c r="G93" s="40"/>
      <c r="H93" s="40"/>
      <c r="I93" s="32" t="s">
        <v>34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Ing. Michal Kovář, Ph.D.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108</v>
      </c>
      <c r="D96" s="185"/>
      <c r="E96" s="185"/>
      <c r="F96" s="185"/>
      <c r="G96" s="185"/>
      <c r="H96" s="185"/>
      <c r="I96" s="185"/>
      <c r="J96" s="186" t="s">
        <v>109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110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111</v>
      </c>
    </row>
    <row r="99" spans="1:31" s="9" customFormat="1" ht="24.95" customHeight="1">
      <c r="A99" s="9"/>
      <c r="B99" s="188"/>
      <c r="C99" s="189"/>
      <c r="D99" s="190" t="s">
        <v>267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268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4"/>
      <c r="C101" s="133"/>
      <c r="D101" s="195" t="s">
        <v>269</v>
      </c>
      <c r="E101" s="196"/>
      <c r="F101" s="196"/>
      <c r="G101" s="196"/>
      <c r="H101" s="196"/>
      <c r="I101" s="196"/>
      <c r="J101" s="197">
        <f>J127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115</v>
      </c>
      <c r="E102" s="196"/>
      <c r="F102" s="196"/>
      <c r="G102" s="196"/>
      <c r="H102" s="196"/>
      <c r="I102" s="196"/>
      <c r="J102" s="197">
        <f>J131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Realizace vegetace IP3 v k.ú. Velešovice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103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104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SO-01.4 - SO-01.2 Následná péče 3.rok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>Obec Velešovice</v>
      </c>
      <c r="G118" s="40"/>
      <c r="H118" s="40"/>
      <c r="I118" s="32" t="s">
        <v>24</v>
      </c>
      <c r="J118" s="79" t="str">
        <f>IF(J14="","",J14)</f>
        <v>28. 2. 2022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E17</f>
        <v>SPUCR pobočka Vyškov</v>
      </c>
      <c r="G120" s="40"/>
      <c r="H120" s="40"/>
      <c r="I120" s="32" t="s">
        <v>34</v>
      </c>
      <c r="J120" s="36" t="str">
        <f>E23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32</v>
      </c>
      <c r="D121" s="40"/>
      <c r="E121" s="40"/>
      <c r="F121" s="27" t="str">
        <f>IF(E20="","",E20)</f>
        <v>Vyplň údaj</v>
      </c>
      <c r="G121" s="40"/>
      <c r="H121" s="40"/>
      <c r="I121" s="32" t="s">
        <v>37</v>
      </c>
      <c r="J121" s="36" t="str">
        <f>E26</f>
        <v>Ing. Michal Kovář, Ph.D.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118</v>
      </c>
      <c r="D123" s="202" t="s">
        <v>65</v>
      </c>
      <c r="E123" s="202" t="s">
        <v>61</v>
      </c>
      <c r="F123" s="202" t="s">
        <v>62</v>
      </c>
      <c r="G123" s="202" t="s">
        <v>119</v>
      </c>
      <c r="H123" s="202" t="s">
        <v>120</v>
      </c>
      <c r="I123" s="202" t="s">
        <v>121</v>
      </c>
      <c r="J123" s="203" t="s">
        <v>109</v>
      </c>
      <c r="K123" s="204" t="s">
        <v>122</v>
      </c>
      <c r="L123" s="205"/>
      <c r="M123" s="100" t="s">
        <v>1</v>
      </c>
      <c r="N123" s="101" t="s">
        <v>44</v>
      </c>
      <c r="O123" s="101" t="s">
        <v>123</v>
      </c>
      <c r="P123" s="101" t="s">
        <v>124</v>
      </c>
      <c r="Q123" s="101" t="s">
        <v>125</v>
      </c>
      <c r="R123" s="101" t="s">
        <v>126</v>
      </c>
      <c r="S123" s="101" t="s">
        <v>127</v>
      </c>
      <c r="T123" s="102" t="s">
        <v>128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129</v>
      </c>
      <c r="D124" s="40"/>
      <c r="E124" s="40"/>
      <c r="F124" s="40"/>
      <c r="G124" s="40"/>
      <c r="H124" s="40"/>
      <c r="I124" s="40"/>
      <c r="J124" s="206">
        <f>BK124</f>
        <v>0</v>
      </c>
      <c r="K124" s="40"/>
      <c r="L124" s="44"/>
      <c r="M124" s="103"/>
      <c r="N124" s="207"/>
      <c r="O124" s="104"/>
      <c r="P124" s="208">
        <f>P125</f>
        <v>0</v>
      </c>
      <c r="Q124" s="104"/>
      <c r="R124" s="208">
        <f>R125</f>
        <v>0</v>
      </c>
      <c r="S124" s="104"/>
      <c r="T124" s="209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111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79</v>
      </c>
      <c r="E125" s="214" t="s">
        <v>130</v>
      </c>
      <c r="F125" s="214" t="s">
        <v>270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P126+P131</f>
        <v>0</v>
      </c>
      <c r="Q125" s="219"/>
      <c r="R125" s="220">
        <f>R126+R131</f>
        <v>0</v>
      </c>
      <c r="S125" s="219"/>
      <c r="T125" s="221">
        <f>T126+T131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21</v>
      </c>
      <c r="AT125" s="223" t="s">
        <v>79</v>
      </c>
      <c r="AU125" s="223" t="s">
        <v>80</v>
      </c>
      <c r="AY125" s="222" t="s">
        <v>131</v>
      </c>
      <c r="BK125" s="224">
        <f>BK126+BK131</f>
        <v>0</v>
      </c>
    </row>
    <row r="126" spans="1:63" s="12" customFormat="1" ht="22.8" customHeight="1">
      <c r="A126" s="12"/>
      <c r="B126" s="211"/>
      <c r="C126" s="212"/>
      <c r="D126" s="213" t="s">
        <v>79</v>
      </c>
      <c r="E126" s="225" t="s">
        <v>87</v>
      </c>
      <c r="F126" s="225" t="s">
        <v>271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21</v>
      </c>
      <c r="AT126" s="223" t="s">
        <v>79</v>
      </c>
      <c r="AU126" s="223" t="s">
        <v>21</v>
      </c>
      <c r="AY126" s="222" t="s">
        <v>131</v>
      </c>
      <c r="BK126" s="224">
        <f>BK127</f>
        <v>0</v>
      </c>
    </row>
    <row r="127" spans="1:63" s="12" customFormat="1" ht="20.85" customHeight="1">
      <c r="A127" s="12"/>
      <c r="B127" s="211"/>
      <c r="C127" s="212"/>
      <c r="D127" s="213" t="s">
        <v>79</v>
      </c>
      <c r="E127" s="225" t="s">
        <v>21</v>
      </c>
      <c r="F127" s="225" t="s">
        <v>132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SUM(P128:P130)</f>
        <v>0</v>
      </c>
      <c r="Q127" s="219"/>
      <c r="R127" s="220">
        <f>SUM(R128:R130)</f>
        <v>0</v>
      </c>
      <c r="S127" s="219"/>
      <c r="T127" s="221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21</v>
      </c>
      <c r="AT127" s="223" t="s">
        <v>79</v>
      </c>
      <c r="AU127" s="223" t="s">
        <v>87</v>
      </c>
      <c r="AY127" s="222" t="s">
        <v>131</v>
      </c>
      <c r="BK127" s="224">
        <f>SUM(BK128:BK130)</f>
        <v>0</v>
      </c>
    </row>
    <row r="128" spans="1:65" s="2" customFormat="1" ht="24.15" customHeight="1">
      <c r="A128" s="38"/>
      <c r="B128" s="39"/>
      <c r="C128" s="227" t="s">
        <v>87</v>
      </c>
      <c r="D128" s="227" t="s">
        <v>133</v>
      </c>
      <c r="E128" s="228" t="s">
        <v>272</v>
      </c>
      <c r="F128" s="229" t="s">
        <v>273</v>
      </c>
      <c r="G128" s="230" t="s">
        <v>153</v>
      </c>
      <c r="H128" s="231">
        <v>82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45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137</v>
      </c>
      <c r="AT128" s="239" t="s">
        <v>133</v>
      </c>
      <c r="AU128" s="239" t="s">
        <v>256</v>
      </c>
      <c r="AY128" s="17" t="s">
        <v>131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21</v>
      </c>
      <c r="BK128" s="240">
        <f>ROUND(I128*H128,2)</f>
        <v>0</v>
      </c>
      <c r="BL128" s="17" t="s">
        <v>137</v>
      </c>
      <c r="BM128" s="239" t="s">
        <v>274</v>
      </c>
    </row>
    <row r="129" spans="1:47" s="2" customFormat="1" ht="12">
      <c r="A129" s="38"/>
      <c r="B129" s="39"/>
      <c r="C129" s="40"/>
      <c r="D129" s="241" t="s">
        <v>139</v>
      </c>
      <c r="E129" s="40"/>
      <c r="F129" s="242" t="s">
        <v>275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139</v>
      </c>
      <c r="AU129" s="17" t="s">
        <v>256</v>
      </c>
    </row>
    <row r="130" spans="1:65" s="2" customFormat="1" ht="33" customHeight="1">
      <c r="A130" s="38"/>
      <c r="B130" s="39"/>
      <c r="C130" s="227" t="s">
        <v>276</v>
      </c>
      <c r="D130" s="227" t="s">
        <v>133</v>
      </c>
      <c r="E130" s="228" t="s">
        <v>172</v>
      </c>
      <c r="F130" s="229" t="s">
        <v>277</v>
      </c>
      <c r="G130" s="230" t="s">
        <v>153</v>
      </c>
      <c r="H130" s="231">
        <v>82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45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137</v>
      </c>
      <c r="AT130" s="239" t="s">
        <v>133</v>
      </c>
      <c r="AU130" s="239" t="s">
        <v>256</v>
      </c>
      <c r="AY130" s="17" t="s">
        <v>131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21</v>
      </c>
      <c r="BK130" s="240">
        <f>ROUND(I130*H130,2)</f>
        <v>0</v>
      </c>
      <c r="BL130" s="17" t="s">
        <v>137</v>
      </c>
      <c r="BM130" s="239" t="s">
        <v>278</v>
      </c>
    </row>
    <row r="131" spans="1:63" s="12" customFormat="1" ht="22.8" customHeight="1">
      <c r="A131" s="12"/>
      <c r="B131" s="211"/>
      <c r="C131" s="212"/>
      <c r="D131" s="213" t="s">
        <v>79</v>
      </c>
      <c r="E131" s="225" t="s">
        <v>149</v>
      </c>
      <c r="F131" s="225" t="s">
        <v>132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SUM(P132:P136)</f>
        <v>0</v>
      </c>
      <c r="Q131" s="219"/>
      <c r="R131" s="220">
        <f>SUM(R132:R136)</f>
        <v>0</v>
      </c>
      <c r="S131" s="219"/>
      <c r="T131" s="221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21</v>
      </c>
      <c r="AT131" s="223" t="s">
        <v>79</v>
      </c>
      <c r="AU131" s="223" t="s">
        <v>21</v>
      </c>
      <c r="AY131" s="222" t="s">
        <v>131</v>
      </c>
      <c r="BK131" s="224">
        <f>SUM(BK132:BK136)</f>
        <v>0</v>
      </c>
    </row>
    <row r="132" spans="1:65" s="2" customFormat="1" ht="21.75" customHeight="1">
      <c r="A132" s="38"/>
      <c r="B132" s="39"/>
      <c r="C132" s="227" t="s">
        <v>169</v>
      </c>
      <c r="D132" s="227" t="s">
        <v>133</v>
      </c>
      <c r="E132" s="228" t="s">
        <v>183</v>
      </c>
      <c r="F132" s="229" t="s">
        <v>279</v>
      </c>
      <c r="G132" s="230" t="s">
        <v>153</v>
      </c>
      <c r="H132" s="231">
        <v>656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45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137</v>
      </c>
      <c r="AT132" s="239" t="s">
        <v>133</v>
      </c>
      <c r="AU132" s="239" t="s">
        <v>87</v>
      </c>
      <c r="AY132" s="17" t="s">
        <v>131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21</v>
      </c>
      <c r="BK132" s="240">
        <f>ROUND(I132*H132,2)</f>
        <v>0</v>
      </c>
      <c r="BL132" s="17" t="s">
        <v>137</v>
      </c>
      <c r="BM132" s="239" t="s">
        <v>280</v>
      </c>
    </row>
    <row r="133" spans="1:51" s="13" customFormat="1" ht="12">
      <c r="A133" s="13"/>
      <c r="B133" s="246"/>
      <c r="C133" s="247"/>
      <c r="D133" s="241" t="s">
        <v>155</v>
      </c>
      <c r="E133" s="248" t="s">
        <v>1</v>
      </c>
      <c r="F133" s="249" t="s">
        <v>281</v>
      </c>
      <c r="G133" s="247"/>
      <c r="H133" s="250">
        <v>656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6" t="s">
        <v>155</v>
      </c>
      <c r="AU133" s="256" t="s">
        <v>87</v>
      </c>
      <c r="AV133" s="13" t="s">
        <v>87</v>
      </c>
      <c r="AW133" s="13" t="s">
        <v>36</v>
      </c>
      <c r="AX133" s="13" t="s">
        <v>21</v>
      </c>
      <c r="AY133" s="256" t="s">
        <v>131</v>
      </c>
    </row>
    <row r="134" spans="1:65" s="2" customFormat="1" ht="16.5" customHeight="1">
      <c r="A134" s="38"/>
      <c r="B134" s="39"/>
      <c r="C134" s="227" t="s">
        <v>282</v>
      </c>
      <c r="D134" s="227" t="s">
        <v>133</v>
      </c>
      <c r="E134" s="228" t="s">
        <v>164</v>
      </c>
      <c r="F134" s="229" t="s">
        <v>283</v>
      </c>
      <c r="G134" s="230" t="s">
        <v>166</v>
      </c>
      <c r="H134" s="231">
        <v>39.36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45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137</v>
      </c>
      <c r="AT134" s="239" t="s">
        <v>133</v>
      </c>
      <c r="AU134" s="239" t="s">
        <v>87</v>
      </c>
      <c r="AY134" s="17" t="s">
        <v>131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7" t="s">
        <v>21</v>
      </c>
      <c r="BK134" s="240">
        <f>ROUND(I134*H134,2)</f>
        <v>0</v>
      </c>
      <c r="BL134" s="17" t="s">
        <v>137</v>
      </c>
      <c r="BM134" s="239" t="s">
        <v>284</v>
      </c>
    </row>
    <row r="135" spans="1:47" s="2" customFormat="1" ht="12">
      <c r="A135" s="38"/>
      <c r="B135" s="39"/>
      <c r="C135" s="40"/>
      <c r="D135" s="241" t="s">
        <v>139</v>
      </c>
      <c r="E135" s="40"/>
      <c r="F135" s="242" t="s">
        <v>285</v>
      </c>
      <c r="G135" s="40"/>
      <c r="H135" s="40"/>
      <c r="I135" s="243"/>
      <c r="J135" s="40"/>
      <c r="K135" s="40"/>
      <c r="L135" s="44"/>
      <c r="M135" s="244"/>
      <c r="N135" s="24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139</v>
      </c>
      <c r="AU135" s="17" t="s">
        <v>87</v>
      </c>
    </row>
    <row r="136" spans="1:51" s="13" customFormat="1" ht="12">
      <c r="A136" s="13"/>
      <c r="B136" s="246"/>
      <c r="C136" s="247"/>
      <c r="D136" s="241" t="s">
        <v>155</v>
      </c>
      <c r="E136" s="248" t="s">
        <v>1</v>
      </c>
      <c r="F136" s="249" t="s">
        <v>286</v>
      </c>
      <c r="G136" s="247"/>
      <c r="H136" s="250">
        <v>39.36</v>
      </c>
      <c r="I136" s="251"/>
      <c r="J136" s="247"/>
      <c r="K136" s="247"/>
      <c r="L136" s="252"/>
      <c r="M136" s="295"/>
      <c r="N136" s="296"/>
      <c r="O136" s="296"/>
      <c r="P136" s="296"/>
      <c r="Q136" s="296"/>
      <c r="R136" s="296"/>
      <c r="S136" s="296"/>
      <c r="T136" s="29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6" t="s">
        <v>155</v>
      </c>
      <c r="AU136" s="256" t="s">
        <v>87</v>
      </c>
      <c r="AV136" s="13" t="s">
        <v>87</v>
      </c>
      <c r="AW136" s="13" t="s">
        <v>36</v>
      </c>
      <c r="AX136" s="13" t="s">
        <v>21</v>
      </c>
      <c r="AY136" s="256" t="s">
        <v>131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123:K1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Vychodilova-NB\Vychodilova</dc:creator>
  <cp:keywords/>
  <dc:description/>
  <cp:lastModifiedBy>Vychodilova-NB\Vychodilova</cp:lastModifiedBy>
  <dcterms:created xsi:type="dcterms:W3CDTF">2022-10-17T13:52:08Z</dcterms:created>
  <dcterms:modified xsi:type="dcterms:W3CDTF">2022-10-17T13:52:17Z</dcterms:modified>
  <cp:category/>
  <cp:version/>
  <cp:contentType/>
  <cp:contentStatus/>
</cp:coreProperties>
</file>