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h_kubesova_spucr_cz/Documents/24 - Realizace PSZ v k.ú. Pištín a Strýčice/5 - Zadávací dokumnetace/Příloha č. 7 - Soupis stavebních prací, dodávek a služeb/Strýčice/"/>
    </mc:Choice>
  </mc:AlternateContent>
  <xr:revisionPtr revIDLastSave="2" documentId="13_ncr:1_{05850EEE-B4B0-4BB3-BB5D-4D135F3C2476}" xr6:coauthVersionLast="47" xr6:coauthVersionMax="47" xr10:uidLastSave="{8F06C200-6552-49B5-9B2D-03290A1A475E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SO 101" sheetId="2" r:id="rId2"/>
    <sheet name="800-0" sheetId="3" r:id="rId3"/>
  </sheets>
  <definedNames>
    <definedName name="_xlnm._FilterDatabase" localSheetId="2" hidden="1">'800-0'!$C$120:$K$134</definedName>
    <definedName name="_xlnm._FilterDatabase" localSheetId="1" hidden="1">'SO 101'!$C$124:$K$504</definedName>
    <definedName name="_xlnm.Print_Titles" localSheetId="2">'800-0'!$120:$120</definedName>
    <definedName name="_xlnm.Print_Titles" localSheetId="0">'Rekapitulace stavby'!$92:$92</definedName>
    <definedName name="_xlnm.Print_Titles" localSheetId="1">'SO 101'!$124:$124</definedName>
    <definedName name="_xlnm.Print_Area" localSheetId="2">'800-0'!$C$4:$J$39,'800-0'!$C$50:$J$76,'800-0'!$C$82:$J$102,'800-0'!$C$108:$K$134</definedName>
    <definedName name="_xlnm.Print_Area" localSheetId="0">'Rekapitulace stavby'!$D$4:$AO$76,'Rekapitulace stavby'!$C$82:$AQ$97</definedName>
    <definedName name="_xlnm.Print_Area" localSheetId="1">'SO 101'!$C$4:$J$39,'SO 101'!$C$49:$J$75,'SO 101'!$C$81:$J$106,'SO 101'!$C$112:$K$504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34" i="3"/>
  <c r="BH134" i="3"/>
  <c r="BG134" i="3"/>
  <c r="BF134" i="3"/>
  <c r="T134" i="3"/>
  <c r="T133" i="3" s="1"/>
  <c r="R134" i="3"/>
  <c r="R133" i="3" s="1"/>
  <c r="P134" i="3"/>
  <c r="P133" i="3" s="1"/>
  <c r="BI132" i="3"/>
  <c r="BH132" i="3"/>
  <c r="BG132" i="3"/>
  <c r="BF132" i="3"/>
  <c r="T132" i="3"/>
  <c r="T131" i="3"/>
  <c r="R132" i="3"/>
  <c r="R131" i="3" s="1"/>
  <c r="P132" i="3"/>
  <c r="P131" i="3" s="1"/>
  <c r="BI130" i="3"/>
  <c r="BH130" i="3"/>
  <c r="BG130" i="3"/>
  <c r="BF130" i="3"/>
  <c r="T130" i="3"/>
  <c r="T129" i="3"/>
  <c r="R130" i="3"/>
  <c r="R129" i="3" s="1"/>
  <c r="P130" i="3"/>
  <c r="P129" i="3" s="1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F117" i="3"/>
  <c r="F115" i="3"/>
  <c r="E113" i="3"/>
  <c r="F91" i="3"/>
  <c r="F89" i="3"/>
  <c r="E87" i="3"/>
  <c r="J18" i="3"/>
  <c r="E18" i="3"/>
  <c r="F92" i="3" s="1"/>
  <c r="J17" i="3"/>
  <c r="J12" i="3"/>
  <c r="J115" i="3" s="1"/>
  <c r="E7" i="3"/>
  <c r="E111" i="3" s="1"/>
  <c r="J37" i="2"/>
  <c r="J36" i="2"/>
  <c r="AY95" i="1"/>
  <c r="J35" i="2"/>
  <c r="AX95" i="1" s="1"/>
  <c r="BI489" i="2"/>
  <c r="BH489" i="2"/>
  <c r="BG489" i="2"/>
  <c r="BF489" i="2"/>
  <c r="T489" i="2"/>
  <c r="R489" i="2"/>
  <c r="P489" i="2"/>
  <c r="BI483" i="2"/>
  <c r="BH483" i="2"/>
  <c r="BG483" i="2"/>
  <c r="BF483" i="2"/>
  <c r="T483" i="2"/>
  <c r="R483" i="2"/>
  <c r="P483" i="2"/>
  <c r="BI477" i="2"/>
  <c r="BH477" i="2"/>
  <c r="BG477" i="2"/>
  <c r="BF477" i="2"/>
  <c r="T477" i="2"/>
  <c r="T476" i="2" s="1"/>
  <c r="T475" i="2" s="1"/>
  <c r="R477" i="2"/>
  <c r="R476" i="2" s="1"/>
  <c r="R475" i="2" s="1"/>
  <c r="P477" i="2"/>
  <c r="P476" i="2"/>
  <c r="P475" i="2" s="1"/>
  <c r="BI472" i="2"/>
  <c r="BH472" i="2"/>
  <c r="BG472" i="2"/>
  <c r="BF472" i="2"/>
  <c r="T472" i="2"/>
  <c r="T471" i="2" s="1"/>
  <c r="R472" i="2"/>
  <c r="R471" i="2"/>
  <c r="P472" i="2"/>
  <c r="P471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2" i="2"/>
  <c r="BH452" i="2"/>
  <c r="BG452" i="2"/>
  <c r="BF452" i="2"/>
  <c r="T452" i="2"/>
  <c r="R452" i="2"/>
  <c r="P452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09" i="2"/>
  <c r="BH409" i="2"/>
  <c r="BG409" i="2"/>
  <c r="BF409" i="2"/>
  <c r="T409" i="2"/>
  <c r="R409" i="2"/>
  <c r="P409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4" i="2"/>
  <c r="BH364" i="2"/>
  <c r="BG364" i="2"/>
  <c r="BF364" i="2"/>
  <c r="T364" i="2"/>
  <c r="R364" i="2"/>
  <c r="P364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F121" i="2"/>
  <c r="F119" i="2"/>
  <c r="E117" i="2"/>
  <c r="F90" i="2"/>
  <c r="F88" i="2"/>
  <c r="E86" i="2"/>
  <c r="J18" i="2"/>
  <c r="E18" i="2"/>
  <c r="F91" i="2"/>
  <c r="J17" i="2"/>
  <c r="J12" i="2"/>
  <c r="J88" i="2" s="1"/>
  <c r="E7" i="2"/>
  <c r="E115" i="2" s="1"/>
  <c r="L90" i="1"/>
  <c r="AM90" i="1"/>
  <c r="AM89" i="1"/>
  <c r="L89" i="1"/>
  <c r="AM87" i="1"/>
  <c r="L87" i="1"/>
  <c r="L85" i="1"/>
  <c r="L84" i="1"/>
  <c r="BK340" i="2"/>
  <c r="J138" i="2"/>
  <c r="BK270" i="2"/>
  <c r="BK138" i="2"/>
  <c r="BK134" i="3"/>
  <c r="J125" i="3"/>
  <c r="J128" i="3"/>
  <c r="BK489" i="2"/>
  <c r="BK472" i="2"/>
  <c r="J460" i="2"/>
  <c r="BK444" i="2"/>
  <c r="BK222" i="2"/>
  <c r="BK275" i="2"/>
  <c r="BK183" i="2"/>
  <c r="J444" i="2"/>
  <c r="BK421" i="2"/>
  <c r="BK370" i="2"/>
  <c r="J275" i="2"/>
  <c r="J448" i="2"/>
  <c r="BK396" i="2"/>
  <c r="J346" i="2"/>
  <c r="J265" i="2"/>
  <c r="BK417" i="2"/>
  <c r="BK316" i="2"/>
  <c r="BK149" i="2"/>
  <c r="BK346" i="2"/>
  <c r="J189" i="2"/>
  <c r="BK239" i="2"/>
  <c r="BK128" i="2"/>
  <c r="J126" i="3"/>
  <c r="BK127" i="3"/>
  <c r="J489" i="2"/>
  <c r="J472" i="2"/>
  <c r="J452" i="2"/>
  <c r="J311" i="2"/>
  <c r="J162" i="2"/>
  <c r="BK265" i="2"/>
  <c r="J167" i="2"/>
  <c r="J430" i="2"/>
  <c r="BK375" i="2"/>
  <c r="BK300" i="2"/>
  <c r="AS94" i="1"/>
  <c r="J334" i="2"/>
  <c r="BK280" i="2"/>
  <c r="BK154" i="2"/>
  <c r="BK385" i="2"/>
  <c r="BK295" i="2"/>
  <c r="J133" i="2"/>
  <c r="J300" i="2"/>
  <c r="J295" i="2"/>
  <c r="J149" i="2"/>
  <c r="J127" i="3"/>
  <c r="J134" i="3"/>
  <c r="BK477" i="2"/>
  <c r="BK463" i="2"/>
  <c r="BK448" i="2"/>
  <c r="BK426" i="2"/>
  <c r="BK173" i="2"/>
  <c r="J228" i="2"/>
  <c r="J154" i="2"/>
  <c r="J393" i="2"/>
  <c r="BK328" i="2"/>
  <c r="J233" i="2"/>
  <c r="J417" i="2"/>
  <c r="J385" i="2"/>
  <c r="J328" i="2"/>
  <c r="BK216" i="2"/>
  <c r="J421" i="2"/>
  <c r="J370" i="2"/>
  <c r="J260" i="2"/>
  <c r="J380" i="2"/>
  <c r="BK228" i="2"/>
  <c r="BK311" i="2"/>
  <c r="J130" i="3"/>
  <c r="J483" i="2"/>
  <c r="J463" i="2"/>
  <c r="BK439" i="2"/>
  <c r="J201" i="2"/>
  <c r="BK388" i="2"/>
  <c r="J173" i="2"/>
  <c r="J439" i="2"/>
  <c r="BK380" i="2"/>
  <c r="J292" i="2"/>
  <c r="BK435" i="2"/>
  <c r="BK393" i="2"/>
  <c r="J340" i="2"/>
  <c r="BK292" i="2"/>
  <c r="BK144" i="2"/>
  <c r="BK322" i="2"/>
  <c r="J222" i="2"/>
  <c r="J364" i="2"/>
  <c r="J286" i="2"/>
  <c r="J195" i="2"/>
  <c r="BK167" i="2"/>
  <c r="J132" i="3"/>
  <c r="BK126" i="3"/>
  <c r="J477" i="2"/>
  <c r="BK456" i="2"/>
  <c r="BK430" i="2"/>
  <c r="J183" i="2"/>
  <c r="J306" i="2"/>
  <c r="BK201" i="2"/>
  <c r="J435" i="2"/>
  <c r="J426" i="2"/>
  <c r="J316" i="2"/>
  <c r="BK133" i="2"/>
  <c r="BK409" i="2"/>
  <c r="J352" i="2"/>
  <c r="BK306" i="2"/>
  <c r="BK189" i="2"/>
  <c r="J388" i="2"/>
  <c r="J239" i="2"/>
  <c r="J375" i="2"/>
  <c r="BK260" i="2"/>
  <c r="J280" i="2"/>
  <c r="BK130" i="3"/>
  <c r="BK124" i="3"/>
  <c r="BK125" i="3"/>
  <c r="BK483" i="2"/>
  <c r="J456" i="2"/>
  <c r="J270" i="2"/>
  <c r="J409" i="2"/>
  <c r="J216" i="2"/>
  <c r="BK452" i="2"/>
  <c r="BK401" i="2"/>
  <c r="BK352" i="2"/>
  <c r="J144" i="2"/>
  <c r="J401" i="2"/>
  <c r="BK364" i="2"/>
  <c r="J322" i="2"/>
  <c r="BK195" i="2"/>
  <c r="J396" i="2"/>
  <c r="J245" i="2"/>
  <c r="BK334" i="2"/>
  <c r="BK233" i="2"/>
  <c r="BK162" i="2"/>
  <c r="BK286" i="2"/>
  <c r="BK128" i="3"/>
  <c r="BK245" i="2"/>
  <c r="BK460" i="2"/>
  <c r="J128" i="2"/>
  <c r="J124" i="3"/>
  <c r="BK132" i="3"/>
  <c r="T305" i="2" l="1"/>
  <c r="R127" i="2"/>
  <c r="P321" i="2"/>
  <c r="T369" i="2"/>
  <c r="P123" i="3"/>
  <c r="P122" i="3" s="1"/>
  <c r="P121" i="3" s="1"/>
  <c r="AU96" i="1" s="1"/>
  <c r="BK127" i="2"/>
  <c r="J127" i="2" s="1"/>
  <c r="J97" i="2" s="1"/>
  <c r="BK321" i="2"/>
  <c r="J321" i="2" s="1"/>
  <c r="J99" i="2" s="1"/>
  <c r="R369" i="2"/>
  <c r="P482" i="2"/>
  <c r="BK123" i="3"/>
  <c r="T127" i="2"/>
  <c r="R321" i="2"/>
  <c r="T420" i="2"/>
  <c r="T482" i="2"/>
  <c r="P127" i="2"/>
  <c r="R305" i="2"/>
  <c r="P369" i="2"/>
  <c r="R420" i="2"/>
  <c r="R123" i="3"/>
  <c r="R122" i="3" s="1"/>
  <c r="R121" i="3" s="1"/>
  <c r="P305" i="2"/>
  <c r="BK369" i="2"/>
  <c r="J369" i="2" s="1"/>
  <c r="J100" i="2" s="1"/>
  <c r="P420" i="2"/>
  <c r="BK482" i="2"/>
  <c r="J482" i="2" s="1"/>
  <c r="J105" i="2" s="1"/>
  <c r="BK305" i="2"/>
  <c r="J305" i="2" s="1"/>
  <c r="J98" i="2" s="1"/>
  <c r="T321" i="2"/>
  <c r="BK420" i="2"/>
  <c r="J420" i="2" s="1"/>
  <c r="J101" i="2" s="1"/>
  <c r="R482" i="2"/>
  <c r="T123" i="3"/>
  <c r="T122" i="3" s="1"/>
  <c r="T121" i="3" s="1"/>
  <c r="BK471" i="2"/>
  <c r="J471" i="2"/>
  <c r="J102" i="2" s="1"/>
  <c r="BK476" i="2"/>
  <c r="J476" i="2" s="1"/>
  <c r="J104" i="2" s="1"/>
  <c r="BK133" i="3"/>
  <c r="J133" i="3" s="1"/>
  <c r="J101" i="3" s="1"/>
  <c r="BK131" i="3"/>
  <c r="J131" i="3" s="1"/>
  <c r="J100" i="3" s="1"/>
  <c r="BK129" i="3"/>
  <c r="J129" i="3" s="1"/>
  <c r="J99" i="3" s="1"/>
  <c r="E85" i="3"/>
  <c r="BE124" i="3"/>
  <c r="BE125" i="3"/>
  <c r="J89" i="3"/>
  <c r="BE126" i="3"/>
  <c r="F118" i="3"/>
  <c r="BE127" i="3"/>
  <c r="BE132" i="3"/>
  <c r="BE128" i="3"/>
  <c r="BE130" i="3"/>
  <c r="BE134" i="3"/>
  <c r="BE154" i="2"/>
  <c r="BE228" i="2"/>
  <c r="BE260" i="2"/>
  <c r="BE265" i="2"/>
  <c r="BE270" i="2"/>
  <c r="BE275" i="2"/>
  <c r="BE328" i="2"/>
  <c r="E84" i="2"/>
  <c r="BE222" i="2"/>
  <c r="BE306" i="2"/>
  <c r="BE352" i="2"/>
  <c r="BE393" i="2"/>
  <c r="BE396" i="2"/>
  <c r="J119" i="2"/>
  <c r="F122" i="2"/>
  <c r="BE189" i="2"/>
  <c r="BE245" i="2"/>
  <c r="BE292" i="2"/>
  <c r="BE334" i="2"/>
  <c r="BE364" i="2"/>
  <c r="BE409" i="2"/>
  <c r="BE162" i="2"/>
  <c r="BE167" i="2"/>
  <c r="BE173" i="2"/>
  <c r="BE183" i="2"/>
  <c r="BE201" i="2"/>
  <c r="BE233" i="2"/>
  <c r="BE239" i="2"/>
  <c r="BE380" i="2"/>
  <c r="BE421" i="2"/>
  <c r="BE426" i="2"/>
  <c r="BE439" i="2"/>
  <c r="BE448" i="2"/>
  <c r="BE149" i="2"/>
  <c r="BE295" i="2"/>
  <c r="BE340" i="2"/>
  <c r="BE346" i="2"/>
  <c r="BE385" i="2"/>
  <c r="BE388" i="2"/>
  <c r="BE417" i="2"/>
  <c r="BE128" i="2"/>
  <c r="BE133" i="2"/>
  <c r="BE138" i="2"/>
  <c r="BE195" i="2"/>
  <c r="BE311" i="2"/>
  <c r="BE316" i="2"/>
  <c r="BE322" i="2"/>
  <c r="BE370" i="2"/>
  <c r="BE375" i="2"/>
  <c r="BE401" i="2"/>
  <c r="BE444" i="2"/>
  <c r="BE144" i="2"/>
  <c r="BE216" i="2"/>
  <c r="BE280" i="2"/>
  <c r="BE286" i="2"/>
  <c r="BE300" i="2"/>
  <c r="BE430" i="2"/>
  <c r="BE435" i="2"/>
  <c r="BE452" i="2"/>
  <c r="BE456" i="2"/>
  <c r="BE460" i="2"/>
  <c r="BE463" i="2"/>
  <c r="BE472" i="2"/>
  <c r="BE477" i="2"/>
  <c r="BE483" i="2"/>
  <c r="BE489" i="2"/>
  <c r="F34" i="2"/>
  <c r="BA95" i="1" s="1"/>
  <c r="F35" i="2"/>
  <c r="BB95" i="1" s="1"/>
  <c r="F37" i="3"/>
  <c r="BD96" i="1" s="1"/>
  <c r="F36" i="3"/>
  <c r="BC96" i="1" s="1"/>
  <c r="J34" i="2"/>
  <c r="AW95" i="1" s="1"/>
  <c r="F35" i="3"/>
  <c r="BB96" i="1" s="1"/>
  <c r="J34" i="3"/>
  <c r="AW96" i="1" s="1"/>
  <c r="F34" i="3"/>
  <c r="BA96" i="1" s="1"/>
  <c r="F36" i="2"/>
  <c r="BC95" i="1" s="1"/>
  <c r="F37" i="2"/>
  <c r="BD95" i="1" s="1"/>
  <c r="P126" i="2" l="1"/>
  <c r="P125" i="2" s="1"/>
  <c r="AU95" i="1" s="1"/>
  <c r="AU94" i="1" s="1"/>
  <c r="T126" i="2"/>
  <c r="T125" i="2" s="1"/>
  <c r="BK126" i="2"/>
  <c r="BK122" i="3"/>
  <c r="J122" i="3" s="1"/>
  <c r="J97" i="3" s="1"/>
  <c r="R126" i="2"/>
  <c r="R125" i="2" s="1"/>
  <c r="J123" i="3"/>
  <c r="J98" i="3" s="1"/>
  <c r="BK475" i="2"/>
  <c r="J475" i="2" s="1"/>
  <c r="J103" i="2" s="1"/>
  <c r="F33" i="2"/>
  <c r="AZ95" i="1" s="1"/>
  <c r="BC94" i="1"/>
  <c r="AY94" i="1" s="1"/>
  <c r="F33" i="3"/>
  <c r="AZ96" i="1" s="1"/>
  <c r="BA94" i="1"/>
  <c r="AW94" i="1" s="1"/>
  <c r="AK30" i="1" s="1"/>
  <c r="J33" i="3"/>
  <c r="AV96" i="1" s="1"/>
  <c r="AT96" i="1" s="1"/>
  <c r="J33" i="2"/>
  <c r="AV95" i="1" s="1"/>
  <c r="AT95" i="1" s="1"/>
  <c r="BB94" i="1"/>
  <c r="W31" i="1" s="1"/>
  <c r="BD94" i="1"/>
  <c r="W33" i="1" s="1"/>
  <c r="BK125" i="2" l="1"/>
  <c r="J125" i="2" s="1"/>
  <c r="J95" i="2" s="1"/>
  <c r="BK121" i="3"/>
  <c r="J121" i="3" s="1"/>
  <c r="J96" i="3" s="1"/>
  <c r="J126" i="2"/>
  <c r="J96" i="2"/>
  <c r="AZ94" i="1"/>
  <c r="W29" i="1" s="1"/>
  <c r="AX94" i="1"/>
  <c r="W32" i="1"/>
  <c r="W30" i="1"/>
  <c r="J30" i="2" l="1"/>
  <c r="AG95" i="1" s="1"/>
  <c r="J30" i="3"/>
  <c r="AG96" i="1" s="1"/>
  <c r="AV94" i="1"/>
  <c r="AK29" i="1" s="1"/>
  <c r="J39" i="2" l="1"/>
  <c r="J39" i="3"/>
  <c r="AN96" i="1"/>
  <c r="AN95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<sst xmlns="http://schemas.openxmlformats.org/spreadsheetml/2006/main" count="3743" uniqueCount="587">
  <si>
    <t>Export Komplet</t>
  </si>
  <si>
    <t/>
  </si>
  <si>
    <t>2.0</t>
  </si>
  <si>
    <t>False</t>
  </si>
  <si>
    <t>{c9f375d9-e244-4917-8c2b-d5655315c843}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</si>
  <si>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</si>
  <si>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</si>
  <si>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</si>
  <si>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</si>
  <si>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</si>
  <si>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</si>
  <si>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</si>
  <si>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</si>
  <si>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</si>
  <si>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41-6148-01-02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</si>
  <si>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</si>
  <si>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</si>
  <si>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Strýčice u Českých Budějovic_Polní cesta_2022</t>
  </si>
  <si>
    <t>KSO:</t>
  </si>
  <si>
    <t>822 2</t>
  </si>
  <si>
    <t>CC-CZ:</t>
  </si>
  <si>
    <t>2112</t>
  </si>
  <si>
    <t>Místo:</t>
  </si>
  <si>
    <t>Strýčice u Českých Budějovic</t>
  </si>
  <si>
    <t>Datum:</t>
  </si>
  <si>
    <t>Zadavatel:</t>
  </si>
  <si>
    <t>IČ:</t>
  </si>
  <si>
    <t>01312774</t>
  </si>
  <si>
    <t>SPÚ, KPÚ pro JčK, Pobočka České Budějovice</t>
  </si>
  <si>
    <t>DIČ:</t>
  </si>
  <si>
    <t>CZ01312774</t>
  </si>
  <si>
    <t>Uchazeč:</t>
  </si>
  <si>
    <t>Vyplň údaj</t>
  </si>
  <si>
    <t>True</t>
  </si>
  <si>
    <t>Poznámka:</t>
  </si>
  <si>
    <t>Soupis prací je sestaven za využití položek Cenové soustavy ÚRS. Cenové a technické podmínky ÚRS, které nejsou uvedeny v soupisu prací (tzv. úvodní části katalogu) jsou neomezeně dálkově k dispozici na www.cs-urs.cz. Položky soupisu prací, které nemají ve sloupci "Cenová soustava" uveden "CS ÚRS", nepocházejí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</si>
  <si>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</si>
  <si>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</si>
  <si>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</si>
  <si>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</si>
  <si>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</si>
  <si>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</si>
  <si>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</si>
  <si>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</si>
  <si>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</si>
  <si>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</si>
  <si>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</si>
  <si>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</si>
  <si>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</si>
  <si>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</si>
  <si>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</si>
  <si>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</si>
  <si>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</si>
  <si>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</si>
  <si>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</si>
  <si>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</si>
  <si>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</si>
  <si>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</si>
  <si>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</si>
  <si>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</si>
  <si>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</si>
  <si>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</si>
  <si>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</si>
  <si>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</si>
  <si>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</si>
  <si>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</si>
  <si>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</si>
  <si>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</si>
  <si>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</si>
  <si>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</si>
  <si>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</si>
  <si>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</si>
  <si>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</si>
  <si>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</si>
  <si>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</si>
  <si>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</si>
  <si>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</si>
  <si>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</si>
  <si>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</si>
  <si>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</si>
  <si>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</si>
  <si>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</si>
  <si>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HPC 1</t>
  </si>
  <si>
    <t>STA</t>
  </si>
  <si>
    <t>1</t>
  </si>
  <si>
    <t>{138971d3-ddde-4918-828e-9c406a4861d5}</t>
  </si>
  <si>
    <t>2</t>
  </si>
  <si>
    <t>800-0</t>
  </si>
  <si>
    <t>Požadavky objednatele</t>
  </si>
  <si>
    <t>{128af9e3-48ad-482a-a38e-282c71dd684b}</t>
  </si>
  <si>
    <t>KRYCÍ LIST SOUPISU PRACÍ</t>
  </si>
  <si>
    <t>Objekt:</t>
  </si>
  <si>
    <t>SO 101 - Polní cesta HPC 1</t>
  </si>
  <si>
    <t>CZ-CPV:</t>
  </si>
  <si>
    <t>45233000-9</t>
  </si>
  <si>
    <t>CZ-CPA:</t>
  </si>
  <si>
    <t>42.11.10</t>
  </si>
  <si>
    <t>1312774</t>
  </si>
  <si>
    <t>CZ1312774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</si>
  <si>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</si>
  <si>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</si>
  <si>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</si>
  <si>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</si>
  <si>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</si>
  <si>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</si>
  <si>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</si>
  <si>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</si>
  <si>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</si>
  <si>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</si>
  <si>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</si>
  <si>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</si>
  <si>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</si>
  <si>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</si>
  <si>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</si>
  <si>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</si>
  <si>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</si>
  <si>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</si>
  <si>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</si>
  <si>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</si>
  <si>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</si>
  <si>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</si>
  <si>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</si>
  <si>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</si>
  <si>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</si>
  <si>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</si>
  <si>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</si>
  <si>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</si>
  <si>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</si>
  <si>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</si>
  <si>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</si>
  <si>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</si>
  <si>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</si>
  <si>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</si>
  <si>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</si>
  <si>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</si>
  <si>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2022 02</t>
  </si>
  <si>
    <t>4</t>
  </si>
  <si>
    <t>1967918793</t>
  </si>
  <si>
    <t>PP</t>
  </si>
  <si>
    <t>Spálení proutí, klestu z prořezávek a odstraněných křovin pro jakoukoliv dřevinu</t>
  </si>
  <si>
    <t>Online PSC</t>
  </si>
  <si>
    <t>https://podminky.urs.cz/item/CS_URS_2022_02/111209111</t>
  </si>
  <si>
    <t>VV</t>
  </si>
  <si>
    <t>50,00</t>
  </si>
  <si>
    <t>Součet</t>
  </si>
  <si>
    <t>111251103</t>
  </si>
  <si>
    <t>Odstranění křovin a stromů průměru kmene do 100 mm i s kořeny sklonu terénu do 1:5 z celkové plochy přes 500 m2 strojně</t>
  </si>
  <si>
    <t>-513568073</t>
  </si>
  <si>
    <t>Odstranění křovin a stromů s odstraněním kořenů strojně průměru kmene do 100 mm v rovině nebo ve svahu sklonu terénu do 1:5, při celkové ploše přes 500 m2</t>
  </si>
  <si>
    <t>https://podminky.urs.cz/item/CS_URS_2022_02/111251103</t>
  </si>
  <si>
    <t>3</t>
  </si>
  <si>
    <t>116951101</t>
  </si>
  <si>
    <t>Úprava výkopku vlhčením</t>
  </si>
  <si>
    <t>m3</t>
  </si>
  <si>
    <t>640614165</t>
  </si>
  <si>
    <t>Úprava výkopku vlhčením pro dosažení optimální vlhkosti vodou</t>
  </si>
  <si>
    <t>https://podminky.urs.cz/item/CS_URS_2022_02/116951101</t>
  </si>
  <si>
    <t>"přesun výkopku na mezideponii</t>
  </si>
  <si>
    <t>540,90*0,2</t>
  </si>
  <si>
    <t>119001406</t>
  </si>
  <si>
    <t>Dočasné zajištění potrubí z PE DN přes 200 do 500 mm</t>
  </si>
  <si>
    <t>m</t>
  </si>
  <si>
    <t>-1871493010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</si>
  <si>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</si>
  <si>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https://podminky.urs.cz/item/CS_URS_2022_02/119001406</t>
  </si>
  <si>
    <t>10,00</t>
  </si>
  <si>
    <t>5</t>
  </si>
  <si>
    <t>119001421</t>
  </si>
  <si>
    <t>Dočasné zajištění kabelů a kabelových tratí ze 3 volně ložených kabelů</t>
  </si>
  <si>
    <t>38512392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</si>
  <si>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</si>
  <si>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</si>
  <si>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7,00</t>
  </si>
  <si>
    <t>6</t>
  </si>
  <si>
    <t>120001101</t>
  </si>
  <si>
    <t>Příplatek za ztížení vykopávky v blízkosti podzemního vedení</t>
  </si>
  <si>
    <t>10</t>
  </si>
  <si>
    <t>Příplatek k cenám hloubených vykopávek za ztížení vykopávky v blízkosti podzemního vedení nebo výbušnin pro jakoukoliv třídu horniny</t>
  </si>
  <si>
    <t>https://podminky.urs.cz/item/CS_URS_2022_02/120001101</t>
  </si>
  <si>
    <t>případné meliorační sítě</t>
  </si>
  <si>
    <t>případné kabely</t>
  </si>
  <si>
    <t>7</t>
  </si>
  <si>
    <t>121103111</t>
  </si>
  <si>
    <t>Skrývka zemin schopných zúrodnění v rovině a svahu do 1:5</t>
  </si>
  <si>
    <t>-766846250</t>
  </si>
  <si>
    <t>Skrývka zemin schopných zúrodnění v rovině a ve sklonu do 1:5</t>
  </si>
  <si>
    <t>https://podminky.urs.cz/item/CS_URS_2022_02/121103111</t>
  </si>
  <si>
    <t>8</t>
  </si>
  <si>
    <t>122252205</t>
  </si>
  <si>
    <t>Odkopávky a prokopávky nezapažené pro silnice a dálnice v hornině třídy těžitelnosti I objem do 1000 m3 strojně</t>
  </si>
  <si>
    <t>-292674362</t>
  </si>
  <si>
    <t>Odkopávky a prokopávky nezapažené pro silnice a dálnice strojně v hornině třídy těžitelnosti I přes 500 do 1 000 m3</t>
  </si>
  <si>
    <t>https://podminky.urs.cz/item/CS_URS_2022_02/122252205</t>
  </si>
  <si>
    <t>"cesta - výkop</t>
  </si>
  <si>
    <t>751,00</t>
  </si>
  <si>
    <t>9</t>
  </si>
  <si>
    <t>131251103</t>
  </si>
  <si>
    <t>Hloubení jam nezapažených v hornině třídy těžitelnosti I skupiny 3 objem do 100 m3 strojně</t>
  </si>
  <si>
    <t>1309403432</t>
  </si>
  <si>
    <t>Hloubení nezapažených jam a zářezů strojně s urovnáním dna do předepsaného profilu a spádu v hornině třídy těžitelnosti I skupiny 3 přes 50 do 100 m3</t>
  </si>
  <si>
    <t>https://podminky.urs.cz/item/CS_URS_2022_02/131251103</t>
  </si>
  <si>
    <t>"vsakovací jáma</t>
  </si>
  <si>
    <t>2*9,40</t>
  </si>
  <si>
    <t>"sjezdy</t>
  </si>
  <si>
    <t>0,47*50,00</t>
  </si>
  <si>
    <t>"pod dlažbu u odvodňovacího žlabu</t>
  </si>
  <si>
    <t>2*(0,50*0,40*0,397)+2*(5,40*0,40*0,397)</t>
  </si>
  <si>
    <t>1467821425</t>
  </si>
  <si>
    <t>https://podminky.urs.cz/item/CS_URS_2022_02/162206112</t>
  </si>
  <si>
    <t>11</t>
  </si>
  <si>
    <t>-526272193</t>
  </si>
  <si>
    <t>"přesun výkopku z mezideponie zpět</t>
  </si>
  <si>
    <t>171,10*0,20</t>
  </si>
  <si>
    <t>12</t>
  </si>
  <si>
    <t>1528566007</t>
  </si>
  <si>
    <t>https://podminky.urs.cz/item/CS_URS_2022_02/162706111</t>
  </si>
  <si>
    <t>"přesun výkopku z mezideponie na trvalou deponii</t>
  </si>
  <si>
    <t>540,90*0,20-171,10*0,20</t>
  </si>
  <si>
    <t>14</t>
  </si>
  <si>
    <t>1307057994</t>
  </si>
  <si>
    <t>https://podminky.urs.cz/item/CS_URS_2022_02/162751117</t>
  </si>
  <si>
    <t>"přesun výkopku na trvalou skládku</t>
  </si>
  <si>
    <t>Mezisoučet</t>
  </si>
  <si>
    <t>167103101</t>
  </si>
  <si>
    <t>Nakládání výkopku ze zemin schopných zúrodnění</t>
  </si>
  <si>
    <t>680061451</t>
  </si>
  <si>
    <t>Nakládání neulehlého výkopku z hromad zeminy schopné zúrodnění</t>
  </si>
  <si>
    <t>https://podminky.urs.cz/item/CS_URS_2022_02/167103101</t>
  </si>
  <si>
    <t>16</t>
  </si>
  <si>
    <t>1098397355</t>
  </si>
  <si>
    <t>17</t>
  </si>
  <si>
    <t>171151101</t>
  </si>
  <si>
    <t>Hutnění boků násypů pro jakýkoliv sklon a míru zhutnění svahu</t>
  </si>
  <si>
    <t>-1164439876</t>
  </si>
  <si>
    <t>Hutnění boků násypů z hornin soudržných a sypkých pro jakýkoliv sklon, délku a míru zhutnění svahu</t>
  </si>
  <si>
    <t>https://podminky.urs.cz/item/CS_URS_2022_02/171151101</t>
  </si>
  <si>
    <t>163,10</t>
  </si>
  <si>
    <t>18</t>
  </si>
  <si>
    <t>171206111</t>
  </si>
  <si>
    <t>Uložení zemin schopných zúrodnění nebo výsypek do násypů</t>
  </si>
  <si>
    <t>524543944</t>
  </si>
  <si>
    <t>Uložení zemin schopných zúrodnění nebo výsypek do násypů předepsaných tvarů s urovnáním</t>
  </si>
  <si>
    <t>https://podminky.urs.cz/item/CS_URS_2022_02/171206111</t>
  </si>
  <si>
    <t>19</t>
  </si>
  <si>
    <t>-1418601461</t>
  </si>
  <si>
    <t>20</t>
  </si>
  <si>
    <t>171251201</t>
  </si>
  <si>
    <t>Uložení sypaniny na skládky nebo meziskládky</t>
  </si>
  <si>
    <t>-806836806</t>
  </si>
  <si>
    <t>Uložení sypaniny na skládky nebo meziskládky bez hutnění s upravením uložené sypaniny do předepsaného tvaru</t>
  </si>
  <si>
    <t>https://podminky.urs.cz/item/CS_URS_2022_02/171251201</t>
  </si>
  <si>
    <t>174101101</t>
  </si>
  <si>
    <t>Zásyp jam, šachet rýh nebo kolem objektů sypaninou se zhutněním</t>
  </si>
  <si>
    <t>34</t>
  </si>
  <si>
    <t>Zásyp sypaninou z jakékoliv horniny strojně s uložením výkopku ve vrstvách se zhutněním jam, šachet, rýh nebo kolem objektů v těchto vykopávkách</t>
  </si>
  <si>
    <t>https://podminky.urs.cz/item/CS_URS_2022_02/174101101</t>
  </si>
  <si>
    <t>45,90</t>
  </si>
  <si>
    <t>22</t>
  </si>
  <si>
    <t>M</t>
  </si>
  <si>
    <t>58343959</t>
  </si>
  <si>
    <t>kamenivo drcené hrubé frakce 32/63</t>
  </si>
  <si>
    <t>t</t>
  </si>
  <si>
    <t>1986153992</t>
  </si>
  <si>
    <t>45,9*2 'Přepočtené koeficientem množství</t>
  </si>
  <si>
    <t>23</t>
  </si>
  <si>
    <t>175151101</t>
  </si>
  <si>
    <t>Obsypání potrubí strojně sypaninou bez prohození, uloženou do 3 m</t>
  </si>
  <si>
    <t>38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</si>
  <si>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</si>
  <si>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</si>
  <si>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390,00*0,50*0,30</t>
  </si>
  <si>
    <t>24</t>
  </si>
  <si>
    <t>58343930</t>
  </si>
  <si>
    <t>kamenivo drcené hrubé frakce 16/32</t>
  </si>
  <si>
    <t>360316944</t>
  </si>
  <si>
    <t>58,5*2 'Přepočtené koeficientem množství</t>
  </si>
  <si>
    <t>25</t>
  </si>
  <si>
    <t>181006112</t>
  </si>
  <si>
    <t>Rozprostření zemint l vrstvy do 0,15 m schopných zúrodnění v rovině a sklonu do 1:5</t>
  </si>
  <si>
    <t>390845591</t>
  </si>
  <si>
    <t>Rozprostření zemin schopných zúrodnění v rovině a ve sklonu do 1:5, tloušťka vrstvy přes 0,10 do 0,15 m</t>
  </si>
  <si>
    <t>https://podminky.urs.cz/item/CS_URS_2022_02/181006112</t>
  </si>
  <si>
    <t>"rozprostření ornice tl. 0,20m</t>
  </si>
  <si>
    <t>163,10+2*4,00</t>
  </si>
  <si>
    <t>26</t>
  </si>
  <si>
    <t>181411121</t>
  </si>
  <si>
    <t>Založení lučního trávníku výsevem pl do 1000 m2 v rovině a ve svahu do 1:5</t>
  </si>
  <si>
    <t>44</t>
  </si>
  <si>
    <t>Založení trávníku na půdě předem připravené plochy do 1000 m2 výsevem včetně utažení lučního v rovině nebo na svahu do 1:5</t>
  </si>
  <si>
    <t>https://podminky.urs.cz/item/CS_URS_2022_02/181411121</t>
  </si>
  <si>
    <t>27</t>
  </si>
  <si>
    <t>00572470</t>
  </si>
  <si>
    <t>osivo směs travní univerzál</t>
  </si>
  <si>
    <t>kg</t>
  </si>
  <si>
    <t>1493508667</t>
  </si>
  <si>
    <t>171,1*0,025 'Přepočtené koeficientem množství</t>
  </si>
  <si>
    <t>28</t>
  </si>
  <si>
    <t>181951112</t>
  </si>
  <si>
    <t>Úprava pláně v hornině třídy těžitelnosti I skupiny 1 až 3 se zhutněním strojně</t>
  </si>
  <si>
    <t>-583181281</t>
  </si>
  <si>
    <t>Úprava pláně vyrovnáním výškových rozdílů strojně v hornině třídy těžitelnosti I, skupiny 1 až 3 se zhutněním</t>
  </si>
  <si>
    <t>https://podminky.urs.cz/item/CS_URS_2022_02/181951112</t>
  </si>
  <si>
    <t>1743,80+50,00</t>
  </si>
  <si>
    <t>29</t>
  </si>
  <si>
    <t>182112121</t>
  </si>
  <si>
    <t>Svahování v zářezech v hornině třídy těžitelnosti I skupiny 3 ručně</t>
  </si>
  <si>
    <t>692680862</t>
  </si>
  <si>
    <t>Svahování trvalých svahů do projektovaných profilů ručně s potřebným přemístěním výkopku při svahování v zářezech v hornině třídy těžitelnosti I skupiny 3</t>
  </si>
  <si>
    <t>https://podminky.urs.cz/item/CS_URS_2022_02/182112121</t>
  </si>
  <si>
    <t>Zakládání</t>
  </si>
  <si>
    <t>30</t>
  </si>
  <si>
    <t>212752101</t>
  </si>
  <si>
    <t>Trativod z drenážních trubek korugovaných PE-HD SN 4 perforace 360° včetně lože otevřený výkop DN 100 pro liniové stavby</t>
  </si>
  <si>
    <t>-1788432075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</si>
  <si>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</si>
  <si>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https://podminky.urs.cz/item/CS_URS_2022_02/212752101</t>
  </si>
  <si>
    <t>390,00</t>
  </si>
  <si>
    <t>31</t>
  </si>
  <si>
    <t>213141131</t>
  </si>
  <si>
    <t>Zřízení vrstvy z geotextilie ve sklonu přes 1:2 do 1:1 š do 3 m</t>
  </si>
  <si>
    <t>54</t>
  </si>
  <si>
    <t>Zřízení vrstvy z geotextilie filtrační, separační, odvodňovací, ochranné, výztužné nebo protierozní ve sklonu přes 1:2 do 1:1, šířky do 3 m</t>
  </si>
  <si>
    <t>https://podminky.urs.cz/item/CS_URS_2022_02/213141131</t>
  </si>
  <si>
    <t>1743,80+50,00+2*4,00</t>
  </si>
  <si>
    <t>32</t>
  </si>
  <si>
    <t>69311031</t>
  </si>
  <si>
    <t>geotextilie tkaná separační, filtrační, výztužná PP pevnost v tahu 10kN/m</t>
  </si>
  <si>
    <t>-504307745</t>
  </si>
  <si>
    <t>1801,8*1,1 'Přepočtené koeficientem množství</t>
  </si>
  <si>
    <t>Vodorovné konstrukce</t>
  </si>
  <si>
    <t>33</t>
  </si>
  <si>
    <t>452313121</t>
  </si>
  <si>
    <t>Podkladní bloky z betonu prostého tř. C 8/10 otevřený výkop</t>
  </si>
  <si>
    <t>60</t>
  </si>
  <si>
    <t>Podkladní a zajišťovací konstrukce z betonu prostého v otevřeném výkopu bloky pro potrubí z betonu tř. C 8/10</t>
  </si>
  <si>
    <t>https://podminky.urs.cz/item/CS_URS_2022_02/452313121</t>
  </si>
  <si>
    <t>odv. žlab</t>
  </si>
  <si>
    <t>15,50*0,797*0,10</t>
  </si>
  <si>
    <t>452313131</t>
  </si>
  <si>
    <t>Podkladní bloky z betonu prostého tř. C 12/15 otevřený výkop</t>
  </si>
  <si>
    <t>62</t>
  </si>
  <si>
    <t>Podkladní a zajišťovací konstrukce z betonu prostého v otevřeném výkopu bloky pro potrubí z betonu tř. C 12/15</t>
  </si>
  <si>
    <t>https://podminky.urs.cz/item/CS_URS_2022_02/452313131</t>
  </si>
  <si>
    <t>pod dlažbu odv. žlabu</t>
  </si>
  <si>
    <t>5,40*0,40*0,397*2</t>
  </si>
  <si>
    <t>35</t>
  </si>
  <si>
    <t>452313141</t>
  </si>
  <si>
    <t>Podkladní bloky z betonu prostého tř. C 16/20 otevřený výkop</t>
  </si>
  <si>
    <t>64</t>
  </si>
  <si>
    <t>Podkladní a zajišťovací konstrukce z betonu prostého v otevřeném výkopu bloky pro potrubí z betonu tř. C 16/20</t>
  </si>
  <si>
    <t>https://podminky.urs.cz/item/CS_URS_2022_02/452313141</t>
  </si>
  <si>
    <t>vyústění trativodu</t>
  </si>
  <si>
    <t>0,60*0,90*0,50</t>
  </si>
  <si>
    <t>36</t>
  </si>
  <si>
    <t>452313161</t>
  </si>
  <si>
    <t>Podkladní bloky z betonu prostého tř. C 25/30 otevřený výkop</t>
  </si>
  <si>
    <t>66</t>
  </si>
  <si>
    <t>Podkladní a zajišťovací konstrukce z betonu prostého v otevřeném výkopu bloky pro potrubí z betonu tř. C 25/30</t>
  </si>
  <si>
    <t>https://podminky.urs.cz/item/CS_URS_2022_02/452313161</t>
  </si>
  <si>
    <t>základ odv. žlabu</t>
  </si>
  <si>
    <t>0,397*0,50*0,40*2</t>
  </si>
  <si>
    <t>37</t>
  </si>
  <si>
    <t>452313171</t>
  </si>
  <si>
    <t>Podkladní bloky z betonu prostého tř. C 30/37 otevřený výkop</t>
  </si>
  <si>
    <t>68</t>
  </si>
  <si>
    <t>Podkladní a zajišťovací konstrukce z betonu prostého v otevřeném výkopu bloky pro potrubí z betonu tř. C 30/37</t>
  </si>
  <si>
    <t>https://podminky.urs.cz/item/CS_URS_2022_02/452313171</t>
  </si>
  <si>
    <t>15,50*0,797*0,20</t>
  </si>
  <si>
    <t>452353101</t>
  </si>
  <si>
    <t>Bednění podkladních bloků otevřený výkop</t>
  </si>
  <si>
    <t>70</t>
  </si>
  <si>
    <t>Bednění podkladních a zajišťovacích konstrukcí v otevřeném výkopu bloků pro potrubí</t>
  </si>
  <si>
    <t>https://podminky.urs.cz/item/CS_URS_2022_02/452353101</t>
  </si>
  <si>
    <t>(0,60+0,50)*0,90*2</t>
  </si>
  <si>
    <t>základ odv. žlab</t>
  </si>
  <si>
    <t>(0,60+0,50)*0,80*2*2</t>
  </si>
  <si>
    <t>pod dlažbu od. žlabu</t>
  </si>
  <si>
    <t>(5,40+0,397)*0,15*2*2</t>
  </si>
  <si>
    <t>(15,50+0,797)*0,30*2</t>
  </si>
  <si>
    <t>39</t>
  </si>
  <si>
    <t>457611125R</t>
  </si>
  <si>
    <t>Zpevnění dna zeminou upravenou směsnými hydraulickými pojivy tl 500 mm</t>
  </si>
  <si>
    <t>72</t>
  </si>
  <si>
    <t>Zpevnění dna upravenou zeminou směsnými hydraulickými pojivy, tloušťka vrstvy po zhutnění 500 mm</t>
  </si>
  <si>
    <t>https://podminky.urs.cz/item/CS_URS_2022_02/457611125R</t>
  </si>
  <si>
    <t>Komunikace pozemní</t>
  </si>
  <si>
    <t>40</t>
  </si>
  <si>
    <t>564851111</t>
  </si>
  <si>
    <t>Podklad ze štěrkodrtě ŠD plochy přes 100 m2 tl 150 mm</t>
  </si>
  <si>
    <t>74</t>
  </si>
  <si>
    <t>Podklad ze štěrkodrti ŠD s rozprostřením a zhutněním plochy přes 100 m2, po zhutnění tl. 150 mm</t>
  </si>
  <si>
    <t>https://podminky.urs.cz/item/CS_URS_2022_02/564851111</t>
  </si>
  <si>
    <t>386,87*4,5+50,00</t>
  </si>
  <si>
    <t>41</t>
  </si>
  <si>
    <t>564861111</t>
  </si>
  <si>
    <t>Podklad ze štěrkodrtě ŠD plochy přes 100 m2 tl 200 mm</t>
  </si>
  <si>
    <t>76</t>
  </si>
  <si>
    <t>Podklad ze štěrkodrti ŠD s rozprostřením a zhutněním plochy přes 100 m2, po zhutnění tl. 200 mm</t>
  </si>
  <si>
    <t>https://podminky.urs.cz/item/CS_URS_2022_02/564861111</t>
  </si>
  <si>
    <t>386,87*5,00+50,00</t>
  </si>
  <si>
    <t>42</t>
  </si>
  <si>
    <t>565165121</t>
  </si>
  <si>
    <t>Asfaltový beton vrstva podkladní ACP 16 (obalované kamenivo OKS) tl 80 mm š přes 3 m</t>
  </si>
  <si>
    <t>78</t>
  </si>
  <si>
    <t>Asfaltový beton vrstva podkladní ACP 16 (obalované kamenivo střednězrnné - OKS) s rozprostřením a zhutněním v pruhu šířky přes 3 m, po zhutnění tl. 80 mm</t>
  </si>
  <si>
    <t>https://podminky.urs.cz/item/CS_URS_2022_02/565165121</t>
  </si>
  <si>
    <t>386,87*3,80+50,00</t>
  </si>
  <si>
    <t>43</t>
  </si>
  <si>
    <t>569851111</t>
  </si>
  <si>
    <t>Zpevnění krajnic štěrkodrtí tl 150 mm</t>
  </si>
  <si>
    <t>80</t>
  </si>
  <si>
    <t>Zpevnění krajnic nebo komunikací pro pěší s rozprostřením a zhutněním, po zhutnění štěrkodrtí tl. 150 mm</t>
  </si>
  <si>
    <t>https://podminky.urs.cz/item/CS_URS_2022_02/569851111</t>
  </si>
  <si>
    <t>573111113</t>
  </si>
  <si>
    <t>Postřik živičný infiltrační s posypem z asfaltu množství 1,5 kg/m2</t>
  </si>
  <si>
    <t>82</t>
  </si>
  <si>
    <t>Postřik infiltrační PI z asfaltu silničního s posypem kamenivem, v množství 1,50 kg/m2</t>
  </si>
  <si>
    <t>https://podminky.urs.cz/item/CS_URS_2022_02/573111113</t>
  </si>
  <si>
    <t>386,87*3,75+50,00</t>
  </si>
  <si>
    <t>45</t>
  </si>
  <si>
    <t>573211111</t>
  </si>
  <si>
    <t>Postřik živičný spojovací z asfaltu v množství 0,60 kg/m2</t>
  </si>
  <si>
    <t>84</t>
  </si>
  <si>
    <t>Postřik spojovací PS bez posypu kamenivem z asfaltu silničního, v množství 0,60 kg/m2</t>
  </si>
  <si>
    <t>https://podminky.urs.cz/item/CS_URS_2022_02/573211111</t>
  </si>
  <si>
    <t>46</t>
  </si>
  <si>
    <t>577134221</t>
  </si>
  <si>
    <t>Asfaltový beton vrstva obrusná ACO 11 (ABS) tř. II tl 40 mm š přes 3 m z nemodifikovaného asfaltu</t>
  </si>
  <si>
    <t>86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</si>
  <si>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</si>
  <si>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</si>
  <si>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386,87*3,50+50,00</t>
  </si>
  <si>
    <t>47</t>
  </si>
  <si>
    <t>594111112</t>
  </si>
  <si>
    <t>Kladení dlažby z lomového kamene tl do 100 mm s provedením lože z kameniva těženého</t>
  </si>
  <si>
    <t>1699311325</t>
  </si>
  <si>
    <t>Kladení dlažby z lomového kamene lomařsky upraveného v ploše vodorovné nebo ve sklonu na plocho tl. do 100 mm, bez vyplnění spár, s provedením lože tl. 50 mm z kameniva těženého</t>
  </si>
  <si>
    <t>https://podminky.urs.cz/item/CS_URS_2022_02/594111112</t>
  </si>
  <si>
    <t>"odv. žlab</t>
  </si>
  <si>
    <t>5,40*0,397*2</t>
  </si>
  <si>
    <t>"pás z kam. dlažby</t>
  </si>
  <si>
    <t>30,00</t>
  </si>
  <si>
    <t>48</t>
  </si>
  <si>
    <t>58381086</t>
  </si>
  <si>
    <t>kámen lomový upravený štípaný (80, 40, 20 cm) pískovec</t>
  </si>
  <si>
    <t>1827800388</t>
  </si>
  <si>
    <t>0,10*(5,40*0,397*2)</t>
  </si>
  <si>
    <t>0,10*30,00</t>
  </si>
  <si>
    <t>3,429*2 'Přepočtené koeficientem množství</t>
  </si>
  <si>
    <t>49</t>
  </si>
  <si>
    <t>599141111</t>
  </si>
  <si>
    <t>Vyplnění spár mezi silničními dílci živičnou zálivkou</t>
  </si>
  <si>
    <t>90</t>
  </si>
  <si>
    <t>Vyplnění spár mezi silničními dílci jakékoliv tloušťky živičnou zálivkou</t>
  </si>
  <si>
    <t>https://podminky.urs.cz/item/CS_URS_2022_02/599141111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</si>
  <si>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</si>
  <si>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</si>
  <si>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</si>
  <si>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</si>
  <si>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kus</t>
  </si>
  <si>
    <t>92</t>
  </si>
  <si>
    <t>Montáž směrového sloupku plastového s odrazkou prostým uložením bez betonového základu silničního</t>
  </si>
  <si>
    <t>https://podminky.urs.cz/item/CS_URS_2022_02/912211111</t>
  </si>
  <si>
    <t>2,00</t>
  </si>
  <si>
    <t>51</t>
  </si>
  <si>
    <t>40445158</t>
  </si>
  <si>
    <t>sloupek směrový silniční plastový 1,2m</t>
  </si>
  <si>
    <t>759701033</t>
  </si>
  <si>
    <t>52</t>
  </si>
  <si>
    <t>914111111</t>
  </si>
  <si>
    <t>Montáž svislé dopravní značky do velikosti 1 m2 objímkami na sloupek nebo konzolu</t>
  </si>
  <si>
    <t>96</t>
  </si>
  <si>
    <t>Montáž svislé dopravní značky základní velikosti do 1 m2 objímkami na sloupky nebo konzoly</t>
  </si>
  <si>
    <t>https://podminky.urs.cz/item/CS_URS_2022_02/914111111</t>
  </si>
  <si>
    <t>1,00</t>
  </si>
  <si>
    <t>53</t>
  </si>
  <si>
    <t>40445619</t>
  </si>
  <si>
    <t>zákazové, příkazové dopravní značky B1-B34, C1-15 500mm</t>
  </si>
  <si>
    <t>536018876</t>
  </si>
  <si>
    <t>914511111</t>
  </si>
  <si>
    <t>Montáž sloupku dopravních značek délky do 3,5 m s betonovým základem</t>
  </si>
  <si>
    <t>-1164481437</t>
  </si>
  <si>
    <t>Montáž sloupku dopravních značek délky do 3,5 m do betonového základu</t>
  </si>
  <si>
    <t>https://podminky.urs.cz/item/CS_URS_2022_02/914511111</t>
  </si>
  <si>
    <t>55</t>
  </si>
  <si>
    <t>40445225</t>
  </si>
  <si>
    <t>sloupek pro dopravní značku Zn D 60mm v 3,5m</t>
  </si>
  <si>
    <t>-1541184399</t>
  </si>
  <si>
    <t>56</t>
  </si>
  <si>
    <t>40445240</t>
  </si>
  <si>
    <t>patka pro sloupek Al D 60mm</t>
  </si>
  <si>
    <t>-1019157462</t>
  </si>
  <si>
    <t>57</t>
  </si>
  <si>
    <t>40445256</t>
  </si>
  <si>
    <t>svorka upínací na sloupek dopravní značky D 60mm</t>
  </si>
  <si>
    <t>-1121915734</t>
  </si>
  <si>
    <t>58</t>
  </si>
  <si>
    <t>935932411R</t>
  </si>
  <si>
    <t>Dodávka a montáž odvodňovacího žlabu plastová vtoková mříž  pro zatížení D400 do ocelového rámu L profilu</t>
  </si>
  <si>
    <t>R-položka</t>
  </si>
  <si>
    <t>-608311938</t>
  </si>
  <si>
    <t>15,50</t>
  </si>
  <si>
    <t>59</t>
  </si>
  <si>
    <t>938902311</t>
  </si>
  <si>
    <t>Čištění rigolů strojně při tl nánosu do 100 mm</t>
  </si>
  <si>
    <t>102</t>
  </si>
  <si>
    <t>Čištění rigolů komunikací s odstraněním travnatého porostu nebo nánosu s naložením na dopravní prostředek nebo s přemístěním na hromady na vzdálenost do 20 m strojně při tl. nánosu do 100 mm</t>
  </si>
  <si>
    <t>https://podminky.urs.cz/item/CS_URS_2022_02/938902311</t>
  </si>
  <si>
    <t>938908411</t>
  </si>
  <si>
    <t>Čištění vozovek splachováním vodou</t>
  </si>
  <si>
    <t>104</t>
  </si>
  <si>
    <t>Čištění vozovek splachováním vodou povrchu podkladu nebo krytu živičného, betonového nebo dlážděného</t>
  </si>
  <si>
    <t>https://podminky.urs.cz/item/CS_URS_2022_02/938908411</t>
  </si>
  <si>
    <t>cesta</t>
  </si>
  <si>
    <t>1500,00</t>
  </si>
  <si>
    <t>sjezdy</t>
  </si>
  <si>
    <t>998</t>
  </si>
  <si>
    <t>Přesun hmot</t>
  </si>
  <si>
    <t>61</t>
  </si>
  <si>
    <t>998225111</t>
  </si>
  <si>
    <t>Přesun hmot pro pozemní komunikace s krytem z kamene, monolitickým betonovým nebo živičným</t>
  </si>
  <si>
    <t>106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</si>
  <si>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</si>
  <si>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</si>
  <si>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Práce a dodávky M</t>
  </si>
  <si>
    <t>46-M</t>
  </si>
  <si>
    <t>Zemní práce při extr.mont.pracích</t>
  </si>
  <si>
    <t>460741121</t>
  </si>
  <si>
    <t>Osazení kabelových prostupů z trub betonových do rýhy s obsypem z písku průměru do 15 cm</t>
  </si>
  <si>
    <t>-1924279269</t>
  </si>
  <si>
    <t>Osazení kabelových prostupů včetně utěsnění a spárování z trub betonových do rýhy, bez výkopových prací s obsypem z písku, vnitřního průměru do 15 cm</t>
  </si>
  <si>
    <t>https://podminky.urs.cz/item/CS_URS_2022_02/460741121</t>
  </si>
  <si>
    <t>OST</t>
  </si>
  <si>
    <t>Ostatní</t>
  </si>
  <si>
    <t>63</t>
  </si>
  <si>
    <t>171201231R</t>
  </si>
  <si>
    <t>Poplatek za uložení ornice na trvalé deponii</t>
  </si>
  <si>
    <t>262144</t>
  </si>
  <si>
    <t>-1782315394</t>
  </si>
  <si>
    <t>73,96*1,7 'Přepočtené koeficientem množství</t>
  </si>
  <si>
    <t>171201231</t>
  </si>
  <si>
    <t>Poplatek za uložení zeminy a kamení na recyklační skládce (skládkovné) kód odpadu 17 05 04</t>
  </si>
  <si>
    <t>373013824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</si>
  <si>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</si>
  <si>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</si>
  <si>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795,174*2 'Přepočtené koeficientem množství</t>
  </si>
  <si>
    <t>800-0 - Požadavky objednatele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</si>
  <si>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</si>
  <si>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</si>
  <si>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</si>
  <si>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</si>
  <si>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</si>
  <si>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</si>
  <si>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</si>
  <si>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</si>
  <si>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</si>
  <si>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012103000R</t>
  </si>
  <si>
    <t>Geodetické práce před výstavbou</t>
  </si>
  <si>
    <t>soubor</t>
  </si>
  <si>
    <t>012203000R</t>
  </si>
  <si>
    <t>Geodetické práce při provádění stavby</t>
  </si>
  <si>
    <t>012303000R</t>
  </si>
  <si>
    <t>Geodetické práce po výstavbě</t>
  </si>
  <si>
    <t>013244000R</t>
  </si>
  <si>
    <t>Dokumentace realizační</t>
  </si>
  <si>
    <t>013254000R</t>
  </si>
  <si>
    <t>Dokumentace skutečného provedení stavby</t>
  </si>
  <si>
    <t>VRN3</t>
  </si>
  <si>
    <t>Zařízení staveniště</t>
  </si>
  <si>
    <t>030001000R</t>
  </si>
  <si>
    <t>1024</t>
  </si>
  <si>
    <t>VRN4</t>
  </si>
  <si>
    <t>Inženýrská činnost</t>
  </si>
  <si>
    <t>043134000R</t>
  </si>
  <si>
    <t>Zkoušky zatěžovací</t>
  </si>
  <si>
    <t>VRN6</t>
  </si>
  <si>
    <t>Územní vlivy</t>
  </si>
  <si>
    <t>060001000R</t>
  </si>
  <si>
    <t>-172659821</t>
  </si>
  <si>
    <t>srpen 2022</t>
  </si>
  <si>
    <t>162206113R</t>
  </si>
  <si>
    <t>Vodorovné přemístění bez naložení výkopku ze zemin schopných zúrodnění</t>
  </si>
  <si>
    <t>Vodorovné přemístění výkopku bez naložení, avšak se složením zemin schopných zúrodnění</t>
  </si>
  <si>
    <t>162706112R</t>
  </si>
  <si>
    <t>162751118R</t>
  </si>
  <si>
    <t>Vodorovné přemístění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</si>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</sst>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9" fontId="42" fillId="3" borderId="0" xfId="0" applyNumberFormat="1" applyFont="1" applyFill="1" applyAlignment="1" applyProtection="1">
      <alignment horizontal="left" vertical="center"/>
      <protection locked="0"/>
    </xf>
    <xf numFmtId="49" fontId="43" fillId="0" borderId="22" xfId="0" applyNumberFormat="1" applyFont="1" applyBorder="1" applyAlignment="1" applyProtection="1">
      <alignment horizontal="left" vertical="center" wrapText="1"/>
      <protection locked="0"/>
    </xf>
    <xf numFmtId="0" fontId="43" fillId="0" borderId="22" xfId="0" applyFont="1" applyBorder="1" applyAlignment="1" applyProtection="1">
      <alignment horizontal="left" vertical="center" wrapText="1"/>
      <protection locked="0"/>
    </xf>
    <xf numFmtId="0" fontId="44" fillId="0" borderId="0" xfId="0" applyFont="1" applyAlignment="1">
      <alignment horizontal="left" vertical="center" wrapText="1"/>
    </xf>
    <xf numFmtId="0" fontId="43" fillId="0" borderId="22" xfId="0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751117" TargetMode="External"/><Relationship Id="rId18" Type="http://schemas.openxmlformats.org/officeDocument/2006/relationships/hyperlink" Target="https://podminky.urs.cz/item/CS_URS_2022_02/171206111" TargetMode="External"/><Relationship Id="rId26" Type="http://schemas.openxmlformats.org/officeDocument/2006/relationships/hyperlink" Target="https://podminky.urs.cz/item/CS_URS_2022_02/212752101" TargetMode="External"/><Relationship Id="rId39" Type="http://schemas.openxmlformats.org/officeDocument/2006/relationships/hyperlink" Target="https://podminky.urs.cz/item/CS_URS_2022_02/573111113" TargetMode="External"/><Relationship Id="rId21" Type="http://schemas.openxmlformats.org/officeDocument/2006/relationships/hyperlink" Target="https://podminky.urs.cz/item/CS_URS_2022_02/175151101" TargetMode="External"/><Relationship Id="rId34" Type="http://schemas.openxmlformats.org/officeDocument/2006/relationships/hyperlink" Target="https://podminky.urs.cz/item/CS_URS_2022_02/457611125R" TargetMode="External"/><Relationship Id="rId42" Type="http://schemas.openxmlformats.org/officeDocument/2006/relationships/hyperlink" Target="https://podminky.urs.cz/item/CS_URS_2022_02/594111112" TargetMode="External"/><Relationship Id="rId47" Type="http://schemas.openxmlformats.org/officeDocument/2006/relationships/hyperlink" Target="https://podminky.urs.cz/item/CS_URS_2022_02/938902311" TargetMode="External"/><Relationship Id="rId50" Type="http://schemas.openxmlformats.org/officeDocument/2006/relationships/hyperlink" Target="https://podminky.urs.cz/item/CS_URS_2022_02/460741121" TargetMode="External"/><Relationship Id="rId7" Type="http://schemas.openxmlformats.org/officeDocument/2006/relationships/hyperlink" Target="https://podminky.urs.cz/item/CS_URS_2022_02/121103111" TargetMode="External"/><Relationship Id="rId2" Type="http://schemas.openxmlformats.org/officeDocument/2006/relationships/hyperlink" Target="https://podminky.urs.cz/item/CS_URS_2022_02/111251103" TargetMode="External"/><Relationship Id="rId16" Type="http://schemas.openxmlformats.org/officeDocument/2006/relationships/hyperlink" Target="https://podminky.urs.cz/item/CS_URS_2022_02/171151101" TargetMode="External"/><Relationship Id="rId29" Type="http://schemas.openxmlformats.org/officeDocument/2006/relationships/hyperlink" Target="https://podminky.urs.cz/item/CS_URS_2022_02/452313131" TargetMode="External"/><Relationship Id="rId11" Type="http://schemas.openxmlformats.org/officeDocument/2006/relationships/hyperlink" Target="https://podminky.urs.cz/item/CS_URS_2022_02/162206112" TargetMode="External"/><Relationship Id="rId24" Type="http://schemas.openxmlformats.org/officeDocument/2006/relationships/hyperlink" Target="https://podminky.urs.cz/item/CS_URS_2022_02/181951112" TargetMode="External"/><Relationship Id="rId32" Type="http://schemas.openxmlformats.org/officeDocument/2006/relationships/hyperlink" Target="https://podminky.urs.cz/item/CS_URS_2022_02/452313171" TargetMode="External"/><Relationship Id="rId37" Type="http://schemas.openxmlformats.org/officeDocument/2006/relationships/hyperlink" Target="https://podminky.urs.cz/item/CS_URS_2022_02/565165121" TargetMode="External"/><Relationship Id="rId40" Type="http://schemas.openxmlformats.org/officeDocument/2006/relationships/hyperlink" Target="https://podminky.urs.cz/item/CS_URS_2022_02/573211111" TargetMode="External"/><Relationship Id="rId45" Type="http://schemas.openxmlformats.org/officeDocument/2006/relationships/hyperlink" Target="https://podminky.urs.cz/item/CS_URS_2022_02/914111111" TargetMode="External"/><Relationship Id="rId5" Type="http://schemas.openxmlformats.org/officeDocument/2006/relationships/hyperlink" Target="https://podminky.urs.cz/item/CS_URS_2022_02/119001421" TargetMode="External"/><Relationship Id="rId15" Type="http://schemas.openxmlformats.org/officeDocument/2006/relationships/hyperlink" Target="https://podminky.urs.cz/item/CS_URS_2022_02/167103101" TargetMode="External"/><Relationship Id="rId23" Type="http://schemas.openxmlformats.org/officeDocument/2006/relationships/hyperlink" Target="https://podminky.urs.cz/item/CS_URS_2022_02/181411121" TargetMode="External"/><Relationship Id="rId28" Type="http://schemas.openxmlformats.org/officeDocument/2006/relationships/hyperlink" Target="https://podminky.urs.cz/item/CS_URS_2022_02/452313121" TargetMode="External"/><Relationship Id="rId36" Type="http://schemas.openxmlformats.org/officeDocument/2006/relationships/hyperlink" Target="https://podminky.urs.cz/item/CS_URS_2022_02/564861111" TargetMode="External"/><Relationship Id="rId49" Type="http://schemas.openxmlformats.org/officeDocument/2006/relationships/hyperlink" Target="https://podminky.urs.cz/item/CS_URS_2022_02/998225111" TargetMode="External"/><Relationship Id="rId10" Type="http://schemas.openxmlformats.org/officeDocument/2006/relationships/hyperlink" Target="https://podminky.urs.cz/item/CS_URS_2022_02/162206112" TargetMode="External"/><Relationship Id="rId19" Type="http://schemas.openxmlformats.org/officeDocument/2006/relationships/hyperlink" Target="https://podminky.urs.cz/item/CS_URS_2022_02/171251201" TargetMode="External"/><Relationship Id="rId31" Type="http://schemas.openxmlformats.org/officeDocument/2006/relationships/hyperlink" Target="https://podminky.urs.cz/item/CS_URS_2022_02/452313161" TargetMode="External"/><Relationship Id="rId44" Type="http://schemas.openxmlformats.org/officeDocument/2006/relationships/hyperlink" Target="https://podminky.urs.cz/item/CS_URS_2022_02/912211111" TargetMode="External"/><Relationship Id="rId52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19001406" TargetMode="External"/><Relationship Id="rId9" Type="http://schemas.openxmlformats.org/officeDocument/2006/relationships/hyperlink" Target="https://podminky.urs.cz/item/CS_URS_2022_02/131251103" TargetMode="External"/><Relationship Id="rId14" Type="http://schemas.openxmlformats.org/officeDocument/2006/relationships/hyperlink" Target="https://podminky.urs.cz/item/CS_URS_2022_02/167103101" TargetMode="External"/><Relationship Id="rId22" Type="http://schemas.openxmlformats.org/officeDocument/2006/relationships/hyperlink" Target="https://podminky.urs.cz/item/CS_URS_2022_02/181006112" TargetMode="External"/><Relationship Id="rId27" Type="http://schemas.openxmlformats.org/officeDocument/2006/relationships/hyperlink" Target="https://podminky.urs.cz/item/CS_URS_2022_02/213141131" TargetMode="External"/><Relationship Id="rId30" Type="http://schemas.openxmlformats.org/officeDocument/2006/relationships/hyperlink" Target="https://podminky.urs.cz/item/CS_URS_2022_02/452313141" TargetMode="External"/><Relationship Id="rId35" Type="http://schemas.openxmlformats.org/officeDocument/2006/relationships/hyperlink" Target="https://podminky.urs.cz/item/CS_URS_2022_02/564851111" TargetMode="External"/><Relationship Id="rId43" Type="http://schemas.openxmlformats.org/officeDocument/2006/relationships/hyperlink" Target="https://podminky.urs.cz/item/CS_URS_2022_02/599141111" TargetMode="External"/><Relationship Id="rId48" Type="http://schemas.openxmlformats.org/officeDocument/2006/relationships/hyperlink" Target="https://podminky.urs.cz/item/CS_URS_2022_02/938908411" TargetMode="External"/><Relationship Id="rId8" Type="http://schemas.openxmlformats.org/officeDocument/2006/relationships/hyperlink" Target="https://podminky.urs.cz/item/CS_URS_2022_02/122252205" TargetMode="External"/><Relationship Id="rId51" Type="http://schemas.openxmlformats.org/officeDocument/2006/relationships/hyperlink" Target="https://podminky.urs.cz/item/CS_URS_2022_02/171201231" TargetMode="External"/><Relationship Id="rId3" Type="http://schemas.openxmlformats.org/officeDocument/2006/relationships/hyperlink" Target="https://podminky.urs.cz/item/CS_URS_2022_02/116951101" TargetMode="External"/><Relationship Id="rId12" Type="http://schemas.openxmlformats.org/officeDocument/2006/relationships/hyperlink" Target="https://podminky.urs.cz/item/CS_URS_2022_02/162706111" TargetMode="External"/><Relationship Id="rId17" Type="http://schemas.openxmlformats.org/officeDocument/2006/relationships/hyperlink" Target="https://podminky.urs.cz/item/CS_URS_2022_02/171206111" TargetMode="External"/><Relationship Id="rId25" Type="http://schemas.openxmlformats.org/officeDocument/2006/relationships/hyperlink" Target="https://podminky.urs.cz/item/CS_URS_2022_02/182112121" TargetMode="External"/><Relationship Id="rId33" Type="http://schemas.openxmlformats.org/officeDocument/2006/relationships/hyperlink" Target="https://podminky.urs.cz/item/CS_URS_2022_02/452353101" TargetMode="External"/><Relationship Id="rId38" Type="http://schemas.openxmlformats.org/officeDocument/2006/relationships/hyperlink" Target="https://podminky.urs.cz/item/CS_URS_2022_02/569851111" TargetMode="External"/><Relationship Id="rId46" Type="http://schemas.openxmlformats.org/officeDocument/2006/relationships/hyperlink" Target="https://podminky.urs.cz/item/CS_URS_2022_02/914511111" TargetMode="External"/><Relationship Id="rId20" Type="http://schemas.openxmlformats.org/officeDocument/2006/relationships/hyperlink" Target="https://podminky.urs.cz/item/CS_URS_2022_02/174101101" TargetMode="External"/><Relationship Id="rId41" Type="http://schemas.openxmlformats.org/officeDocument/2006/relationships/hyperlink" Target="https://podminky.urs.cz/item/CS_URS_2022_02/577134221" TargetMode="External"/><Relationship Id="rId1" Type="http://schemas.openxmlformats.org/officeDocument/2006/relationships/hyperlink" Target="https://podminky.urs.cz/item/CS_URS_2022_02/111209111" TargetMode="External"/><Relationship Id="rId6" Type="http://schemas.openxmlformats.org/officeDocument/2006/relationships/hyperlink" Target="https://podminky.urs.cz/item/CS_URS_2022_02/12000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showZeros="0" workbookViewId="0">
      <selection activeCell="BE1" sqref="BE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6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21"/>
      <c r="BE5" s="243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4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21"/>
      <c r="BE6" s="244"/>
      <c r="BS6" s="18" t="s">
        <v>6</v>
      </c>
    </row>
    <row r="7" spans="1:74" s="1" customFormat="1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44"/>
      <c r="BS7" s="18" t="s">
        <v>6</v>
      </c>
    </row>
    <row r="8" spans="1:74" s="1" customFormat="1" ht="12" customHeight="1">
      <c r="B8" s="21"/>
      <c r="D8" s="28" t="s">
        <v>22</v>
      </c>
      <c r="K8" s="26" t="s">
        <v>23</v>
      </c>
      <c r="AK8" s="28" t="s">
        <v>24</v>
      </c>
      <c r="AN8" s="210" t="s">
        <v>579</v>
      </c>
      <c r="AR8" s="21"/>
      <c r="BE8" s="244"/>
      <c r="BS8" s="18" t="s">
        <v>6</v>
      </c>
    </row>
    <row r="9" spans="1:74" s="1" customFormat="1" ht="14.45" customHeight="1">
      <c r="B9" s="21"/>
      <c r="AR9" s="21"/>
      <c r="BE9" s="244"/>
      <c r="BS9" s="18" t="s">
        <v>6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244"/>
      <c r="BS10" s="18" t="s">
        <v>6</v>
      </c>
    </row>
    <row r="11" spans="1:74" s="1" customFormat="1" ht="18.399999999999999" customHeight="1">
      <c r="B11" s="21"/>
      <c r="E11" s="26" t="s">
        <v>28</v>
      </c>
      <c r="AK11" s="28" t="s">
        <v>29</v>
      </c>
      <c r="AN11" s="26" t="s">
        <v>30</v>
      </c>
      <c r="AR11" s="21"/>
      <c r="BE11" s="244"/>
      <c r="BS11" s="18" t="s">
        <v>6</v>
      </c>
    </row>
    <row r="12" spans="1:74" s="1" customFormat="1" ht="6.95" customHeight="1">
      <c r="B12" s="21"/>
      <c r="AR12" s="21"/>
      <c r="BE12" s="244"/>
      <c r="BS12" s="18" t="s">
        <v>6</v>
      </c>
    </row>
    <row r="13" spans="1:74" s="1" customFormat="1" ht="12" customHeight="1">
      <c r="B13" s="21"/>
      <c r="D13" s="28" t="s">
        <v>31</v>
      </c>
      <c r="AK13" s="28" t="s">
        <v>26</v>
      </c>
      <c r="AN13" s="30" t="s">
        <v>32</v>
      </c>
      <c r="AR13" s="21"/>
      <c r="BE13" s="244"/>
      <c r="BS13" s="18" t="s">
        <v>6</v>
      </c>
    </row>
    <row r="14" spans="1:74" ht="12.75">
      <c r="B14" s="21"/>
      <c r="E14" s="248" t="s">
        <v>32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8" t="s">
        <v>29</v>
      </c>
      <c r="AN14" s="30" t="s">
        <v>32</v>
      </c>
      <c r="AR14" s="21"/>
      <c r="BE14" s="244"/>
      <c r="BS14" s="18" t="s">
        <v>6</v>
      </c>
    </row>
    <row r="15" spans="1:74" s="1" customFormat="1" ht="6.95" customHeight="1">
      <c r="B15" s="21"/>
      <c r="AR15" s="21"/>
      <c r="BE15" s="244"/>
      <c r="BS15" s="18" t="s">
        <v>3</v>
      </c>
    </row>
    <row r="16" spans="1:74" s="1" customFormat="1" ht="12" customHeight="1">
      <c r="B16" s="21"/>
      <c r="D16" s="28"/>
      <c r="AK16" s="28"/>
      <c r="AN16" s="26" t="s">
        <v>1</v>
      </c>
      <c r="AR16" s="21"/>
      <c r="BE16" s="244"/>
      <c r="BS16" s="18" t="s">
        <v>3</v>
      </c>
    </row>
    <row r="17" spans="1:71" s="1" customFormat="1" ht="18.399999999999999" customHeight="1">
      <c r="B17" s="21"/>
      <c r="E17" s="26"/>
      <c r="AK17" s="28"/>
      <c r="AN17" s="26" t="s">
        <v>1</v>
      </c>
      <c r="AR17" s="21"/>
      <c r="BE17" s="244"/>
      <c r="BS17" s="18" t="s">
        <v>33</v>
      </c>
    </row>
    <row r="18" spans="1:71" s="1" customFormat="1" ht="6.95" customHeight="1">
      <c r="B18" s="21"/>
      <c r="AR18" s="21"/>
      <c r="BE18" s="244"/>
      <c r="BS18" s="18" t="s">
        <v>6</v>
      </c>
    </row>
    <row r="19" spans="1:71" s="1" customFormat="1" ht="12" customHeight="1">
      <c r="B19" s="21"/>
      <c r="D19" s="28"/>
      <c r="AK19" s="28"/>
      <c r="AN19" s="26" t="s">
        <v>1</v>
      </c>
      <c r="AR19" s="21"/>
      <c r="BE19" s="244"/>
      <c r="BS19" s="18" t="s">
        <v>6</v>
      </c>
    </row>
    <row r="20" spans="1:71" s="1" customFormat="1" ht="18.399999999999999" customHeight="1">
      <c r="B20" s="21"/>
      <c r="E20" s="26"/>
      <c r="AK20" s="28"/>
      <c r="AN20" s="26" t="s">
        <v>1</v>
      </c>
      <c r="AR20" s="21"/>
      <c r="BE20" s="244"/>
      <c r="BS20" s="18" t="s">
        <v>33</v>
      </c>
    </row>
    <row r="21" spans="1:71" s="1" customFormat="1" ht="6.95" customHeight="1">
      <c r="B21" s="21"/>
      <c r="AR21" s="21"/>
      <c r="BE21" s="244"/>
    </row>
    <row r="22" spans="1:71" s="1" customFormat="1" ht="12" customHeight="1">
      <c r="B22" s="21"/>
      <c r="D22" s="28" t="s">
        <v>34</v>
      </c>
      <c r="AR22" s="21"/>
      <c r="BE22" s="244"/>
    </row>
    <row r="23" spans="1:71" s="1" customFormat="1" ht="35.25" customHeight="1">
      <c r="B23" s="21"/>
      <c r="E23" s="250" t="s">
        <v>35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21"/>
      <c r="BE23" s="244"/>
    </row>
    <row r="24" spans="1:71" s="1" customFormat="1" ht="6.95" customHeight="1">
      <c r="B24" s="21"/>
      <c r="AR24" s="21"/>
      <c r="BE24" s="24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4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ROUND(AG94,2)</f>
        <v>0</v>
      </c>
      <c r="AL26" s="252"/>
      <c r="AM26" s="252"/>
      <c r="AN26" s="252"/>
      <c r="AO26" s="252"/>
      <c r="AP26" s="33"/>
      <c r="AQ26" s="33"/>
      <c r="AR26" s="34"/>
      <c r="BE26" s="24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37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38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39</v>
      </c>
      <c r="AL28" s="253"/>
      <c r="AM28" s="253"/>
      <c r="AN28" s="253"/>
      <c r="AO28" s="253"/>
      <c r="AP28" s="33"/>
      <c r="AQ28" s="33"/>
      <c r="AR28" s="34"/>
      <c r="BE28" s="244"/>
    </row>
    <row r="29" spans="1:71" s="3" customFormat="1" ht="14.45" customHeight="1">
      <c r="B29" s="38"/>
      <c r="D29" s="28" t="s">
        <v>40</v>
      </c>
      <c r="F29" s="28" t="s">
        <v>41</v>
      </c>
      <c r="L29" s="238">
        <v>0.21</v>
      </c>
      <c r="M29" s="237"/>
      <c r="N29" s="237"/>
      <c r="O29" s="237"/>
      <c r="P29" s="237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K29" s="236">
        <f>ROUND(AV94, 2)</f>
        <v>0</v>
      </c>
      <c r="AL29" s="237"/>
      <c r="AM29" s="237"/>
      <c r="AN29" s="237"/>
      <c r="AO29" s="237"/>
      <c r="AR29" s="38"/>
      <c r="BE29" s="245"/>
    </row>
    <row r="30" spans="1:71" s="3" customFormat="1" ht="14.45" customHeight="1">
      <c r="B30" s="38"/>
      <c r="F30" s="28" t="s">
        <v>42</v>
      </c>
      <c r="L30" s="238">
        <v>0.15</v>
      </c>
      <c r="M30" s="237"/>
      <c r="N30" s="237"/>
      <c r="O30" s="237"/>
      <c r="P30" s="237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K30" s="236">
        <f>ROUND(AW94, 2)</f>
        <v>0</v>
      </c>
      <c r="AL30" s="237"/>
      <c r="AM30" s="237"/>
      <c r="AN30" s="237"/>
      <c r="AO30" s="237"/>
      <c r="AR30" s="38"/>
      <c r="BE30" s="245"/>
    </row>
    <row r="31" spans="1:71" s="3" customFormat="1" ht="14.45" hidden="1" customHeight="1">
      <c r="B31" s="38"/>
      <c r="F31" s="28" t="s">
        <v>43</v>
      </c>
      <c r="L31" s="238">
        <v>0.21</v>
      </c>
      <c r="M31" s="237"/>
      <c r="N31" s="237"/>
      <c r="O31" s="237"/>
      <c r="P31" s="237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8"/>
      <c r="BE31" s="245"/>
    </row>
    <row r="32" spans="1:71" s="3" customFormat="1" ht="14.45" hidden="1" customHeight="1">
      <c r="B32" s="38"/>
      <c r="F32" s="28" t="s">
        <v>44</v>
      </c>
      <c r="L32" s="238">
        <v>0.15</v>
      </c>
      <c r="M32" s="237"/>
      <c r="N32" s="237"/>
      <c r="O32" s="237"/>
      <c r="P32" s="237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8"/>
      <c r="BE32" s="245"/>
    </row>
    <row r="33" spans="1:57" s="3" customFormat="1" ht="14.45" hidden="1" customHeight="1">
      <c r="B33" s="38"/>
      <c r="F33" s="28" t="s">
        <v>45</v>
      </c>
      <c r="L33" s="238">
        <v>0</v>
      </c>
      <c r="M33" s="237"/>
      <c r="N33" s="237"/>
      <c r="O33" s="237"/>
      <c r="P33" s="237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K33" s="236">
        <v>0</v>
      </c>
      <c r="AL33" s="237"/>
      <c r="AM33" s="237"/>
      <c r="AN33" s="237"/>
      <c r="AO33" s="237"/>
      <c r="AR33" s="38"/>
      <c r="BE33" s="24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4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39" t="s">
        <v>48</v>
      </c>
      <c r="Y35" s="240"/>
      <c r="Z35" s="240"/>
      <c r="AA35" s="240"/>
      <c r="AB35" s="240"/>
      <c r="AC35" s="41"/>
      <c r="AD35" s="41"/>
      <c r="AE35" s="41"/>
      <c r="AF35" s="41"/>
      <c r="AG35" s="41"/>
      <c r="AH35" s="41"/>
      <c r="AI35" s="41"/>
      <c r="AJ35" s="41"/>
      <c r="AK35" s="241">
        <f>SUM(AK26:AK33)</f>
        <v>0</v>
      </c>
      <c r="AL35" s="240"/>
      <c r="AM35" s="240"/>
      <c r="AN35" s="240"/>
      <c r="AO35" s="242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41-6148-01-02</v>
      </c>
      <c r="AR84" s="52"/>
    </row>
    <row r="85" spans="1:91" s="5" customFormat="1" ht="36.950000000000003" customHeight="1">
      <c r="B85" s="53"/>
      <c r="C85" s="54" t="s">
        <v>16</v>
      </c>
      <c r="L85" s="227" t="str">
        <f>K6</f>
        <v>Strýčice u Českých Budějovic_Polní cesta_2022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22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Strýčice u Českých Budějovic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24</v>
      </c>
      <c r="AJ87" s="33"/>
      <c r="AK87" s="33"/>
      <c r="AL87" s="33"/>
      <c r="AM87" s="229" t="str">
        <f>IF(AN8= "","",AN8)</f>
        <v>srpen 2022</v>
      </c>
      <c r="AN87" s="229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25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SPÚ, KPÚ pro JčK, Pobočka České Budějovice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/>
      <c r="AJ89" s="33"/>
      <c r="AK89" s="33"/>
      <c r="AL89" s="33"/>
      <c r="AM89" s="230" t="str">
        <f>IF(E17="","",E17)</f>
        <v/>
      </c>
      <c r="AN89" s="231"/>
      <c r="AO89" s="231"/>
      <c r="AP89" s="231"/>
      <c r="AQ89" s="33"/>
      <c r="AR89" s="34"/>
      <c r="AS89" s="232" t="s">
        <v>56</v>
      </c>
      <c r="AT89" s="23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31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/>
      <c r="AJ90" s="33"/>
      <c r="AK90" s="33"/>
      <c r="AL90" s="33"/>
      <c r="AM90" s="230" t="str">
        <f>IF(E20="","",E20)</f>
        <v/>
      </c>
      <c r="AN90" s="231"/>
      <c r="AO90" s="231"/>
      <c r="AP90" s="231"/>
      <c r="AQ90" s="33"/>
      <c r="AR90" s="34"/>
      <c r="AS90" s="234"/>
      <c r="AT90" s="23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4"/>
      <c r="AT91" s="23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2" t="s">
        <v>57</v>
      </c>
      <c r="D92" s="223"/>
      <c r="E92" s="223"/>
      <c r="F92" s="223"/>
      <c r="G92" s="223"/>
      <c r="H92" s="61"/>
      <c r="I92" s="224" t="s">
        <v>58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59</v>
      </c>
      <c r="AH92" s="223"/>
      <c r="AI92" s="223"/>
      <c r="AJ92" s="223"/>
      <c r="AK92" s="223"/>
      <c r="AL92" s="223"/>
      <c r="AM92" s="223"/>
      <c r="AN92" s="224" t="s">
        <v>60</v>
      </c>
      <c r="AO92" s="223"/>
      <c r="AP92" s="226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0">
        <f>ROUND(SUM(AG95:AG96),2)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19</v>
      </c>
    </row>
    <row r="95" spans="1:91" s="7" customFormat="1" ht="16.5" customHeight="1">
      <c r="A95" s="80" t="s">
        <v>80</v>
      </c>
      <c r="B95" s="81"/>
      <c r="C95" s="82"/>
      <c r="D95" s="219" t="s">
        <v>81</v>
      </c>
      <c r="E95" s="219"/>
      <c r="F95" s="219"/>
      <c r="G95" s="219"/>
      <c r="H95" s="219"/>
      <c r="I95" s="83"/>
      <c r="J95" s="219" t="s">
        <v>82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'SO 101'!J30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84" t="s">
        <v>83</v>
      </c>
      <c r="AR95" s="81"/>
      <c r="AS95" s="85">
        <v>0</v>
      </c>
      <c r="AT95" s="86">
        <f>ROUND(SUM(AV95:AW95),2)</f>
        <v>0</v>
      </c>
      <c r="AU95" s="87">
        <f>'SO 101'!P125</f>
        <v>0</v>
      </c>
      <c r="AV95" s="86">
        <f>'SO 101'!J33</f>
        <v>0</v>
      </c>
      <c r="AW95" s="86">
        <f>'SO 101'!J34</f>
        <v>0</v>
      </c>
      <c r="AX95" s="86">
        <f>'SO 101'!J35</f>
        <v>0</v>
      </c>
      <c r="AY95" s="86">
        <f>'SO 101'!J36</f>
        <v>0</v>
      </c>
      <c r="AZ95" s="86">
        <f>'SO 101'!F33</f>
        <v>0</v>
      </c>
      <c r="BA95" s="86">
        <f>'SO 101'!F34</f>
        <v>0</v>
      </c>
      <c r="BB95" s="86">
        <f>'SO 101'!F35</f>
        <v>0</v>
      </c>
      <c r="BC95" s="86">
        <f>'SO 101'!F36</f>
        <v>0</v>
      </c>
      <c r="BD95" s="88">
        <f>'SO 101'!F37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19</v>
      </c>
      <c r="CM95" s="89" t="s">
        <v>86</v>
      </c>
    </row>
    <row r="96" spans="1:91" s="7" customFormat="1" ht="16.5" customHeight="1">
      <c r="A96" s="80" t="s">
        <v>80</v>
      </c>
      <c r="B96" s="81"/>
      <c r="C96" s="82"/>
      <c r="D96" s="219" t="s">
        <v>87</v>
      </c>
      <c r="E96" s="219"/>
      <c r="F96" s="219"/>
      <c r="G96" s="219"/>
      <c r="H96" s="219"/>
      <c r="I96" s="83"/>
      <c r="J96" s="219" t="s">
        <v>88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'800-0'!J30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84" t="s">
        <v>83</v>
      </c>
      <c r="AR96" s="81"/>
      <c r="AS96" s="90">
        <v>0</v>
      </c>
      <c r="AT96" s="91">
        <f>ROUND(SUM(AV96:AW96),2)</f>
        <v>0</v>
      </c>
      <c r="AU96" s="92">
        <f>'800-0'!P121</f>
        <v>0</v>
      </c>
      <c r="AV96" s="91">
        <f>'800-0'!J33</f>
        <v>0</v>
      </c>
      <c r="AW96" s="91">
        <f>'800-0'!J34</f>
        <v>0</v>
      </c>
      <c r="AX96" s="91">
        <f>'800-0'!J35</f>
        <v>0</v>
      </c>
      <c r="AY96" s="91">
        <f>'800-0'!J36</f>
        <v>0</v>
      </c>
      <c r="AZ96" s="91">
        <f>'800-0'!F33</f>
        <v>0</v>
      </c>
      <c r="BA96" s="91">
        <f>'800-0'!F34</f>
        <v>0</v>
      </c>
      <c r="BB96" s="91">
        <f>'800-0'!F35</f>
        <v>0</v>
      </c>
      <c r="BC96" s="91">
        <f>'800-0'!F36</f>
        <v>0</v>
      </c>
      <c r="BD96" s="93">
        <f>'800-0'!F37</f>
        <v>0</v>
      </c>
      <c r="BT96" s="89" t="s">
        <v>84</v>
      </c>
      <c r="BV96" s="89" t="s">
        <v>78</v>
      </c>
      <c r="BW96" s="89" t="s">
        <v>89</v>
      </c>
      <c r="BX96" s="89" t="s">
        <v>4</v>
      </c>
      <c r="CL96" s="89" t="s">
        <v>19</v>
      </c>
      <c r="CM96" s="89" t="s">
        <v>86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101 - Polní cesta HPC 1'!C2" display="/" xr:uid="{00000000-0004-0000-0000-000000000000}"/>
    <hyperlink ref="A96" location="'800-0 - Požadavky objedna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05"/>
  <sheetViews>
    <sheetView showGridLines="0" showZeros="0" topLeftCell="A125" workbookViewId="0">
      <selection activeCell="I144" sqref="I1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90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Strýčice u Českých Budějovic_Polní cesta_2022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7" t="s">
        <v>92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19</v>
      </c>
      <c r="G11" s="33"/>
      <c r="H11" s="33"/>
      <c r="I11" s="28" t="s">
        <v>20</v>
      </c>
      <c r="J11" s="26" t="s">
        <v>21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22</v>
      </c>
      <c r="E12" s="33"/>
      <c r="F12" s="26" t="s">
        <v>23</v>
      </c>
      <c r="G12" s="33"/>
      <c r="H12" s="33"/>
      <c r="I12" s="28" t="s">
        <v>24</v>
      </c>
      <c r="J12" s="56" t="str">
        <f>'Rekapitulace stavby'!AN8</f>
        <v>srpen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customHeight="1">
      <c r="A13" s="33"/>
      <c r="B13" s="34"/>
      <c r="C13" s="33"/>
      <c r="D13" s="25" t="s">
        <v>93</v>
      </c>
      <c r="E13" s="33"/>
      <c r="F13" s="95" t="s">
        <v>94</v>
      </c>
      <c r="G13" s="33"/>
      <c r="H13" s="33"/>
      <c r="I13" s="25" t="s">
        <v>95</v>
      </c>
      <c r="J13" s="95" t="s">
        <v>96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97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28</v>
      </c>
      <c r="F15" s="33"/>
      <c r="G15" s="33"/>
      <c r="H15" s="33"/>
      <c r="I15" s="28" t="s">
        <v>29</v>
      </c>
      <c r="J15" s="26" t="s">
        <v>98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31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46"/>
      <c r="G18" s="246"/>
      <c r="H18" s="246"/>
      <c r="I18" s="28" t="s">
        <v>29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/>
      <c r="E20" s="33"/>
      <c r="F20" s="33"/>
      <c r="G20" s="33"/>
      <c r="H20" s="33"/>
      <c r="I20" s="28"/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/>
      <c r="F21" s="33"/>
      <c r="G21" s="33"/>
      <c r="H21" s="33"/>
      <c r="I21" s="28"/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/>
      <c r="E23" s="33"/>
      <c r="F23" s="33"/>
      <c r="G23" s="33"/>
      <c r="H23" s="33"/>
      <c r="I23" s="28"/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/>
      <c r="F24" s="33"/>
      <c r="G24" s="33"/>
      <c r="H24" s="33"/>
      <c r="I24" s="28"/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customHeight="1">
      <c r="A27" s="96"/>
      <c r="B27" s="97"/>
      <c r="C27" s="96"/>
      <c r="D27" s="96"/>
      <c r="E27" s="250" t="s">
        <v>35</v>
      </c>
      <c r="F27" s="250"/>
      <c r="G27" s="250"/>
      <c r="H27" s="250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ROUND((SUM(BE125:BE504)),  2)</f>
        <v>0</v>
      </c>
      <c r="G33" s="33"/>
      <c r="H33" s="33"/>
      <c r="I33" s="102">
        <v>0.21</v>
      </c>
      <c r="J33" s="101">
        <f>ROUND(((SUM(BE125:BE504))*I33),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ROUND((SUM(BF125:BF504)),  2)</f>
        <v>0</v>
      </c>
      <c r="G34" s="33"/>
      <c r="H34" s="33"/>
      <c r="I34" s="102">
        <v>0.15</v>
      </c>
      <c r="J34" s="101">
        <f>ROUND(((SUM(BF125:BF504))*I34),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ROUND((SUM(BG125:BG504)),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ROUND((SUM(BH125:BH504)),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ROUND((SUM(BI125:BI504)),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2" customFormat="1" ht="14.45" customHeight="1">
      <c r="B49" s="43"/>
      <c r="D49" s="44" t="s">
        <v>49</v>
      </c>
      <c r="E49" s="45"/>
      <c r="F49" s="45"/>
      <c r="G49" s="44" t="s">
        <v>50</v>
      </c>
      <c r="H49" s="45"/>
      <c r="I49" s="45"/>
      <c r="J49" s="45"/>
      <c r="K49" s="45"/>
      <c r="L49" s="43"/>
    </row>
    <row r="50" spans="1:31">
      <c r="B50" s="21"/>
      <c r="L50" s="2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 s="2" customFormat="1" ht="12.75">
      <c r="A60" s="33"/>
      <c r="B60" s="34"/>
      <c r="C60" s="33"/>
      <c r="D60" s="46" t="s">
        <v>51</v>
      </c>
      <c r="E60" s="36"/>
      <c r="F60" s="109" t="s">
        <v>52</v>
      </c>
      <c r="G60" s="46" t="s">
        <v>51</v>
      </c>
      <c r="H60" s="36"/>
      <c r="I60" s="36"/>
      <c r="J60" s="110" t="s">
        <v>52</v>
      </c>
      <c r="K60" s="36"/>
      <c r="L60" s="4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31">
      <c r="B61" s="21"/>
      <c r="L61" s="21"/>
    </row>
    <row r="62" spans="1:31">
      <c r="B62" s="21"/>
      <c r="L62" s="21"/>
    </row>
    <row r="63" spans="1:31">
      <c r="B63" s="21"/>
      <c r="L63" s="21"/>
    </row>
    <row r="64" spans="1:31" s="2" customFormat="1" ht="12.75">
      <c r="A64" s="33"/>
      <c r="B64" s="34"/>
      <c r="C64" s="33"/>
      <c r="D64" s="44" t="s">
        <v>53</v>
      </c>
      <c r="E64" s="47"/>
      <c r="F64" s="47"/>
      <c r="G64" s="44" t="s">
        <v>54</v>
      </c>
      <c r="H64" s="47"/>
      <c r="I64" s="47"/>
      <c r="J64" s="47"/>
      <c r="K64" s="47"/>
      <c r="L64" s="4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>
      <c r="B65" s="21"/>
      <c r="L65" s="2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 s="2" customFormat="1" ht="12.75">
      <c r="A75" s="33"/>
      <c r="B75" s="34"/>
      <c r="C75" s="33"/>
      <c r="D75" s="46" t="s">
        <v>51</v>
      </c>
      <c r="E75" s="36"/>
      <c r="F75" s="109" t="s">
        <v>52</v>
      </c>
      <c r="G75" s="46" t="s">
        <v>51</v>
      </c>
      <c r="H75" s="36"/>
      <c r="I75" s="36"/>
      <c r="J75" s="110" t="s">
        <v>52</v>
      </c>
      <c r="K75" s="36"/>
      <c r="L75" s="4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5" customHeight="1">
      <c r="A76" s="33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4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47" s="2" customFormat="1" ht="24.95" customHeight="1">
      <c r="A81" s="33"/>
      <c r="B81" s="34"/>
      <c r="C81" s="22" t="s">
        <v>99</v>
      </c>
      <c r="D81" s="33"/>
      <c r="E81" s="33"/>
      <c r="F81" s="33"/>
      <c r="G81" s="33"/>
      <c r="H81" s="33"/>
      <c r="I81" s="33"/>
      <c r="J81" s="33"/>
      <c r="K81" s="33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6.95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12" customHeight="1">
      <c r="A83" s="33"/>
      <c r="B83" s="34"/>
      <c r="C83" s="28" t="s">
        <v>16</v>
      </c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6.5" customHeight="1">
      <c r="A84" s="33"/>
      <c r="B84" s="34"/>
      <c r="C84" s="33"/>
      <c r="D84" s="33"/>
      <c r="E84" s="255" t="str">
        <f>E7</f>
        <v>Strýčice u Českých Budějovic_Polní cesta_2022</v>
      </c>
      <c r="F84" s="256"/>
      <c r="G84" s="256"/>
      <c r="H84" s="256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2" customHeight="1">
      <c r="A85" s="33"/>
      <c r="B85" s="34"/>
      <c r="C85" s="28" t="s">
        <v>91</v>
      </c>
      <c r="D85" s="33"/>
      <c r="E85" s="33"/>
      <c r="F85" s="33"/>
      <c r="G85" s="33"/>
      <c r="H85" s="3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6.5" customHeight="1">
      <c r="A86" s="33"/>
      <c r="B86" s="34"/>
      <c r="C86" s="33"/>
      <c r="D86" s="33"/>
      <c r="E86" s="227" t="str">
        <f>E9</f>
        <v>SO 101 - Polní cesta HPC 1</v>
      </c>
      <c r="F86" s="254"/>
      <c r="G86" s="254"/>
      <c r="H86" s="254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12" customHeight="1">
      <c r="A88" s="33"/>
      <c r="B88" s="34"/>
      <c r="C88" s="28" t="s">
        <v>22</v>
      </c>
      <c r="D88" s="33"/>
      <c r="E88" s="33"/>
      <c r="F88" s="26" t="str">
        <f>F12</f>
        <v>Strýčice u Českých Budějovic</v>
      </c>
      <c r="G88" s="33"/>
      <c r="H88" s="33"/>
      <c r="I88" s="28" t="s">
        <v>24</v>
      </c>
      <c r="J88" s="56" t="str">
        <f>IF(J12="","",J12)</f>
        <v>srpen 2022</v>
      </c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6.95" customHeight="1">
      <c r="A89" s="33"/>
      <c r="B89" s="34"/>
      <c r="C89" s="33"/>
      <c r="D89" s="33"/>
      <c r="E89" s="33"/>
      <c r="F89" s="33"/>
      <c r="G89" s="33"/>
      <c r="H89" s="33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25.7" customHeight="1">
      <c r="A90" s="33"/>
      <c r="B90" s="34"/>
      <c r="C90" s="28" t="s">
        <v>25</v>
      </c>
      <c r="D90" s="33"/>
      <c r="E90" s="33"/>
      <c r="F90" s="26" t="str">
        <f>E15</f>
        <v>SPÚ, KPÚ pro JčK, Pobočka České Budějovice</v>
      </c>
      <c r="G90" s="33"/>
      <c r="H90" s="33"/>
      <c r="I90" s="28"/>
      <c r="J90" s="31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31</v>
      </c>
      <c r="D91" s="33"/>
      <c r="E91" s="33"/>
      <c r="F91" s="26" t="str">
        <f>IF(E18="","",E18)</f>
        <v>Vyplň údaj</v>
      </c>
      <c r="G91" s="33"/>
      <c r="H91" s="33"/>
      <c r="I91" s="28"/>
      <c r="J91" s="31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0.3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29.25" customHeight="1">
      <c r="A93" s="33"/>
      <c r="B93" s="34"/>
      <c r="C93" s="111" t="s">
        <v>100</v>
      </c>
      <c r="D93" s="103"/>
      <c r="E93" s="103"/>
      <c r="F93" s="103"/>
      <c r="G93" s="103"/>
      <c r="H93" s="103"/>
      <c r="I93" s="103"/>
      <c r="J93" s="112" t="s">
        <v>101</v>
      </c>
      <c r="K93" s="10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10.35" customHeight="1">
      <c r="A94" s="33"/>
      <c r="B94" s="34"/>
      <c r="C94" s="33"/>
      <c r="D94" s="33"/>
      <c r="E94" s="33"/>
      <c r="F94" s="33"/>
      <c r="G94" s="33"/>
      <c r="H94" s="33"/>
      <c r="I94" s="33"/>
      <c r="J94" s="33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22.9" customHeight="1">
      <c r="A95" s="33"/>
      <c r="B95" s="34"/>
      <c r="C95" s="113" t="s">
        <v>102</v>
      </c>
      <c r="D95" s="33"/>
      <c r="E95" s="33"/>
      <c r="F95" s="33"/>
      <c r="G95" s="33"/>
      <c r="H95" s="33"/>
      <c r="I95" s="33"/>
      <c r="J95" s="72">
        <f>J125</f>
        <v>0</v>
      </c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U95" s="18" t="s">
        <v>103</v>
      </c>
    </row>
    <row r="96" spans="1:47" s="9" customFormat="1" ht="24.95" customHeight="1">
      <c r="B96" s="114"/>
      <c r="D96" s="115" t="s">
        <v>104</v>
      </c>
      <c r="E96" s="116"/>
      <c r="F96" s="116"/>
      <c r="G96" s="116"/>
      <c r="H96" s="116"/>
      <c r="I96" s="116"/>
      <c r="J96" s="117">
        <f>J126</f>
        <v>0</v>
      </c>
      <c r="L96" s="114"/>
    </row>
    <row r="97" spans="1:31" s="10" customFormat="1" ht="19.899999999999999" customHeight="1">
      <c r="B97" s="118"/>
      <c r="D97" s="119" t="s">
        <v>105</v>
      </c>
      <c r="E97" s="120"/>
      <c r="F97" s="120"/>
      <c r="G97" s="120"/>
      <c r="H97" s="120"/>
      <c r="I97" s="120"/>
      <c r="J97" s="121">
        <f>J127</f>
        <v>0</v>
      </c>
      <c r="L97" s="118"/>
    </row>
    <row r="98" spans="1:31" s="10" customFormat="1" ht="19.899999999999999" customHeight="1">
      <c r="B98" s="118"/>
      <c r="D98" s="119" t="s">
        <v>106</v>
      </c>
      <c r="E98" s="120"/>
      <c r="F98" s="120"/>
      <c r="G98" s="120"/>
      <c r="H98" s="120"/>
      <c r="I98" s="120"/>
      <c r="J98" s="121">
        <f>J305</f>
        <v>0</v>
      </c>
      <c r="L98" s="118"/>
    </row>
    <row r="99" spans="1:31" s="10" customFormat="1" ht="19.899999999999999" customHeight="1">
      <c r="B99" s="118"/>
      <c r="D99" s="119" t="s">
        <v>107</v>
      </c>
      <c r="E99" s="120"/>
      <c r="F99" s="120"/>
      <c r="G99" s="120"/>
      <c r="H99" s="120"/>
      <c r="I99" s="120"/>
      <c r="J99" s="121">
        <f>J321</f>
        <v>0</v>
      </c>
      <c r="L99" s="118"/>
    </row>
    <row r="100" spans="1:31" s="10" customFormat="1" ht="19.899999999999999" customHeight="1">
      <c r="B100" s="118"/>
      <c r="D100" s="119" t="s">
        <v>108</v>
      </c>
      <c r="E100" s="120"/>
      <c r="F100" s="120"/>
      <c r="G100" s="120"/>
      <c r="H100" s="120"/>
      <c r="I100" s="120"/>
      <c r="J100" s="121">
        <f>J369</f>
        <v>0</v>
      </c>
      <c r="L100" s="118"/>
    </row>
    <row r="101" spans="1:31" s="10" customFormat="1" ht="19.899999999999999" customHeight="1">
      <c r="B101" s="118"/>
      <c r="D101" s="119" t="s">
        <v>109</v>
      </c>
      <c r="E101" s="120"/>
      <c r="F101" s="120"/>
      <c r="G101" s="120"/>
      <c r="H101" s="120"/>
      <c r="I101" s="120"/>
      <c r="J101" s="121">
        <f>J420</f>
        <v>0</v>
      </c>
      <c r="L101" s="118"/>
    </row>
    <row r="102" spans="1:31" s="10" customFormat="1" ht="19.899999999999999" customHeight="1">
      <c r="B102" s="118"/>
      <c r="D102" s="119" t="s">
        <v>110</v>
      </c>
      <c r="E102" s="120"/>
      <c r="F102" s="120"/>
      <c r="G102" s="120"/>
      <c r="H102" s="120"/>
      <c r="I102" s="120"/>
      <c r="J102" s="121">
        <f>J471</f>
        <v>0</v>
      </c>
      <c r="L102" s="118"/>
    </row>
    <row r="103" spans="1:31" s="9" customFormat="1" ht="24.95" customHeight="1">
      <c r="B103" s="114"/>
      <c r="D103" s="115" t="s">
        <v>111</v>
      </c>
      <c r="E103" s="116"/>
      <c r="F103" s="116"/>
      <c r="G103" s="116"/>
      <c r="H103" s="116"/>
      <c r="I103" s="116"/>
      <c r="J103" s="117">
        <f>J475</f>
        <v>0</v>
      </c>
      <c r="L103" s="114"/>
    </row>
    <row r="104" spans="1:31" s="10" customFormat="1" ht="19.899999999999999" customHeight="1">
      <c r="B104" s="118"/>
      <c r="D104" s="119" t="s">
        <v>112</v>
      </c>
      <c r="E104" s="120"/>
      <c r="F104" s="120"/>
      <c r="G104" s="120"/>
      <c r="H104" s="120"/>
      <c r="I104" s="120"/>
      <c r="J104" s="121">
        <f>J476</f>
        <v>0</v>
      </c>
      <c r="L104" s="118"/>
    </row>
    <row r="105" spans="1:31" s="9" customFormat="1" ht="24.95" customHeight="1">
      <c r="B105" s="114"/>
      <c r="D105" s="115" t="s">
        <v>113</v>
      </c>
      <c r="E105" s="116"/>
      <c r="F105" s="116"/>
      <c r="G105" s="116"/>
      <c r="H105" s="116"/>
      <c r="I105" s="116"/>
      <c r="J105" s="117">
        <f>J482</f>
        <v>0</v>
      </c>
      <c r="L105" s="114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114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5" t="str">
        <f>E7</f>
        <v>Strýčice u Českých Budějovic_Polní cesta_2022</v>
      </c>
      <c r="F115" s="256"/>
      <c r="G115" s="256"/>
      <c r="H115" s="256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91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27" t="str">
        <f>E9</f>
        <v>SO 101 - Polní cesta HPC 1</v>
      </c>
      <c r="F117" s="254"/>
      <c r="G117" s="254"/>
      <c r="H117" s="254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22</v>
      </c>
      <c r="D119" s="33"/>
      <c r="E119" s="33"/>
      <c r="F119" s="26" t="str">
        <f>F12</f>
        <v>Strýčice u Českých Budějovic</v>
      </c>
      <c r="G119" s="33"/>
      <c r="H119" s="33"/>
      <c r="I119" s="28" t="s">
        <v>24</v>
      </c>
      <c r="J119" s="56" t="str">
        <f>IF(J12="","",J12)</f>
        <v>srpen 2022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25</v>
      </c>
      <c r="D121" s="33"/>
      <c r="E121" s="33"/>
      <c r="F121" s="26" t="str">
        <f>E15</f>
        <v>SPÚ, KPÚ pro JčK, Pobočka České Budějovice</v>
      </c>
      <c r="G121" s="33"/>
      <c r="H121" s="33"/>
      <c r="I121" s="28"/>
      <c r="J121" s="31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31</v>
      </c>
      <c r="D122" s="33"/>
      <c r="E122" s="33"/>
      <c r="F122" s="26" t="str">
        <f>IF(E18="","",E18)</f>
        <v>Vyplň údaj</v>
      </c>
      <c r="G122" s="33"/>
      <c r="H122" s="33"/>
      <c r="I122" s="28"/>
      <c r="J122" s="31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2"/>
      <c r="B124" s="123"/>
      <c r="C124" s="124" t="s">
        <v>115</v>
      </c>
      <c r="D124" s="125" t="s">
        <v>61</v>
      </c>
      <c r="E124" s="125" t="s">
        <v>57</v>
      </c>
      <c r="F124" s="125" t="s">
        <v>58</v>
      </c>
      <c r="G124" s="125" t="s">
        <v>116</v>
      </c>
      <c r="H124" s="125" t="s">
        <v>117</v>
      </c>
      <c r="I124" s="125" t="s">
        <v>118</v>
      </c>
      <c r="J124" s="125" t="s">
        <v>101</v>
      </c>
      <c r="K124" s="126" t="s">
        <v>119</v>
      </c>
      <c r="L124" s="127"/>
      <c r="M124" s="63" t="s">
        <v>1</v>
      </c>
      <c r="N124" s="64" t="s">
        <v>40</v>
      </c>
      <c r="O124" s="64" t="s">
        <v>120</v>
      </c>
      <c r="P124" s="64" t="s">
        <v>121</v>
      </c>
      <c r="Q124" s="64" t="s">
        <v>122</v>
      </c>
      <c r="R124" s="64" t="s">
        <v>123</v>
      </c>
      <c r="S124" s="64" t="s">
        <v>124</v>
      </c>
      <c r="T124" s="65" t="s">
        <v>125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33"/>
      <c r="B125" s="34"/>
      <c r="C125" s="70" t="s">
        <v>126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P126+P475+P482</f>
        <v>0</v>
      </c>
      <c r="Q125" s="67"/>
      <c r="R125" s="129">
        <f>R126+R475+R482</f>
        <v>2429.5836272100005</v>
      </c>
      <c r="S125" s="67"/>
      <c r="T125" s="130">
        <f>T126+T475+T482</f>
        <v>32.700000000000003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75</v>
      </c>
      <c r="AU125" s="18" t="s">
        <v>103</v>
      </c>
      <c r="BK125" s="131">
        <f>BK126+BK475+BK482</f>
        <v>0</v>
      </c>
    </row>
    <row r="126" spans="1:65" s="12" customFormat="1" ht="25.9" customHeight="1">
      <c r="B126" s="132"/>
      <c r="D126" s="133" t="s">
        <v>75</v>
      </c>
      <c r="E126" s="134" t="s">
        <v>127</v>
      </c>
      <c r="F126" s="134" t="s">
        <v>128</v>
      </c>
      <c r="I126" s="135"/>
      <c r="J126" s="136">
        <f>BK126</f>
        <v>0</v>
      </c>
      <c r="L126" s="132"/>
      <c r="M126" s="137"/>
      <c r="N126" s="138"/>
      <c r="O126" s="138"/>
      <c r="P126" s="139">
        <f>P127+P305+P321+P369+P420+P471</f>
        <v>0</v>
      </c>
      <c r="Q126" s="138"/>
      <c r="R126" s="139">
        <f>R127+R305+R321+R369+R420+R471</f>
        <v>2428.3236272100003</v>
      </c>
      <c r="S126" s="138"/>
      <c r="T126" s="140">
        <f>T127+T305+T321+T369+T420+T471</f>
        <v>32.700000000000003</v>
      </c>
      <c r="AR126" s="133" t="s">
        <v>84</v>
      </c>
      <c r="AT126" s="141" t="s">
        <v>75</v>
      </c>
      <c r="AU126" s="141" t="s">
        <v>76</v>
      </c>
      <c r="AY126" s="133" t="s">
        <v>129</v>
      </c>
      <c r="BK126" s="142">
        <f>BK127+BK305+BK321+BK369+BK420+BK471</f>
        <v>0</v>
      </c>
    </row>
    <row r="127" spans="1:65" s="12" customFormat="1" ht="22.9" customHeight="1">
      <c r="B127" s="132"/>
      <c r="D127" s="133" t="s">
        <v>75</v>
      </c>
      <c r="E127" s="143" t="s">
        <v>84</v>
      </c>
      <c r="F127" s="143" t="s">
        <v>130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SUM(P128:P304)</f>
        <v>0</v>
      </c>
      <c r="Q127" s="138"/>
      <c r="R127" s="139">
        <f>SUM(R128:R304)</f>
        <v>209.15087799999998</v>
      </c>
      <c r="S127" s="138"/>
      <c r="T127" s="140">
        <f>SUM(T128:T304)</f>
        <v>0</v>
      </c>
      <c r="AR127" s="133" t="s">
        <v>84</v>
      </c>
      <c r="AT127" s="141" t="s">
        <v>75</v>
      </c>
      <c r="AU127" s="141" t="s">
        <v>84</v>
      </c>
      <c r="AY127" s="133" t="s">
        <v>129</v>
      </c>
      <c r="BK127" s="142">
        <f>SUM(BK128:BK304)</f>
        <v>0</v>
      </c>
    </row>
    <row r="128" spans="1:65" s="2" customFormat="1" ht="16.5" customHeight="1">
      <c r="A128" s="33"/>
      <c r="B128" s="145"/>
      <c r="C128" s="146" t="s">
        <v>84</v>
      </c>
      <c r="D128" s="146" t="s">
        <v>131</v>
      </c>
      <c r="E128" s="147" t="s">
        <v>132</v>
      </c>
      <c r="F128" s="148" t="s">
        <v>133</v>
      </c>
      <c r="G128" s="149" t="s">
        <v>134</v>
      </c>
      <c r="H128" s="150">
        <v>50</v>
      </c>
      <c r="I128" s="151"/>
      <c r="J128" s="152">
        <f>ROUND(I128*H128,2)</f>
        <v>0</v>
      </c>
      <c r="K128" s="148" t="s">
        <v>135</v>
      </c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3.0000000000000001E-5</v>
      </c>
      <c r="R128" s="155">
        <f>Q128*H128</f>
        <v>1.5E-3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136</v>
      </c>
      <c r="AT128" s="157" t="s">
        <v>131</v>
      </c>
      <c r="AU128" s="157" t="s">
        <v>86</v>
      </c>
      <c r="AY128" s="18" t="s">
        <v>129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84</v>
      </c>
      <c r="BK128" s="158">
        <f>ROUND(I128*H128,2)</f>
        <v>0</v>
      </c>
      <c r="BL128" s="18" t="s">
        <v>136</v>
      </c>
      <c r="BM128" s="157" t="s">
        <v>137</v>
      </c>
    </row>
    <row r="129" spans="1:65" s="2" customFormat="1">
      <c r="A129" s="33"/>
      <c r="B129" s="34"/>
      <c r="C129" s="33"/>
      <c r="D129" s="159" t="s">
        <v>138</v>
      </c>
      <c r="E129" s="33"/>
      <c r="F129" s="160" t="s">
        <v>139</v>
      </c>
      <c r="G129" s="33"/>
      <c r="H129" s="33"/>
      <c r="I129" s="161"/>
      <c r="J129" s="33"/>
      <c r="K129" s="33"/>
      <c r="L129" s="34"/>
      <c r="M129" s="162"/>
      <c r="N129" s="163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138</v>
      </c>
      <c r="AU129" s="18" t="s">
        <v>86</v>
      </c>
    </row>
    <row r="130" spans="1:65" s="2" customFormat="1">
      <c r="A130" s="33"/>
      <c r="B130" s="34"/>
      <c r="C130" s="33"/>
      <c r="D130" s="164" t="s">
        <v>140</v>
      </c>
      <c r="E130" s="33"/>
      <c r="F130" s="165" t="s">
        <v>141</v>
      </c>
      <c r="G130" s="33"/>
      <c r="H130" s="33"/>
      <c r="I130" s="161"/>
      <c r="J130" s="33"/>
      <c r="K130" s="33"/>
      <c r="L130" s="34"/>
      <c r="M130" s="162"/>
      <c r="N130" s="163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140</v>
      </c>
      <c r="AU130" s="18" t="s">
        <v>86</v>
      </c>
    </row>
    <row r="131" spans="1:65" s="13" customFormat="1">
      <c r="B131" s="166"/>
      <c r="D131" s="159" t="s">
        <v>142</v>
      </c>
      <c r="E131" s="167" t="s">
        <v>1</v>
      </c>
      <c r="F131" s="168" t="s">
        <v>143</v>
      </c>
      <c r="H131" s="169">
        <v>50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86</v>
      </c>
      <c r="AV131" s="13" t="s">
        <v>86</v>
      </c>
      <c r="AW131" s="13" t="s">
        <v>33</v>
      </c>
      <c r="AX131" s="13" t="s">
        <v>76</v>
      </c>
      <c r="AY131" s="167" t="s">
        <v>129</v>
      </c>
    </row>
    <row r="132" spans="1:65" s="14" customFormat="1">
      <c r="B132" s="174"/>
      <c r="D132" s="159" t="s">
        <v>142</v>
      </c>
      <c r="E132" s="175" t="s">
        <v>1</v>
      </c>
      <c r="F132" s="176" t="s">
        <v>144</v>
      </c>
      <c r="H132" s="177">
        <v>50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142</v>
      </c>
      <c r="AU132" s="175" t="s">
        <v>86</v>
      </c>
      <c r="AV132" s="14" t="s">
        <v>136</v>
      </c>
      <c r="AW132" s="14" t="s">
        <v>33</v>
      </c>
      <c r="AX132" s="14" t="s">
        <v>84</v>
      </c>
      <c r="AY132" s="175" t="s">
        <v>129</v>
      </c>
    </row>
    <row r="133" spans="1:65" s="2" customFormat="1" ht="24.2" customHeight="1">
      <c r="A133" s="33"/>
      <c r="B133" s="145"/>
      <c r="C133" s="146" t="s">
        <v>86</v>
      </c>
      <c r="D133" s="146" t="s">
        <v>131</v>
      </c>
      <c r="E133" s="147" t="s">
        <v>145</v>
      </c>
      <c r="F133" s="148" t="s">
        <v>146</v>
      </c>
      <c r="G133" s="149" t="s">
        <v>134</v>
      </c>
      <c r="H133" s="150">
        <v>50</v>
      </c>
      <c r="I133" s="151"/>
      <c r="J133" s="152">
        <f>ROUND(I133*H133,2)</f>
        <v>0</v>
      </c>
      <c r="K133" s="148" t="s">
        <v>135</v>
      </c>
      <c r="L133" s="34"/>
      <c r="M133" s="153" t="s">
        <v>1</v>
      </c>
      <c r="N133" s="154" t="s">
        <v>41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136</v>
      </c>
      <c r="AT133" s="157" t="s">
        <v>131</v>
      </c>
      <c r="AU133" s="157" t="s">
        <v>86</v>
      </c>
      <c r="AY133" s="18" t="s">
        <v>129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84</v>
      </c>
      <c r="BK133" s="158">
        <f>ROUND(I133*H133,2)</f>
        <v>0</v>
      </c>
      <c r="BL133" s="18" t="s">
        <v>136</v>
      </c>
      <c r="BM133" s="157" t="s">
        <v>147</v>
      </c>
    </row>
    <row r="134" spans="1:65" s="2" customFormat="1" ht="19.5">
      <c r="A134" s="33"/>
      <c r="B134" s="34"/>
      <c r="C134" s="33"/>
      <c r="D134" s="159" t="s">
        <v>138</v>
      </c>
      <c r="E134" s="33"/>
      <c r="F134" s="160" t="s">
        <v>148</v>
      </c>
      <c r="G134" s="33"/>
      <c r="H134" s="33"/>
      <c r="I134" s="161"/>
      <c r="J134" s="33"/>
      <c r="K134" s="33"/>
      <c r="L134" s="34"/>
      <c r="M134" s="162"/>
      <c r="N134" s="163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138</v>
      </c>
      <c r="AU134" s="18" t="s">
        <v>86</v>
      </c>
    </row>
    <row r="135" spans="1:65" s="2" customFormat="1">
      <c r="A135" s="33"/>
      <c r="B135" s="34"/>
      <c r="C135" s="33"/>
      <c r="D135" s="164" t="s">
        <v>140</v>
      </c>
      <c r="E135" s="33"/>
      <c r="F135" s="165" t="s">
        <v>149</v>
      </c>
      <c r="G135" s="33"/>
      <c r="H135" s="33"/>
      <c r="I135" s="161"/>
      <c r="J135" s="33"/>
      <c r="K135" s="33"/>
      <c r="L135" s="34"/>
      <c r="M135" s="162"/>
      <c r="N135" s="163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140</v>
      </c>
      <c r="AU135" s="18" t="s">
        <v>86</v>
      </c>
    </row>
    <row r="136" spans="1:65" s="13" customFormat="1">
      <c r="B136" s="166"/>
      <c r="D136" s="159" t="s">
        <v>142</v>
      </c>
      <c r="E136" s="167" t="s">
        <v>1</v>
      </c>
      <c r="F136" s="168" t="s">
        <v>143</v>
      </c>
      <c r="H136" s="169">
        <v>50</v>
      </c>
      <c r="I136" s="170"/>
      <c r="L136" s="166"/>
      <c r="M136" s="171"/>
      <c r="N136" s="172"/>
      <c r="O136" s="172"/>
      <c r="P136" s="172"/>
      <c r="Q136" s="172"/>
      <c r="R136" s="172"/>
      <c r="S136" s="172"/>
      <c r="T136" s="173"/>
      <c r="AT136" s="167" t="s">
        <v>142</v>
      </c>
      <c r="AU136" s="167" t="s">
        <v>86</v>
      </c>
      <c r="AV136" s="13" t="s">
        <v>86</v>
      </c>
      <c r="AW136" s="13" t="s">
        <v>33</v>
      </c>
      <c r="AX136" s="13" t="s">
        <v>76</v>
      </c>
      <c r="AY136" s="167" t="s">
        <v>129</v>
      </c>
    </row>
    <row r="137" spans="1:65" s="14" customFormat="1">
      <c r="B137" s="174"/>
      <c r="D137" s="159" t="s">
        <v>142</v>
      </c>
      <c r="E137" s="175" t="s">
        <v>1</v>
      </c>
      <c r="F137" s="176" t="s">
        <v>144</v>
      </c>
      <c r="H137" s="177">
        <v>50</v>
      </c>
      <c r="I137" s="178"/>
      <c r="L137" s="174"/>
      <c r="M137" s="179"/>
      <c r="N137" s="180"/>
      <c r="O137" s="180"/>
      <c r="P137" s="180"/>
      <c r="Q137" s="180"/>
      <c r="R137" s="180"/>
      <c r="S137" s="180"/>
      <c r="T137" s="181"/>
      <c r="AT137" s="175" t="s">
        <v>142</v>
      </c>
      <c r="AU137" s="175" t="s">
        <v>86</v>
      </c>
      <c r="AV137" s="14" t="s">
        <v>136</v>
      </c>
      <c r="AW137" s="14" t="s">
        <v>33</v>
      </c>
      <c r="AX137" s="14" t="s">
        <v>84</v>
      </c>
      <c r="AY137" s="175" t="s">
        <v>129</v>
      </c>
    </row>
    <row r="138" spans="1:65" s="2" customFormat="1" ht="16.5" customHeight="1">
      <c r="A138" s="33"/>
      <c r="B138" s="145"/>
      <c r="C138" s="146" t="s">
        <v>150</v>
      </c>
      <c r="D138" s="146" t="s">
        <v>131</v>
      </c>
      <c r="E138" s="147" t="s">
        <v>151</v>
      </c>
      <c r="F138" s="148" t="s">
        <v>152</v>
      </c>
      <c r="G138" s="149" t="s">
        <v>153</v>
      </c>
      <c r="H138" s="150">
        <v>108.18</v>
      </c>
      <c r="I138" s="151"/>
      <c r="J138" s="152">
        <f>ROUND(I138*H138,2)</f>
        <v>0</v>
      </c>
      <c r="K138" s="148" t="s">
        <v>135</v>
      </c>
      <c r="L138" s="34"/>
      <c r="M138" s="153" t="s">
        <v>1</v>
      </c>
      <c r="N138" s="154" t="s">
        <v>41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136</v>
      </c>
      <c r="AT138" s="157" t="s">
        <v>131</v>
      </c>
      <c r="AU138" s="157" t="s">
        <v>86</v>
      </c>
      <c r="AY138" s="18" t="s">
        <v>129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84</v>
      </c>
      <c r="BK138" s="158">
        <f>ROUND(I138*H138,2)</f>
        <v>0</v>
      </c>
      <c r="BL138" s="18" t="s">
        <v>136</v>
      </c>
      <c r="BM138" s="157" t="s">
        <v>154</v>
      </c>
    </row>
    <row r="139" spans="1:65" s="2" customFormat="1">
      <c r="A139" s="33"/>
      <c r="B139" s="34"/>
      <c r="C139" s="33"/>
      <c r="D139" s="159" t="s">
        <v>138</v>
      </c>
      <c r="E139" s="33"/>
      <c r="F139" s="160" t="s">
        <v>155</v>
      </c>
      <c r="G139" s="33"/>
      <c r="H139" s="33"/>
      <c r="I139" s="161"/>
      <c r="J139" s="33"/>
      <c r="K139" s="33"/>
      <c r="L139" s="34"/>
      <c r="M139" s="162"/>
      <c r="N139" s="163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138</v>
      </c>
      <c r="AU139" s="18" t="s">
        <v>86</v>
      </c>
    </row>
    <row r="140" spans="1:65" s="2" customFormat="1">
      <c r="A140" s="33"/>
      <c r="B140" s="34"/>
      <c r="C140" s="33"/>
      <c r="D140" s="164" t="s">
        <v>140</v>
      </c>
      <c r="E140" s="33"/>
      <c r="F140" s="165" t="s">
        <v>156</v>
      </c>
      <c r="G140" s="33"/>
      <c r="H140" s="33"/>
      <c r="I140" s="161"/>
      <c r="J140" s="33"/>
      <c r="K140" s="33"/>
      <c r="L140" s="34"/>
      <c r="M140" s="162"/>
      <c r="N140" s="163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140</v>
      </c>
      <c r="AU140" s="18" t="s">
        <v>86</v>
      </c>
    </row>
    <row r="141" spans="1:65" s="15" customFormat="1">
      <c r="B141" s="182"/>
      <c r="D141" s="159" t="s">
        <v>142</v>
      </c>
      <c r="E141" s="183" t="s">
        <v>1</v>
      </c>
      <c r="F141" s="184" t="s">
        <v>157</v>
      </c>
      <c r="H141" s="183" t="s">
        <v>1</v>
      </c>
      <c r="I141" s="185"/>
      <c r="L141" s="182"/>
      <c r="M141" s="186"/>
      <c r="N141" s="187"/>
      <c r="O141" s="187"/>
      <c r="P141" s="187"/>
      <c r="Q141" s="187"/>
      <c r="R141" s="187"/>
      <c r="S141" s="187"/>
      <c r="T141" s="188"/>
      <c r="AT141" s="183" t="s">
        <v>142</v>
      </c>
      <c r="AU141" s="183" t="s">
        <v>86</v>
      </c>
      <c r="AV141" s="15" t="s">
        <v>84</v>
      </c>
      <c r="AW141" s="15" t="s">
        <v>33</v>
      </c>
      <c r="AX141" s="15" t="s">
        <v>76</v>
      </c>
      <c r="AY141" s="183" t="s">
        <v>129</v>
      </c>
    </row>
    <row r="142" spans="1:65" s="13" customFormat="1">
      <c r="B142" s="166"/>
      <c r="D142" s="159" t="s">
        <v>142</v>
      </c>
      <c r="E142" s="167" t="s">
        <v>1</v>
      </c>
      <c r="F142" s="168" t="s">
        <v>158</v>
      </c>
      <c r="H142" s="169">
        <v>108.18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86</v>
      </c>
      <c r="AV142" s="13" t="s">
        <v>86</v>
      </c>
      <c r="AW142" s="13" t="s">
        <v>33</v>
      </c>
      <c r="AX142" s="13" t="s">
        <v>76</v>
      </c>
      <c r="AY142" s="167" t="s">
        <v>129</v>
      </c>
    </row>
    <row r="143" spans="1:65" s="14" customFormat="1">
      <c r="B143" s="174"/>
      <c r="D143" s="159" t="s">
        <v>142</v>
      </c>
      <c r="E143" s="175" t="s">
        <v>1</v>
      </c>
      <c r="F143" s="176" t="s">
        <v>144</v>
      </c>
      <c r="H143" s="177">
        <v>108.18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142</v>
      </c>
      <c r="AU143" s="175" t="s">
        <v>86</v>
      </c>
      <c r="AV143" s="14" t="s">
        <v>136</v>
      </c>
      <c r="AW143" s="14" t="s">
        <v>33</v>
      </c>
      <c r="AX143" s="14" t="s">
        <v>84</v>
      </c>
      <c r="AY143" s="175" t="s">
        <v>129</v>
      </c>
    </row>
    <row r="144" spans="1:65" s="2" customFormat="1" ht="16.5" customHeight="1">
      <c r="A144" s="33"/>
      <c r="B144" s="145"/>
      <c r="C144" s="146" t="s">
        <v>136</v>
      </c>
      <c r="D144" s="146" t="s">
        <v>131</v>
      </c>
      <c r="E144" s="147" t="s">
        <v>159</v>
      </c>
      <c r="F144" s="148" t="s">
        <v>160</v>
      </c>
      <c r="G144" s="149" t="s">
        <v>161</v>
      </c>
      <c r="H144" s="150">
        <v>10</v>
      </c>
      <c r="I144" s="151"/>
      <c r="J144" s="152">
        <f>ROUND(I144*H144,2)</f>
        <v>0</v>
      </c>
      <c r="K144" s="148" t="s">
        <v>135</v>
      </c>
      <c r="L144" s="34"/>
      <c r="M144" s="153" t="s">
        <v>1</v>
      </c>
      <c r="N144" s="154" t="s">
        <v>41</v>
      </c>
      <c r="O144" s="59"/>
      <c r="P144" s="155">
        <f>O144*H144</f>
        <v>0</v>
      </c>
      <c r="Q144" s="155">
        <v>8.6800000000000002E-3</v>
      </c>
      <c r="R144" s="155">
        <f>Q144*H144</f>
        <v>8.6800000000000002E-2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136</v>
      </c>
      <c r="AT144" s="157" t="s">
        <v>131</v>
      </c>
      <c r="AU144" s="157" t="s">
        <v>86</v>
      </c>
      <c r="AY144" s="18" t="s">
        <v>129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84</v>
      </c>
      <c r="BK144" s="158">
        <f>ROUND(I144*H144,2)</f>
        <v>0</v>
      </c>
      <c r="BL144" s="18" t="s">
        <v>136</v>
      </c>
      <c r="BM144" s="157" t="s">
        <v>162</v>
      </c>
    </row>
    <row r="145" spans="1:65" s="2" customFormat="1" ht="29.25">
      <c r="A145" s="33"/>
      <c r="B145" s="34"/>
      <c r="C145" s="33"/>
      <c r="D145" s="159" t="s">
        <v>138</v>
      </c>
      <c r="E145" s="33"/>
      <c r="F145" s="160" t="s">
        <v>163</v>
      </c>
      <c r="G145" s="33"/>
      <c r="H145" s="33"/>
      <c r="I145" s="161"/>
      <c r="J145" s="33"/>
      <c r="K145" s="33"/>
      <c r="L145" s="34"/>
      <c r="M145" s="162"/>
      <c r="N145" s="163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138</v>
      </c>
      <c r="AU145" s="18" t="s">
        <v>86</v>
      </c>
    </row>
    <row r="146" spans="1:65" s="2" customFormat="1">
      <c r="A146" s="33"/>
      <c r="B146" s="34"/>
      <c r="C146" s="33"/>
      <c r="D146" s="164" t="s">
        <v>140</v>
      </c>
      <c r="E146" s="33"/>
      <c r="F146" s="165" t="s">
        <v>164</v>
      </c>
      <c r="G146" s="33"/>
      <c r="H146" s="33"/>
      <c r="I146" s="161"/>
      <c r="J146" s="33"/>
      <c r="K146" s="33"/>
      <c r="L146" s="34"/>
      <c r="M146" s="162"/>
      <c r="N146" s="163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140</v>
      </c>
      <c r="AU146" s="18" t="s">
        <v>86</v>
      </c>
    </row>
    <row r="147" spans="1:65" s="13" customFormat="1">
      <c r="B147" s="166"/>
      <c r="D147" s="159" t="s">
        <v>142</v>
      </c>
      <c r="E147" s="167" t="s">
        <v>1</v>
      </c>
      <c r="F147" s="168" t="s">
        <v>165</v>
      </c>
      <c r="H147" s="169">
        <v>10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142</v>
      </c>
      <c r="AU147" s="167" t="s">
        <v>86</v>
      </c>
      <c r="AV147" s="13" t="s">
        <v>86</v>
      </c>
      <c r="AW147" s="13" t="s">
        <v>33</v>
      </c>
      <c r="AX147" s="13" t="s">
        <v>76</v>
      </c>
      <c r="AY147" s="167" t="s">
        <v>129</v>
      </c>
    </row>
    <row r="148" spans="1:65" s="14" customFormat="1">
      <c r="B148" s="174"/>
      <c r="D148" s="159" t="s">
        <v>142</v>
      </c>
      <c r="E148" s="175" t="s">
        <v>1</v>
      </c>
      <c r="F148" s="176" t="s">
        <v>144</v>
      </c>
      <c r="H148" s="177">
        <v>10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142</v>
      </c>
      <c r="AU148" s="175" t="s">
        <v>86</v>
      </c>
      <c r="AV148" s="14" t="s">
        <v>136</v>
      </c>
      <c r="AW148" s="14" t="s">
        <v>33</v>
      </c>
      <c r="AX148" s="14" t="s">
        <v>84</v>
      </c>
      <c r="AY148" s="175" t="s">
        <v>129</v>
      </c>
    </row>
    <row r="149" spans="1:65" s="2" customFormat="1" ht="16.5" customHeight="1">
      <c r="A149" s="33"/>
      <c r="B149" s="145"/>
      <c r="C149" s="146" t="s">
        <v>166</v>
      </c>
      <c r="D149" s="146" t="s">
        <v>131</v>
      </c>
      <c r="E149" s="147" t="s">
        <v>167</v>
      </c>
      <c r="F149" s="148" t="s">
        <v>168</v>
      </c>
      <c r="G149" s="149" t="s">
        <v>161</v>
      </c>
      <c r="H149" s="150">
        <v>7</v>
      </c>
      <c r="I149" s="151"/>
      <c r="J149" s="152">
        <f>ROUND(I149*H149,2)</f>
        <v>0</v>
      </c>
      <c r="K149" s="148" t="s">
        <v>135</v>
      </c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3.6900000000000002E-2</v>
      </c>
      <c r="R149" s="155">
        <f>Q149*H149</f>
        <v>0.25830000000000003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136</v>
      </c>
      <c r="AT149" s="157" t="s">
        <v>131</v>
      </c>
      <c r="AU149" s="157" t="s">
        <v>86</v>
      </c>
      <c r="AY149" s="18" t="s">
        <v>129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84</v>
      </c>
      <c r="BK149" s="158">
        <f>ROUND(I149*H149,2)</f>
        <v>0</v>
      </c>
      <c r="BL149" s="18" t="s">
        <v>136</v>
      </c>
      <c r="BM149" s="157" t="s">
        <v>169</v>
      </c>
    </row>
    <row r="150" spans="1:65" s="2" customFormat="1" ht="29.25">
      <c r="A150" s="33"/>
      <c r="B150" s="34"/>
      <c r="C150" s="33"/>
      <c r="D150" s="159" t="s">
        <v>138</v>
      </c>
      <c r="E150" s="33"/>
      <c r="F150" s="160" t="s">
        <v>170</v>
      </c>
      <c r="G150" s="33"/>
      <c r="H150" s="33"/>
      <c r="I150" s="161"/>
      <c r="J150" s="33"/>
      <c r="K150" s="33"/>
      <c r="L150" s="34"/>
      <c r="M150" s="162"/>
      <c r="N150" s="163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138</v>
      </c>
      <c r="AU150" s="18" t="s">
        <v>86</v>
      </c>
    </row>
    <row r="151" spans="1:65" s="2" customFormat="1">
      <c r="A151" s="33"/>
      <c r="B151" s="34"/>
      <c r="C151" s="33"/>
      <c r="D151" s="164" t="s">
        <v>140</v>
      </c>
      <c r="E151" s="33"/>
      <c r="F151" s="165" t="s">
        <v>171</v>
      </c>
      <c r="G151" s="33"/>
      <c r="H151" s="33"/>
      <c r="I151" s="161"/>
      <c r="J151" s="33"/>
      <c r="K151" s="33"/>
      <c r="L151" s="34"/>
      <c r="M151" s="162"/>
      <c r="N151" s="163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140</v>
      </c>
      <c r="AU151" s="18" t="s">
        <v>86</v>
      </c>
    </row>
    <row r="152" spans="1:65" s="13" customFormat="1">
      <c r="B152" s="166"/>
      <c r="D152" s="159" t="s">
        <v>142</v>
      </c>
      <c r="E152" s="167" t="s">
        <v>1</v>
      </c>
      <c r="F152" s="168" t="s">
        <v>172</v>
      </c>
      <c r="H152" s="169">
        <v>7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142</v>
      </c>
      <c r="AU152" s="167" t="s">
        <v>86</v>
      </c>
      <c r="AV152" s="13" t="s">
        <v>86</v>
      </c>
      <c r="AW152" s="13" t="s">
        <v>33</v>
      </c>
      <c r="AX152" s="13" t="s">
        <v>76</v>
      </c>
      <c r="AY152" s="167" t="s">
        <v>129</v>
      </c>
    </row>
    <row r="153" spans="1:65" s="14" customFormat="1">
      <c r="B153" s="174"/>
      <c r="D153" s="159" t="s">
        <v>142</v>
      </c>
      <c r="E153" s="175" t="s">
        <v>1</v>
      </c>
      <c r="F153" s="176" t="s">
        <v>144</v>
      </c>
      <c r="H153" s="177">
        <v>7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142</v>
      </c>
      <c r="AU153" s="175" t="s">
        <v>86</v>
      </c>
      <c r="AV153" s="14" t="s">
        <v>136</v>
      </c>
      <c r="AW153" s="14" t="s">
        <v>33</v>
      </c>
      <c r="AX153" s="14" t="s">
        <v>84</v>
      </c>
      <c r="AY153" s="175" t="s">
        <v>129</v>
      </c>
    </row>
    <row r="154" spans="1:65" s="2" customFormat="1" ht="16.5" customHeight="1">
      <c r="A154" s="33"/>
      <c r="B154" s="145"/>
      <c r="C154" s="146" t="s">
        <v>173</v>
      </c>
      <c r="D154" s="146" t="s">
        <v>131</v>
      </c>
      <c r="E154" s="147" t="s">
        <v>174</v>
      </c>
      <c r="F154" s="148" t="s">
        <v>175</v>
      </c>
      <c r="G154" s="149" t="s">
        <v>153</v>
      </c>
      <c r="H154" s="150">
        <v>17</v>
      </c>
      <c r="I154" s="151"/>
      <c r="J154" s="152">
        <f>ROUND(I154*H154,2)</f>
        <v>0</v>
      </c>
      <c r="K154" s="148" t="s">
        <v>135</v>
      </c>
      <c r="L154" s="34"/>
      <c r="M154" s="153" t="s">
        <v>1</v>
      </c>
      <c r="N154" s="154" t="s">
        <v>41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136</v>
      </c>
      <c r="AT154" s="157" t="s">
        <v>131</v>
      </c>
      <c r="AU154" s="157" t="s">
        <v>86</v>
      </c>
      <c r="AY154" s="18" t="s">
        <v>129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84</v>
      </c>
      <c r="BK154" s="158">
        <f>ROUND(I154*H154,2)</f>
        <v>0</v>
      </c>
      <c r="BL154" s="18" t="s">
        <v>136</v>
      </c>
      <c r="BM154" s="157" t="s">
        <v>176</v>
      </c>
    </row>
    <row r="155" spans="1:65" s="2" customFormat="1" ht="19.5">
      <c r="A155" s="33"/>
      <c r="B155" s="34"/>
      <c r="C155" s="33"/>
      <c r="D155" s="159" t="s">
        <v>138</v>
      </c>
      <c r="E155" s="33"/>
      <c r="F155" s="160" t="s">
        <v>177</v>
      </c>
      <c r="G155" s="33"/>
      <c r="H155" s="33"/>
      <c r="I155" s="161"/>
      <c r="J155" s="33"/>
      <c r="K155" s="33"/>
      <c r="L155" s="34"/>
      <c r="M155" s="162"/>
      <c r="N155" s="163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138</v>
      </c>
      <c r="AU155" s="18" t="s">
        <v>86</v>
      </c>
    </row>
    <row r="156" spans="1:65" s="2" customFormat="1">
      <c r="A156" s="33"/>
      <c r="B156" s="34"/>
      <c r="C156" s="33"/>
      <c r="D156" s="164" t="s">
        <v>140</v>
      </c>
      <c r="E156" s="33"/>
      <c r="F156" s="165" t="s">
        <v>178</v>
      </c>
      <c r="G156" s="33"/>
      <c r="H156" s="33"/>
      <c r="I156" s="161"/>
      <c r="J156" s="33"/>
      <c r="K156" s="33"/>
      <c r="L156" s="34"/>
      <c r="M156" s="162"/>
      <c r="N156" s="163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140</v>
      </c>
      <c r="AU156" s="18" t="s">
        <v>86</v>
      </c>
    </row>
    <row r="157" spans="1:65" s="15" customFormat="1">
      <c r="B157" s="182"/>
      <c r="D157" s="159" t="s">
        <v>142</v>
      </c>
      <c r="E157" s="183" t="s">
        <v>1</v>
      </c>
      <c r="F157" s="184" t="s">
        <v>179</v>
      </c>
      <c r="H157" s="183" t="s">
        <v>1</v>
      </c>
      <c r="I157" s="185"/>
      <c r="L157" s="182"/>
      <c r="M157" s="186"/>
      <c r="N157" s="187"/>
      <c r="O157" s="187"/>
      <c r="P157" s="187"/>
      <c r="Q157" s="187"/>
      <c r="R157" s="187"/>
      <c r="S157" s="187"/>
      <c r="T157" s="188"/>
      <c r="AT157" s="183" t="s">
        <v>142</v>
      </c>
      <c r="AU157" s="183" t="s">
        <v>86</v>
      </c>
      <c r="AV157" s="15" t="s">
        <v>84</v>
      </c>
      <c r="AW157" s="15" t="s">
        <v>33</v>
      </c>
      <c r="AX157" s="15" t="s">
        <v>76</v>
      </c>
      <c r="AY157" s="183" t="s">
        <v>129</v>
      </c>
    </row>
    <row r="158" spans="1:65" s="13" customFormat="1">
      <c r="B158" s="166"/>
      <c r="D158" s="159" t="s">
        <v>142</v>
      </c>
      <c r="E158" s="167" t="s">
        <v>1</v>
      </c>
      <c r="F158" s="168" t="s">
        <v>165</v>
      </c>
      <c r="H158" s="169">
        <v>10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142</v>
      </c>
      <c r="AU158" s="167" t="s">
        <v>86</v>
      </c>
      <c r="AV158" s="13" t="s">
        <v>86</v>
      </c>
      <c r="AW158" s="13" t="s">
        <v>33</v>
      </c>
      <c r="AX158" s="13" t="s">
        <v>76</v>
      </c>
      <c r="AY158" s="167" t="s">
        <v>129</v>
      </c>
    </row>
    <row r="159" spans="1:65" s="15" customFormat="1">
      <c r="B159" s="182"/>
      <c r="D159" s="159" t="s">
        <v>142</v>
      </c>
      <c r="E159" s="183" t="s">
        <v>1</v>
      </c>
      <c r="F159" s="184" t="s">
        <v>180</v>
      </c>
      <c r="H159" s="183" t="s">
        <v>1</v>
      </c>
      <c r="I159" s="185"/>
      <c r="L159" s="182"/>
      <c r="M159" s="186"/>
      <c r="N159" s="187"/>
      <c r="O159" s="187"/>
      <c r="P159" s="187"/>
      <c r="Q159" s="187"/>
      <c r="R159" s="187"/>
      <c r="S159" s="187"/>
      <c r="T159" s="188"/>
      <c r="AT159" s="183" t="s">
        <v>142</v>
      </c>
      <c r="AU159" s="183" t="s">
        <v>86</v>
      </c>
      <c r="AV159" s="15" t="s">
        <v>84</v>
      </c>
      <c r="AW159" s="15" t="s">
        <v>33</v>
      </c>
      <c r="AX159" s="15" t="s">
        <v>76</v>
      </c>
      <c r="AY159" s="183" t="s">
        <v>129</v>
      </c>
    </row>
    <row r="160" spans="1:65" s="13" customFormat="1">
      <c r="B160" s="166"/>
      <c r="D160" s="159" t="s">
        <v>142</v>
      </c>
      <c r="E160" s="167" t="s">
        <v>1</v>
      </c>
      <c r="F160" s="168" t="s">
        <v>172</v>
      </c>
      <c r="H160" s="169">
        <v>7</v>
      </c>
      <c r="I160" s="170"/>
      <c r="L160" s="166"/>
      <c r="M160" s="171"/>
      <c r="N160" s="172"/>
      <c r="O160" s="172"/>
      <c r="P160" s="172"/>
      <c r="Q160" s="172"/>
      <c r="R160" s="172"/>
      <c r="S160" s="172"/>
      <c r="T160" s="173"/>
      <c r="AT160" s="167" t="s">
        <v>142</v>
      </c>
      <c r="AU160" s="167" t="s">
        <v>86</v>
      </c>
      <c r="AV160" s="13" t="s">
        <v>86</v>
      </c>
      <c r="AW160" s="13" t="s">
        <v>33</v>
      </c>
      <c r="AX160" s="13" t="s">
        <v>76</v>
      </c>
      <c r="AY160" s="167" t="s">
        <v>129</v>
      </c>
    </row>
    <row r="161" spans="1:65" s="14" customFormat="1">
      <c r="B161" s="174"/>
      <c r="D161" s="159" t="s">
        <v>142</v>
      </c>
      <c r="E161" s="175" t="s">
        <v>1</v>
      </c>
      <c r="F161" s="176" t="s">
        <v>144</v>
      </c>
      <c r="H161" s="177">
        <v>17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142</v>
      </c>
      <c r="AU161" s="175" t="s">
        <v>86</v>
      </c>
      <c r="AV161" s="14" t="s">
        <v>136</v>
      </c>
      <c r="AW161" s="14" t="s">
        <v>33</v>
      </c>
      <c r="AX161" s="14" t="s">
        <v>84</v>
      </c>
      <c r="AY161" s="175" t="s">
        <v>129</v>
      </c>
    </row>
    <row r="162" spans="1:65" s="2" customFormat="1" ht="16.5" customHeight="1">
      <c r="A162" s="33"/>
      <c r="B162" s="145"/>
      <c r="C162" s="146" t="s">
        <v>181</v>
      </c>
      <c r="D162" s="146" t="s">
        <v>131</v>
      </c>
      <c r="E162" s="147" t="s">
        <v>182</v>
      </c>
      <c r="F162" s="148" t="s">
        <v>183</v>
      </c>
      <c r="G162" s="149" t="s">
        <v>153</v>
      </c>
      <c r="H162" s="150">
        <v>108.18</v>
      </c>
      <c r="I162" s="151"/>
      <c r="J162" s="152">
        <f>ROUND(I162*H162,2)</f>
        <v>0</v>
      </c>
      <c r="K162" s="148" t="s">
        <v>135</v>
      </c>
      <c r="L162" s="34"/>
      <c r="M162" s="153" t="s">
        <v>1</v>
      </c>
      <c r="N162" s="154" t="s">
        <v>41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136</v>
      </c>
      <c r="AT162" s="157" t="s">
        <v>131</v>
      </c>
      <c r="AU162" s="157" t="s">
        <v>86</v>
      </c>
      <c r="AY162" s="18" t="s">
        <v>129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84</v>
      </c>
      <c r="BK162" s="158">
        <f>ROUND(I162*H162,2)</f>
        <v>0</v>
      </c>
      <c r="BL162" s="18" t="s">
        <v>136</v>
      </c>
      <c r="BM162" s="157" t="s">
        <v>184</v>
      </c>
    </row>
    <row r="163" spans="1:65" s="2" customFormat="1">
      <c r="A163" s="33"/>
      <c r="B163" s="34"/>
      <c r="C163" s="33"/>
      <c r="D163" s="159" t="s">
        <v>138</v>
      </c>
      <c r="E163" s="33"/>
      <c r="F163" s="160" t="s">
        <v>185</v>
      </c>
      <c r="G163" s="33"/>
      <c r="H163" s="33"/>
      <c r="I163" s="161"/>
      <c r="J163" s="33"/>
      <c r="K163" s="33"/>
      <c r="L163" s="34"/>
      <c r="M163" s="162"/>
      <c r="N163" s="163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138</v>
      </c>
      <c r="AU163" s="18" t="s">
        <v>86</v>
      </c>
    </row>
    <row r="164" spans="1:65" s="2" customFormat="1">
      <c r="A164" s="33"/>
      <c r="B164" s="34"/>
      <c r="C164" s="33"/>
      <c r="D164" s="164" t="s">
        <v>140</v>
      </c>
      <c r="E164" s="33"/>
      <c r="F164" s="165" t="s">
        <v>186</v>
      </c>
      <c r="G164" s="33"/>
      <c r="H164" s="33"/>
      <c r="I164" s="161"/>
      <c r="J164" s="33"/>
      <c r="K164" s="33"/>
      <c r="L164" s="34"/>
      <c r="M164" s="162"/>
      <c r="N164" s="163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140</v>
      </c>
      <c r="AU164" s="18" t="s">
        <v>86</v>
      </c>
    </row>
    <row r="165" spans="1:65" s="13" customFormat="1">
      <c r="B165" s="166"/>
      <c r="D165" s="159" t="s">
        <v>142</v>
      </c>
      <c r="E165" s="167" t="s">
        <v>1</v>
      </c>
      <c r="F165" s="168" t="s">
        <v>158</v>
      </c>
      <c r="H165" s="169">
        <v>108.18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86</v>
      </c>
      <c r="AV165" s="13" t="s">
        <v>86</v>
      </c>
      <c r="AW165" s="13" t="s">
        <v>33</v>
      </c>
      <c r="AX165" s="13" t="s">
        <v>76</v>
      </c>
      <c r="AY165" s="167" t="s">
        <v>129</v>
      </c>
    </row>
    <row r="166" spans="1:65" s="14" customFormat="1">
      <c r="B166" s="174"/>
      <c r="D166" s="159" t="s">
        <v>142</v>
      </c>
      <c r="E166" s="175" t="s">
        <v>1</v>
      </c>
      <c r="F166" s="176" t="s">
        <v>144</v>
      </c>
      <c r="H166" s="177">
        <v>108.18</v>
      </c>
      <c r="I166" s="178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5" t="s">
        <v>142</v>
      </c>
      <c r="AU166" s="175" t="s">
        <v>86</v>
      </c>
      <c r="AV166" s="14" t="s">
        <v>136</v>
      </c>
      <c r="AW166" s="14" t="s">
        <v>33</v>
      </c>
      <c r="AX166" s="14" t="s">
        <v>84</v>
      </c>
      <c r="AY166" s="175" t="s">
        <v>129</v>
      </c>
    </row>
    <row r="167" spans="1:65" s="2" customFormat="1" ht="24.2" customHeight="1">
      <c r="A167" s="33"/>
      <c r="B167" s="145"/>
      <c r="C167" s="146" t="s">
        <v>187</v>
      </c>
      <c r="D167" s="146" t="s">
        <v>131</v>
      </c>
      <c r="E167" s="147" t="s">
        <v>188</v>
      </c>
      <c r="F167" s="148" t="s">
        <v>189</v>
      </c>
      <c r="G167" s="149" t="s">
        <v>153</v>
      </c>
      <c r="H167" s="150">
        <v>751</v>
      </c>
      <c r="I167" s="151"/>
      <c r="J167" s="152">
        <f>ROUND(I167*H167,2)</f>
        <v>0</v>
      </c>
      <c r="K167" s="148" t="s">
        <v>135</v>
      </c>
      <c r="L167" s="34"/>
      <c r="M167" s="153" t="s">
        <v>1</v>
      </c>
      <c r="N167" s="154" t="s">
        <v>41</v>
      </c>
      <c r="O167" s="59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136</v>
      </c>
      <c r="AT167" s="157" t="s">
        <v>131</v>
      </c>
      <c r="AU167" s="157" t="s">
        <v>86</v>
      </c>
      <c r="AY167" s="18" t="s">
        <v>129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8" t="s">
        <v>84</v>
      </c>
      <c r="BK167" s="158">
        <f>ROUND(I167*H167,2)</f>
        <v>0</v>
      </c>
      <c r="BL167" s="18" t="s">
        <v>136</v>
      </c>
      <c r="BM167" s="157" t="s">
        <v>190</v>
      </c>
    </row>
    <row r="168" spans="1:65" s="2" customFormat="1">
      <c r="A168" s="33"/>
      <c r="B168" s="34"/>
      <c r="C168" s="33"/>
      <c r="D168" s="159" t="s">
        <v>138</v>
      </c>
      <c r="E168" s="33"/>
      <c r="F168" s="160" t="s">
        <v>191</v>
      </c>
      <c r="G168" s="33"/>
      <c r="H168" s="33"/>
      <c r="I168" s="161"/>
      <c r="J168" s="33"/>
      <c r="K168" s="33"/>
      <c r="L168" s="34"/>
      <c r="M168" s="162"/>
      <c r="N168" s="163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138</v>
      </c>
      <c r="AU168" s="18" t="s">
        <v>86</v>
      </c>
    </row>
    <row r="169" spans="1:65" s="2" customFormat="1">
      <c r="A169" s="33"/>
      <c r="B169" s="34"/>
      <c r="C169" s="33"/>
      <c r="D169" s="164" t="s">
        <v>140</v>
      </c>
      <c r="E169" s="33"/>
      <c r="F169" s="165" t="s">
        <v>192</v>
      </c>
      <c r="G169" s="33"/>
      <c r="H169" s="33"/>
      <c r="I169" s="161"/>
      <c r="J169" s="33"/>
      <c r="K169" s="33"/>
      <c r="L169" s="34"/>
      <c r="M169" s="162"/>
      <c r="N169" s="163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140</v>
      </c>
      <c r="AU169" s="18" t="s">
        <v>86</v>
      </c>
    </row>
    <row r="170" spans="1:65" s="15" customFormat="1">
      <c r="B170" s="182"/>
      <c r="D170" s="159" t="s">
        <v>142</v>
      </c>
      <c r="E170" s="183" t="s">
        <v>1</v>
      </c>
      <c r="F170" s="184" t="s">
        <v>193</v>
      </c>
      <c r="H170" s="183" t="s">
        <v>1</v>
      </c>
      <c r="I170" s="185"/>
      <c r="L170" s="182"/>
      <c r="M170" s="186"/>
      <c r="N170" s="187"/>
      <c r="O170" s="187"/>
      <c r="P170" s="187"/>
      <c r="Q170" s="187"/>
      <c r="R170" s="187"/>
      <c r="S170" s="187"/>
      <c r="T170" s="188"/>
      <c r="AT170" s="183" t="s">
        <v>142</v>
      </c>
      <c r="AU170" s="183" t="s">
        <v>86</v>
      </c>
      <c r="AV170" s="15" t="s">
        <v>84</v>
      </c>
      <c r="AW170" s="15" t="s">
        <v>33</v>
      </c>
      <c r="AX170" s="15" t="s">
        <v>76</v>
      </c>
      <c r="AY170" s="183" t="s">
        <v>129</v>
      </c>
    </row>
    <row r="171" spans="1:65" s="13" customFormat="1">
      <c r="B171" s="166"/>
      <c r="D171" s="159" t="s">
        <v>142</v>
      </c>
      <c r="E171" s="167" t="s">
        <v>1</v>
      </c>
      <c r="F171" s="168" t="s">
        <v>194</v>
      </c>
      <c r="H171" s="169">
        <v>751</v>
      </c>
      <c r="I171" s="170"/>
      <c r="L171" s="166"/>
      <c r="M171" s="171"/>
      <c r="N171" s="172"/>
      <c r="O171" s="172"/>
      <c r="P171" s="172"/>
      <c r="Q171" s="172"/>
      <c r="R171" s="172"/>
      <c r="S171" s="172"/>
      <c r="T171" s="173"/>
      <c r="AT171" s="167" t="s">
        <v>142</v>
      </c>
      <c r="AU171" s="167" t="s">
        <v>86</v>
      </c>
      <c r="AV171" s="13" t="s">
        <v>86</v>
      </c>
      <c r="AW171" s="13" t="s">
        <v>33</v>
      </c>
      <c r="AX171" s="13" t="s">
        <v>76</v>
      </c>
      <c r="AY171" s="167" t="s">
        <v>129</v>
      </c>
    </row>
    <row r="172" spans="1:65" s="14" customFormat="1">
      <c r="B172" s="174"/>
      <c r="D172" s="159" t="s">
        <v>142</v>
      </c>
      <c r="E172" s="175" t="s">
        <v>1</v>
      </c>
      <c r="F172" s="176" t="s">
        <v>144</v>
      </c>
      <c r="H172" s="177">
        <v>751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142</v>
      </c>
      <c r="AU172" s="175" t="s">
        <v>86</v>
      </c>
      <c r="AV172" s="14" t="s">
        <v>136</v>
      </c>
      <c r="AW172" s="14" t="s">
        <v>33</v>
      </c>
      <c r="AX172" s="14" t="s">
        <v>84</v>
      </c>
      <c r="AY172" s="175" t="s">
        <v>129</v>
      </c>
    </row>
    <row r="173" spans="1:65" s="2" customFormat="1" ht="16.5" customHeight="1">
      <c r="A173" s="33"/>
      <c r="B173" s="145"/>
      <c r="C173" s="146" t="s">
        <v>195</v>
      </c>
      <c r="D173" s="146" t="s">
        <v>131</v>
      </c>
      <c r="E173" s="147" t="s">
        <v>196</v>
      </c>
      <c r="F173" s="148" t="s">
        <v>197</v>
      </c>
      <c r="G173" s="149" t="s">
        <v>153</v>
      </c>
      <c r="H173" s="150">
        <v>44.173999999999999</v>
      </c>
      <c r="I173" s="151"/>
      <c r="J173" s="152">
        <f>ROUND(I173*H173,2)</f>
        <v>0</v>
      </c>
      <c r="K173" s="148" t="s">
        <v>135</v>
      </c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136</v>
      </c>
      <c r="AT173" s="157" t="s">
        <v>131</v>
      </c>
      <c r="AU173" s="157" t="s">
        <v>86</v>
      </c>
      <c r="AY173" s="18" t="s">
        <v>129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84</v>
      </c>
      <c r="BK173" s="158">
        <f>ROUND(I173*H173,2)</f>
        <v>0</v>
      </c>
      <c r="BL173" s="18" t="s">
        <v>136</v>
      </c>
      <c r="BM173" s="157" t="s">
        <v>198</v>
      </c>
    </row>
    <row r="174" spans="1:65" s="2" customFormat="1" ht="19.5">
      <c r="A174" s="33"/>
      <c r="B174" s="34"/>
      <c r="C174" s="33"/>
      <c r="D174" s="159" t="s">
        <v>138</v>
      </c>
      <c r="E174" s="33"/>
      <c r="F174" s="160" t="s">
        <v>199</v>
      </c>
      <c r="G174" s="33"/>
      <c r="H174" s="33"/>
      <c r="I174" s="161"/>
      <c r="J174" s="33"/>
      <c r="K174" s="33"/>
      <c r="L174" s="34"/>
      <c r="M174" s="162"/>
      <c r="N174" s="163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138</v>
      </c>
      <c r="AU174" s="18" t="s">
        <v>86</v>
      </c>
    </row>
    <row r="175" spans="1:65" s="2" customFormat="1">
      <c r="A175" s="33"/>
      <c r="B175" s="34"/>
      <c r="C175" s="33"/>
      <c r="D175" s="164" t="s">
        <v>140</v>
      </c>
      <c r="E175" s="33"/>
      <c r="F175" s="165" t="s">
        <v>200</v>
      </c>
      <c r="G175" s="33"/>
      <c r="H175" s="33"/>
      <c r="I175" s="161"/>
      <c r="J175" s="33"/>
      <c r="K175" s="33"/>
      <c r="L175" s="34"/>
      <c r="M175" s="162"/>
      <c r="N175" s="163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140</v>
      </c>
      <c r="AU175" s="18" t="s">
        <v>86</v>
      </c>
    </row>
    <row r="176" spans="1:65" s="15" customFormat="1">
      <c r="B176" s="182"/>
      <c r="D176" s="159" t="s">
        <v>142</v>
      </c>
      <c r="E176" s="183" t="s">
        <v>1</v>
      </c>
      <c r="F176" s="184" t="s">
        <v>201</v>
      </c>
      <c r="H176" s="183" t="s">
        <v>1</v>
      </c>
      <c r="I176" s="185"/>
      <c r="L176" s="182"/>
      <c r="M176" s="186"/>
      <c r="N176" s="187"/>
      <c r="O176" s="187"/>
      <c r="P176" s="187"/>
      <c r="Q176" s="187"/>
      <c r="R176" s="187"/>
      <c r="S176" s="187"/>
      <c r="T176" s="188"/>
      <c r="AT176" s="183" t="s">
        <v>142</v>
      </c>
      <c r="AU176" s="183" t="s">
        <v>86</v>
      </c>
      <c r="AV176" s="15" t="s">
        <v>84</v>
      </c>
      <c r="AW176" s="15" t="s">
        <v>33</v>
      </c>
      <c r="AX176" s="15" t="s">
        <v>76</v>
      </c>
      <c r="AY176" s="183" t="s">
        <v>129</v>
      </c>
    </row>
    <row r="177" spans="1:65" s="13" customFormat="1">
      <c r="B177" s="166"/>
      <c r="D177" s="159" t="s">
        <v>142</v>
      </c>
      <c r="E177" s="167" t="s">
        <v>1</v>
      </c>
      <c r="F177" s="168" t="s">
        <v>202</v>
      </c>
      <c r="H177" s="169">
        <v>18.8</v>
      </c>
      <c r="I177" s="170"/>
      <c r="L177" s="166"/>
      <c r="M177" s="171"/>
      <c r="N177" s="172"/>
      <c r="O177" s="172"/>
      <c r="P177" s="172"/>
      <c r="Q177" s="172"/>
      <c r="R177" s="172"/>
      <c r="S177" s="172"/>
      <c r="T177" s="173"/>
      <c r="AT177" s="167" t="s">
        <v>142</v>
      </c>
      <c r="AU177" s="167" t="s">
        <v>86</v>
      </c>
      <c r="AV177" s="13" t="s">
        <v>86</v>
      </c>
      <c r="AW177" s="13" t="s">
        <v>33</v>
      </c>
      <c r="AX177" s="13" t="s">
        <v>76</v>
      </c>
      <c r="AY177" s="167" t="s">
        <v>129</v>
      </c>
    </row>
    <row r="178" spans="1:65" s="15" customFormat="1">
      <c r="B178" s="182"/>
      <c r="D178" s="159" t="s">
        <v>142</v>
      </c>
      <c r="E178" s="183" t="s">
        <v>1</v>
      </c>
      <c r="F178" s="184" t="s">
        <v>203</v>
      </c>
      <c r="H178" s="183" t="s">
        <v>1</v>
      </c>
      <c r="I178" s="185"/>
      <c r="L178" s="182"/>
      <c r="M178" s="186"/>
      <c r="N178" s="187"/>
      <c r="O178" s="187"/>
      <c r="P178" s="187"/>
      <c r="Q178" s="187"/>
      <c r="R178" s="187"/>
      <c r="S178" s="187"/>
      <c r="T178" s="188"/>
      <c r="AT178" s="183" t="s">
        <v>142</v>
      </c>
      <c r="AU178" s="183" t="s">
        <v>86</v>
      </c>
      <c r="AV178" s="15" t="s">
        <v>84</v>
      </c>
      <c r="AW178" s="15" t="s">
        <v>33</v>
      </c>
      <c r="AX178" s="15" t="s">
        <v>76</v>
      </c>
      <c r="AY178" s="183" t="s">
        <v>129</v>
      </c>
    </row>
    <row r="179" spans="1:65" s="13" customFormat="1">
      <c r="B179" s="166"/>
      <c r="D179" s="159" t="s">
        <v>142</v>
      </c>
      <c r="E179" s="167" t="s">
        <v>1</v>
      </c>
      <c r="F179" s="168" t="s">
        <v>204</v>
      </c>
      <c r="H179" s="169">
        <v>23.5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7" t="s">
        <v>142</v>
      </c>
      <c r="AU179" s="167" t="s">
        <v>86</v>
      </c>
      <c r="AV179" s="13" t="s">
        <v>86</v>
      </c>
      <c r="AW179" s="13" t="s">
        <v>33</v>
      </c>
      <c r="AX179" s="13" t="s">
        <v>76</v>
      </c>
      <c r="AY179" s="167" t="s">
        <v>129</v>
      </c>
    </row>
    <row r="180" spans="1:65" s="15" customFormat="1">
      <c r="B180" s="182"/>
      <c r="D180" s="159" t="s">
        <v>142</v>
      </c>
      <c r="E180" s="183" t="s">
        <v>1</v>
      </c>
      <c r="F180" s="184" t="s">
        <v>205</v>
      </c>
      <c r="H180" s="183" t="s">
        <v>1</v>
      </c>
      <c r="I180" s="185"/>
      <c r="L180" s="182"/>
      <c r="M180" s="186"/>
      <c r="N180" s="187"/>
      <c r="O180" s="187"/>
      <c r="P180" s="187"/>
      <c r="Q180" s="187"/>
      <c r="R180" s="187"/>
      <c r="S180" s="187"/>
      <c r="T180" s="188"/>
      <c r="AT180" s="183" t="s">
        <v>142</v>
      </c>
      <c r="AU180" s="183" t="s">
        <v>86</v>
      </c>
      <c r="AV180" s="15" t="s">
        <v>84</v>
      </c>
      <c r="AW180" s="15" t="s">
        <v>33</v>
      </c>
      <c r="AX180" s="15" t="s">
        <v>76</v>
      </c>
      <c r="AY180" s="183" t="s">
        <v>129</v>
      </c>
    </row>
    <row r="181" spans="1:65" s="13" customFormat="1">
      <c r="B181" s="166"/>
      <c r="D181" s="159" t="s">
        <v>142</v>
      </c>
      <c r="E181" s="167" t="s">
        <v>1</v>
      </c>
      <c r="F181" s="168" t="s">
        <v>206</v>
      </c>
      <c r="H181" s="169">
        <v>1.8740000000000001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142</v>
      </c>
      <c r="AU181" s="167" t="s">
        <v>86</v>
      </c>
      <c r="AV181" s="13" t="s">
        <v>86</v>
      </c>
      <c r="AW181" s="13" t="s">
        <v>33</v>
      </c>
      <c r="AX181" s="13" t="s">
        <v>76</v>
      </c>
      <c r="AY181" s="167" t="s">
        <v>129</v>
      </c>
    </row>
    <row r="182" spans="1:65" s="14" customFormat="1">
      <c r="B182" s="174"/>
      <c r="D182" s="159" t="s">
        <v>142</v>
      </c>
      <c r="E182" s="175" t="s">
        <v>1</v>
      </c>
      <c r="F182" s="176" t="s">
        <v>144</v>
      </c>
      <c r="H182" s="177">
        <v>44.173999999999999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142</v>
      </c>
      <c r="AU182" s="175" t="s">
        <v>86</v>
      </c>
      <c r="AV182" s="14" t="s">
        <v>136</v>
      </c>
      <c r="AW182" s="14" t="s">
        <v>33</v>
      </c>
      <c r="AX182" s="14" t="s">
        <v>84</v>
      </c>
      <c r="AY182" s="175" t="s">
        <v>129</v>
      </c>
    </row>
    <row r="183" spans="1:65" s="2" customFormat="1" ht="16.5" customHeight="1">
      <c r="A183" s="33"/>
      <c r="B183" s="145"/>
      <c r="C183" s="146" t="s">
        <v>176</v>
      </c>
      <c r="D183" s="146" t="s">
        <v>131</v>
      </c>
      <c r="E183" s="211" t="s">
        <v>580</v>
      </c>
      <c r="F183" s="212" t="s">
        <v>581</v>
      </c>
      <c r="G183" s="149" t="s">
        <v>153</v>
      </c>
      <c r="H183" s="150">
        <v>108.18</v>
      </c>
      <c r="I183" s="151"/>
      <c r="J183" s="152">
        <f>ROUND(I183*H183,2)</f>
        <v>0</v>
      </c>
      <c r="K183" s="212" t="s">
        <v>499</v>
      </c>
      <c r="L183" s="34"/>
      <c r="M183" s="153" t="s">
        <v>1</v>
      </c>
      <c r="N183" s="154" t="s">
        <v>41</v>
      </c>
      <c r="O183" s="59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136</v>
      </c>
      <c r="AT183" s="157" t="s">
        <v>131</v>
      </c>
      <c r="AU183" s="157" t="s">
        <v>86</v>
      </c>
      <c r="AY183" s="18" t="s">
        <v>129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84</v>
      </c>
      <c r="BK183" s="158">
        <f>ROUND(I183*H183,2)</f>
        <v>0</v>
      </c>
      <c r="BL183" s="18" t="s">
        <v>136</v>
      </c>
      <c r="BM183" s="157" t="s">
        <v>207</v>
      </c>
    </row>
    <row r="184" spans="1:65" s="2" customFormat="1">
      <c r="A184" s="33"/>
      <c r="B184" s="34"/>
      <c r="C184" s="33"/>
      <c r="D184" s="159" t="s">
        <v>138</v>
      </c>
      <c r="E184" s="33"/>
      <c r="F184" s="213" t="s">
        <v>582</v>
      </c>
      <c r="G184" s="33"/>
      <c r="H184" s="33"/>
      <c r="I184" s="161"/>
      <c r="J184" s="33"/>
      <c r="K184" s="33"/>
      <c r="L184" s="34"/>
      <c r="M184" s="162"/>
      <c r="N184" s="163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138</v>
      </c>
      <c r="AU184" s="18" t="s">
        <v>86</v>
      </c>
    </row>
    <row r="185" spans="1:65" s="2" customFormat="1">
      <c r="A185" s="33"/>
      <c r="B185" s="34"/>
      <c r="C185" s="33"/>
      <c r="D185" s="164" t="s">
        <v>140</v>
      </c>
      <c r="E185" s="33"/>
      <c r="F185" s="165" t="s">
        <v>208</v>
      </c>
      <c r="G185" s="33"/>
      <c r="H185" s="33"/>
      <c r="I185" s="161"/>
      <c r="J185" s="33"/>
      <c r="K185" s="33"/>
      <c r="L185" s="34"/>
      <c r="M185" s="162"/>
      <c r="N185" s="163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140</v>
      </c>
      <c r="AU185" s="18" t="s">
        <v>86</v>
      </c>
    </row>
    <row r="186" spans="1:65" s="15" customFormat="1">
      <c r="B186" s="182"/>
      <c r="D186" s="159" t="s">
        <v>142</v>
      </c>
      <c r="E186" s="183" t="s">
        <v>1</v>
      </c>
      <c r="F186" s="184" t="s">
        <v>157</v>
      </c>
      <c r="H186" s="183" t="s">
        <v>1</v>
      </c>
      <c r="I186" s="185"/>
      <c r="L186" s="182"/>
      <c r="M186" s="186"/>
      <c r="N186" s="187"/>
      <c r="O186" s="187"/>
      <c r="P186" s="187"/>
      <c r="Q186" s="187"/>
      <c r="R186" s="187"/>
      <c r="S186" s="187"/>
      <c r="T186" s="188"/>
      <c r="AT186" s="183" t="s">
        <v>142</v>
      </c>
      <c r="AU186" s="183" t="s">
        <v>86</v>
      </c>
      <c r="AV186" s="15" t="s">
        <v>84</v>
      </c>
      <c r="AW186" s="15" t="s">
        <v>33</v>
      </c>
      <c r="AX186" s="15" t="s">
        <v>76</v>
      </c>
      <c r="AY186" s="183" t="s">
        <v>129</v>
      </c>
    </row>
    <row r="187" spans="1:65" s="13" customFormat="1">
      <c r="B187" s="166"/>
      <c r="D187" s="159" t="s">
        <v>142</v>
      </c>
      <c r="E187" s="167" t="s">
        <v>1</v>
      </c>
      <c r="F187" s="168" t="s">
        <v>158</v>
      </c>
      <c r="H187" s="169">
        <v>108.18</v>
      </c>
      <c r="I187" s="170"/>
      <c r="L187" s="166"/>
      <c r="M187" s="171"/>
      <c r="N187" s="172"/>
      <c r="O187" s="172"/>
      <c r="P187" s="172"/>
      <c r="Q187" s="172"/>
      <c r="R187" s="172"/>
      <c r="S187" s="172"/>
      <c r="T187" s="173"/>
      <c r="AT187" s="167" t="s">
        <v>142</v>
      </c>
      <c r="AU187" s="167" t="s">
        <v>86</v>
      </c>
      <c r="AV187" s="13" t="s">
        <v>86</v>
      </c>
      <c r="AW187" s="13" t="s">
        <v>33</v>
      </c>
      <c r="AX187" s="13" t="s">
        <v>76</v>
      </c>
      <c r="AY187" s="167" t="s">
        <v>129</v>
      </c>
    </row>
    <row r="188" spans="1:65" s="14" customFormat="1">
      <c r="B188" s="174"/>
      <c r="D188" s="159" t="s">
        <v>142</v>
      </c>
      <c r="E188" s="175" t="s">
        <v>1</v>
      </c>
      <c r="F188" s="176" t="s">
        <v>144</v>
      </c>
      <c r="H188" s="177">
        <v>108.18</v>
      </c>
      <c r="I188" s="178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5" t="s">
        <v>142</v>
      </c>
      <c r="AU188" s="175" t="s">
        <v>86</v>
      </c>
      <c r="AV188" s="14" t="s">
        <v>136</v>
      </c>
      <c r="AW188" s="14" t="s">
        <v>33</v>
      </c>
      <c r="AX188" s="14" t="s">
        <v>84</v>
      </c>
      <c r="AY188" s="175" t="s">
        <v>129</v>
      </c>
    </row>
    <row r="189" spans="1:65" s="2" customFormat="1" ht="16.5" customHeight="1">
      <c r="A189" s="33"/>
      <c r="B189" s="145"/>
      <c r="C189" s="146" t="s">
        <v>209</v>
      </c>
      <c r="D189" s="146" t="s">
        <v>131</v>
      </c>
      <c r="E189" s="211" t="s">
        <v>580</v>
      </c>
      <c r="F189" s="212" t="s">
        <v>581</v>
      </c>
      <c r="G189" s="149" t="s">
        <v>153</v>
      </c>
      <c r="H189" s="150">
        <v>34.22</v>
      </c>
      <c r="I189" s="151"/>
      <c r="J189" s="152">
        <f>ROUND(I189*H189,2)</f>
        <v>0</v>
      </c>
      <c r="K189" s="212" t="s">
        <v>499</v>
      </c>
      <c r="L189" s="34"/>
      <c r="M189" s="153" t="s">
        <v>1</v>
      </c>
      <c r="N189" s="154" t="s">
        <v>41</v>
      </c>
      <c r="O189" s="59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7" t="s">
        <v>136</v>
      </c>
      <c r="AT189" s="157" t="s">
        <v>131</v>
      </c>
      <c r="AU189" s="157" t="s">
        <v>86</v>
      </c>
      <c r="AY189" s="18" t="s">
        <v>129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84</v>
      </c>
      <c r="BK189" s="158">
        <f>ROUND(I189*H189,2)</f>
        <v>0</v>
      </c>
      <c r="BL189" s="18" t="s">
        <v>136</v>
      </c>
      <c r="BM189" s="157" t="s">
        <v>210</v>
      </c>
    </row>
    <row r="190" spans="1:65" s="2" customFormat="1">
      <c r="A190" s="33"/>
      <c r="B190" s="34"/>
      <c r="C190" s="33"/>
      <c r="D190" s="159" t="s">
        <v>138</v>
      </c>
      <c r="E190" s="33"/>
      <c r="F190" s="213" t="s">
        <v>582</v>
      </c>
      <c r="G190" s="33"/>
      <c r="H190" s="33"/>
      <c r="I190" s="161"/>
      <c r="J190" s="33"/>
      <c r="K190" s="33"/>
      <c r="L190" s="34"/>
      <c r="M190" s="162"/>
      <c r="N190" s="163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138</v>
      </c>
      <c r="AU190" s="18" t="s">
        <v>86</v>
      </c>
    </row>
    <row r="191" spans="1:65" s="2" customFormat="1">
      <c r="A191" s="33"/>
      <c r="B191" s="34"/>
      <c r="C191" s="33"/>
      <c r="D191" s="164" t="s">
        <v>140</v>
      </c>
      <c r="E191" s="33"/>
      <c r="F191" s="165" t="s">
        <v>208</v>
      </c>
      <c r="G191" s="33"/>
      <c r="H191" s="33"/>
      <c r="I191" s="161"/>
      <c r="J191" s="33"/>
      <c r="K191" s="33"/>
      <c r="L191" s="34"/>
      <c r="M191" s="162"/>
      <c r="N191" s="163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140</v>
      </c>
      <c r="AU191" s="18" t="s">
        <v>86</v>
      </c>
    </row>
    <row r="192" spans="1:65" s="15" customFormat="1">
      <c r="B192" s="182"/>
      <c r="D192" s="159" t="s">
        <v>142</v>
      </c>
      <c r="E192" s="183" t="s">
        <v>1</v>
      </c>
      <c r="F192" s="184" t="s">
        <v>211</v>
      </c>
      <c r="H192" s="183" t="s">
        <v>1</v>
      </c>
      <c r="I192" s="185"/>
      <c r="L192" s="182"/>
      <c r="M192" s="186"/>
      <c r="N192" s="187"/>
      <c r="O192" s="187"/>
      <c r="P192" s="187"/>
      <c r="Q192" s="187"/>
      <c r="R192" s="187"/>
      <c r="S192" s="187"/>
      <c r="T192" s="188"/>
      <c r="AT192" s="183" t="s">
        <v>142</v>
      </c>
      <c r="AU192" s="183" t="s">
        <v>86</v>
      </c>
      <c r="AV192" s="15" t="s">
        <v>84</v>
      </c>
      <c r="AW192" s="15" t="s">
        <v>33</v>
      </c>
      <c r="AX192" s="15" t="s">
        <v>76</v>
      </c>
      <c r="AY192" s="183" t="s">
        <v>129</v>
      </c>
    </row>
    <row r="193" spans="1:65" s="13" customFormat="1">
      <c r="B193" s="166"/>
      <c r="D193" s="159" t="s">
        <v>142</v>
      </c>
      <c r="E193" s="167" t="s">
        <v>1</v>
      </c>
      <c r="F193" s="168" t="s">
        <v>212</v>
      </c>
      <c r="H193" s="169">
        <v>34.22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142</v>
      </c>
      <c r="AU193" s="167" t="s">
        <v>86</v>
      </c>
      <c r="AV193" s="13" t="s">
        <v>86</v>
      </c>
      <c r="AW193" s="13" t="s">
        <v>33</v>
      </c>
      <c r="AX193" s="13" t="s">
        <v>76</v>
      </c>
      <c r="AY193" s="167" t="s">
        <v>129</v>
      </c>
    </row>
    <row r="194" spans="1:65" s="14" customFormat="1">
      <c r="B194" s="174"/>
      <c r="D194" s="159" t="s">
        <v>142</v>
      </c>
      <c r="E194" s="175" t="s">
        <v>1</v>
      </c>
      <c r="F194" s="176" t="s">
        <v>144</v>
      </c>
      <c r="H194" s="177">
        <v>34.22</v>
      </c>
      <c r="I194" s="178"/>
      <c r="L194" s="174"/>
      <c r="M194" s="179"/>
      <c r="N194" s="180"/>
      <c r="O194" s="180"/>
      <c r="P194" s="180"/>
      <c r="Q194" s="180"/>
      <c r="R194" s="180"/>
      <c r="S194" s="180"/>
      <c r="T194" s="181"/>
      <c r="AT194" s="175" t="s">
        <v>142</v>
      </c>
      <c r="AU194" s="175" t="s">
        <v>86</v>
      </c>
      <c r="AV194" s="14" t="s">
        <v>136</v>
      </c>
      <c r="AW194" s="14" t="s">
        <v>33</v>
      </c>
      <c r="AX194" s="14" t="s">
        <v>84</v>
      </c>
      <c r="AY194" s="175" t="s">
        <v>129</v>
      </c>
    </row>
    <row r="195" spans="1:65" s="2" customFormat="1" ht="16.5" customHeight="1">
      <c r="A195" s="33"/>
      <c r="B195" s="145"/>
      <c r="C195" s="146" t="s">
        <v>213</v>
      </c>
      <c r="D195" s="146" t="s">
        <v>131</v>
      </c>
      <c r="E195" s="211" t="s">
        <v>583</v>
      </c>
      <c r="F195" s="212" t="s">
        <v>581</v>
      </c>
      <c r="G195" s="149" t="s">
        <v>153</v>
      </c>
      <c r="H195" s="150">
        <v>73.959999999999994</v>
      </c>
      <c r="I195" s="151"/>
      <c r="J195" s="152">
        <f>ROUND(I195*H195,2)</f>
        <v>0</v>
      </c>
      <c r="K195" s="212" t="s">
        <v>499</v>
      </c>
      <c r="L195" s="34"/>
      <c r="M195" s="153" t="s">
        <v>1</v>
      </c>
      <c r="N195" s="154" t="s">
        <v>41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136</v>
      </c>
      <c r="AT195" s="157" t="s">
        <v>131</v>
      </c>
      <c r="AU195" s="157" t="s">
        <v>86</v>
      </c>
      <c r="AY195" s="18" t="s">
        <v>129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8" t="s">
        <v>84</v>
      </c>
      <c r="BK195" s="158">
        <f>ROUND(I195*H195,2)</f>
        <v>0</v>
      </c>
      <c r="BL195" s="18" t="s">
        <v>136</v>
      </c>
      <c r="BM195" s="157" t="s">
        <v>214</v>
      </c>
    </row>
    <row r="196" spans="1:65" s="2" customFormat="1">
      <c r="A196" s="33"/>
      <c r="B196" s="34"/>
      <c r="C196" s="33"/>
      <c r="D196" s="159" t="s">
        <v>138</v>
      </c>
      <c r="E196" s="33"/>
      <c r="F196" s="213" t="s">
        <v>582</v>
      </c>
      <c r="G196" s="33"/>
      <c r="H196" s="33"/>
      <c r="I196" s="161"/>
      <c r="J196" s="33"/>
      <c r="K196" s="33"/>
      <c r="L196" s="34"/>
      <c r="M196" s="162"/>
      <c r="N196" s="163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138</v>
      </c>
      <c r="AU196" s="18" t="s">
        <v>86</v>
      </c>
    </row>
    <row r="197" spans="1:65" s="2" customFormat="1">
      <c r="A197" s="33"/>
      <c r="B197" s="34"/>
      <c r="C197" s="33"/>
      <c r="D197" s="164" t="s">
        <v>140</v>
      </c>
      <c r="E197" s="33"/>
      <c r="F197" s="165" t="s">
        <v>215</v>
      </c>
      <c r="G197" s="33"/>
      <c r="H197" s="33"/>
      <c r="I197" s="161"/>
      <c r="J197" s="33"/>
      <c r="K197" s="33"/>
      <c r="L197" s="34"/>
      <c r="M197" s="162"/>
      <c r="N197" s="163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140</v>
      </c>
      <c r="AU197" s="18" t="s">
        <v>86</v>
      </c>
    </row>
    <row r="198" spans="1:65" s="15" customFormat="1">
      <c r="B198" s="182"/>
      <c r="D198" s="159" t="s">
        <v>142</v>
      </c>
      <c r="E198" s="183" t="s">
        <v>1</v>
      </c>
      <c r="F198" s="184" t="s">
        <v>216</v>
      </c>
      <c r="H198" s="183" t="s">
        <v>1</v>
      </c>
      <c r="I198" s="185"/>
      <c r="L198" s="182"/>
      <c r="M198" s="186"/>
      <c r="N198" s="187"/>
      <c r="O198" s="187"/>
      <c r="P198" s="187"/>
      <c r="Q198" s="187"/>
      <c r="R198" s="187"/>
      <c r="S198" s="187"/>
      <c r="T198" s="188"/>
      <c r="AT198" s="183" t="s">
        <v>142</v>
      </c>
      <c r="AU198" s="183" t="s">
        <v>86</v>
      </c>
      <c r="AV198" s="15" t="s">
        <v>84</v>
      </c>
      <c r="AW198" s="15" t="s">
        <v>33</v>
      </c>
      <c r="AX198" s="15" t="s">
        <v>76</v>
      </c>
      <c r="AY198" s="183" t="s">
        <v>129</v>
      </c>
    </row>
    <row r="199" spans="1:65" s="13" customFormat="1">
      <c r="B199" s="166"/>
      <c r="D199" s="159" t="s">
        <v>142</v>
      </c>
      <c r="E199" s="167" t="s">
        <v>1</v>
      </c>
      <c r="F199" s="168" t="s">
        <v>217</v>
      </c>
      <c r="H199" s="169">
        <v>73.959999999999994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142</v>
      </c>
      <c r="AU199" s="167" t="s">
        <v>86</v>
      </c>
      <c r="AV199" s="13" t="s">
        <v>86</v>
      </c>
      <c r="AW199" s="13" t="s">
        <v>33</v>
      </c>
      <c r="AX199" s="13" t="s">
        <v>76</v>
      </c>
      <c r="AY199" s="167" t="s">
        <v>129</v>
      </c>
    </row>
    <row r="200" spans="1:65" s="14" customFormat="1">
      <c r="B200" s="174"/>
      <c r="D200" s="159" t="s">
        <v>142</v>
      </c>
      <c r="E200" s="175" t="s">
        <v>1</v>
      </c>
      <c r="F200" s="176" t="s">
        <v>144</v>
      </c>
      <c r="H200" s="177">
        <v>73.959999999999994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142</v>
      </c>
      <c r="AU200" s="175" t="s">
        <v>86</v>
      </c>
      <c r="AV200" s="14" t="s">
        <v>136</v>
      </c>
      <c r="AW200" s="14" t="s">
        <v>33</v>
      </c>
      <c r="AX200" s="14" t="s">
        <v>84</v>
      </c>
      <c r="AY200" s="175" t="s">
        <v>129</v>
      </c>
    </row>
    <row r="201" spans="1:65" s="2" customFormat="1" ht="21.75" customHeight="1">
      <c r="A201" s="33"/>
      <c r="B201" s="145"/>
      <c r="C201" s="146" t="s">
        <v>218</v>
      </c>
      <c r="D201" s="146" t="s">
        <v>131</v>
      </c>
      <c r="E201" s="211" t="s">
        <v>584</v>
      </c>
      <c r="F201" s="212" t="s">
        <v>585</v>
      </c>
      <c r="G201" s="149" t="s">
        <v>153</v>
      </c>
      <c r="H201" s="150">
        <v>795.17399999999998</v>
      </c>
      <c r="I201" s="151"/>
      <c r="J201" s="152">
        <f>ROUND(I201*H201,2)</f>
        <v>0</v>
      </c>
      <c r="K201" s="212" t="s">
        <v>499</v>
      </c>
      <c r="L201" s="34"/>
      <c r="M201" s="153" t="s">
        <v>1</v>
      </c>
      <c r="N201" s="154" t="s">
        <v>41</v>
      </c>
      <c r="O201" s="59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136</v>
      </c>
      <c r="AT201" s="157" t="s">
        <v>131</v>
      </c>
      <c r="AU201" s="157" t="s">
        <v>86</v>
      </c>
      <c r="AY201" s="18" t="s">
        <v>129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84</v>
      </c>
      <c r="BK201" s="158">
        <f>ROUND(I201*H201,2)</f>
        <v>0</v>
      </c>
      <c r="BL201" s="18" t="s">
        <v>136</v>
      </c>
      <c r="BM201" s="157" t="s">
        <v>219</v>
      </c>
    </row>
    <row r="202" spans="1:65" s="2" customFormat="1" ht="19.5">
      <c r="A202" s="33"/>
      <c r="B202" s="34"/>
      <c r="C202" s="33"/>
      <c r="D202" s="159" t="s">
        <v>138</v>
      </c>
      <c r="E202" s="33"/>
      <c r="F202" s="213" t="s">
        <v>586</v>
      </c>
      <c r="G202" s="33"/>
      <c r="H202" s="33"/>
      <c r="I202" s="161"/>
      <c r="J202" s="33"/>
      <c r="K202" s="33"/>
      <c r="L202" s="34"/>
      <c r="M202" s="162"/>
      <c r="N202" s="163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138</v>
      </c>
      <c r="AU202" s="18" t="s">
        <v>86</v>
      </c>
    </row>
    <row r="203" spans="1:65" s="2" customFormat="1">
      <c r="A203" s="33"/>
      <c r="B203" s="34"/>
      <c r="C203" s="33"/>
      <c r="D203" s="164" t="s">
        <v>140</v>
      </c>
      <c r="E203" s="33"/>
      <c r="F203" s="165" t="s">
        <v>220</v>
      </c>
      <c r="G203" s="33"/>
      <c r="H203" s="33"/>
      <c r="I203" s="161"/>
      <c r="J203" s="33"/>
      <c r="K203" s="33"/>
      <c r="L203" s="34"/>
      <c r="M203" s="162"/>
      <c r="N203" s="163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140</v>
      </c>
      <c r="AU203" s="18" t="s">
        <v>86</v>
      </c>
    </row>
    <row r="204" spans="1:65" s="15" customFormat="1">
      <c r="B204" s="182"/>
      <c r="D204" s="159" t="s">
        <v>142</v>
      </c>
      <c r="E204" s="183" t="s">
        <v>1</v>
      </c>
      <c r="F204" s="184" t="s">
        <v>221</v>
      </c>
      <c r="H204" s="183" t="s">
        <v>1</v>
      </c>
      <c r="I204" s="185"/>
      <c r="L204" s="182"/>
      <c r="M204" s="186"/>
      <c r="N204" s="187"/>
      <c r="O204" s="187"/>
      <c r="P204" s="187"/>
      <c r="Q204" s="187"/>
      <c r="R204" s="187"/>
      <c r="S204" s="187"/>
      <c r="T204" s="188"/>
      <c r="AT204" s="183" t="s">
        <v>142</v>
      </c>
      <c r="AU204" s="183" t="s">
        <v>86</v>
      </c>
      <c r="AV204" s="15" t="s">
        <v>84</v>
      </c>
      <c r="AW204" s="15" t="s">
        <v>33</v>
      </c>
      <c r="AX204" s="15" t="s">
        <v>76</v>
      </c>
      <c r="AY204" s="183" t="s">
        <v>129</v>
      </c>
    </row>
    <row r="205" spans="1:65" s="15" customFormat="1">
      <c r="B205" s="182"/>
      <c r="D205" s="159" t="s">
        <v>142</v>
      </c>
      <c r="E205" s="183" t="s">
        <v>1</v>
      </c>
      <c r="F205" s="184" t="s">
        <v>193</v>
      </c>
      <c r="H205" s="183" t="s">
        <v>1</v>
      </c>
      <c r="I205" s="185"/>
      <c r="L205" s="182"/>
      <c r="M205" s="186"/>
      <c r="N205" s="187"/>
      <c r="O205" s="187"/>
      <c r="P205" s="187"/>
      <c r="Q205" s="187"/>
      <c r="R205" s="187"/>
      <c r="S205" s="187"/>
      <c r="T205" s="188"/>
      <c r="AT205" s="183" t="s">
        <v>142</v>
      </c>
      <c r="AU205" s="183" t="s">
        <v>86</v>
      </c>
      <c r="AV205" s="15" t="s">
        <v>84</v>
      </c>
      <c r="AW205" s="15" t="s">
        <v>33</v>
      </c>
      <c r="AX205" s="15" t="s">
        <v>76</v>
      </c>
      <c r="AY205" s="183" t="s">
        <v>129</v>
      </c>
    </row>
    <row r="206" spans="1:65" s="13" customFormat="1">
      <c r="B206" s="166"/>
      <c r="D206" s="159" t="s">
        <v>142</v>
      </c>
      <c r="E206" s="167" t="s">
        <v>1</v>
      </c>
      <c r="F206" s="168" t="s">
        <v>194</v>
      </c>
      <c r="H206" s="169">
        <v>751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86</v>
      </c>
      <c r="AV206" s="13" t="s">
        <v>86</v>
      </c>
      <c r="AW206" s="13" t="s">
        <v>33</v>
      </c>
      <c r="AX206" s="13" t="s">
        <v>76</v>
      </c>
      <c r="AY206" s="167" t="s">
        <v>129</v>
      </c>
    </row>
    <row r="207" spans="1:65" s="16" customFormat="1">
      <c r="B207" s="189"/>
      <c r="D207" s="159" t="s">
        <v>142</v>
      </c>
      <c r="E207" s="190" t="s">
        <v>1</v>
      </c>
      <c r="F207" s="191" t="s">
        <v>222</v>
      </c>
      <c r="H207" s="192">
        <v>751</v>
      </c>
      <c r="I207" s="193"/>
      <c r="L207" s="189"/>
      <c r="M207" s="194"/>
      <c r="N207" s="195"/>
      <c r="O207" s="195"/>
      <c r="P207" s="195"/>
      <c r="Q207" s="195"/>
      <c r="R207" s="195"/>
      <c r="S207" s="195"/>
      <c r="T207" s="196"/>
      <c r="AT207" s="190" t="s">
        <v>142</v>
      </c>
      <c r="AU207" s="190" t="s">
        <v>86</v>
      </c>
      <c r="AV207" s="16" t="s">
        <v>150</v>
      </c>
      <c r="AW207" s="16" t="s">
        <v>33</v>
      </c>
      <c r="AX207" s="16" t="s">
        <v>76</v>
      </c>
      <c r="AY207" s="190" t="s">
        <v>129</v>
      </c>
    </row>
    <row r="208" spans="1:65" s="15" customFormat="1">
      <c r="B208" s="182"/>
      <c r="D208" s="159" t="s">
        <v>142</v>
      </c>
      <c r="E208" s="183" t="s">
        <v>1</v>
      </c>
      <c r="F208" s="184" t="s">
        <v>201</v>
      </c>
      <c r="H208" s="183" t="s">
        <v>1</v>
      </c>
      <c r="I208" s="185"/>
      <c r="L208" s="182"/>
      <c r="M208" s="186"/>
      <c r="N208" s="187"/>
      <c r="O208" s="187"/>
      <c r="P208" s="187"/>
      <c r="Q208" s="187"/>
      <c r="R208" s="187"/>
      <c r="S208" s="187"/>
      <c r="T208" s="188"/>
      <c r="AT208" s="183" t="s">
        <v>142</v>
      </c>
      <c r="AU208" s="183" t="s">
        <v>86</v>
      </c>
      <c r="AV208" s="15" t="s">
        <v>84</v>
      </c>
      <c r="AW208" s="15" t="s">
        <v>33</v>
      </c>
      <c r="AX208" s="15" t="s">
        <v>76</v>
      </c>
      <c r="AY208" s="183" t="s">
        <v>129</v>
      </c>
    </row>
    <row r="209" spans="1:65" s="13" customFormat="1">
      <c r="B209" s="166"/>
      <c r="D209" s="159" t="s">
        <v>142</v>
      </c>
      <c r="E209" s="167" t="s">
        <v>1</v>
      </c>
      <c r="F209" s="168" t="s">
        <v>202</v>
      </c>
      <c r="H209" s="169">
        <v>18.8</v>
      </c>
      <c r="I209" s="170"/>
      <c r="L209" s="166"/>
      <c r="M209" s="171"/>
      <c r="N209" s="172"/>
      <c r="O209" s="172"/>
      <c r="P209" s="172"/>
      <c r="Q209" s="172"/>
      <c r="R209" s="172"/>
      <c r="S209" s="172"/>
      <c r="T209" s="173"/>
      <c r="AT209" s="167" t="s">
        <v>142</v>
      </c>
      <c r="AU209" s="167" t="s">
        <v>86</v>
      </c>
      <c r="AV209" s="13" t="s">
        <v>86</v>
      </c>
      <c r="AW209" s="13" t="s">
        <v>33</v>
      </c>
      <c r="AX209" s="13" t="s">
        <v>76</v>
      </c>
      <c r="AY209" s="167" t="s">
        <v>129</v>
      </c>
    </row>
    <row r="210" spans="1:65" s="15" customFormat="1">
      <c r="B210" s="182"/>
      <c r="D210" s="159" t="s">
        <v>142</v>
      </c>
      <c r="E210" s="183" t="s">
        <v>1</v>
      </c>
      <c r="F210" s="184" t="s">
        <v>203</v>
      </c>
      <c r="H210" s="183" t="s">
        <v>1</v>
      </c>
      <c r="I210" s="185"/>
      <c r="L210" s="182"/>
      <c r="M210" s="186"/>
      <c r="N210" s="187"/>
      <c r="O210" s="187"/>
      <c r="P210" s="187"/>
      <c r="Q210" s="187"/>
      <c r="R210" s="187"/>
      <c r="S210" s="187"/>
      <c r="T210" s="188"/>
      <c r="AT210" s="183" t="s">
        <v>142</v>
      </c>
      <c r="AU210" s="183" t="s">
        <v>86</v>
      </c>
      <c r="AV210" s="15" t="s">
        <v>84</v>
      </c>
      <c r="AW210" s="15" t="s">
        <v>33</v>
      </c>
      <c r="AX210" s="15" t="s">
        <v>76</v>
      </c>
      <c r="AY210" s="183" t="s">
        <v>129</v>
      </c>
    </row>
    <row r="211" spans="1:65" s="13" customFormat="1">
      <c r="B211" s="166"/>
      <c r="D211" s="159" t="s">
        <v>142</v>
      </c>
      <c r="E211" s="167" t="s">
        <v>1</v>
      </c>
      <c r="F211" s="168" t="s">
        <v>204</v>
      </c>
      <c r="H211" s="169">
        <v>23.5</v>
      </c>
      <c r="I211" s="170"/>
      <c r="L211" s="166"/>
      <c r="M211" s="171"/>
      <c r="N211" s="172"/>
      <c r="O211" s="172"/>
      <c r="P211" s="172"/>
      <c r="Q211" s="172"/>
      <c r="R211" s="172"/>
      <c r="S211" s="172"/>
      <c r="T211" s="173"/>
      <c r="AT211" s="167" t="s">
        <v>142</v>
      </c>
      <c r="AU211" s="167" t="s">
        <v>86</v>
      </c>
      <c r="AV211" s="13" t="s">
        <v>86</v>
      </c>
      <c r="AW211" s="13" t="s">
        <v>33</v>
      </c>
      <c r="AX211" s="13" t="s">
        <v>76</v>
      </c>
      <c r="AY211" s="167" t="s">
        <v>129</v>
      </c>
    </row>
    <row r="212" spans="1:65" s="15" customFormat="1">
      <c r="B212" s="182"/>
      <c r="D212" s="159" t="s">
        <v>142</v>
      </c>
      <c r="E212" s="183" t="s">
        <v>1</v>
      </c>
      <c r="F212" s="184" t="s">
        <v>205</v>
      </c>
      <c r="H212" s="183" t="s">
        <v>1</v>
      </c>
      <c r="I212" s="185"/>
      <c r="L212" s="182"/>
      <c r="M212" s="186"/>
      <c r="N212" s="187"/>
      <c r="O212" s="187"/>
      <c r="P212" s="187"/>
      <c r="Q212" s="187"/>
      <c r="R212" s="187"/>
      <c r="S212" s="187"/>
      <c r="T212" s="188"/>
      <c r="AT212" s="183" t="s">
        <v>142</v>
      </c>
      <c r="AU212" s="183" t="s">
        <v>86</v>
      </c>
      <c r="AV212" s="15" t="s">
        <v>84</v>
      </c>
      <c r="AW212" s="15" t="s">
        <v>33</v>
      </c>
      <c r="AX212" s="15" t="s">
        <v>76</v>
      </c>
      <c r="AY212" s="183" t="s">
        <v>129</v>
      </c>
    </row>
    <row r="213" spans="1:65" s="13" customFormat="1">
      <c r="B213" s="166"/>
      <c r="D213" s="159" t="s">
        <v>142</v>
      </c>
      <c r="E213" s="167" t="s">
        <v>1</v>
      </c>
      <c r="F213" s="168" t="s">
        <v>206</v>
      </c>
      <c r="H213" s="169">
        <v>1.8740000000000001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86</v>
      </c>
      <c r="AV213" s="13" t="s">
        <v>86</v>
      </c>
      <c r="AW213" s="13" t="s">
        <v>33</v>
      </c>
      <c r="AX213" s="13" t="s">
        <v>76</v>
      </c>
      <c r="AY213" s="167" t="s">
        <v>129</v>
      </c>
    </row>
    <row r="214" spans="1:65" s="16" customFormat="1">
      <c r="B214" s="189"/>
      <c r="D214" s="159" t="s">
        <v>142</v>
      </c>
      <c r="E214" s="190" t="s">
        <v>1</v>
      </c>
      <c r="F214" s="191" t="s">
        <v>222</v>
      </c>
      <c r="H214" s="192">
        <v>44.173999999999999</v>
      </c>
      <c r="I214" s="193"/>
      <c r="L214" s="189"/>
      <c r="M214" s="194"/>
      <c r="N214" s="195"/>
      <c r="O214" s="195"/>
      <c r="P214" s="195"/>
      <c r="Q214" s="195"/>
      <c r="R214" s="195"/>
      <c r="S214" s="195"/>
      <c r="T214" s="196"/>
      <c r="AT214" s="190" t="s">
        <v>142</v>
      </c>
      <c r="AU214" s="190" t="s">
        <v>86</v>
      </c>
      <c r="AV214" s="16" t="s">
        <v>150</v>
      </c>
      <c r="AW214" s="16" t="s">
        <v>33</v>
      </c>
      <c r="AX214" s="16" t="s">
        <v>76</v>
      </c>
      <c r="AY214" s="190" t="s">
        <v>129</v>
      </c>
    </row>
    <row r="215" spans="1:65" s="14" customFormat="1">
      <c r="B215" s="174"/>
      <c r="D215" s="159" t="s">
        <v>142</v>
      </c>
      <c r="E215" s="175" t="s">
        <v>1</v>
      </c>
      <c r="F215" s="176" t="s">
        <v>144</v>
      </c>
      <c r="H215" s="177">
        <v>795.17399999999998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142</v>
      </c>
      <c r="AU215" s="175" t="s">
        <v>86</v>
      </c>
      <c r="AV215" s="14" t="s">
        <v>136</v>
      </c>
      <c r="AW215" s="14" t="s">
        <v>33</v>
      </c>
      <c r="AX215" s="14" t="s">
        <v>84</v>
      </c>
      <c r="AY215" s="175" t="s">
        <v>129</v>
      </c>
    </row>
    <row r="216" spans="1:65" s="2" customFormat="1" ht="16.5" customHeight="1">
      <c r="A216" s="33"/>
      <c r="B216" s="145"/>
      <c r="C216" s="146" t="s">
        <v>8</v>
      </c>
      <c r="D216" s="146" t="s">
        <v>131</v>
      </c>
      <c r="E216" s="147" t="s">
        <v>223</v>
      </c>
      <c r="F216" s="148" t="s">
        <v>224</v>
      </c>
      <c r="G216" s="149" t="s">
        <v>153</v>
      </c>
      <c r="H216" s="150">
        <v>34.22</v>
      </c>
      <c r="I216" s="151"/>
      <c r="J216" s="152">
        <f>ROUND(I216*H216,2)</f>
        <v>0</v>
      </c>
      <c r="K216" s="148" t="s">
        <v>135</v>
      </c>
      <c r="L216" s="34"/>
      <c r="M216" s="153" t="s">
        <v>1</v>
      </c>
      <c r="N216" s="154" t="s">
        <v>41</v>
      </c>
      <c r="O216" s="59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136</v>
      </c>
      <c r="AT216" s="157" t="s">
        <v>131</v>
      </c>
      <c r="AU216" s="157" t="s">
        <v>86</v>
      </c>
      <c r="AY216" s="18" t="s">
        <v>129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8" t="s">
        <v>84</v>
      </c>
      <c r="BK216" s="158">
        <f>ROUND(I216*H216,2)</f>
        <v>0</v>
      </c>
      <c r="BL216" s="18" t="s">
        <v>136</v>
      </c>
      <c r="BM216" s="157" t="s">
        <v>225</v>
      </c>
    </row>
    <row r="217" spans="1:65" s="2" customFormat="1">
      <c r="A217" s="33"/>
      <c r="B217" s="34"/>
      <c r="C217" s="33"/>
      <c r="D217" s="159" t="s">
        <v>138</v>
      </c>
      <c r="E217" s="33"/>
      <c r="F217" s="160" t="s">
        <v>226</v>
      </c>
      <c r="G217" s="33"/>
      <c r="H217" s="33"/>
      <c r="I217" s="161"/>
      <c r="J217" s="33"/>
      <c r="K217" s="33"/>
      <c r="L217" s="34"/>
      <c r="M217" s="162"/>
      <c r="N217" s="163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138</v>
      </c>
      <c r="AU217" s="18" t="s">
        <v>86</v>
      </c>
    </row>
    <row r="218" spans="1:65" s="2" customFormat="1">
      <c r="A218" s="33"/>
      <c r="B218" s="34"/>
      <c r="C218" s="33"/>
      <c r="D218" s="164" t="s">
        <v>140</v>
      </c>
      <c r="E218" s="33"/>
      <c r="F218" s="165" t="s">
        <v>227</v>
      </c>
      <c r="G218" s="33"/>
      <c r="H218" s="33"/>
      <c r="I218" s="161"/>
      <c r="J218" s="33"/>
      <c r="K218" s="33"/>
      <c r="L218" s="34"/>
      <c r="M218" s="162"/>
      <c r="N218" s="163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140</v>
      </c>
      <c r="AU218" s="18" t="s">
        <v>86</v>
      </c>
    </row>
    <row r="219" spans="1:65" s="15" customFormat="1">
      <c r="B219" s="182"/>
      <c r="D219" s="159" t="s">
        <v>142</v>
      </c>
      <c r="E219" s="183" t="s">
        <v>1</v>
      </c>
      <c r="F219" s="184" t="s">
        <v>211</v>
      </c>
      <c r="H219" s="183" t="s">
        <v>1</v>
      </c>
      <c r="I219" s="185"/>
      <c r="L219" s="182"/>
      <c r="M219" s="186"/>
      <c r="N219" s="187"/>
      <c r="O219" s="187"/>
      <c r="P219" s="187"/>
      <c r="Q219" s="187"/>
      <c r="R219" s="187"/>
      <c r="S219" s="187"/>
      <c r="T219" s="188"/>
      <c r="AT219" s="183" t="s">
        <v>142</v>
      </c>
      <c r="AU219" s="183" t="s">
        <v>86</v>
      </c>
      <c r="AV219" s="15" t="s">
        <v>84</v>
      </c>
      <c r="AW219" s="15" t="s">
        <v>33</v>
      </c>
      <c r="AX219" s="15" t="s">
        <v>76</v>
      </c>
      <c r="AY219" s="183" t="s">
        <v>129</v>
      </c>
    </row>
    <row r="220" spans="1:65" s="13" customFormat="1">
      <c r="B220" s="166"/>
      <c r="D220" s="159" t="s">
        <v>142</v>
      </c>
      <c r="E220" s="167" t="s">
        <v>1</v>
      </c>
      <c r="F220" s="168" t="s">
        <v>212</v>
      </c>
      <c r="H220" s="169">
        <v>34.22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7" t="s">
        <v>142</v>
      </c>
      <c r="AU220" s="167" t="s">
        <v>86</v>
      </c>
      <c r="AV220" s="13" t="s">
        <v>86</v>
      </c>
      <c r="AW220" s="13" t="s">
        <v>33</v>
      </c>
      <c r="AX220" s="13" t="s">
        <v>76</v>
      </c>
      <c r="AY220" s="167" t="s">
        <v>129</v>
      </c>
    </row>
    <row r="221" spans="1:65" s="14" customFormat="1">
      <c r="B221" s="174"/>
      <c r="D221" s="159" t="s">
        <v>142</v>
      </c>
      <c r="E221" s="175" t="s">
        <v>1</v>
      </c>
      <c r="F221" s="176" t="s">
        <v>144</v>
      </c>
      <c r="H221" s="177">
        <v>34.22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5" t="s">
        <v>142</v>
      </c>
      <c r="AU221" s="175" t="s">
        <v>86</v>
      </c>
      <c r="AV221" s="14" t="s">
        <v>136</v>
      </c>
      <c r="AW221" s="14" t="s">
        <v>33</v>
      </c>
      <c r="AX221" s="14" t="s">
        <v>84</v>
      </c>
      <c r="AY221" s="175" t="s">
        <v>129</v>
      </c>
    </row>
    <row r="222" spans="1:65" s="2" customFormat="1" ht="16.5" customHeight="1">
      <c r="A222" s="33"/>
      <c r="B222" s="145"/>
      <c r="C222" s="146" t="s">
        <v>228</v>
      </c>
      <c r="D222" s="146" t="s">
        <v>131</v>
      </c>
      <c r="E222" s="147" t="s">
        <v>223</v>
      </c>
      <c r="F222" s="148" t="s">
        <v>224</v>
      </c>
      <c r="G222" s="149" t="s">
        <v>153</v>
      </c>
      <c r="H222" s="150">
        <v>73.959999999999994</v>
      </c>
      <c r="I222" s="151"/>
      <c r="J222" s="152">
        <f>ROUND(I222*H222,2)</f>
        <v>0</v>
      </c>
      <c r="K222" s="148" t="s">
        <v>135</v>
      </c>
      <c r="L222" s="34"/>
      <c r="M222" s="153" t="s">
        <v>1</v>
      </c>
      <c r="N222" s="154" t="s">
        <v>41</v>
      </c>
      <c r="O222" s="59"/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136</v>
      </c>
      <c r="AT222" s="157" t="s">
        <v>131</v>
      </c>
      <c r="AU222" s="157" t="s">
        <v>86</v>
      </c>
      <c r="AY222" s="18" t="s">
        <v>129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8" t="s">
        <v>84</v>
      </c>
      <c r="BK222" s="158">
        <f>ROUND(I222*H222,2)</f>
        <v>0</v>
      </c>
      <c r="BL222" s="18" t="s">
        <v>136</v>
      </c>
      <c r="BM222" s="157" t="s">
        <v>229</v>
      </c>
    </row>
    <row r="223" spans="1:65" s="2" customFormat="1">
      <c r="A223" s="33"/>
      <c r="B223" s="34"/>
      <c r="C223" s="33"/>
      <c r="D223" s="159" t="s">
        <v>138</v>
      </c>
      <c r="E223" s="33"/>
      <c r="F223" s="160" t="s">
        <v>226</v>
      </c>
      <c r="G223" s="33"/>
      <c r="H223" s="33"/>
      <c r="I223" s="161"/>
      <c r="J223" s="33"/>
      <c r="K223" s="33"/>
      <c r="L223" s="34"/>
      <c r="M223" s="162"/>
      <c r="N223" s="163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138</v>
      </c>
      <c r="AU223" s="18" t="s">
        <v>86</v>
      </c>
    </row>
    <row r="224" spans="1:65" s="2" customFormat="1">
      <c r="A224" s="33"/>
      <c r="B224" s="34"/>
      <c r="C224" s="33"/>
      <c r="D224" s="164" t="s">
        <v>140</v>
      </c>
      <c r="E224" s="33"/>
      <c r="F224" s="165" t="s">
        <v>227</v>
      </c>
      <c r="G224" s="33"/>
      <c r="H224" s="33"/>
      <c r="I224" s="161"/>
      <c r="J224" s="33"/>
      <c r="K224" s="33"/>
      <c r="L224" s="34"/>
      <c r="M224" s="162"/>
      <c r="N224" s="163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140</v>
      </c>
      <c r="AU224" s="18" t="s">
        <v>86</v>
      </c>
    </row>
    <row r="225" spans="1:65" s="15" customFormat="1">
      <c r="B225" s="182"/>
      <c r="D225" s="159" t="s">
        <v>142</v>
      </c>
      <c r="E225" s="183" t="s">
        <v>1</v>
      </c>
      <c r="F225" s="184" t="s">
        <v>216</v>
      </c>
      <c r="H225" s="183" t="s">
        <v>1</v>
      </c>
      <c r="I225" s="185"/>
      <c r="L225" s="182"/>
      <c r="M225" s="186"/>
      <c r="N225" s="187"/>
      <c r="O225" s="187"/>
      <c r="P225" s="187"/>
      <c r="Q225" s="187"/>
      <c r="R225" s="187"/>
      <c r="S225" s="187"/>
      <c r="T225" s="188"/>
      <c r="AT225" s="183" t="s">
        <v>142</v>
      </c>
      <c r="AU225" s="183" t="s">
        <v>86</v>
      </c>
      <c r="AV225" s="15" t="s">
        <v>84</v>
      </c>
      <c r="AW225" s="15" t="s">
        <v>33</v>
      </c>
      <c r="AX225" s="15" t="s">
        <v>76</v>
      </c>
      <c r="AY225" s="183" t="s">
        <v>129</v>
      </c>
    </row>
    <row r="226" spans="1:65" s="13" customFormat="1">
      <c r="B226" s="166"/>
      <c r="D226" s="159" t="s">
        <v>142</v>
      </c>
      <c r="E226" s="167" t="s">
        <v>1</v>
      </c>
      <c r="F226" s="168" t="s">
        <v>217</v>
      </c>
      <c r="H226" s="169">
        <v>73.959999999999994</v>
      </c>
      <c r="I226" s="170"/>
      <c r="L226" s="166"/>
      <c r="M226" s="171"/>
      <c r="N226" s="172"/>
      <c r="O226" s="172"/>
      <c r="P226" s="172"/>
      <c r="Q226" s="172"/>
      <c r="R226" s="172"/>
      <c r="S226" s="172"/>
      <c r="T226" s="173"/>
      <c r="AT226" s="167" t="s">
        <v>142</v>
      </c>
      <c r="AU226" s="167" t="s">
        <v>86</v>
      </c>
      <c r="AV226" s="13" t="s">
        <v>86</v>
      </c>
      <c r="AW226" s="13" t="s">
        <v>33</v>
      </c>
      <c r="AX226" s="13" t="s">
        <v>76</v>
      </c>
      <c r="AY226" s="167" t="s">
        <v>129</v>
      </c>
    </row>
    <row r="227" spans="1:65" s="14" customFormat="1">
      <c r="B227" s="174"/>
      <c r="D227" s="159" t="s">
        <v>142</v>
      </c>
      <c r="E227" s="175" t="s">
        <v>1</v>
      </c>
      <c r="F227" s="176" t="s">
        <v>144</v>
      </c>
      <c r="H227" s="177">
        <v>73.959999999999994</v>
      </c>
      <c r="I227" s="178"/>
      <c r="L227" s="174"/>
      <c r="M227" s="179"/>
      <c r="N227" s="180"/>
      <c r="O227" s="180"/>
      <c r="P227" s="180"/>
      <c r="Q227" s="180"/>
      <c r="R227" s="180"/>
      <c r="S227" s="180"/>
      <c r="T227" s="181"/>
      <c r="AT227" s="175" t="s">
        <v>142</v>
      </c>
      <c r="AU227" s="175" t="s">
        <v>86</v>
      </c>
      <c r="AV227" s="14" t="s">
        <v>136</v>
      </c>
      <c r="AW227" s="14" t="s">
        <v>33</v>
      </c>
      <c r="AX227" s="14" t="s">
        <v>84</v>
      </c>
      <c r="AY227" s="175" t="s">
        <v>129</v>
      </c>
    </row>
    <row r="228" spans="1:65" s="2" customFormat="1" ht="16.5" customHeight="1">
      <c r="A228" s="33"/>
      <c r="B228" s="145"/>
      <c r="C228" s="146" t="s">
        <v>230</v>
      </c>
      <c r="D228" s="146" t="s">
        <v>131</v>
      </c>
      <c r="E228" s="147" t="s">
        <v>231</v>
      </c>
      <c r="F228" s="148" t="s">
        <v>232</v>
      </c>
      <c r="G228" s="149" t="s">
        <v>134</v>
      </c>
      <c r="H228" s="150">
        <v>163.1</v>
      </c>
      <c r="I228" s="151"/>
      <c r="J228" s="152">
        <f>ROUND(I228*H228,2)</f>
        <v>0</v>
      </c>
      <c r="K228" s="148" t="s">
        <v>135</v>
      </c>
      <c r="L228" s="34"/>
      <c r="M228" s="153" t="s">
        <v>1</v>
      </c>
      <c r="N228" s="154" t="s">
        <v>41</v>
      </c>
      <c r="O228" s="59"/>
      <c r="P228" s="155">
        <f>O228*H228</f>
        <v>0</v>
      </c>
      <c r="Q228" s="155">
        <v>0</v>
      </c>
      <c r="R228" s="155">
        <f>Q228*H228</f>
        <v>0</v>
      </c>
      <c r="S228" s="155">
        <v>0</v>
      </c>
      <c r="T228" s="156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7" t="s">
        <v>136</v>
      </c>
      <c r="AT228" s="157" t="s">
        <v>131</v>
      </c>
      <c r="AU228" s="157" t="s">
        <v>86</v>
      </c>
      <c r="AY228" s="18" t="s">
        <v>129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8" t="s">
        <v>84</v>
      </c>
      <c r="BK228" s="158">
        <f>ROUND(I228*H228,2)</f>
        <v>0</v>
      </c>
      <c r="BL228" s="18" t="s">
        <v>136</v>
      </c>
      <c r="BM228" s="157" t="s">
        <v>233</v>
      </c>
    </row>
    <row r="229" spans="1:65" s="2" customFormat="1">
      <c r="A229" s="33"/>
      <c r="B229" s="34"/>
      <c r="C229" s="33"/>
      <c r="D229" s="159" t="s">
        <v>138</v>
      </c>
      <c r="E229" s="33"/>
      <c r="F229" s="160" t="s">
        <v>234</v>
      </c>
      <c r="G229" s="33"/>
      <c r="H229" s="33"/>
      <c r="I229" s="161"/>
      <c r="J229" s="33"/>
      <c r="K229" s="33"/>
      <c r="L229" s="34"/>
      <c r="M229" s="162"/>
      <c r="N229" s="163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138</v>
      </c>
      <c r="AU229" s="18" t="s">
        <v>86</v>
      </c>
    </row>
    <row r="230" spans="1:65" s="2" customFormat="1">
      <c r="A230" s="33"/>
      <c r="B230" s="34"/>
      <c r="C230" s="33"/>
      <c r="D230" s="164" t="s">
        <v>140</v>
      </c>
      <c r="E230" s="33"/>
      <c r="F230" s="165" t="s">
        <v>235</v>
      </c>
      <c r="G230" s="33"/>
      <c r="H230" s="33"/>
      <c r="I230" s="161"/>
      <c r="J230" s="33"/>
      <c r="K230" s="33"/>
      <c r="L230" s="34"/>
      <c r="M230" s="162"/>
      <c r="N230" s="163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140</v>
      </c>
      <c r="AU230" s="18" t="s">
        <v>86</v>
      </c>
    </row>
    <row r="231" spans="1:65" s="13" customFormat="1">
      <c r="B231" s="166"/>
      <c r="D231" s="159" t="s">
        <v>142</v>
      </c>
      <c r="E231" s="167" t="s">
        <v>1</v>
      </c>
      <c r="F231" s="168" t="s">
        <v>236</v>
      </c>
      <c r="H231" s="169">
        <v>163.1</v>
      </c>
      <c r="I231" s="170"/>
      <c r="L231" s="166"/>
      <c r="M231" s="171"/>
      <c r="N231" s="172"/>
      <c r="O231" s="172"/>
      <c r="P231" s="172"/>
      <c r="Q231" s="172"/>
      <c r="R231" s="172"/>
      <c r="S231" s="172"/>
      <c r="T231" s="173"/>
      <c r="AT231" s="167" t="s">
        <v>142</v>
      </c>
      <c r="AU231" s="167" t="s">
        <v>86</v>
      </c>
      <c r="AV231" s="13" t="s">
        <v>86</v>
      </c>
      <c r="AW231" s="13" t="s">
        <v>33</v>
      </c>
      <c r="AX231" s="13" t="s">
        <v>76</v>
      </c>
      <c r="AY231" s="167" t="s">
        <v>129</v>
      </c>
    </row>
    <row r="232" spans="1:65" s="14" customFormat="1">
      <c r="B232" s="174"/>
      <c r="D232" s="159" t="s">
        <v>142</v>
      </c>
      <c r="E232" s="175" t="s">
        <v>1</v>
      </c>
      <c r="F232" s="176" t="s">
        <v>144</v>
      </c>
      <c r="H232" s="177">
        <v>163.1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5" t="s">
        <v>142</v>
      </c>
      <c r="AU232" s="175" t="s">
        <v>86</v>
      </c>
      <c r="AV232" s="14" t="s">
        <v>136</v>
      </c>
      <c r="AW232" s="14" t="s">
        <v>33</v>
      </c>
      <c r="AX232" s="14" t="s">
        <v>84</v>
      </c>
      <c r="AY232" s="175" t="s">
        <v>129</v>
      </c>
    </row>
    <row r="233" spans="1:65" s="2" customFormat="1" ht="16.5" customHeight="1">
      <c r="A233" s="33"/>
      <c r="B233" s="145"/>
      <c r="C233" s="146" t="s">
        <v>237</v>
      </c>
      <c r="D233" s="146" t="s">
        <v>131</v>
      </c>
      <c r="E233" s="147" t="s">
        <v>238</v>
      </c>
      <c r="F233" s="148" t="s">
        <v>239</v>
      </c>
      <c r="G233" s="149" t="s">
        <v>153</v>
      </c>
      <c r="H233" s="150">
        <v>108.18</v>
      </c>
      <c r="I233" s="151"/>
      <c r="J233" s="152">
        <f>ROUND(I233*H233,2)</f>
        <v>0</v>
      </c>
      <c r="K233" s="148" t="s">
        <v>135</v>
      </c>
      <c r="L233" s="34"/>
      <c r="M233" s="153" t="s">
        <v>1</v>
      </c>
      <c r="N233" s="154" t="s">
        <v>41</v>
      </c>
      <c r="O233" s="59"/>
      <c r="P233" s="155">
        <f>O233*H233</f>
        <v>0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136</v>
      </c>
      <c r="AT233" s="157" t="s">
        <v>131</v>
      </c>
      <c r="AU233" s="157" t="s">
        <v>86</v>
      </c>
      <c r="AY233" s="18" t="s">
        <v>129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8" t="s">
        <v>84</v>
      </c>
      <c r="BK233" s="158">
        <f>ROUND(I233*H233,2)</f>
        <v>0</v>
      </c>
      <c r="BL233" s="18" t="s">
        <v>136</v>
      </c>
      <c r="BM233" s="157" t="s">
        <v>240</v>
      </c>
    </row>
    <row r="234" spans="1:65" s="2" customFormat="1">
      <c r="A234" s="33"/>
      <c r="B234" s="34"/>
      <c r="C234" s="33"/>
      <c r="D234" s="159" t="s">
        <v>138</v>
      </c>
      <c r="E234" s="33"/>
      <c r="F234" s="160" t="s">
        <v>241</v>
      </c>
      <c r="G234" s="33"/>
      <c r="H234" s="33"/>
      <c r="I234" s="161"/>
      <c r="J234" s="33"/>
      <c r="K234" s="33"/>
      <c r="L234" s="34"/>
      <c r="M234" s="162"/>
      <c r="N234" s="163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138</v>
      </c>
      <c r="AU234" s="18" t="s">
        <v>86</v>
      </c>
    </row>
    <row r="235" spans="1:65" s="2" customFormat="1">
      <c r="A235" s="33"/>
      <c r="B235" s="34"/>
      <c r="C235" s="33"/>
      <c r="D235" s="164" t="s">
        <v>140</v>
      </c>
      <c r="E235" s="33"/>
      <c r="F235" s="165" t="s">
        <v>242</v>
      </c>
      <c r="G235" s="33"/>
      <c r="H235" s="33"/>
      <c r="I235" s="161"/>
      <c r="J235" s="33"/>
      <c r="K235" s="33"/>
      <c r="L235" s="34"/>
      <c r="M235" s="162"/>
      <c r="N235" s="163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140</v>
      </c>
      <c r="AU235" s="18" t="s">
        <v>86</v>
      </c>
    </row>
    <row r="236" spans="1:65" s="15" customFormat="1">
      <c r="B236" s="182"/>
      <c r="D236" s="159" t="s">
        <v>142</v>
      </c>
      <c r="E236" s="183" t="s">
        <v>1</v>
      </c>
      <c r="F236" s="184" t="s">
        <v>157</v>
      </c>
      <c r="H236" s="183" t="s">
        <v>1</v>
      </c>
      <c r="I236" s="185"/>
      <c r="L236" s="182"/>
      <c r="M236" s="186"/>
      <c r="N236" s="187"/>
      <c r="O236" s="187"/>
      <c r="P236" s="187"/>
      <c r="Q236" s="187"/>
      <c r="R236" s="187"/>
      <c r="S236" s="187"/>
      <c r="T236" s="188"/>
      <c r="AT236" s="183" t="s">
        <v>142</v>
      </c>
      <c r="AU236" s="183" t="s">
        <v>86</v>
      </c>
      <c r="AV236" s="15" t="s">
        <v>84</v>
      </c>
      <c r="AW236" s="15" t="s">
        <v>33</v>
      </c>
      <c r="AX236" s="15" t="s">
        <v>76</v>
      </c>
      <c r="AY236" s="183" t="s">
        <v>129</v>
      </c>
    </row>
    <row r="237" spans="1:65" s="13" customFormat="1">
      <c r="B237" s="166"/>
      <c r="D237" s="159" t="s">
        <v>142</v>
      </c>
      <c r="E237" s="167" t="s">
        <v>1</v>
      </c>
      <c r="F237" s="168" t="s">
        <v>158</v>
      </c>
      <c r="H237" s="169">
        <v>108.18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86</v>
      </c>
      <c r="AV237" s="13" t="s">
        <v>86</v>
      </c>
      <c r="AW237" s="13" t="s">
        <v>33</v>
      </c>
      <c r="AX237" s="13" t="s">
        <v>76</v>
      </c>
      <c r="AY237" s="167" t="s">
        <v>129</v>
      </c>
    </row>
    <row r="238" spans="1:65" s="14" customFormat="1">
      <c r="B238" s="174"/>
      <c r="D238" s="159" t="s">
        <v>142</v>
      </c>
      <c r="E238" s="175" t="s">
        <v>1</v>
      </c>
      <c r="F238" s="176" t="s">
        <v>144</v>
      </c>
      <c r="H238" s="177">
        <v>108.18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5" t="s">
        <v>142</v>
      </c>
      <c r="AU238" s="175" t="s">
        <v>86</v>
      </c>
      <c r="AV238" s="14" t="s">
        <v>136</v>
      </c>
      <c r="AW238" s="14" t="s">
        <v>33</v>
      </c>
      <c r="AX238" s="14" t="s">
        <v>84</v>
      </c>
      <c r="AY238" s="175" t="s">
        <v>129</v>
      </c>
    </row>
    <row r="239" spans="1:65" s="2" customFormat="1" ht="16.5" customHeight="1">
      <c r="A239" s="33"/>
      <c r="B239" s="145"/>
      <c r="C239" s="146" t="s">
        <v>243</v>
      </c>
      <c r="D239" s="146" t="s">
        <v>131</v>
      </c>
      <c r="E239" s="147" t="s">
        <v>238</v>
      </c>
      <c r="F239" s="148" t="s">
        <v>239</v>
      </c>
      <c r="G239" s="149" t="s">
        <v>153</v>
      </c>
      <c r="H239" s="150">
        <v>73.959999999999994</v>
      </c>
      <c r="I239" s="151"/>
      <c r="J239" s="152">
        <f>ROUND(I239*H239,2)</f>
        <v>0</v>
      </c>
      <c r="K239" s="148" t="s">
        <v>135</v>
      </c>
      <c r="L239" s="34"/>
      <c r="M239" s="153" t="s">
        <v>1</v>
      </c>
      <c r="N239" s="154" t="s">
        <v>41</v>
      </c>
      <c r="O239" s="59"/>
      <c r="P239" s="155">
        <f>O239*H239</f>
        <v>0</v>
      </c>
      <c r="Q239" s="155">
        <v>0</v>
      </c>
      <c r="R239" s="155">
        <f>Q239*H239</f>
        <v>0</v>
      </c>
      <c r="S239" s="155">
        <v>0</v>
      </c>
      <c r="T239" s="156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7" t="s">
        <v>136</v>
      </c>
      <c r="AT239" s="157" t="s">
        <v>131</v>
      </c>
      <c r="AU239" s="157" t="s">
        <v>86</v>
      </c>
      <c r="AY239" s="18" t="s">
        <v>129</v>
      </c>
      <c r="BE239" s="158">
        <f>IF(N239="základní",J239,0)</f>
        <v>0</v>
      </c>
      <c r="BF239" s="158">
        <f>IF(N239="snížená",J239,0)</f>
        <v>0</v>
      </c>
      <c r="BG239" s="158">
        <f>IF(N239="zákl. přenesená",J239,0)</f>
        <v>0</v>
      </c>
      <c r="BH239" s="158">
        <f>IF(N239="sníž. přenesená",J239,0)</f>
        <v>0</v>
      </c>
      <c r="BI239" s="158">
        <f>IF(N239="nulová",J239,0)</f>
        <v>0</v>
      </c>
      <c r="BJ239" s="18" t="s">
        <v>84</v>
      </c>
      <c r="BK239" s="158">
        <f>ROUND(I239*H239,2)</f>
        <v>0</v>
      </c>
      <c r="BL239" s="18" t="s">
        <v>136</v>
      </c>
      <c r="BM239" s="157" t="s">
        <v>244</v>
      </c>
    </row>
    <row r="240" spans="1:65" s="2" customFormat="1">
      <c r="A240" s="33"/>
      <c r="B240" s="34"/>
      <c r="C240" s="33"/>
      <c r="D240" s="159" t="s">
        <v>138</v>
      </c>
      <c r="E240" s="33"/>
      <c r="F240" s="160" t="s">
        <v>241</v>
      </c>
      <c r="G240" s="33"/>
      <c r="H240" s="33"/>
      <c r="I240" s="161"/>
      <c r="J240" s="33"/>
      <c r="K240" s="33"/>
      <c r="L240" s="34"/>
      <c r="M240" s="162"/>
      <c r="N240" s="163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138</v>
      </c>
      <c r="AU240" s="18" t="s">
        <v>86</v>
      </c>
    </row>
    <row r="241" spans="1:65" s="2" customFormat="1">
      <c r="A241" s="33"/>
      <c r="B241" s="34"/>
      <c r="C241" s="33"/>
      <c r="D241" s="164" t="s">
        <v>140</v>
      </c>
      <c r="E241" s="33"/>
      <c r="F241" s="165" t="s">
        <v>242</v>
      </c>
      <c r="G241" s="33"/>
      <c r="H241" s="33"/>
      <c r="I241" s="161"/>
      <c r="J241" s="33"/>
      <c r="K241" s="33"/>
      <c r="L241" s="34"/>
      <c r="M241" s="162"/>
      <c r="N241" s="163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140</v>
      </c>
      <c r="AU241" s="18" t="s">
        <v>86</v>
      </c>
    </row>
    <row r="242" spans="1:65" s="15" customFormat="1">
      <c r="B242" s="182"/>
      <c r="D242" s="159" t="s">
        <v>142</v>
      </c>
      <c r="E242" s="183" t="s">
        <v>1</v>
      </c>
      <c r="F242" s="184" t="s">
        <v>216</v>
      </c>
      <c r="H242" s="183" t="s">
        <v>1</v>
      </c>
      <c r="I242" s="185"/>
      <c r="L242" s="182"/>
      <c r="M242" s="186"/>
      <c r="N242" s="187"/>
      <c r="O242" s="187"/>
      <c r="P242" s="187"/>
      <c r="Q242" s="187"/>
      <c r="R242" s="187"/>
      <c r="S242" s="187"/>
      <c r="T242" s="188"/>
      <c r="AT242" s="183" t="s">
        <v>142</v>
      </c>
      <c r="AU242" s="183" t="s">
        <v>86</v>
      </c>
      <c r="AV242" s="15" t="s">
        <v>84</v>
      </c>
      <c r="AW242" s="15" t="s">
        <v>33</v>
      </c>
      <c r="AX242" s="15" t="s">
        <v>76</v>
      </c>
      <c r="AY242" s="183" t="s">
        <v>129</v>
      </c>
    </row>
    <row r="243" spans="1:65" s="13" customFormat="1">
      <c r="B243" s="166"/>
      <c r="D243" s="159" t="s">
        <v>142</v>
      </c>
      <c r="E243" s="167" t="s">
        <v>1</v>
      </c>
      <c r="F243" s="168" t="s">
        <v>217</v>
      </c>
      <c r="H243" s="169">
        <v>73.959999999999994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86</v>
      </c>
      <c r="AV243" s="13" t="s">
        <v>86</v>
      </c>
      <c r="AW243" s="13" t="s">
        <v>33</v>
      </c>
      <c r="AX243" s="13" t="s">
        <v>76</v>
      </c>
      <c r="AY243" s="167" t="s">
        <v>129</v>
      </c>
    </row>
    <row r="244" spans="1:65" s="14" customFormat="1">
      <c r="B244" s="174"/>
      <c r="D244" s="159" t="s">
        <v>142</v>
      </c>
      <c r="E244" s="175" t="s">
        <v>1</v>
      </c>
      <c r="F244" s="176" t="s">
        <v>144</v>
      </c>
      <c r="H244" s="177">
        <v>73.959999999999994</v>
      </c>
      <c r="I244" s="178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5" t="s">
        <v>142</v>
      </c>
      <c r="AU244" s="175" t="s">
        <v>86</v>
      </c>
      <c r="AV244" s="14" t="s">
        <v>136</v>
      </c>
      <c r="AW244" s="14" t="s">
        <v>33</v>
      </c>
      <c r="AX244" s="14" t="s">
        <v>84</v>
      </c>
      <c r="AY244" s="175" t="s">
        <v>129</v>
      </c>
    </row>
    <row r="245" spans="1:65" s="2" customFormat="1" ht="16.5" customHeight="1">
      <c r="A245" s="33"/>
      <c r="B245" s="145"/>
      <c r="C245" s="146" t="s">
        <v>245</v>
      </c>
      <c r="D245" s="146" t="s">
        <v>131</v>
      </c>
      <c r="E245" s="147" t="s">
        <v>246</v>
      </c>
      <c r="F245" s="148" t="s">
        <v>247</v>
      </c>
      <c r="G245" s="149" t="s">
        <v>153</v>
      </c>
      <c r="H245" s="150">
        <v>795.17399999999998</v>
      </c>
      <c r="I245" s="151"/>
      <c r="J245" s="152">
        <f>ROUND(I245*H245,2)</f>
        <v>0</v>
      </c>
      <c r="K245" s="148" t="s">
        <v>135</v>
      </c>
      <c r="L245" s="34"/>
      <c r="M245" s="153" t="s">
        <v>1</v>
      </c>
      <c r="N245" s="154" t="s">
        <v>41</v>
      </c>
      <c r="O245" s="59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7" t="s">
        <v>136</v>
      </c>
      <c r="AT245" s="157" t="s">
        <v>131</v>
      </c>
      <c r="AU245" s="157" t="s">
        <v>86</v>
      </c>
      <c r="AY245" s="18" t="s">
        <v>129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8" t="s">
        <v>84</v>
      </c>
      <c r="BK245" s="158">
        <f>ROUND(I245*H245,2)</f>
        <v>0</v>
      </c>
      <c r="BL245" s="18" t="s">
        <v>136</v>
      </c>
      <c r="BM245" s="157" t="s">
        <v>248</v>
      </c>
    </row>
    <row r="246" spans="1:65" s="2" customFormat="1">
      <c r="A246" s="33"/>
      <c r="B246" s="34"/>
      <c r="C246" s="33"/>
      <c r="D246" s="159" t="s">
        <v>138</v>
      </c>
      <c r="E246" s="33"/>
      <c r="F246" s="160" t="s">
        <v>249</v>
      </c>
      <c r="G246" s="33"/>
      <c r="H246" s="33"/>
      <c r="I246" s="161"/>
      <c r="J246" s="33"/>
      <c r="K246" s="33"/>
      <c r="L246" s="34"/>
      <c r="M246" s="162"/>
      <c r="N246" s="163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138</v>
      </c>
      <c r="AU246" s="18" t="s">
        <v>86</v>
      </c>
    </row>
    <row r="247" spans="1:65" s="2" customFormat="1">
      <c r="A247" s="33"/>
      <c r="B247" s="34"/>
      <c r="C247" s="33"/>
      <c r="D247" s="164" t="s">
        <v>140</v>
      </c>
      <c r="E247" s="33"/>
      <c r="F247" s="165" t="s">
        <v>250</v>
      </c>
      <c r="G247" s="33"/>
      <c r="H247" s="33"/>
      <c r="I247" s="161"/>
      <c r="J247" s="33"/>
      <c r="K247" s="33"/>
      <c r="L247" s="34"/>
      <c r="M247" s="162"/>
      <c r="N247" s="163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140</v>
      </c>
      <c r="AU247" s="18" t="s">
        <v>86</v>
      </c>
    </row>
    <row r="248" spans="1:65" s="15" customFormat="1">
      <c r="B248" s="182"/>
      <c r="D248" s="159" t="s">
        <v>142</v>
      </c>
      <c r="E248" s="183" t="s">
        <v>1</v>
      </c>
      <c r="F248" s="184" t="s">
        <v>221</v>
      </c>
      <c r="H248" s="183" t="s">
        <v>1</v>
      </c>
      <c r="I248" s="185"/>
      <c r="L248" s="182"/>
      <c r="M248" s="186"/>
      <c r="N248" s="187"/>
      <c r="O248" s="187"/>
      <c r="P248" s="187"/>
      <c r="Q248" s="187"/>
      <c r="R248" s="187"/>
      <c r="S248" s="187"/>
      <c r="T248" s="188"/>
      <c r="AT248" s="183" t="s">
        <v>142</v>
      </c>
      <c r="AU248" s="183" t="s">
        <v>86</v>
      </c>
      <c r="AV248" s="15" t="s">
        <v>84</v>
      </c>
      <c r="AW248" s="15" t="s">
        <v>33</v>
      </c>
      <c r="AX248" s="15" t="s">
        <v>76</v>
      </c>
      <c r="AY248" s="183" t="s">
        <v>129</v>
      </c>
    </row>
    <row r="249" spans="1:65" s="15" customFormat="1">
      <c r="B249" s="182"/>
      <c r="D249" s="159" t="s">
        <v>142</v>
      </c>
      <c r="E249" s="183" t="s">
        <v>1</v>
      </c>
      <c r="F249" s="184" t="s">
        <v>193</v>
      </c>
      <c r="H249" s="183" t="s">
        <v>1</v>
      </c>
      <c r="I249" s="185"/>
      <c r="L249" s="182"/>
      <c r="M249" s="186"/>
      <c r="N249" s="187"/>
      <c r="O249" s="187"/>
      <c r="P249" s="187"/>
      <c r="Q249" s="187"/>
      <c r="R249" s="187"/>
      <c r="S249" s="187"/>
      <c r="T249" s="188"/>
      <c r="AT249" s="183" t="s">
        <v>142</v>
      </c>
      <c r="AU249" s="183" t="s">
        <v>86</v>
      </c>
      <c r="AV249" s="15" t="s">
        <v>84</v>
      </c>
      <c r="AW249" s="15" t="s">
        <v>33</v>
      </c>
      <c r="AX249" s="15" t="s">
        <v>76</v>
      </c>
      <c r="AY249" s="183" t="s">
        <v>129</v>
      </c>
    </row>
    <row r="250" spans="1:65" s="13" customFormat="1">
      <c r="B250" s="166"/>
      <c r="D250" s="159" t="s">
        <v>142</v>
      </c>
      <c r="E250" s="167" t="s">
        <v>1</v>
      </c>
      <c r="F250" s="168" t="s">
        <v>194</v>
      </c>
      <c r="H250" s="169">
        <v>751</v>
      </c>
      <c r="I250" s="170"/>
      <c r="L250" s="166"/>
      <c r="M250" s="171"/>
      <c r="N250" s="172"/>
      <c r="O250" s="172"/>
      <c r="P250" s="172"/>
      <c r="Q250" s="172"/>
      <c r="R250" s="172"/>
      <c r="S250" s="172"/>
      <c r="T250" s="173"/>
      <c r="AT250" s="167" t="s">
        <v>142</v>
      </c>
      <c r="AU250" s="167" t="s">
        <v>86</v>
      </c>
      <c r="AV250" s="13" t="s">
        <v>86</v>
      </c>
      <c r="AW250" s="13" t="s">
        <v>33</v>
      </c>
      <c r="AX250" s="13" t="s">
        <v>76</v>
      </c>
      <c r="AY250" s="167" t="s">
        <v>129</v>
      </c>
    </row>
    <row r="251" spans="1:65" s="16" customFormat="1">
      <c r="B251" s="189"/>
      <c r="D251" s="159" t="s">
        <v>142</v>
      </c>
      <c r="E251" s="190" t="s">
        <v>1</v>
      </c>
      <c r="F251" s="191" t="s">
        <v>222</v>
      </c>
      <c r="H251" s="192">
        <v>751</v>
      </c>
      <c r="I251" s="193"/>
      <c r="L251" s="189"/>
      <c r="M251" s="194"/>
      <c r="N251" s="195"/>
      <c r="O251" s="195"/>
      <c r="P251" s="195"/>
      <c r="Q251" s="195"/>
      <c r="R251" s="195"/>
      <c r="S251" s="195"/>
      <c r="T251" s="196"/>
      <c r="AT251" s="190" t="s">
        <v>142</v>
      </c>
      <c r="AU251" s="190" t="s">
        <v>86</v>
      </c>
      <c r="AV251" s="16" t="s">
        <v>150</v>
      </c>
      <c r="AW251" s="16" t="s">
        <v>33</v>
      </c>
      <c r="AX251" s="16" t="s">
        <v>76</v>
      </c>
      <c r="AY251" s="190" t="s">
        <v>129</v>
      </c>
    </row>
    <row r="252" spans="1:65" s="15" customFormat="1">
      <c r="B252" s="182"/>
      <c r="D252" s="159" t="s">
        <v>142</v>
      </c>
      <c r="E252" s="183" t="s">
        <v>1</v>
      </c>
      <c r="F252" s="184" t="s">
        <v>201</v>
      </c>
      <c r="H252" s="183" t="s">
        <v>1</v>
      </c>
      <c r="I252" s="185"/>
      <c r="L252" s="182"/>
      <c r="M252" s="186"/>
      <c r="N252" s="187"/>
      <c r="O252" s="187"/>
      <c r="P252" s="187"/>
      <c r="Q252" s="187"/>
      <c r="R252" s="187"/>
      <c r="S252" s="187"/>
      <c r="T252" s="188"/>
      <c r="AT252" s="183" t="s">
        <v>142</v>
      </c>
      <c r="AU252" s="183" t="s">
        <v>86</v>
      </c>
      <c r="AV252" s="15" t="s">
        <v>84</v>
      </c>
      <c r="AW252" s="15" t="s">
        <v>33</v>
      </c>
      <c r="AX252" s="15" t="s">
        <v>76</v>
      </c>
      <c r="AY252" s="183" t="s">
        <v>129</v>
      </c>
    </row>
    <row r="253" spans="1:65" s="13" customFormat="1">
      <c r="B253" s="166"/>
      <c r="D253" s="159" t="s">
        <v>142</v>
      </c>
      <c r="E253" s="167" t="s">
        <v>1</v>
      </c>
      <c r="F253" s="168" t="s">
        <v>202</v>
      </c>
      <c r="H253" s="169">
        <v>18.8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86</v>
      </c>
      <c r="AV253" s="13" t="s">
        <v>86</v>
      </c>
      <c r="AW253" s="13" t="s">
        <v>33</v>
      </c>
      <c r="AX253" s="13" t="s">
        <v>76</v>
      </c>
      <c r="AY253" s="167" t="s">
        <v>129</v>
      </c>
    </row>
    <row r="254" spans="1:65" s="15" customFormat="1">
      <c r="B254" s="182"/>
      <c r="D254" s="159" t="s">
        <v>142</v>
      </c>
      <c r="E254" s="183" t="s">
        <v>1</v>
      </c>
      <c r="F254" s="184" t="s">
        <v>203</v>
      </c>
      <c r="H254" s="183" t="s">
        <v>1</v>
      </c>
      <c r="I254" s="185"/>
      <c r="L254" s="182"/>
      <c r="M254" s="186"/>
      <c r="N254" s="187"/>
      <c r="O254" s="187"/>
      <c r="P254" s="187"/>
      <c r="Q254" s="187"/>
      <c r="R254" s="187"/>
      <c r="S254" s="187"/>
      <c r="T254" s="188"/>
      <c r="AT254" s="183" t="s">
        <v>142</v>
      </c>
      <c r="AU254" s="183" t="s">
        <v>86</v>
      </c>
      <c r="AV254" s="15" t="s">
        <v>84</v>
      </c>
      <c r="AW254" s="15" t="s">
        <v>33</v>
      </c>
      <c r="AX254" s="15" t="s">
        <v>76</v>
      </c>
      <c r="AY254" s="183" t="s">
        <v>129</v>
      </c>
    </row>
    <row r="255" spans="1:65" s="13" customFormat="1">
      <c r="B255" s="166"/>
      <c r="D255" s="159" t="s">
        <v>142</v>
      </c>
      <c r="E255" s="167" t="s">
        <v>1</v>
      </c>
      <c r="F255" s="168" t="s">
        <v>204</v>
      </c>
      <c r="H255" s="169">
        <v>23.5</v>
      </c>
      <c r="I255" s="170"/>
      <c r="L255" s="166"/>
      <c r="M255" s="171"/>
      <c r="N255" s="172"/>
      <c r="O255" s="172"/>
      <c r="P255" s="172"/>
      <c r="Q255" s="172"/>
      <c r="R255" s="172"/>
      <c r="S255" s="172"/>
      <c r="T255" s="173"/>
      <c r="AT255" s="167" t="s">
        <v>142</v>
      </c>
      <c r="AU255" s="167" t="s">
        <v>86</v>
      </c>
      <c r="AV255" s="13" t="s">
        <v>86</v>
      </c>
      <c r="AW255" s="13" t="s">
        <v>33</v>
      </c>
      <c r="AX255" s="13" t="s">
        <v>76</v>
      </c>
      <c r="AY255" s="167" t="s">
        <v>129</v>
      </c>
    </row>
    <row r="256" spans="1:65" s="15" customFormat="1">
      <c r="B256" s="182"/>
      <c r="D256" s="159" t="s">
        <v>142</v>
      </c>
      <c r="E256" s="183" t="s">
        <v>1</v>
      </c>
      <c r="F256" s="184" t="s">
        <v>205</v>
      </c>
      <c r="H256" s="183" t="s">
        <v>1</v>
      </c>
      <c r="I256" s="185"/>
      <c r="L256" s="182"/>
      <c r="M256" s="186"/>
      <c r="N256" s="187"/>
      <c r="O256" s="187"/>
      <c r="P256" s="187"/>
      <c r="Q256" s="187"/>
      <c r="R256" s="187"/>
      <c r="S256" s="187"/>
      <c r="T256" s="188"/>
      <c r="AT256" s="183" t="s">
        <v>142</v>
      </c>
      <c r="AU256" s="183" t="s">
        <v>86</v>
      </c>
      <c r="AV256" s="15" t="s">
        <v>84</v>
      </c>
      <c r="AW256" s="15" t="s">
        <v>33</v>
      </c>
      <c r="AX256" s="15" t="s">
        <v>76</v>
      </c>
      <c r="AY256" s="183" t="s">
        <v>129</v>
      </c>
    </row>
    <row r="257" spans="1:65" s="13" customFormat="1">
      <c r="B257" s="166"/>
      <c r="D257" s="159" t="s">
        <v>142</v>
      </c>
      <c r="E257" s="167" t="s">
        <v>1</v>
      </c>
      <c r="F257" s="168" t="s">
        <v>206</v>
      </c>
      <c r="H257" s="169">
        <v>1.8740000000000001</v>
      </c>
      <c r="I257" s="170"/>
      <c r="L257" s="166"/>
      <c r="M257" s="171"/>
      <c r="N257" s="172"/>
      <c r="O257" s="172"/>
      <c r="P257" s="172"/>
      <c r="Q257" s="172"/>
      <c r="R257" s="172"/>
      <c r="S257" s="172"/>
      <c r="T257" s="173"/>
      <c r="AT257" s="167" t="s">
        <v>142</v>
      </c>
      <c r="AU257" s="167" t="s">
        <v>86</v>
      </c>
      <c r="AV257" s="13" t="s">
        <v>86</v>
      </c>
      <c r="AW257" s="13" t="s">
        <v>33</v>
      </c>
      <c r="AX257" s="13" t="s">
        <v>76</v>
      </c>
      <c r="AY257" s="167" t="s">
        <v>129</v>
      </c>
    </row>
    <row r="258" spans="1:65" s="16" customFormat="1">
      <c r="B258" s="189"/>
      <c r="D258" s="159" t="s">
        <v>142</v>
      </c>
      <c r="E258" s="190" t="s">
        <v>1</v>
      </c>
      <c r="F258" s="191" t="s">
        <v>222</v>
      </c>
      <c r="H258" s="192">
        <v>44.173999999999999</v>
      </c>
      <c r="I258" s="193"/>
      <c r="L258" s="189"/>
      <c r="M258" s="194"/>
      <c r="N258" s="195"/>
      <c r="O258" s="195"/>
      <c r="P258" s="195"/>
      <c r="Q258" s="195"/>
      <c r="R258" s="195"/>
      <c r="S258" s="195"/>
      <c r="T258" s="196"/>
      <c r="AT258" s="190" t="s">
        <v>142</v>
      </c>
      <c r="AU258" s="190" t="s">
        <v>86</v>
      </c>
      <c r="AV258" s="16" t="s">
        <v>150</v>
      </c>
      <c r="AW258" s="16" t="s">
        <v>33</v>
      </c>
      <c r="AX258" s="16" t="s">
        <v>76</v>
      </c>
      <c r="AY258" s="190" t="s">
        <v>129</v>
      </c>
    </row>
    <row r="259" spans="1:65" s="14" customFormat="1">
      <c r="B259" s="174"/>
      <c r="D259" s="159" t="s">
        <v>142</v>
      </c>
      <c r="E259" s="175" t="s">
        <v>1</v>
      </c>
      <c r="F259" s="176" t="s">
        <v>144</v>
      </c>
      <c r="H259" s="177">
        <v>795.17399999999998</v>
      </c>
      <c r="I259" s="178"/>
      <c r="L259" s="174"/>
      <c r="M259" s="179"/>
      <c r="N259" s="180"/>
      <c r="O259" s="180"/>
      <c r="P259" s="180"/>
      <c r="Q259" s="180"/>
      <c r="R259" s="180"/>
      <c r="S259" s="180"/>
      <c r="T259" s="181"/>
      <c r="AT259" s="175" t="s">
        <v>142</v>
      </c>
      <c r="AU259" s="175" t="s">
        <v>86</v>
      </c>
      <c r="AV259" s="14" t="s">
        <v>136</v>
      </c>
      <c r="AW259" s="14" t="s">
        <v>33</v>
      </c>
      <c r="AX259" s="14" t="s">
        <v>84</v>
      </c>
      <c r="AY259" s="175" t="s">
        <v>129</v>
      </c>
    </row>
    <row r="260" spans="1:65" s="2" customFormat="1" ht="16.5" customHeight="1">
      <c r="A260" s="33"/>
      <c r="B260" s="145"/>
      <c r="C260" s="146" t="s">
        <v>7</v>
      </c>
      <c r="D260" s="146" t="s">
        <v>131</v>
      </c>
      <c r="E260" s="147" t="s">
        <v>251</v>
      </c>
      <c r="F260" s="148" t="s">
        <v>252</v>
      </c>
      <c r="G260" s="149" t="s">
        <v>153</v>
      </c>
      <c r="H260" s="150">
        <v>45.9</v>
      </c>
      <c r="I260" s="151"/>
      <c r="J260" s="152">
        <f>ROUND(I260*H260,2)</f>
        <v>0</v>
      </c>
      <c r="K260" s="148" t="s">
        <v>135</v>
      </c>
      <c r="L260" s="34"/>
      <c r="M260" s="153" t="s">
        <v>1</v>
      </c>
      <c r="N260" s="154" t="s">
        <v>41</v>
      </c>
      <c r="O260" s="59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136</v>
      </c>
      <c r="AT260" s="157" t="s">
        <v>131</v>
      </c>
      <c r="AU260" s="157" t="s">
        <v>86</v>
      </c>
      <c r="AY260" s="18" t="s">
        <v>129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84</v>
      </c>
      <c r="BK260" s="158">
        <f>ROUND(I260*H260,2)</f>
        <v>0</v>
      </c>
      <c r="BL260" s="18" t="s">
        <v>136</v>
      </c>
      <c r="BM260" s="157" t="s">
        <v>253</v>
      </c>
    </row>
    <row r="261" spans="1:65" s="2" customFormat="1" ht="19.5">
      <c r="A261" s="33"/>
      <c r="B261" s="34"/>
      <c r="C261" s="33"/>
      <c r="D261" s="159" t="s">
        <v>138</v>
      </c>
      <c r="E261" s="33"/>
      <c r="F261" s="160" t="s">
        <v>254</v>
      </c>
      <c r="G261" s="33"/>
      <c r="H261" s="33"/>
      <c r="I261" s="161"/>
      <c r="J261" s="33"/>
      <c r="K261" s="33"/>
      <c r="L261" s="34"/>
      <c r="M261" s="162"/>
      <c r="N261" s="163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138</v>
      </c>
      <c r="AU261" s="18" t="s">
        <v>86</v>
      </c>
    </row>
    <row r="262" spans="1:65" s="2" customFormat="1">
      <c r="A262" s="33"/>
      <c r="B262" s="34"/>
      <c r="C262" s="33"/>
      <c r="D262" s="164" t="s">
        <v>140</v>
      </c>
      <c r="E262" s="33"/>
      <c r="F262" s="165" t="s">
        <v>255</v>
      </c>
      <c r="G262" s="33"/>
      <c r="H262" s="33"/>
      <c r="I262" s="161"/>
      <c r="J262" s="33"/>
      <c r="K262" s="33"/>
      <c r="L262" s="34"/>
      <c r="M262" s="162"/>
      <c r="N262" s="163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140</v>
      </c>
      <c r="AU262" s="18" t="s">
        <v>86</v>
      </c>
    </row>
    <row r="263" spans="1:65" s="13" customFormat="1">
      <c r="B263" s="166"/>
      <c r="D263" s="159" t="s">
        <v>142</v>
      </c>
      <c r="E263" s="167" t="s">
        <v>1</v>
      </c>
      <c r="F263" s="168" t="s">
        <v>256</v>
      </c>
      <c r="H263" s="169">
        <v>45.9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86</v>
      </c>
      <c r="AV263" s="13" t="s">
        <v>86</v>
      </c>
      <c r="AW263" s="13" t="s">
        <v>33</v>
      </c>
      <c r="AX263" s="13" t="s">
        <v>76</v>
      </c>
      <c r="AY263" s="167" t="s">
        <v>129</v>
      </c>
    </row>
    <row r="264" spans="1:65" s="14" customFormat="1">
      <c r="B264" s="174"/>
      <c r="D264" s="159" t="s">
        <v>142</v>
      </c>
      <c r="E264" s="175" t="s">
        <v>1</v>
      </c>
      <c r="F264" s="176" t="s">
        <v>144</v>
      </c>
      <c r="H264" s="177">
        <v>45.9</v>
      </c>
      <c r="I264" s="178"/>
      <c r="L264" s="174"/>
      <c r="M264" s="179"/>
      <c r="N264" s="180"/>
      <c r="O264" s="180"/>
      <c r="P264" s="180"/>
      <c r="Q264" s="180"/>
      <c r="R264" s="180"/>
      <c r="S264" s="180"/>
      <c r="T264" s="181"/>
      <c r="AT264" s="175" t="s">
        <v>142</v>
      </c>
      <c r="AU264" s="175" t="s">
        <v>86</v>
      </c>
      <c r="AV264" s="14" t="s">
        <v>136</v>
      </c>
      <c r="AW264" s="14" t="s">
        <v>33</v>
      </c>
      <c r="AX264" s="14" t="s">
        <v>84</v>
      </c>
      <c r="AY264" s="175" t="s">
        <v>129</v>
      </c>
    </row>
    <row r="265" spans="1:65" s="2" customFormat="1" ht="16.5" customHeight="1">
      <c r="A265" s="33"/>
      <c r="B265" s="145"/>
      <c r="C265" s="197" t="s">
        <v>257</v>
      </c>
      <c r="D265" s="197" t="s">
        <v>258</v>
      </c>
      <c r="E265" s="198" t="s">
        <v>259</v>
      </c>
      <c r="F265" s="199" t="s">
        <v>260</v>
      </c>
      <c r="G265" s="200" t="s">
        <v>261</v>
      </c>
      <c r="H265" s="201">
        <v>91.8</v>
      </c>
      <c r="I265" s="202"/>
      <c r="J265" s="203">
        <f>ROUND(I265*H265,2)</f>
        <v>0</v>
      </c>
      <c r="K265" s="199" t="s">
        <v>135</v>
      </c>
      <c r="L265" s="204"/>
      <c r="M265" s="205" t="s">
        <v>1</v>
      </c>
      <c r="N265" s="206" t="s">
        <v>41</v>
      </c>
      <c r="O265" s="59"/>
      <c r="P265" s="155">
        <f>O265*H265</f>
        <v>0</v>
      </c>
      <c r="Q265" s="155">
        <v>1</v>
      </c>
      <c r="R265" s="155">
        <f>Q265*H265</f>
        <v>91.8</v>
      </c>
      <c r="S265" s="155">
        <v>0</v>
      </c>
      <c r="T265" s="156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7" t="s">
        <v>187</v>
      </c>
      <c r="AT265" s="157" t="s">
        <v>258</v>
      </c>
      <c r="AU265" s="157" t="s">
        <v>86</v>
      </c>
      <c r="AY265" s="18" t="s">
        <v>129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84</v>
      </c>
      <c r="BK265" s="158">
        <f>ROUND(I265*H265,2)</f>
        <v>0</v>
      </c>
      <c r="BL265" s="18" t="s">
        <v>136</v>
      </c>
      <c r="BM265" s="157" t="s">
        <v>262</v>
      </c>
    </row>
    <row r="266" spans="1:65" s="2" customFormat="1">
      <c r="A266" s="33"/>
      <c r="B266" s="34"/>
      <c r="C266" s="33"/>
      <c r="D266" s="159" t="s">
        <v>138</v>
      </c>
      <c r="E266" s="33"/>
      <c r="F266" s="160" t="s">
        <v>260</v>
      </c>
      <c r="G266" s="33"/>
      <c r="H266" s="33"/>
      <c r="I266" s="161"/>
      <c r="J266" s="33"/>
      <c r="K266" s="33"/>
      <c r="L266" s="34"/>
      <c r="M266" s="162"/>
      <c r="N266" s="163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138</v>
      </c>
      <c r="AU266" s="18" t="s">
        <v>86</v>
      </c>
    </row>
    <row r="267" spans="1:65" s="13" customFormat="1">
      <c r="B267" s="166"/>
      <c r="D267" s="159" t="s">
        <v>142</v>
      </c>
      <c r="E267" s="167" t="s">
        <v>1</v>
      </c>
      <c r="F267" s="168" t="s">
        <v>256</v>
      </c>
      <c r="H267" s="169">
        <v>45.9</v>
      </c>
      <c r="I267" s="170"/>
      <c r="L267" s="166"/>
      <c r="M267" s="171"/>
      <c r="N267" s="172"/>
      <c r="O267" s="172"/>
      <c r="P267" s="172"/>
      <c r="Q267" s="172"/>
      <c r="R267" s="172"/>
      <c r="S267" s="172"/>
      <c r="T267" s="173"/>
      <c r="AT267" s="167" t="s">
        <v>142</v>
      </c>
      <c r="AU267" s="167" t="s">
        <v>86</v>
      </c>
      <c r="AV267" s="13" t="s">
        <v>86</v>
      </c>
      <c r="AW267" s="13" t="s">
        <v>33</v>
      </c>
      <c r="AX267" s="13" t="s">
        <v>76</v>
      </c>
      <c r="AY267" s="167" t="s">
        <v>129</v>
      </c>
    </row>
    <row r="268" spans="1:65" s="14" customFormat="1">
      <c r="B268" s="174"/>
      <c r="D268" s="159" t="s">
        <v>142</v>
      </c>
      <c r="E268" s="175" t="s">
        <v>1</v>
      </c>
      <c r="F268" s="176" t="s">
        <v>144</v>
      </c>
      <c r="H268" s="177">
        <v>45.9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142</v>
      </c>
      <c r="AU268" s="175" t="s">
        <v>86</v>
      </c>
      <c r="AV268" s="14" t="s">
        <v>136</v>
      </c>
      <c r="AW268" s="14" t="s">
        <v>33</v>
      </c>
      <c r="AX268" s="14" t="s">
        <v>84</v>
      </c>
      <c r="AY268" s="175" t="s">
        <v>129</v>
      </c>
    </row>
    <row r="269" spans="1:65" s="13" customFormat="1">
      <c r="B269" s="166"/>
      <c r="D269" s="159" t="s">
        <v>142</v>
      </c>
      <c r="F269" s="168" t="s">
        <v>263</v>
      </c>
      <c r="H269" s="169">
        <v>91.8</v>
      </c>
      <c r="I269" s="170"/>
      <c r="L269" s="166"/>
      <c r="M269" s="171"/>
      <c r="N269" s="172"/>
      <c r="O269" s="172"/>
      <c r="P269" s="172"/>
      <c r="Q269" s="172"/>
      <c r="R269" s="172"/>
      <c r="S269" s="172"/>
      <c r="T269" s="173"/>
      <c r="AT269" s="167" t="s">
        <v>142</v>
      </c>
      <c r="AU269" s="167" t="s">
        <v>86</v>
      </c>
      <c r="AV269" s="13" t="s">
        <v>86</v>
      </c>
      <c r="AW269" s="13" t="s">
        <v>3</v>
      </c>
      <c r="AX269" s="13" t="s">
        <v>84</v>
      </c>
      <c r="AY269" s="167" t="s">
        <v>129</v>
      </c>
    </row>
    <row r="270" spans="1:65" s="2" customFormat="1" ht="16.5" customHeight="1">
      <c r="A270" s="33"/>
      <c r="B270" s="145"/>
      <c r="C270" s="146" t="s">
        <v>264</v>
      </c>
      <c r="D270" s="146" t="s">
        <v>131</v>
      </c>
      <c r="E270" s="147" t="s">
        <v>265</v>
      </c>
      <c r="F270" s="148" t="s">
        <v>266</v>
      </c>
      <c r="G270" s="149" t="s">
        <v>153</v>
      </c>
      <c r="H270" s="150">
        <v>58.5</v>
      </c>
      <c r="I270" s="151"/>
      <c r="J270" s="152">
        <f>ROUND(I270*H270,2)</f>
        <v>0</v>
      </c>
      <c r="K270" s="148" t="s">
        <v>135</v>
      </c>
      <c r="L270" s="34"/>
      <c r="M270" s="153" t="s">
        <v>1</v>
      </c>
      <c r="N270" s="154" t="s">
        <v>41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136</v>
      </c>
      <c r="AT270" s="157" t="s">
        <v>131</v>
      </c>
      <c r="AU270" s="157" t="s">
        <v>86</v>
      </c>
      <c r="AY270" s="18" t="s">
        <v>129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84</v>
      </c>
      <c r="BK270" s="158">
        <f>ROUND(I270*H270,2)</f>
        <v>0</v>
      </c>
      <c r="BL270" s="18" t="s">
        <v>136</v>
      </c>
      <c r="BM270" s="157" t="s">
        <v>267</v>
      </c>
    </row>
    <row r="271" spans="1:65" s="2" customFormat="1" ht="19.5">
      <c r="A271" s="33"/>
      <c r="B271" s="34"/>
      <c r="C271" s="33"/>
      <c r="D271" s="159" t="s">
        <v>138</v>
      </c>
      <c r="E271" s="33"/>
      <c r="F271" s="160" t="s">
        <v>268</v>
      </c>
      <c r="G271" s="33"/>
      <c r="H271" s="33"/>
      <c r="I271" s="161"/>
      <c r="J271" s="33"/>
      <c r="K271" s="33"/>
      <c r="L271" s="34"/>
      <c r="M271" s="162"/>
      <c r="N271" s="163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138</v>
      </c>
      <c r="AU271" s="18" t="s">
        <v>86</v>
      </c>
    </row>
    <row r="272" spans="1:65" s="2" customFormat="1">
      <c r="A272" s="33"/>
      <c r="B272" s="34"/>
      <c r="C272" s="33"/>
      <c r="D272" s="164" t="s">
        <v>140</v>
      </c>
      <c r="E272" s="33"/>
      <c r="F272" s="165" t="s">
        <v>269</v>
      </c>
      <c r="G272" s="33"/>
      <c r="H272" s="33"/>
      <c r="I272" s="161"/>
      <c r="J272" s="33"/>
      <c r="K272" s="33"/>
      <c r="L272" s="34"/>
      <c r="M272" s="162"/>
      <c r="N272" s="163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140</v>
      </c>
      <c r="AU272" s="18" t="s">
        <v>86</v>
      </c>
    </row>
    <row r="273" spans="1:65" s="13" customFormat="1">
      <c r="B273" s="166"/>
      <c r="D273" s="159" t="s">
        <v>142</v>
      </c>
      <c r="E273" s="167" t="s">
        <v>1</v>
      </c>
      <c r="F273" s="168" t="s">
        <v>270</v>
      </c>
      <c r="H273" s="169">
        <v>58.5</v>
      </c>
      <c r="I273" s="170"/>
      <c r="L273" s="166"/>
      <c r="M273" s="171"/>
      <c r="N273" s="172"/>
      <c r="O273" s="172"/>
      <c r="P273" s="172"/>
      <c r="Q273" s="172"/>
      <c r="R273" s="172"/>
      <c r="S273" s="172"/>
      <c r="T273" s="173"/>
      <c r="AT273" s="167" t="s">
        <v>142</v>
      </c>
      <c r="AU273" s="167" t="s">
        <v>86</v>
      </c>
      <c r="AV273" s="13" t="s">
        <v>86</v>
      </c>
      <c r="AW273" s="13" t="s">
        <v>33</v>
      </c>
      <c r="AX273" s="13" t="s">
        <v>76</v>
      </c>
      <c r="AY273" s="167" t="s">
        <v>129</v>
      </c>
    </row>
    <row r="274" spans="1:65" s="14" customFormat="1">
      <c r="B274" s="174"/>
      <c r="D274" s="159" t="s">
        <v>142</v>
      </c>
      <c r="E274" s="175" t="s">
        <v>1</v>
      </c>
      <c r="F274" s="176" t="s">
        <v>144</v>
      </c>
      <c r="H274" s="177">
        <v>58.5</v>
      </c>
      <c r="I274" s="178"/>
      <c r="L274" s="174"/>
      <c r="M274" s="179"/>
      <c r="N274" s="180"/>
      <c r="O274" s="180"/>
      <c r="P274" s="180"/>
      <c r="Q274" s="180"/>
      <c r="R274" s="180"/>
      <c r="S274" s="180"/>
      <c r="T274" s="181"/>
      <c r="AT274" s="175" t="s">
        <v>142</v>
      </c>
      <c r="AU274" s="175" t="s">
        <v>86</v>
      </c>
      <c r="AV274" s="14" t="s">
        <v>136</v>
      </c>
      <c r="AW274" s="14" t="s">
        <v>33</v>
      </c>
      <c r="AX274" s="14" t="s">
        <v>84</v>
      </c>
      <c r="AY274" s="175" t="s">
        <v>129</v>
      </c>
    </row>
    <row r="275" spans="1:65" s="2" customFormat="1" ht="16.5" customHeight="1">
      <c r="A275" s="33"/>
      <c r="B275" s="145"/>
      <c r="C275" s="197" t="s">
        <v>271</v>
      </c>
      <c r="D275" s="197" t="s">
        <v>258</v>
      </c>
      <c r="E275" s="198" t="s">
        <v>272</v>
      </c>
      <c r="F275" s="199" t="s">
        <v>273</v>
      </c>
      <c r="G275" s="200" t="s">
        <v>261</v>
      </c>
      <c r="H275" s="201">
        <v>117</v>
      </c>
      <c r="I275" s="202"/>
      <c r="J275" s="203">
        <f>ROUND(I275*H275,2)</f>
        <v>0</v>
      </c>
      <c r="K275" s="199" t="s">
        <v>135</v>
      </c>
      <c r="L275" s="204"/>
      <c r="M275" s="205" t="s">
        <v>1</v>
      </c>
      <c r="N275" s="206" t="s">
        <v>41</v>
      </c>
      <c r="O275" s="59"/>
      <c r="P275" s="155">
        <f>O275*H275</f>
        <v>0</v>
      </c>
      <c r="Q275" s="155">
        <v>1</v>
      </c>
      <c r="R275" s="155">
        <f>Q275*H275</f>
        <v>117</v>
      </c>
      <c r="S275" s="155">
        <v>0</v>
      </c>
      <c r="T275" s="156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7" t="s">
        <v>187</v>
      </c>
      <c r="AT275" s="157" t="s">
        <v>258</v>
      </c>
      <c r="AU275" s="157" t="s">
        <v>86</v>
      </c>
      <c r="AY275" s="18" t="s">
        <v>129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84</v>
      </c>
      <c r="BK275" s="158">
        <f>ROUND(I275*H275,2)</f>
        <v>0</v>
      </c>
      <c r="BL275" s="18" t="s">
        <v>136</v>
      </c>
      <c r="BM275" s="157" t="s">
        <v>274</v>
      </c>
    </row>
    <row r="276" spans="1:65" s="2" customFormat="1">
      <c r="A276" s="33"/>
      <c r="B276" s="34"/>
      <c r="C276" s="33"/>
      <c r="D276" s="159" t="s">
        <v>138</v>
      </c>
      <c r="E276" s="33"/>
      <c r="F276" s="160" t="s">
        <v>273</v>
      </c>
      <c r="G276" s="33"/>
      <c r="H276" s="33"/>
      <c r="I276" s="161"/>
      <c r="J276" s="33"/>
      <c r="K276" s="33"/>
      <c r="L276" s="34"/>
      <c r="M276" s="162"/>
      <c r="N276" s="163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138</v>
      </c>
      <c r="AU276" s="18" t="s">
        <v>86</v>
      </c>
    </row>
    <row r="277" spans="1:65" s="13" customFormat="1">
      <c r="B277" s="166"/>
      <c r="D277" s="159" t="s">
        <v>142</v>
      </c>
      <c r="E277" s="167" t="s">
        <v>1</v>
      </c>
      <c r="F277" s="168" t="s">
        <v>270</v>
      </c>
      <c r="H277" s="169">
        <v>58.5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86</v>
      </c>
      <c r="AV277" s="13" t="s">
        <v>86</v>
      </c>
      <c r="AW277" s="13" t="s">
        <v>33</v>
      </c>
      <c r="AX277" s="13" t="s">
        <v>76</v>
      </c>
      <c r="AY277" s="167" t="s">
        <v>129</v>
      </c>
    </row>
    <row r="278" spans="1:65" s="14" customFormat="1">
      <c r="B278" s="174"/>
      <c r="D278" s="159" t="s">
        <v>142</v>
      </c>
      <c r="E278" s="175" t="s">
        <v>1</v>
      </c>
      <c r="F278" s="176" t="s">
        <v>144</v>
      </c>
      <c r="H278" s="177">
        <v>58.5</v>
      </c>
      <c r="I278" s="178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5" t="s">
        <v>142</v>
      </c>
      <c r="AU278" s="175" t="s">
        <v>86</v>
      </c>
      <c r="AV278" s="14" t="s">
        <v>136</v>
      </c>
      <c r="AW278" s="14" t="s">
        <v>33</v>
      </c>
      <c r="AX278" s="14" t="s">
        <v>84</v>
      </c>
      <c r="AY278" s="175" t="s">
        <v>129</v>
      </c>
    </row>
    <row r="279" spans="1:65" s="13" customFormat="1">
      <c r="B279" s="166"/>
      <c r="D279" s="159" t="s">
        <v>142</v>
      </c>
      <c r="F279" s="168" t="s">
        <v>275</v>
      </c>
      <c r="H279" s="169">
        <v>117</v>
      </c>
      <c r="I279" s="170"/>
      <c r="L279" s="166"/>
      <c r="M279" s="171"/>
      <c r="N279" s="172"/>
      <c r="O279" s="172"/>
      <c r="P279" s="172"/>
      <c r="Q279" s="172"/>
      <c r="R279" s="172"/>
      <c r="S279" s="172"/>
      <c r="T279" s="173"/>
      <c r="AT279" s="167" t="s">
        <v>142</v>
      </c>
      <c r="AU279" s="167" t="s">
        <v>86</v>
      </c>
      <c r="AV279" s="13" t="s">
        <v>86</v>
      </c>
      <c r="AW279" s="13" t="s">
        <v>3</v>
      </c>
      <c r="AX279" s="13" t="s">
        <v>84</v>
      </c>
      <c r="AY279" s="167" t="s">
        <v>129</v>
      </c>
    </row>
    <row r="280" spans="1:65" s="2" customFormat="1" ht="16.5" customHeight="1">
      <c r="A280" s="33"/>
      <c r="B280" s="145"/>
      <c r="C280" s="146" t="s">
        <v>276</v>
      </c>
      <c r="D280" s="146" t="s">
        <v>131</v>
      </c>
      <c r="E280" s="147" t="s">
        <v>277</v>
      </c>
      <c r="F280" s="148" t="s">
        <v>278</v>
      </c>
      <c r="G280" s="149" t="s">
        <v>134</v>
      </c>
      <c r="H280" s="150">
        <v>171.1</v>
      </c>
      <c r="I280" s="151"/>
      <c r="J280" s="152">
        <f>ROUND(I280*H280,2)</f>
        <v>0</v>
      </c>
      <c r="K280" s="148" t="s">
        <v>135</v>
      </c>
      <c r="L280" s="34"/>
      <c r="M280" s="153" t="s">
        <v>1</v>
      </c>
      <c r="N280" s="154" t="s">
        <v>41</v>
      </c>
      <c r="O280" s="59"/>
      <c r="P280" s="155">
        <f>O280*H280</f>
        <v>0</v>
      </c>
      <c r="Q280" s="155">
        <v>0</v>
      </c>
      <c r="R280" s="155">
        <f>Q280*H280</f>
        <v>0</v>
      </c>
      <c r="S280" s="155">
        <v>0</v>
      </c>
      <c r="T280" s="156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136</v>
      </c>
      <c r="AT280" s="157" t="s">
        <v>131</v>
      </c>
      <c r="AU280" s="157" t="s">
        <v>86</v>
      </c>
      <c r="AY280" s="18" t="s">
        <v>129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84</v>
      </c>
      <c r="BK280" s="158">
        <f>ROUND(I280*H280,2)</f>
        <v>0</v>
      </c>
      <c r="BL280" s="18" t="s">
        <v>136</v>
      </c>
      <c r="BM280" s="157" t="s">
        <v>279</v>
      </c>
    </row>
    <row r="281" spans="1:65" s="2" customFormat="1">
      <c r="A281" s="33"/>
      <c r="B281" s="34"/>
      <c r="C281" s="33"/>
      <c r="D281" s="159" t="s">
        <v>138</v>
      </c>
      <c r="E281" s="33"/>
      <c r="F281" s="160" t="s">
        <v>280</v>
      </c>
      <c r="G281" s="33"/>
      <c r="H281" s="33"/>
      <c r="I281" s="161"/>
      <c r="J281" s="33"/>
      <c r="K281" s="33"/>
      <c r="L281" s="34"/>
      <c r="M281" s="162"/>
      <c r="N281" s="163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138</v>
      </c>
      <c r="AU281" s="18" t="s">
        <v>86</v>
      </c>
    </row>
    <row r="282" spans="1:65" s="2" customFormat="1">
      <c r="A282" s="33"/>
      <c r="B282" s="34"/>
      <c r="C282" s="33"/>
      <c r="D282" s="164" t="s">
        <v>140</v>
      </c>
      <c r="E282" s="33"/>
      <c r="F282" s="165" t="s">
        <v>281</v>
      </c>
      <c r="G282" s="33"/>
      <c r="H282" s="33"/>
      <c r="I282" s="161"/>
      <c r="J282" s="33"/>
      <c r="K282" s="33"/>
      <c r="L282" s="34"/>
      <c r="M282" s="162"/>
      <c r="N282" s="163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140</v>
      </c>
      <c r="AU282" s="18" t="s">
        <v>86</v>
      </c>
    </row>
    <row r="283" spans="1:65" s="15" customFormat="1">
      <c r="B283" s="182"/>
      <c r="D283" s="159" t="s">
        <v>142</v>
      </c>
      <c r="E283" s="183" t="s">
        <v>1</v>
      </c>
      <c r="F283" s="184" t="s">
        <v>282</v>
      </c>
      <c r="H283" s="183" t="s">
        <v>1</v>
      </c>
      <c r="I283" s="185"/>
      <c r="L283" s="182"/>
      <c r="M283" s="186"/>
      <c r="N283" s="187"/>
      <c r="O283" s="187"/>
      <c r="P283" s="187"/>
      <c r="Q283" s="187"/>
      <c r="R283" s="187"/>
      <c r="S283" s="187"/>
      <c r="T283" s="188"/>
      <c r="AT283" s="183" t="s">
        <v>142</v>
      </c>
      <c r="AU283" s="183" t="s">
        <v>86</v>
      </c>
      <c r="AV283" s="15" t="s">
        <v>84</v>
      </c>
      <c r="AW283" s="15" t="s">
        <v>33</v>
      </c>
      <c r="AX283" s="15" t="s">
        <v>76</v>
      </c>
      <c r="AY283" s="183" t="s">
        <v>129</v>
      </c>
    </row>
    <row r="284" spans="1:65" s="13" customFormat="1">
      <c r="B284" s="166"/>
      <c r="D284" s="159" t="s">
        <v>142</v>
      </c>
      <c r="E284" s="167" t="s">
        <v>1</v>
      </c>
      <c r="F284" s="168" t="s">
        <v>283</v>
      </c>
      <c r="H284" s="169">
        <v>171.1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7" t="s">
        <v>142</v>
      </c>
      <c r="AU284" s="167" t="s">
        <v>86</v>
      </c>
      <c r="AV284" s="13" t="s">
        <v>86</v>
      </c>
      <c r="AW284" s="13" t="s">
        <v>33</v>
      </c>
      <c r="AX284" s="13" t="s">
        <v>76</v>
      </c>
      <c r="AY284" s="167" t="s">
        <v>129</v>
      </c>
    </row>
    <row r="285" spans="1:65" s="14" customFormat="1">
      <c r="B285" s="174"/>
      <c r="D285" s="159" t="s">
        <v>142</v>
      </c>
      <c r="E285" s="175" t="s">
        <v>1</v>
      </c>
      <c r="F285" s="176" t="s">
        <v>144</v>
      </c>
      <c r="H285" s="177">
        <v>171.1</v>
      </c>
      <c r="I285" s="178"/>
      <c r="L285" s="174"/>
      <c r="M285" s="179"/>
      <c r="N285" s="180"/>
      <c r="O285" s="180"/>
      <c r="P285" s="180"/>
      <c r="Q285" s="180"/>
      <c r="R285" s="180"/>
      <c r="S285" s="180"/>
      <c r="T285" s="181"/>
      <c r="AT285" s="175" t="s">
        <v>142</v>
      </c>
      <c r="AU285" s="175" t="s">
        <v>86</v>
      </c>
      <c r="AV285" s="14" t="s">
        <v>136</v>
      </c>
      <c r="AW285" s="14" t="s">
        <v>33</v>
      </c>
      <c r="AX285" s="14" t="s">
        <v>84</v>
      </c>
      <c r="AY285" s="175" t="s">
        <v>129</v>
      </c>
    </row>
    <row r="286" spans="1:65" s="2" customFormat="1" ht="16.5" customHeight="1">
      <c r="A286" s="33"/>
      <c r="B286" s="145"/>
      <c r="C286" s="146" t="s">
        <v>284</v>
      </c>
      <c r="D286" s="146" t="s">
        <v>131</v>
      </c>
      <c r="E286" s="147" t="s">
        <v>285</v>
      </c>
      <c r="F286" s="148" t="s">
        <v>286</v>
      </c>
      <c r="G286" s="149" t="s">
        <v>134</v>
      </c>
      <c r="H286" s="150">
        <v>171.1</v>
      </c>
      <c r="I286" s="151"/>
      <c r="J286" s="152">
        <f>ROUND(I286*H286,2)</f>
        <v>0</v>
      </c>
      <c r="K286" s="148" t="s">
        <v>135</v>
      </c>
      <c r="L286" s="34"/>
      <c r="M286" s="153" t="s">
        <v>1</v>
      </c>
      <c r="N286" s="154" t="s">
        <v>41</v>
      </c>
      <c r="O286" s="59"/>
      <c r="P286" s="155">
        <f>O286*H286</f>
        <v>0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7" t="s">
        <v>136</v>
      </c>
      <c r="AT286" s="157" t="s">
        <v>131</v>
      </c>
      <c r="AU286" s="157" t="s">
        <v>86</v>
      </c>
      <c r="AY286" s="18" t="s">
        <v>129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84</v>
      </c>
      <c r="BK286" s="158">
        <f>ROUND(I286*H286,2)</f>
        <v>0</v>
      </c>
      <c r="BL286" s="18" t="s">
        <v>136</v>
      </c>
      <c r="BM286" s="157" t="s">
        <v>287</v>
      </c>
    </row>
    <row r="287" spans="1:65" s="2" customFormat="1">
      <c r="A287" s="33"/>
      <c r="B287" s="34"/>
      <c r="C287" s="33"/>
      <c r="D287" s="159" t="s">
        <v>138</v>
      </c>
      <c r="E287" s="33"/>
      <c r="F287" s="160" t="s">
        <v>288</v>
      </c>
      <c r="G287" s="33"/>
      <c r="H287" s="33"/>
      <c r="I287" s="161"/>
      <c r="J287" s="33"/>
      <c r="K287" s="33"/>
      <c r="L287" s="34"/>
      <c r="M287" s="162"/>
      <c r="N287" s="163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138</v>
      </c>
      <c r="AU287" s="18" t="s">
        <v>86</v>
      </c>
    </row>
    <row r="288" spans="1:65" s="2" customFormat="1">
      <c r="A288" s="33"/>
      <c r="B288" s="34"/>
      <c r="C288" s="33"/>
      <c r="D288" s="164" t="s">
        <v>140</v>
      </c>
      <c r="E288" s="33"/>
      <c r="F288" s="165" t="s">
        <v>289</v>
      </c>
      <c r="G288" s="33"/>
      <c r="H288" s="33"/>
      <c r="I288" s="161"/>
      <c r="J288" s="33"/>
      <c r="K288" s="33"/>
      <c r="L288" s="34"/>
      <c r="M288" s="162"/>
      <c r="N288" s="163"/>
      <c r="O288" s="59"/>
      <c r="P288" s="59"/>
      <c r="Q288" s="59"/>
      <c r="R288" s="59"/>
      <c r="S288" s="59"/>
      <c r="T288" s="60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140</v>
      </c>
      <c r="AU288" s="18" t="s">
        <v>86</v>
      </c>
    </row>
    <row r="289" spans="1:65" s="15" customFormat="1">
      <c r="B289" s="182"/>
      <c r="D289" s="159" t="s">
        <v>142</v>
      </c>
      <c r="E289" s="183" t="s">
        <v>1</v>
      </c>
      <c r="F289" s="184" t="s">
        <v>282</v>
      </c>
      <c r="H289" s="183" t="s">
        <v>1</v>
      </c>
      <c r="I289" s="185"/>
      <c r="L289" s="182"/>
      <c r="M289" s="186"/>
      <c r="N289" s="187"/>
      <c r="O289" s="187"/>
      <c r="P289" s="187"/>
      <c r="Q289" s="187"/>
      <c r="R289" s="187"/>
      <c r="S289" s="187"/>
      <c r="T289" s="188"/>
      <c r="AT289" s="183" t="s">
        <v>142</v>
      </c>
      <c r="AU289" s="183" t="s">
        <v>86</v>
      </c>
      <c r="AV289" s="15" t="s">
        <v>84</v>
      </c>
      <c r="AW289" s="15" t="s">
        <v>33</v>
      </c>
      <c r="AX289" s="15" t="s">
        <v>76</v>
      </c>
      <c r="AY289" s="183" t="s">
        <v>129</v>
      </c>
    </row>
    <row r="290" spans="1:65" s="13" customFormat="1">
      <c r="B290" s="166"/>
      <c r="D290" s="159" t="s">
        <v>142</v>
      </c>
      <c r="E290" s="167" t="s">
        <v>1</v>
      </c>
      <c r="F290" s="168" t="s">
        <v>283</v>
      </c>
      <c r="H290" s="169">
        <v>171.1</v>
      </c>
      <c r="I290" s="170"/>
      <c r="L290" s="166"/>
      <c r="M290" s="171"/>
      <c r="N290" s="172"/>
      <c r="O290" s="172"/>
      <c r="P290" s="172"/>
      <c r="Q290" s="172"/>
      <c r="R290" s="172"/>
      <c r="S290" s="172"/>
      <c r="T290" s="173"/>
      <c r="AT290" s="167" t="s">
        <v>142</v>
      </c>
      <c r="AU290" s="167" t="s">
        <v>86</v>
      </c>
      <c r="AV290" s="13" t="s">
        <v>86</v>
      </c>
      <c r="AW290" s="13" t="s">
        <v>33</v>
      </c>
      <c r="AX290" s="13" t="s">
        <v>76</v>
      </c>
      <c r="AY290" s="167" t="s">
        <v>129</v>
      </c>
    </row>
    <row r="291" spans="1:65" s="14" customFormat="1">
      <c r="B291" s="174"/>
      <c r="D291" s="159" t="s">
        <v>142</v>
      </c>
      <c r="E291" s="175" t="s">
        <v>1</v>
      </c>
      <c r="F291" s="176" t="s">
        <v>144</v>
      </c>
      <c r="H291" s="177">
        <v>171.1</v>
      </c>
      <c r="I291" s="178"/>
      <c r="L291" s="174"/>
      <c r="M291" s="179"/>
      <c r="N291" s="180"/>
      <c r="O291" s="180"/>
      <c r="P291" s="180"/>
      <c r="Q291" s="180"/>
      <c r="R291" s="180"/>
      <c r="S291" s="180"/>
      <c r="T291" s="181"/>
      <c r="AT291" s="175" t="s">
        <v>142</v>
      </c>
      <c r="AU291" s="175" t="s">
        <v>86</v>
      </c>
      <c r="AV291" s="14" t="s">
        <v>136</v>
      </c>
      <c r="AW291" s="14" t="s">
        <v>33</v>
      </c>
      <c r="AX291" s="14" t="s">
        <v>84</v>
      </c>
      <c r="AY291" s="175" t="s">
        <v>129</v>
      </c>
    </row>
    <row r="292" spans="1:65" s="2" customFormat="1" ht="16.5" customHeight="1">
      <c r="A292" s="33"/>
      <c r="B292" s="145"/>
      <c r="C292" s="197" t="s">
        <v>290</v>
      </c>
      <c r="D292" s="197" t="s">
        <v>258</v>
      </c>
      <c r="E292" s="198" t="s">
        <v>291</v>
      </c>
      <c r="F292" s="199" t="s">
        <v>292</v>
      </c>
      <c r="G292" s="200" t="s">
        <v>293</v>
      </c>
      <c r="H292" s="201">
        <v>4.2779999999999996</v>
      </c>
      <c r="I292" s="202"/>
      <c r="J292" s="203">
        <f>ROUND(I292*H292,2)</f>
        <v>0</v>
      </c>
      <c r="K292" s="199" t="s">
        <v>135</v>
      </c>
      <c r="L292" s="204"/>
      <c r="M292" s="205" t="s">
        <v>1</v>
      </c>
      <c r="N292" s="206" t="s">
        <v>41</v>
      </c>
      <c r="O292" s="59"/>
      <c r="P292" s="155">
        <f>O292*H292</f>
        <v>0</v>
      </c>
      <c r="Q292" s="155">
        <v>1E-3</v>
      </c>
      <c r="R292" s="155">
        <f>Q292*H292</f>
        <v>4.2779999999999997E-3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187</v>
      </c>
      <c r="AT292" s="157" t="s">
        <v>258</v>
      </c>
      <c r="AU292" s="157" t="s">
        <v>86</v>
      </c>
      <c r="AY292" s="18" t="s">
        <v>129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84</v>
      </c>
      <c r="BK292" s="158">
        <f>ROUND(I292*H292,2)</f>
        <v>0</v>
      </c>
      <c r="BL292" s="18" t="s">
        <v>136</v>
      </c>
      <c r="BM292" s="157" t="s">
        <v>294</v>
      </c>
    </row>
    <row r="293" spans="1:65" s="2" customFormat="1">
      <c r="A293" s="33"/>
      <c r="B293" s="34"/>
      <c r="C293" s="33"/>
      <c r="D293" s="159" t="s">
        <v>138</v>
      </c>
      <c r="E293" s="33"/>
      <c r="F293" s="160" t="s">
        <v>292</v>
      </c>
      <c r="G293" s="33"/>
      <c r="H293" s="33"/>
      <c r="I293" s="161"/>
      <c r="J293" s="33"/>
      <c r="K293" s="33"/>
      <c r="L293" s="34"/>
      <c r="M293" s="162"/>
      <c r="N293" s="163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138</v>
      </c>
      <c r="AU293" s="18" t="s">
        <v>86</v>
      </c>
    </row>
    <row r="294" spans="1:65" s="13" customFormat="1">
      <c r="B294" s="166"/>
      <c r="D294" s="159" t="s">
        <v>142</v>
      </c>
      <c r="F294" s="168" t="s">
        <v>295</v>
      </c>
      <c r="H294" s="169">
        <v>4.2779999999999996</v>
      </c>
      <c r="I294" s="170"/>
      <c r="L294" s="166"/>
      <c r="M294" s="171"/>
      <c r="N294" s="172"/>
      <c r="O294" s="172"/>
      <c r="P294" s="172"/>
      <c r="Q294" s="172"/>
      <c r="R294" s="172"/>
      <c r="S294" s="172"/>
      <c r="T294" s="173"/>
      <c r="AT294" s="167" t="s">
        <v>142</v>
      </c>
      <c r="AU294" s="167" t="s">
        <v>86</v>
      </c>
      <c r="AV294" s="13" t="s">
        <v>86</v>
      </c>
      <c r="AW294" s="13" t="s">
        <v>3</v>
      </c>
      <c r="AX294" s="13" t="s">
        <v>84</v>
      </c>
      <c r="AY294" s="167" t="s">
        <v>129</v>
      </c>
    </row>
    <row r="295" spans="1:65" s="2" customFormat="1" ht="16.5" customHeight="1">
      <c r="A295" s="33"/>
      <c r="B295" s="145"/>
      <c r="C295" s="146" t="s">
        <v>296</v>
      </c>
      <c r="D295" s="146" t="s">
        <v>131</v>
      </c>
      <c r="E295" s="147" t="s">
        <v>297</v>
      </c>
      <c r="F295" s="148" t="s">
        <v>298</v>
      </c>
      <c r="G295" s="149" t="s">
        <v>134</v>
      </c>
      <c r="H295" s="150">
        <v>1793.8</v>
      </c>
      <c r="I295" s="151"/>
      <c r="J295" s="152">
        <f>ROUND(I295*H295,2)</f>
        <v>0</v>
      </c>
      <c r="K295" s="148" t="s">
        <v>135</v>
      </c>
      <c r="L295" s="34"/>
      <c r="M295" s="153" t="s">
        <v>1</v>
      </c>
      <c r="N295" s="154" t="s">
        <v>41</v>
      </c>
      <c r="O295" s="59"/>
      <c r="P295" s="155">
        <f>O295*H295</f>
        <v>0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7" t="s">
        <v>136</v>
      </c>
      <c r="AT295" s="157" t="s">
        <v>131</v>
      </c>
      <c r="AU295" s="157" t="s">
        <v>86</v>
      </c>
      <c r="AY295" s="18" t="s">
        <v>129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8" t="s">
        <v>84</v>
      </c>
      <c r="BK295" s="158">
        <f>ROUND(I295*H295,2)</f>
        <v>0</v>
      </c>
      <c r="BL295" s="18" t="s">
        <v>136</v>
      </c>
      <c r="BM295" s="157" t="s">
        <v>299</v>
      </c>
    </row>
    <row r="296" spans="1:65" s="2" customFormat="1">
      <c r="A296" s="33"/>
      <c r="B296" s="34"/>
      <c r="C296" s="33"/>
      <c r="D296" s="159" t="s">
        <v>138</v>
      </c>
      <c r="E296" s="33"/>
      <c r="F296" s="160" t="s">
        <v>300</v>
      </c>
      <c r="G296" s="33"/>
      <c r="H296" s="33"/>
      <c r="I296" s="161"/>
      <c r="J296" s="33"/>
      <c r="K296" s="33"/>
      <c r="L296" s="34"/>
      <c r="M296" s="162"/>
      <c r="N296" s="163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138</v>
      </c>
      <c r="AU296" s="18" t="s">
        <v>86</v>
      </c>
    </row>
    <row r="297" spans="1:65" s="2" customFormat="1">
      <c r="A297" s="33"/>
      <c r="B297" s="34"/>
      <c r="C297" s="33"/>
      <c r="D297" s="164" t="s">
        <v>140</v>
      </c>
      <c r="E297" s="33"/>
      <c r="F297" s="165" t="s">
        <v>301</v>
      </c>
      <c r="G297" s="33"/>
      <c r="H297" s="33"/>
      <c r="I297" s="161"/>
      <c r="J297" s="33"/>
      <c r="K297" s="33"/>
      <c r="L297" s="34"/>
      <c r="M297" s="162"/>
      <c r="N297" s="163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140</v>
      </c>
      <c r="AU297" s="18" t="s">
        <v>86</v>
      </c>
    </row>
    <row r="298" spans="1:65" s="13" customFormat="1">
      <c r="B298" s="166"/>
      <c r="D298" s="159" t="s">
        <v>142</v>
      </c>
      <c r="E298" s="167" t="s">
        <v>1</v>
      </c>
      <c r="F298" s="168" t="s">
        <v>302</v>
      </c>
      <c r="H298" s="169">
        <v>1793.8</v>
      </c>
      <c r="I298" s="170"/>
      <c r="L298" s="166"/>
      <c r="M298" s="171"/>
      <c r="N298" s="172"/>
      <c r="O298" s="172"/>
      <c r="P298" s="172"/>
      <c r="Q298" s="172"/>
      <c r="R298" s="172"/>
      <c r="S298" s="172"/>
      <c r="T298" s="173"/>
      <c r="AT298" s="167" t="s">
        <v>142</v>
      </c>
      <c r="AU298" s="167" t="s">
        <v>86</v>
      </c>
      <c r="AV298" s="13" t="s">
        <v>86</v>
      </c>
      <c r="AW298" s="13" t="s">
        <v>33</v>
      </c>
      <c r="AX298" s="13" t="s">
        <v>76</v>
      </c>
      <c r="AY298" s="167" t="s">
        <v>129</v>
      </c>
    </row>
    <row r="299" spans="1:65" s="14" customFormat="1">
      <c r="B299" s="174"/>
      <c r="D299" s="159" t="s">
        <v>142</v>
      </c>
      <c r="E299" s="175" t="s">
        <v>1</v>
      </c>
      <c r="F299" s="176" t="s">
        <v>144</v>
      </c>
      <c r="H299" s="177">
        <v>1793.8</v>
      </c>
      <c r="I299" s="178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5" t="s">
        <v>142</v>
      </c>
      <c r="AU299" s="175" t="s">
        <v>86</v>
      </c>
      <c r="AV299" s="14" t="s">
        <v>136</v>
      </c>
      <c r="AW299" s="14" t="s">
        <v>33</v>
      </c>
      <c r="AX299" s="14" t="s">
        <v>84</v>
      </c>
      <c r="AY299" s="175" t="s">
        <v>129</v>
      </c>
    </row>
    <row r="300" spans="1:65" s="2" customFormat="1" ht="16.5" customHeight="1">
      <c r="A300" s="33"/>
      <c r="B300" s="145"/>
      <c r="C300" s="146" t="s">
        <v>303</v>
      </c>
      <c r="D300" s="146" t="s">
        <v>131</v>
      </c>
      <c r="E300" s="147" t="s">
        <v>304</v>
      </c>
      <c r="F300" s="148" t="s">
        <v>305</v>
      </c>
      <c r="G300" s="149" t="s">
        <v>134</v>
      </c>
      <c r="H300" s="150">
        <v>163.1</v>
      </c>
      <c r="I300" s="151"/>
      <c r="J300" s="152">
        <f>ROUND(I300*H300,2)</f>
        <v>0</v>
      </c>
      <c r="K300" s="148" t="s">
        <v>135</v>
      </c>
      <c r="L300" s="34"/>
      <c r="M300" s="153" t="s">
        <v>1</v>
      </c>
      <c r="N300" s="154" t="s">
        <v>41</v>
      </c>
      <c r="O300" s="59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136</v>
      </c>
      <c r="AT300" s="157" t="s">
        <v>131</v>
      </c>
      <c r="AU300" s="157" t="s">
        <v>86</v>
      </c>
      <c r="AY300" s="18" t="s">
        <v>129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84</v>
      </c>
      <c r="BK300" s="158">
        <f>ROUND(I300*H300,2)</f>
        <v>0</v>
      </c>
      <c r="BL300" s="18" t="s">
        <v>136</v>
      </c>
      <c r="BM300" s="157" t="s">
        <v>306</v>
      </c>
    </row>
    <row r="301" spans="1:65" s="2" customFormat="1" ht="19.5">
      <c r="A301" s="33"/>
      <c r="B301" s="34"/>
      <c r="C301" s="33"/>
      <c r="D301" s="159" t="s">
        <v>138</v>
      </c>
      <c r="E301" s="33"/>
      <c r="F301" s="160" t="s">
        <v>307</v>
      </c>
      <c r="G301" s="33"/>
      <c r="H301" s="33"/>
      <c r="I301" s="161"/>
      <c r="J301" s="33"/>
      <c r="K301" s="33"/>
      <c r="L301" s="34"/>
      <c r="M301" s="162"/>
      <c r="N301" s="163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138</v>
      </c>
      <c r="AU301" s="18" t="s">
        <v>86</v>
      </c>
    </row>
    <row r="302" spans="1:65" s="2" customFormat="1">
      <c r="A302" s="33"/>
      <c r="B302" s="34"/>
      <c r="C302" s="33"/>
      <c r="D302" s="164" t="s">
        <v>140</v>
      </c>
      <c r="E302" s="33"/>
      <c r="F302" s="165" t="s">
        <v>308</v>
      </c>
      <c r="G302" s="33"/>
      <c r="H302" s="33"/>
      <c r="I302" s="161"/>
      <c r="J302" s="33"/>
      <c r="K302" s="33"/>
      <c r="L302" s="34"/>
      <c r="M302" s="162"/>
      <c r="N302" s="163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140</v>
      </c>
      <c r="AU302" s="18" t="s">
        <v>86</v>
      </c>
    </row>
    <row r="303" spans="1:65" s="13" customFormat="1">
      <c r="B303" s="166"/>
      <c r="D303" s="159" t="s">
        <v>142</v>
      </c>
      <c r="E303" s="167" t="s">
        <v>1</v>
      </c>
      <c r="F303" s="168" t="s">
        <v>236</v>
      </c>
      <c r="H303" s="169">
        <v>163.1</v>
      </c>
      <c r="I303" s="170"/>
      <c r="L303" s="166"/>
      <c r="M303" s="171"/>
      <c r="N303" s="172"/>
      <c r="O303" s="172"/>
      <c r="P303" s="172"/>
      <c r="Q303" s="172"/>
      <c r="R303" s="172"/>
      <c r="S303" s="172"/>
      <c r="T303" s="173"/>
      <c r="AT303" s="167" t="s">
        <v>142</v>
      </c>
      <c r="AU303" s="167" t="s">
        <v>86</v>
      </c>
      <c r="AV303" s="13" t="s">
        <v>86</v>
      </c>
      <c r="AW303" s="13" t="s">
        <v>33</v>
      </c>
      <c r="AX303" s="13" t="s">
        <v>76</v>
      </c>
      <c r="AY303" s="167" t="s">
        <v>129</v>
      </c>
    </row>
    <row r="304" spans="1:65" s="14" customFormat="1">
      <c r="B304" s="174"/>
      <c r="D304" s="159" t="s">
        <v>142</v>
      </c>
      <c r="E304" s="175" t="s">
        <v>1</v>
      </c>
      <c r="F304" s="176" t="s">
        <v>144</v>
      </c>
      <c r="H304" s="177">
        <v>163.1</v>
      </c>
      <c r="I304" s="178"/>
      <c r="L304" s="174"/>
      <c r="M304" s="179"/>
      <c r="N304" s="180"/>
      <c r="O304" s="180"/>
      <c r="P304" s="180"/>
      <c r="Q304" s="180"/>
      <c r="R304" s="180"/>
      <c r="S304" s="180"/>
      <c r="T304" s="181"/>
      <c r="AT304" s="175" t="s">
        <v>142</v>
      </c>
      <c r="AU304" s="175" t="s">
        <v>86</v>
      </c>
      <c r="AV304" s="14" t="s">
        <v>136</v>
      </c>
      <c r="AW304" s="14" t="s">
        <v>33</v>
      </c>
      <c r="AX304" s="14" t="s">
        <v>84</v>
      </c>
      <c r="AY304" s="175" t="s">
        <v>129</v>
      </c>
    </row>
    <row r="305" spans="1:65" s="12" customFormat="1" ht="22.9" customHeight="1">
      <c r="B305" s="132"/>
      <c r="D305" s="133" t="s">
        <v>75</v>
      </c>
      <c r="E305" s="143" t="s">
        <v>86</v>
      </c>
      <c r="F305" s="143" t="s">
        <v>309</v>
      </c>
      <c r="I305" s="135"/>
      <c r="J305" s="144">
        <f>BK305</f>
        <v>0</v>
      </c>
      <c r="L305" s="132"/>
      <c r="M305" s="137"/>
      <c r="N305" s="138"/>
      <c r="O305" s="138"/>
      <c r="P305" s="139">
        <f>SUM(P306:P320)</f>
        <v>0</v>
      </c>
      <c r="Q305" s="138"/>
      <c r="R305" s="139">
        <f>SUM(R306:R320)</f>
        <v>80.187658200000016</v>
      </c>
      <c r="S305" s="138"/>
      <c r="T305" s="140">
        <f>SUM(T306:T320)</f>
        <v>0</v>
      </c>
      <c r="AR305" s="133" t="s">
        <v>84</v>
      </c>
      <c r="AT305" s="141" t="s">
        <v>75</v>
      </c>
      <c r="AU305" s="141" t="s">
        <v>84</v>
      </c>
      <c r="AY305" s="133" t="s">
        <v>129</v>
      </c>
      <c r="BK305" s="142">
        <f>SUM(BK306:BK320)</f>
        <v>0</v>
      </c>
    </row>
    <row r="306" spans="1:65" s="2" customFormat="1" ht="24.2" customHeight="1">
      <c r="A306" s="33"/>
      <c r="B306" s="145"/>
      <c r="C306" s="146" t="s">
        <v>310</v>
      </c>
      <c r="D306" s="146" t="s">
        <v>131</v>
      </c>
      <c r="E306" s="147" t="s">
        <v>311</v>
      </c>
      <c r="F306" s="148" t="s">
        <v>312</v>
      </c>
      <c r="G306" s="149" t="s">
        <v>161</v>
      </c>
      <c r="H306" s="150">
        <v>390</v>
      </c>
      <c r="I306" s="151"/>
      <c r="J306" s="152">
        <f>ROUND(I306*H306,2)</f>
        <v>0</v>
      </c>
      <c r="K306" s="148" t="s">
        <v>135</v>
      </c>
      <c r="L306" s="34"/>
      <c r="M306" s="153" t="s">
        <v>1</v>
      </c>
      <c r="N306" s="154" t="s">
        <v>41</v>
      </c>
      <c r="O306" s="59"/>
      <c r="P306" s="155">
        <f>O306*H306</f>
        <v>0</v>
      </c>
      <c r="Q306" s="155">
        <v>0.20469000000000001</v>
      </c>
      <c r="R306" s="155">
        <f>Q306*H306</f>
        <v>79.829100000000011</v>
      </c>
      <c r="S306" s="155">
        <v>0</v>
      </c>
      <c r="T306" s="156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7" t="s">
        <v>136</v>
      </c>
      <c r="AT306" s="157" t="s">
        <v>131</v>
      </c>
      <c r="AU306" s="157" t="s">
        <v>86</v>
      </c>
      <c r="AY306" s="18" t="s">
        <v>129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84</v>
      </c>
      <c r="BK306" s="158">
        <f>ROUND(I306*H306,2)</f>
        <v>0</v>
      </c>
      <c r="BL306" s="18" t="s">
        <v>136</v>
      </c>
      <c r="BM306" s="157" t="s">
        <v>313</v>
      </c>
    </row>
    <row r="307" spans="1:65" s="2" customFormat="1" ht="19.5">
      <c r="A307" s="33"/>
      <c r="B307" s="34"/>
      <c r="C307" s="33"/>
      <c r="D307" s="159" t="s">
        <v>138</v>
      </c>
      <c r="E307" s="33"/>
      <c r="F307" s="160" t="s">
        <v>314</v>
      </c>
      <c r="G307" s="33"/>
      <c r="H307" s="33"/>
      <c r="I307" s="161"/>
      <c r="J307" s="33"/>
      <c r="K307" s="33"/>
      <c r="L307" s="34"/>
      <c r="M307" s="162"/>
      <c r="N307" s="163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138</v>
      </c>
      <c r="AU307" s="18" t="s">
        <v>86</v>
      </c>
    </row>
    <row r="308" spans="1:65" s="2" customFormat="1">
      <c r="A308" s="33"/>
      <c r="B308" s="34"/>
      <c r="C308" s="33"/>
      <c r="D308" s="164" t="s">
        <v>140</v>
      </c>
      <c r="E308" s="33"/>
      <c r="F308" s="165" t="s">
        <v>315</v>
      </c>
      <c r="G308" s="33"/>
      <c r="H308" s="33"/>
      <c r="I308" s="161"/>
      <c r="J308" s="33"/>
      <c r="K308" s="33"/>
      <c r="L308" s="34"/>
      <c r="M308" s="162"/>
      <c r="N308" s="163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140</v>
      </c>
      <c r="AU308" s="18" t="s">
        <v>86</v>
      </c>
    </row>
    <row r="309" spans="1:65" s="13" customFormat="1">
      <c r="B309" s="166"/>
      <c r="D309" s="159" t="s">
        <v>142</v>
      </c>
      <c r="E309" s="167" t="s">
        <v>1</v>
      </c>
      <c r="F309" s="168" t="s">
        <v>316</v>
      </c>
      <c r="H309" s="169">
        <v>390</v>
      </c>
      <c r="I309" s="170"/>
      <c r="L309" s="166"/>
      <c r="M309" s="171"/>
      <c r="N309" s="172"/>
      <c r="O309" s="172"/>
      <c r="P309" s="172"/>
      <c r="Q309" s="172"/>
      <c r="R309" s="172"/>
      <c r="S309" s="172"/>
      <c r="T309" s="173"/>
      <c r="AT309" s="167" t="s">
        <v>142</v>
      </c>
      <c r="AU309" s="167" t="s">
        <v>86</v>
      </c>
      <c r="AV309" s="13" t="s">
        <v>86</v>
      </c>
      <c r="AW309" s="13" t="s">
        <v>33</v>
      </c>
      <c r="AX309" s="13" t="s">
        <v>76</v>
      </c>
      <c r="AY309" s="167" t="s">
        <v>129</v>
      </c>
    </row>
    <row r="310" spans="1:65" s="14" customFormat="1">
      <c r="B310" s="174"/>
      <c r="D310" s="159" t="s">
        <v>142</v>
      </c>
      <c r="E310" s="175" t="s">
        <v>1</v>
      </c>
      <c r="F310" s="176" t="s">
        <v>144</v>
      </c>
      <c r="H310" s="177">
        <v>390</v>
      </c>
      <c r="I310" s="178"/>
      <c r="L310" s="174"/>
      <c r="M310" s="179"/>
      <c r="N310" s="180"/>
      <c r="O310" s="180"/>
      <c r="P310" s="180"/>
      <c r="Q310" s="180"/>
      <c r="R310" s="180"/>
      <c r="S310" s="180"/>
      <c r="T310" s="181"/>
      <c r="AT310" s="175" t="s">
        <v>142</v>
      </c>
      <c r="AU310" s="175" t="s">
        <v>86</v>
      </c>
      <c r="AV310" s="14" t="s">
        <v>136</v>
      </c>
      <c r="AW310" s="14" t="s">
        <v>33</v>
      </c>
      <c r="AX310" s="14" t="s">
        <v>84</v>
      </c>
      <c r="AY310" s="175" t="s">
        <v>129</v>
      </c>
    </row>
    <row r="311" spans="1:65" s="2" customFormat="1" ht="16.5" customHeight="1">
      <c r="A311" s="33"/>
      <c r="B311" s="145"/>
      <c r="C311" s="146" t="s">
        <v>317</v>
      </c>
      <c r="D311" s="146" t="s">
        <v>131</v>
      </c>
      <c r="E311" s="147" t="s">
        <v>318</v>
      </c>
      <c r="F311" s="148" t="s">
        <v>319</v>
      </c>
      <c r="G311" s="149" t="s">
        <v>134</v>
      </c>
      <c r="H311" s="150">
        <v>1801.8</v>
      </c>
      <c r="I311" s="151"/>
      <c r="J311" s="152">
        <f>ROUND(I311*H311,2)</f>
        <v>0</v>
      </c>
      <c r="K311" s="148" t="s">
        <v>135</v>
      </c>
      <c r="L311" s="34"/>
      <c r="M311" s="153" t="s">
        <v>1</v>
      </c>
      <c r="N311" s="154" t="s">
        <v>41</v>
      </c>
      <c r="O311" s="59"/>
      <c r="P311" s="155">
        <f>O311*H311</f>
        <v>0</v>
      </c>
      <c r="Q311" s="155">
        <v>1E-4</v>
      </c>
      <c r="R311" s="155">
        <f>Q311*H311</f>
        <v>0.18018000000000001</v>
      </c>
      <c r="S311" s="155">
        <v>0</v>
      </c>
      <c r="T311" s="156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57" t="s">
        <v>136</v>
      </c>
      <c r="AT311" s="157" t="s">
        <v>131</v>
      </c>
      <c r="AU311" s="157" t="s">
        <v>86</v>
      </c>
      <c r="AY311" s="18" t="s">
        <v>129</v>
      </c>
      <c r="BE311" s="158">
        <f>IF(N311="základní",J311,0)</f>
        <v>0</v>
      </c>
      <c r="BF311" s="158">
        <f>IF(N311="snížená",J311,0)</f>
        <v>0</v>
      </c>
      <c r="BG311" s="158">
        <f>IF(N311="zákl. přenesená",J311,0)</f>
        <v>0</v>
      </c>
      <c r="BH311" s="158">
        <f>IF(N311="sníž. přenesená",J311,0)</f>
        <v>0</v>
      </c>
      <c r="BI311" s="158">
        <f>IF(N311="nulová",J311,0)</f>
        <v>0</v>
      </c>
      <c r="BJ311" s="18" t="s">
        <v>84</v>
      </c>
      <c r="BK311" s="158">
        <f>ROUND(I311*H311,2)</f>
        <v>0</v>
      </c>
      <c r="BL311" s="18" t="s">
        <v>136</v>
      </c>
      <c r="BM311" s="157" t="s">
        <v>320</v>
      </c>
    </row>
    <row r="312" spans="1:65" s="2" customFormat="1" ht="19.5">
      <c r="A312" s="33"/>
      <c r="B312" s="34"/>
      <c r="C312" s="33"/>
      <c r="D312" s="159" t="s">
        <v>138</v>
      </c>
      <c r="E312" s="33"/>
      <c r="F312" s="160" t="s">
        <v>321</v>
      </c>
      <c r="G312" s="33"/>
      <c r="H312" s="33"/>
      <c r="I312" s="161"/>
      <c r="J312" s="33"/>
      <c r="K312" s="33"/>
      <c r="L312" s="34"/>
      <c r="M312" s="162"/>
      <c r="N312" s="163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138</v>
      </c>
      <c r="AU312" s="18" t="s">
        <v>86</v>
      </c>
    </row>
    <row r="313" spans="1:65" s="2" customFormat="1">
      <c r="A313" s="33"/>
      <c r="B313" s="34"/>
      <c r="C313" s="33"/>
      <c r="D313" s="164" t="s">
        <v>140</v>
      </c>
      <c r="E313" s="33"/>
      <c r="F313" s="165" t="s">
        <v>322</v>
      </c>
      <c r="G313" s="33"/>
      <c r="H313" s="33"/>
      <c r="I313" s="161"/>
      <c r="J313" s="33"/>
      <c r="K313" s="33"/>
      <c r="L313" s="34"/>
      <c r="M313" s="162"/>
      <c r="N313" s="163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140</v>
      </c>
      <c r="AU313" s="18" t="s">
        <v>86</v>
      </c>
    </row>
    <row r="314" spans="1:65" s="13" customFormat="1">
      <c r="B314" s="166"/>
      <c r="D314" s="159" t="s">
        <v>142</v>
      </c>
      <c r="E314" s="167" t="s">
        <v>1</v>
      </c>
      <c r="F314" s="168" t="s">
        <v>323</v>
      </c>
      <c r="H314" s="169">
        <v>1801.8</v>
      </c>
      <c r="I314" s="170"/>
      <c r="L314" s="166"/>
      <c r="M314" s="171"/>
      <c r="N314" s="172"/>
      <c r="O314" s="172"/>
      <c r="P314" s="172"/>
      <c r="Q314" s="172"/>
      <c r="R314" s="172"/>
      <c r="S314" s="172"/>
      <c r="T314" s="173"/>
      <c r="AT314" s="167" t="s">
        <v>142</v>
      </c>
      <c r="AU314" s="167" t="s">
        <v>86</v>
      </c>
      <c r="AV314" s="13" t="s">
        <v>86</v>
      </c>
      <c r="AW314" s="13" t="s">
        <v>33</v>
      </c>
      <c r="AX314" s="13" t="s">
        <v>76</v>
      </c>
      <c r="AY314" s="167" t="s">
        <v>129</v>
      </c>
    </row>
    <row r="315" spans="1:65" s="14" customFormat="1">
      <c r="B315" s="174"/>
      <c r="D315" s="159" t="s">
        <v>142</v>
      </c>
      <c r="E315" s="175" t="s">
        <v>1</v>
      </c>
      <c r="F315" s="176" t="s">
        <v>144</v>
      </c>
      <c r="H315" s="177">
        <v>1801.8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142</v>
      </c>
      <c r="AU315" s="175" t="s">
        <v>86</v>
      </c>
      <c r="AV315" s="14" t="s">
        <v>136</v>
      </c>
      <c r="AW315" s="14" t="s">
        <v>33</v>
      </c>
      <c r="AX315" s="14" t="s">
        <v>84</v>
      </c>
      <c r="AY315" s="175" t="s">
        <v>129</v>
      </c>
    </row>
    <row r="316" spans="1:65" s="2" customFormat="1" ht="16.5" customHeight="1">
      <c r="A316" s="33"/>
      <c r="B316" s="145"/>
      <c r="C316" s="197" t="s">
        <v>324</v>
      </c>
      <c r="D316" s="197" t="s">
        <v>258</v>
      </c>
      <c r="E316" s="198" t="s">
        <v>325</v>
      </c>
      <c r="F316" s="199" t="s">
        <v>326</v>
      </c>
      <c r="G316" s="200" t="s">
        <v>134</v>
      </c>
      <c r="H316" s="201">
        <v>1981.98</v>
      </c>
      <c r="I316" s="202"/>
      <c r="J316" s="203">
        <f>ROUND(I316*H316,2)</f>
        <v>0</v>
      </c>
      <c r="K316" s="199" t="s">
        <v>135</v>
      </c>
      <c r="L316" s="204"/>
      <c r="M316" s="205" t="s">
        <v>1</v>
      </c>
      <c r="N316" s="206" t="s">
        <v>41</v>
      </c>
      <c r="O316" s="59"/>
      <c r="P316" s="155">
        <f>O316*H316</f>
        <v>0</v>
      </c>
      <c r="Q316" s="155">
        <v>9.0000000000000006E-5</v>
      </c>
      <c r="R316" s="155">
        <f>Q316*H316</f>
        <v>0.17837820000000001</v>
      </c>
      <c r="S316" s="155">
        <v>0</v>
      </c>
      <c r="T316" s="15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7" t="s">
        <v>187</v>
      </c>
      <c r="AT316" s="157" t="s">
        <v>258</v>
      </c>
      <c r="AU316" s="157" t="s">
        <v>86</v>
      </c>
      <c r="AY316" s="18" t="s">
        <v>129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84</v>
      </c>
      <c r="BK316" s="158">
        <f>ROUND(I316*H316,2)</f>
        <v>0</v>
      </c>
      <c r="BL316" s="18" t="s">
        <v>136</v>
      </c>
      <c r="BM316" s="157" t="s">
        <v>327</v>
      </c>
    </row>
    <row r="317" spans="1:65" s="2" customFormat="1">
      <c r="A317" s="33"/>
      <c r="B317" s="34"/>
      <c r="C317" s="33"/>
      <c r="D317" s="159" t="s">
        <v>138</v>
      </c>
      <c r="E317" s="33"/>
      <c r="F317" s="160" t="s">
        <v>326</v>
      </c>
      <c r="G317" s="33"/>
      <c r="H317" s="33"/>
      <c r="I317" s="161"/>
      <c r="J317" s="33"/>
      <c r="K317" s="33"/>
      <c r="L317" s="34"/>
      <c r="M317" s="162"/>
      <c r="N317" s="163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138</v>
      </c>
      <c r="AU317" s="18" t="s">
        <v>86</v>
      </c>
    </row>
    <row r="318" spans="1:65" s="13" customFormat="1">
      <c r="B318" s="166"/>
      <c r="D318" s="159" t="s">
        <v>142</v>
      </c>
      <c r="E318" s="167" t="s">
        <v>1</v>
      </c>
      <c r="F318" s="168" t="s">
        <v>323</v>
      </c>
      <c r="H318" s="169">
        <v>1801.8</v>
      </c>
      <c r="I318" s="170"/>
      <c r="L318" s="166"/>
      <c r="M318" s="171"/>
      <c r="N318" s="172"/>
      <c r="O318" s="172"/>
      <c r="P318" s="172"/>
      <c r="Q318" s="172"/>
      <c r="R318" s="172"/>
      <c r="S318" s="172"/>
      <c r="T318" s="173"/>
      <c r="AT318" s="167" t="s">
        <v>142</v>
      </c>
      <c r="AU318" s="167" t="s">
        <v>86</v>
      </c>
      <c r="AV318" s="13" t="s">
        <v>86</v>
      </c>
      <c r="AW318" s="13" t="s">
        <v>33</v>
      </c>
      <c r="AX318" s="13" t="s">
        <v>76</v>
      </c>
      <c r="AY318" s="167" t="s">
        <v>129</v>
      </c>
    </row>
    <row r="319" spans="1:65" s="14" customFormat="1">
      <c r="B319" s="174"/>
      <c r="D319" s="159" t="s">
        <v>142</v>
      </c>
      <c r="E319" s="175" t="s">
        <v>1</v>
      </c>
      <c r="F319" s="176" t="s">
        <v>144</v>
      </c>
      <c r="H319" s="177">
        <v>1801.8</v>
      </c>
      <c r="I319" s="178"/>
      <c r="L319" s="174"/>
      <c r="M319" s="179"/>
      <c r="N319" s="180"/>
      <c r="O319" s="180"/>
      <c r="P319" s="180"/>
      <c r="Q319" s="180"/>
      <c r="R319" s="180"/>
      <c r="S319" s="180"/>
      <c r="T319" s="181"/>
      <c r="AT319" s="175" t="s">
        <v>142</v>
      </c>
      <c r="AU319" s="175" t="s">
        <v>86</v>
      </c>
      <c r="AV319" s="14" t="s">
        <v>136</v>
      </c>
      <c r="AW319" s="14" t="s">
        <v>33</v>
      </c>
      <c r="AX319" s="14" t="s">
        <v>84</v>
      </c>
      <c r="AY319" s="175" t="s">
        <v>129</v>
      </c>
    </row>
    <row r="320" spans="1:65" s="13" customFormat="1">
      <c r="B320" s="166"/>
      <c r="D320" s="159" t="s">
        <v>142</v>
      </c>
      <c r="F320" s="168" t="s">
        <v>328</v>
      </c>
      <c r="H320" s="169">
        <v>1981.98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142</v>
      </c>
      <c r="AU320" s="167" t="s">
        <v>86</v>
      </c>
      <c r="AV320" s="13" t="s">
        <v>86</v>
      </c>
      <c r="AW320" s="13" t="s">
        <v>3</v>
      </c>
      <c r="AX320" s="13" t="s">
        <v>84</v>
      </c>
      <c r="AY320" s="167" t="s">
        <v>129</v>
      </c>
    </row>
    <row r="321" spans="1:65" s="12" customFormat="1" ht="22.9" customHeight="1">
      <c r="B321" s="132"/>
      <c r="D321" s="133" t="s">
        <v>75</v>
      </c>
      <c r="E321" s="143" t="s">
        <v>136</v>
      </c>
      <c r="F321" s="143" t="s">
        <v>329</v>
      </c>
      <c r="I321" s="135"/>
      <c r="J321" s="144">
        <f>BK321</f>
        <v>0</v>
      </c>
      <c r="L321" s="132"/>
      <c r="M321" s="137"/>
      <c r="N321" s="138"/>
      <c r="O321" s="138"/>
      <c r="P321" s="139">
        <f>SUM(P322:P368)</f>
        <v>0</v>
      </c>
      <c r="Q321" s="138"/>
      <c r="R321" s="139">
        <f>SUM(R322:R368)</f>
        <v>45.85931334</v>
      </c>
      <c r="S321" s="138"/>
      <c r="T321" s="140">
        <f>SUM(T322:T368)</f>
        <v>0</v>
      </c>
      <c r="AR321" s="133" t="s">
        <v>84</v>
      </c>
      <c r="AT321" s="141" t="s">
        <v>75</v>
      </c>
      <c r="AU321" s="141" t="s">
        <v>84</v>
      </c>
      <c r="AY321" s="133" t="s">
        <v>129</v>
      </c>
      <c r="BK321" s="142">
        <f>SUM(BK322:BK368)</f>
        <v>0</v>
      </c>
    </row>
    <row r="322" spans="1:65" s="2" customFormat="1" ht="16.5" customHeight="1">
      <c r="A322" s="33"/>
      <c r="B322" s="145"/>
      <c r="C322" s="146" t="s">
        <v>330</v>
      </c>
      <c r="D322" s="146" t="s">
        <v>131</v>
      </c>
      <c r="E322" s="147" t="s">
        <v>331</v>
      </c>
      <c r="F322" s="148" t="s">
        <v>332</v>
      </c>
      <c r="G322" s="149" t="s">
        <v>153</v>
      </c>
      <c r="H322" s="150">
        <v>1.2350000000000001</v>
      </c>
      <c r="I322" s="151"/>
      <c r="J322" s="152">
        <f>ROUND(I322*H322,2)</f>
        <v>0</v>
      </c>
      <c r="K322" s="148" t="s">
        <v>135</v>
      </c>
      <c r="L322" s="34"/>
      <c r="M322" s="153" t="s">
        <v>1</v>
      </c>
      <c r="N322" s="154" t="s">
        <v>41</v>
      </c>
      <c r="O322" s="59"/>
      <c r="P322" s="155">
        <f>O322*H322</f>
        <v>0</v>
      </c>
      <c r="Q322" s="155">
        <v>2.3010199999999998</v>
      </c>
      <c r="R322" s="155">
        <f>Q322*H322</f>
        <v>2.8417596999999999</v>
      </c>
      <c r="S322" s="155">
        <v>0</v>
      </c>
      <c r="T322" s="15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7" t="s">
        <v>136</v>
      </c>
      <c r="AT322" s="157" t="s">
        <v>131</v>
      </c>
      <c r="AU322" s="157" t="s">
        <v>86</v>
      </c>
      <c r="AY322" s="18" t="s">
        <v>129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84</v>
      </c>
      <c r="BK322" s="158">
        <f>ROUND(I322*H322,2)</f>
        <v>0</v>
      </c>
      <c r="BL322" s="18" t="s">
        <v>136</v>
      </c>
      <c r="BM322" s="157" t="s">
        <v>333</v>
      </c>
    </row>
    <row r="323" spans="1:65" s="2" customFormat="1">
      <c r="A323" s="33"/>
      <c r="B323" s="34"/>
      <c r="C323" s="33"/>
      <c r="D323" s="159" t="s">
        <v>138</v>
      </c>
      <c r="E323" s="33"/>
      <c r="F323" s="160" t="s">
        <v>334</v>
      </c>
      <c r="G323" s="33"/>
      <c r="H323" s="33"/>
      <c r="I323" s="161"/>
      <c r="J323" s="33"/>
      <c r="K323" s="33"/>
      <c r="L323" s="34"/>
      <c r="M323" s="162"/>
      <c r="N323" s="163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138</v>
      </c>
      <c r="AU323" s="18" t="s">
        <v>86</v>
      </c>
    </row>
    <row r="324" spans="1:65" s="2" customFormat="1">
      <c r="A324" s="33"/>
      <c r="B324" s="34"/>
      <c r="C324" s="33"/>
      <c r="D324" s="164" t="s">
        <v>140</v>
      </c>
      <c r="E324" s="33"/>
      <c r="F324" s="165" t="s">
        <v>335</v>
      </c>
      <c r="G324" s="33"/>
      <c r="H324" s="33"/>
      <c r="I324" s="161"/>
      <c r="J324" s="33"/>
      <c r="K324" s="33"/>
      <c r="L324" s="34"/>
      <c r="M324" s="162"/>
      <c r="N324" s="163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140</v>
      </c>
      <c r="AU324" s="18" t="s">
        <v>86</v>
      </c>
    </row>
    <row r="325" spans="1:65" s="15" customFormat="1">
      <c r="B325" s="182"/>
      <c r="D325" s="159" t="s">
        <v>142</v>
      </c>
      <c r="E325" s="183" t="s">
        <v>1</v>
      </c>
      <c r="F325" s="184" t="s">
        <v>336</v>
      </c>
      <c r="H325" s="183" t="s">
        <v>1</v>
      </c>
      <c r="I325" s="185"/>
      <c r="L325" s="182"/>
      <c r="M325" s="186"/>
      <c r="N325" s="187"/>
      <c r="O325" s="187"/>
      <c r="P325" s="187"/>
      <c r="Q325" s="187"/>
      <c r="R325" s="187"/>
      <c r="S325" s="187"/>
      <c r="T325" s="188"/>
      <c r="AT325" s="183" t="s">
        <v>142</v>
      </c>
      <c r="AU325" s="183" t="s">
        <v>86</v>
      </c>
      <c r="AV325" s="15" t="s">
        <v>84</v>
      </c>
      <c r="AW325" s="15" t="s">
        <v>33</v>
      </c>
      <c r="AX325" s="15" t="s">
        <v>76</v>
      </c>
      <c r="AY325" s="183" t="s">
        <v>129</v>
      </c>
    </row>
    <row r="326" spans="1:65" s="13" customFormat="1">
      <c r="B326" s="166"/>
      <c r="D326" s="159" t="s">
        <v>142</v>
      </c>
      <c r="E326" s="167" t="s">
        <v>1</v>
      </c>
      <c r="F326" s="168" t="s">
        <v>337</v>
      </c>
      <c r="H326" s="169">
        <v>1.2350000000000001</v>
      </c>
      <c r="I326" s="170"/>
      <c r="L326" s="166"/>
      <c r="M326" s="171"/>
      <c r="N326" s="172"/>
      <c r="O326" s="172"/>
      <c r="P326" s="172"/>
      <c r="Q326" s="172"/>
      <c r="R326" s="172"/>
      <c r="S326" s="172"/>
      <c r="T326" s="173"/>
      <c r="AT326" s="167" t="s">
        <v>142</v>
      </c>
      <c r="AU326" s="167" t="s">
        <v>86</v>
      </c>
      <c r="AV326" s="13" t="s">
        <v>86</v>
      </c>
      <c r="AW326" s="13" t="s">
        <v>33</v>
      </c>
      <c r="AX326" s="13" t="s">
        <v>76</v>
      </c>
      <c r="AY326" s="167" t="s">
        <v>129</v>
      </c>
    </row>
    <row r="327" spans="1:65" s="14" customFormat="1">
      <c r="B327" s="174"/>
      <c r="D327" s="159" t="s">
        <v>142</v>
      </c>
      <c r="E327" s="175" t="s">
        <v>1</v>
      </c>
      <c r="F327" s="176" t="s">
        <v>144</v>
      </c>
      <c r="H327" s="177">
        <v>1.2350000000000001</v>
      </c>
      <c r="I327" s="178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5" t="s">
        <v>142</v>
      </c>
      <c r="AU327" s="175" t="s">
        <v>86</v>
      </c>
      <c r="AV327" s="14" t="s">
        <v>136</v>
      </c>
      <c r="AW327" s="14" t="s">
        <v>33</v>
      </c>
      <c r="AX327" s="14" t="s">
        <v>84</v>
      </c>
      <c r="AY327" s="175" t="s">
        <v>129</v>
      </c>
    </row>
    <row r="328" spans="1:65" s="2" customFormat="1" ht="16.5" customHeight="1">
      <c r="A328" s="33"/>
      <c r="B328" s="145"/>
      <c r="C328" s="146" t="s">
        <v>253</v>
      </c>
      <c r="D328" s="146" t="s">
        <v>131</v>
      </c>
      <c r="E328" s="147" t="s">
        <v>338</v>
      </c>
      <c r="F328" s="148" t="s">
        <v>339</v>
      </c>
      <c r="G328" s="149" t="s">
        <v>153</v>
      </c>
      <c r="H328" s="150">
        <v>1.7150000000000001</v>
      </c>
      <c r="I328" s="151"/>
      <c r="J328" s="152">
        <f>ROUND(I328*H328,2)</f>
        <v>0</v>
      </c>
      <c r="K328" s="148" t="s">
        <v>135</v>
      </c>
      <c r="L328" s="34"/>
      <c r="M328" s="153" t="s">
        <v>1</v>
      </c>
      <c r="N328" s="154" t="s">
        <v>41</v>
      </c>
      <c r="O328" s="59"/>
      <c r="P328" s="155">
        <f>O328*H328</f>
        <v>0</v>
      </c>
      <c r="Q328" s="155">
        <v>2.3010199999999998</v>
      </c>
      <c r="R328" s="155">
        <f>Q328*H328</f>
        <v>3.9462492999999998</v>
      </c>
      <c r="S328" s="155">
        <v>0</v>
      </c>
      <c r="T328" s="156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57" t="s">
        <v>136</v>
      </c>
      <c r="AT328" s="157" t="s">
        <v>131</v>
      </c>
      <c r="AU328" s="157" t="s">
        <v>86</v>
      </c>
      <c r="AY328" s="18" t="s">
        <v>129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84</v>
      </c>
      <c r="BK328" s="158">
        <f>ROUND(I328*H328,2)</f>
        <v>0</v>
      </c>
      <c r="BL328" s="18" t="s">
        <v>136</v>
      </c>
      <c r="BM328" s="157" t="s">
        <v>340</v>
      </c>
    </row>
    <row r="329" spans="1:65" s="2" customFormat="1">
      <c r="A329" s="33"/>
      <c r="B329" s="34"/>
      <c r="C329" s="33"/>
      <c r="D329" s="159" t="s">
        <v>138</v>
      </c>
      <c r="E329" s="33"/>
      <c r="F329" s="160" t="s">
        <v>341</v>
      </c>
      <c r="G329" s="33"/>
      <c r="H329" s="33"/>
      <c r="I329" s="161"/>
      <c r="J329" s="33"/>
      <c r="K329" s="33"/>
      <c r="L329" s="34"/>
      <c r="M329" s="162"/>
      <c r="N329" s="163"/>
      <c r="O329" s="59"/>
      <c r="P329" s="59"/>
      <c r="Q329" s="59"/>
      <c r="R329" s="59"/>
      <c r="S329" s="59"/>
      <c r="T329" s="60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138</v>
      </c>
      <c r="AU329" s="18" t="s">
        <v>86</v>
      </c>
    </row>
    <row r="330" spans="1:65" s="2" customFormat="1">
      <c r="A330" s="33"/>
      <c r="B330" s="34"/>
      <c r="C330" s="33"/>
      <c r="D330" s="164" t="s">
        <v>140</v>
      </c>
      <c r="E330" s="33"/>
      <c r="F330" s="165" t="s">
        <v>342</v>
      </c>
      <c r="G330" s="33"/>
      <c r="H330" s="33"/>
      <c r="I330" s="161"/>
      <c r="J330" s="33"/>
      <c r="K330" s="33"/>
      <c r="L330" s="34"/>
      <c r="M330" s="162"/>
      <c r="N330" s="163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140</v>
      </c>
      <c r="AU330" s="18" t="s">
        <v>86</v>
      </c>
    </row>
    <row r="331" spans="1:65" s="15" customFormat="1">
      <c r="B331" s="182"/>
      <c r="D331" s="159" t="s">
        <v>142</v>
      </c>
      <c r="E331" s="183" t="s">
        <v>1</v>
      </c>
      <c r="F331" s="184" t="s">
        <v>343</v>
      </c>
      <c r="H331" s="183" t="s">
        <v>1</v>
      </c>
      <c r="I331" s="185"/>
      <c r="L331" s="182"/>
      <c r="M331" s="186"/>
      <c r="N331" s="187"/>
      <c r="O331" s="187"/>
      <c r="P331" s="187"/>
      <c r="Q331" s="187"/>
      <c r="R331" s="187"/>
      <c r="S331" s="187"/>
      <c r="T331" s="188"/>
      <c r="AT331" s="183" t="s">
        <v>142</v>
      </c>
      <c r="AU331" s="183" t="s">
        <v>86</v>
      </c>
      <c r="AV331" s="15" t="s">
        <v>84</v>
      </c>
      <c r="AW331" s="15" t="s">
        <v>33</v>
      </c>
      <c r="AX331" s="15" t="s">
        <v>76</v>
      </c>
      <c r="AY331" s="183" t="s">
        <v>129</v>
      </c>
    </row>
    <row r="332" spans="1:65" s="13" customFormat="1">
      <c r="B332" s="166"/>
      <c r="D332" s="159" t="s">
        <v>142</v>
      </c>
      <c r="E332" s="167" t="s">
        <v>1</v>
      </c>
      <c r="F332" s="168" t="s">
        <v>344</v>
      </c>
      <c r="H332" s="169">
        <v>1.7150000000000001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7" t="s">
        <v>142</v>
      </c>
      <c r="AU332" s="167" t="s">
        <v>86</v>
      </c>
      <c r="AV332" s="13" t="s">
        <v>86</v>
      </c>
      <c r="AW332" s="13" t="s">
        <v>33</v>
      </c>
      <c r="AX332" s="13" t="s">
        <v>76</v>
      </c>
      <c r="AY332" s="167" t="s">
        <v>129</v>
      </c>
    </row>
    <row r="333" spans="1:65" s="14" customFormat="1">
      <c r="B333" s="174"/>
      <c r="D333" s="159" t="s">
        <v>142</v>
      </c>
      <c r="E333" s="175" t="s">
        <v>1</v>
      </c>
      <c r="F333" s="176" t="s">
        <v>144</v>
      </c>
      <c r="H333" s="177">
        <v>1.7150000000000001</v>
      </c>
      <c r="I333" s="178"/>
      <c r="L333" s="174"/>
      <c r="M333" s="179"/>
      <c r="N333" s="180"/>
      <c r="O333" s="180"/>
      <c r="P333" s="180"/>
      <c r="Q333" s="180"/>
      <c r="R333" s="180"/>
      <c r="S333" s="180"/>
      <c r="T333" s="181"/>
      <c r="AT333" s="175" t="s">
        <v>142</v>
      </c>
      <c r="AU333" s="175" t="s">
        <v>86</v>
      </c>
      <c r="AV333" s="14" t="s">
        <v>136</v>
      </c>
      <c r="AW333" s="14" t="s">
        <v>33</v>
      </c>
      <c r="AX333" s="14" t="s">
        <v>84</v>
      </c>
      <c r="AY333" s="175" t="s">
        <v>129</v>
      </c>
    </row>
    <row r="334" spans="1:65" s="2" customFormat="1" ht="16.5" customHeight="1">
      <c r="A334" s="33"/>
      <c r="B334" s="145"/>
      <c r="C334" s="146" t="s">
        <v>345</v>
      </c>
      <c r="D334" s="146" t="s">
        <v>131</v>
      </c>
      <c r="E334" s="147" t="s">
        <v>346</v>
      </c>
      <c r="F334" s="148" t="s">
        <v>347</v>
      </c>
      <c r="G334" s="149" t="s">
        <v>153</v>
      </c>
      <c r="H334" s="150">
        <v>0.27</v>
      </c>
      <c r="I334" s="151"/>
      <c r="J334" s="152">
        <f>ROUND(I334*H334,2)</f>
        <v>0</v>
      </c>
      <c r="K334" s="148" t="s">
        <v>135</v>
      </c>
      <c r="L334" s="34"/>
      <c r="M334" s="153" t="s">
        <v>1</v>
      </c>
      <c r="N334" s="154" t="s">
        <v>41</v>
      </c>
      <c r="O334" s="59"/>
      <c r="P334" s="155">
        <f>O334*H334</f>
        <v>0</v>
      </c>
      <c r="Q334" s="155">
        <v>2.3010199999999998</v>
      </c>
      <c r="R334" s="155">
        <f>Q334*H334</f>
        <v>0.62127540000000003</v>
      </c>
      <c r="S334" s="155">
        <v>0</v>
      </c>
      <c r="T334" s="15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7" t="s">
        <v>136</v>
      </c>
      <c r="AT334" s="157" t="s">
        <v>131</v>
      </c>
      <c r="AU334" s="157" t="s">
        <v>86</v>
      </c>
      <c r="AY334" s="18" t="s">
        <v>129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84</v>
      </c>
      <c r="BK334" s="158">
        <f>ROUND(I334*H334,2)</f>
        <v>0</v>
      </c>
      <c r="BL334" s="18" t="s">
        <v>136</v>
      </c>
      <c r="BM334" s="157" t="s">
        <v>348</v>
      </c>
    </row>
    <row r="335" spans="1:65" s="2" customFormat="1">
      <c r="A335" s="33"/>
      <c r="B335" s="34"/>
      <c r="C335" s="33"/>
      <c r="D335" s="159" t="s">
        <v>138</v>
      </c>
      <c r="E335" s="33"/>
      <c r="F335" s="160" t="s">
        <v>349</v>
      </c>
      <c r="G335" s="33"/>
      <c r="H335" s="33"/>
      <c r="I335" s="161"/>
      <c r="J335" s="33"/>
      <c r="K335" s="33"/>
      <c r="L335" s="34"/>
      <c r="M335" s="162"/>
      <c r="N335" s="163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138</v>
      </c>
      <c r="AU335" s="18" t="s">
        <v>86</v>
      </c>
    </row>
    <row r="336" spans="1:65" s="2" customFormat="1">
      <c r="A336" s="33"/>
      <c r="B336" s="34"/>
      <c r="C336" s="33"/>
      <c r="D336" s="164" t="s">
        <v>140</v>
      </c>
      <c r="E336" s="33"/>
      <c r="F336" s="165" t="s">
        <v>350</v>
      </c>
      <c r="G336" s="33"/>
      <c r="H336" s="33"/>
      <c r="I336" s="161"/>
      <c r="J336" s="33"/>
      <c r="K336" s="33"/>
      <c r="L336" s="34"/>
      <c r="M336" s="162"/>
      <c r="N336" s="163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140</v>
      </c>
      <c r="AU336" s="18" t="s">
        <v>86</v>
      </c>
    </row>
    <row r="337" spans="1:65" s="15" customFormat="1">
      <c r="B337" s="182"/>
      <c r="D337" s="159" t="s">
        <v>142</v>
      </c>
      <c r="E337" s="183" t="s">
        <v>1</v>
      </c>
      <c r="F337" s="184" t="s">
        <v>351</v>
      </c>
      <c r="H337" s="183" t="s">
        <v>1</v>
      </c>
      <c r="I337" s="185"/>
      <c r="L337" s="182"/>
      <c r="M337" s="186"/>
      <c r="N337" s="187"/>
      <c r="O337" s="187"/>
      <c r="P337" s="187"/>
      <c r="Q337" s="187"/>
      <c r="R337" s="187"/>
      <c r="S337" s="187"/>
      <c r="T337" s="188"/>
      <c r="AT337" s="183" t="s">
        <v>142</v>
      </c>
      <c r="AU337" s="183" t="s">
        <v>86</v>
      </c>
      <c r="AV337" s="15" t="s">
        <v>84</v>
      </c>
      <c r="AW337" s="15" t="s">
        <v>33</v>
      </c>
      <c r="AX337" s="15" t="s">
        <v>76</v>
      </c>
      <c r="AY337" s="183" t="s">
        <v>129</v>
      </c>
    </row>
    <row r="338" spans="1:65" s="13" customFormat="1">
      <c r="B338" s="166"/>
      <c r="D338" s="159" t="s">
        <v>142</v>
      </c>
      <c r="E338" s="167" t="s">
        <v>1</v>
      </c>
      <c r="F338" s="168" t="s">
        <v>352</v>
      </c>
      <c r="H338" s="169">
        <v>0.27</v>
      </c>
      <c r="I338" s="170"/>
      <c r="L338" s="166"/>
      <c r="M338" s="171"/>
      <c r="N338" s="172"/>
      <c r="O338" s="172"/>
      <c r="P338" s="172"/>
      <c r="Q338" s="172"/>
      <c r="R338" s="172"/>
      <c r="S338" s="172"/>
      <c r="T338" s="173"/>
      <c r="AT338" s="167" t="s">
        <v>142</v>
      </c>
      <c r="AU338" s="167" t="s">
        <v>86</v>
      </c>
      <c r="AV338" s="13" t="s">
        <v>86</v>
      </c>
      <c r="AW338" s="13" t="s">
        <v>33</v>
      </c>
      <c r="AX338" s="13" t="s">
        <v>76</v>
      </c>
      <c r="AY338" s="167" t="s">
        <v>129</v>
      </c>
    </row>
    <row r="339" spans="1:65" s="14" customFormat="1">
      <c r="B339" s="174"/>
      <c r="D339" s="159" t="s">
        <v>142</v>
      </c>
      <c r="E339" s="175" t="s">
        <v>1</v>
      </c>
      <c r="F339" s="176" t="s">
        <v>144</v>
      </c>
      <c r="H339" s="177">
        <v>0.27</v>
      </c>
      <c r="I339" s="178"/>
      <c r="L339" s="174"/>
      <c r="M339" s="179"/>
      <c r="N339" s="180"/>
      <c r="O339" s="180"/>
      <c r="P339" s="180"/>
      <c r="Q339" s="180"/>
      <c r="R339" s="180"/>
      <c r="S339" s="180"/>
      <c r="T339" s="181"/>
      <c r="AT339" s="175" t="s">
        <v>142</v>
      </c>
      <c r="AU339" s="175" t="s">
        <v>86</v>
      </c>
      <c r="AV339" s="14" t="s">
        <v>136</v>
      </c>
      <c r="AW339" s="14" t="s">
        <v>33</v>
      </c>
      <c r="AX339" s="14" t="s">
        <v>84</v>
      </c>
      <c r="AY339" s="175" t="s">
        <v>129</v>
      </c>
    </row>
    <row r="340" spans="1:65" s="2" customFormat="1" ht="16.5" customHeight="1">
      <c r="A340" s="33"/>
      <c r="B340" s="145"/>
      <c r="C340" s="146" t="s">
        <v>353</v>
      </c>
      <c r="D340" s="146" t="s">
        <v>131</v>
      </c>
      <c r="E340" s="147" t="s">
        <v>354</v>
      </c>
      <c r="F340" s="148" t="s">
        <v>355</v>
      </c>
      <c r="G340" s="149" t="s">
        <v>153</v>
      </c>
      <c r="H340" s="150">
        <v>0.159</v>
      </c>
      <c r="I340" s="151"/>
      <c r="J340" s="152">
        <f>ROUND(I340*H340,2)</f>
        <v>0</v>
      </c>
      <c r="K340" s="148" t="s">
        <v>135</v>
      </c>
      <c r="L340" s="34"/>
      <c r="M340" s="153" t="s">
        <v>1</v>
      </c>
      <c r="N340" s="154" t="s">
        <v>41</v>
      </c>
      <c r="O340" s="59"/>
      <c r="P340" s="155">
        <f>O340*H340</f>
        <v>0</v>
      </c>
      <c r="Q340" s="155">
        <v>2.5018699999999998</v>
      </c>
      <c r="R340" s="155">
        <f>Q340*H340</f>
        <v>0.39779733</v>
      </c>
      <c r="S340" s="155">
        <v>0</v>
      </c>
      <c r="T340" s="156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57" t="s">
        <v>136</v>
      </c>
      <c r="AT340" s="157" t="s">
        <v>131</v>
      </c>
      <c r="AU340" s="157" t="s">
        <v>86</v>
      </c>
      <c r="AY340" s="18" t="s">
        <v>129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84</v>
      </c>
      <c r="BK340" s="158">
        <f>ROUND(I340*H340,2)</f>
        <v>0</v>
      </c>
      <c r="BL340" s="18" t="s">
        <v>136</v>
      </c>
      <c r="BM340" s="157" t="s">
        <v>356</v>
      </c>
    </row>
    <row r="341" spans="1:65" s="2" customFormat="1">
      <c r="A341" s="33"/>
      <c r="B341" s="34"/>
      <c r="C341" s="33"/>
      <c r="D341" s="159" t="s">
        <v>138</v>
      </c>
      <c r="E341" s="33"/>
      <c r="F341" s="160" t="s">
        <v>357</v>
      </c>
      <c r="G341" s="33"/>
      <c r="H341" s="33"/>
      <c r="I341" s="161"/>
      <c r="J341" s="33"/>
      <c r="K341" s="33"/>
      <c r="L341" s="34"/>
      <c r="M341" s="162"/>
      <c r="N341" s="163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138</v>
      </c>
      <c r="AU341" s="18" t="s">
        <v>86</v>
      </c>
    </row>
    <row r="342" spans="1:65" s="2" customFormat="1">
      <c r="A342" s="33"/>
      <c r="B342" s="34"/>
      <c r="C342" s="33"/>
      <c r="D342" s="164" t="s">
        <v>140</v>
      </c>
      <c r="E342" s="33"/>
      <c r="F342" s="165" t="s">
        <v>358</v>
      </c>
      <c r="G342" s="33"/>
      <c r="H342" s="33"/>
      <c r="I342" s="161"/>
      <c r="J342" s="33"/>
      <c r="K342" s="33"/>
      <c r="L342" s="34"/>
      <c r="M342" s="162"/>
      <c r="N342" s="163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140</v>
      </c>
      <c r="AU342" s="18" t="s">
        <v>86</v>
      </c>
    </row>
    <row r="343" spans="1:65" s="15" customFormat="1">
      <c r="B343" s="182"/>
      <c r="D343" s="159" t="s">
        <v>142</v>
      </c>
      <c r="E343" s="183" t="s">
        <v>1</v>
      </c>
      <c r="F343" s="184" t="s">
        <v>359</v>
      </c>
      <c r="H343" s="183" t="s">
        <v>1</v>
      </c>
      <c r="I343" s="185"/>
      <c r="L343" s="182"/>
      <c r="M343" s="186"/>
      <c r="N343" s="187"/>
      <c r="O343" s="187"/>
      <c r="P343" s="187"/>
      <c r="Q343" s="187"/>
      <c r="R343" s="187"/>
      <c r="S343" s="187"/>
      <c r="T343" s="188"/>
      <c r="AT343" s="183" t="s">
        <v>142</v>
      </c>
      <c r="AU343" s="183" t="s">
        <v>86</v>
      </c>
      <c r="AV343" s="15" t="s">
        <v>84</v>
      </c>
      <c r="AW343" s="15" t="s">
        <v>33</v>
      </c>
      <c r="AX343" s="15" t="s">
        <v>76</v>
      </c>
      <c r="AY343" s="183" t="s">
        <v>129</v>
      </c>
    </row>
    <row r="344" spans="1:65" s="13" customFormat="1">
      <c r="B344" s="166"/>
      <c r="D344" s="159" t="s">
        <v>142</v>
      </c>
      <c r="E344" s="167" t="s">
        <v>1</v>
      </c>
      <c r="F344" s="168" t="s">
        <v>360</v>
      </c>
      <c r="H344" s="169">
        <v>0.159</v>
      </c>
      <c r="I344" s="170"/>
      <c r="L344" s="166"/>
      <c r="M344" s="171"/>
      <c r="N344" s="172"/>
      <c r="O344" s="172"/>
      <c r="P344" s="172"/>
      <c r="Q344" s="172"/>
      <c r="R344" s="172"/>
      <c r="S344" s="172"/>
      <c r="T344" s="173"/>
      <c r="AT344" s="167" t="s">
        <v>142</v>
      </c>
      <c r="AU344" s="167" t="s">
        <v>86</v>
      </c>
      <c r="AV344" s="13" t="s">
        <v>86</v>
      </c>
      <c r="AW344" s="13" t="s">
        <v>33</v>
      </c>
      <c r="AX344" s="13" t="s">
        <v>76</v>
      </c>
      <c r="AY344" s="167" t="s">
        <v>129</v>
      </c>
    </row>
    <row r="345" spans="1:65" s="14" customFormat="1">
      <c r="B345" s="174"/>
      <c r="D345" s="159" t="s">
        <v>142</v>
      </c>
      <c r="E345" s="175" t="s">
        <v>1</v>
      </c>
      <c r="F345" s="176" t="s">
        <v>144</v>
      </c>
      <c r="H345" s="177">
        <v>0.159</v>
      </c>
      <c r="I345" s="178"/>
      <c r="L345" s="174"/>
      <c r="M345" s="179"/>
      <c r="N345" s="180"/>
      <c r="O345" s="180"/>
      <c r="P345" s="180"/>
      <c r="Q345" s="180"/>
      <c r="R345" s="180"/>
      <c r="S345" s="180"/>
      <c r="T345" s="181"/>
      <c r="AT345" s="175" t="s">
        <v>142</v>
      </c>
      <c r="AU345" s="175" t="s">
        <v>86</v>
      </c>
      <c r="AV345" s="14" t="s">
        <v>136</v>
      </c>
      <c r="AW345" s="14" t="s">
        <v>33</v>
      </c>
      <c r="AX345" s="14" t="s">
        <v>84</v>
      </c>
      <c r="AY345" s="175" t="s">
        <v>129</v>
      </c>
    </row>
    <row r="346" spans="1:65" s="2" customFormat="1" ht="16.5" customHeight="1">
      <c r="A346" s="33"/>
      <c r="B346" s="145"/>
      <c r="C346" s="146" t="s">
        <v>361</v>
      </c>
      <c r="D346" s="146" t="s">
        <v>131</v>
      </c>
      <c r="E346" s="147" t="s">
        <v>362</v>
      </c>
      <c r="F346" s="148" t="s">
        <v>363</v>
      </c>
      <c r="G346" s="149" t="s">
        <v>153</v>
      </c>
      <c r="H346" s="150">
        <v>2.4710000000000001</v>
      </c>
      <c r="I346" s="151"/>
      <c r="J346" s="152">
        <f>ROUND(I346*H346,2)</f>
        <v>0</v>
      </c>
      <c r="K346" s="148" t="s">
        <v>135</v>
      </c>
      <c r="L346" s="34"/>
      <c r="M346" s="153" t="s">
        <v>1</v>
      </c>
      <c r="N346" s="154" t="s">
        <v>41</v>
      </c>
      <c r="O346" s="59"/>
      <c r="P346" s="155">
        <f>O346*H346</f>
        <v>0</v>
      </c>
      <c r="Q346" s="155">
        <v>2.5018699999999998</v>
      </c>
      <c r="R346" s="155">
        <f>Q346*H346</f>
        <v>6.18212077</v>
      </c>
      <c r="S346" s="155">
        <v>0</v>
      </c>
      <c r="T346" s="156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7" t="s">
        <v>136</v>
      </c>
      <c r="AT346" s="157" t="s">
        <v>131</v>
      </c>
      <c r="AU346" s="157" t="s">
        <v>86</v>
      </c>
      <c r="AY346" s="18" t="s">
        <v>129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84</v>
      </c>
      <c r="BK346" s="158">
        <f>ROUND(I346*H346,2)</f>
        <v>0</v>
      </c>
      <c r="BL346" s="18" t="s">
        <v>136</v>
      </c>
      <c r="BM346" s="157" t="s">
        <v>364</v>
      </c>
    </row>
    <row r="347" spans="1:65" s="2" customFormat="1">
      <c r="A347" s="33"/>
      <c r="B347" s="34"/>
      <c r="C347" s="33"/>
      <c r="D347" s="159" t="s">
        <v>138</v>
      </c>
      <c r="E347" s="33"/>
      <c r="F347" s="160" t="s">
        <v>365</v>
      </c>
      <c r="G347" s="33"/>
      <c r="H347" s="33"/>
      <c r="I347" s="161"/>
      <c r="J347" s="33"/>
      <c r="K347" s="33"/>
      <c r="L347" s="34"/>
      <c r="M347" s="162"/>
      <c r="N347" s="163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138</v>
      </c>
      <c r="AU347" s="18" t="s">
        <v>86</v>
      </c>
    </row>
    <row r="348" spans="1:65" s="2" customFormat="1">
      <c r="A348" s="33"/>
      <c r="B348" s="34"/>
      <c r="C348" s="33"/>
      <c r="D348" s="164" t="s">
        <v>140</v>
      </c>
      <c r="E348" s="33"/>
      <c r="F348" s="165" t="s">
        <v>366</v>
      </c>
      <c r="G348" s="33"/>
      <c r="H348" s="33"/>
      <c r="I348" s="161"/>
      <c r="J348" s="33"/>
      <c r="K348" s="33"/>
      <c r="L348" s="34"/>
      <c r="M348" s="162"/>
      <c r="N348" s="163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140</v>
      </c>
      <c r="AU348" s="18" t="s">
        <v>86</v>
      </c>
    </row>
    <row r="349" spans="1:65" s="15" customFormat="1">
      <c r="B349" s="182"/>
      <c r="D349" s="159" t="s">
        <v>142</v>
      </c>
      <c r="E349" s="183" t="s">
        <v>1</v>
      </c>
      <c r="F349" s="184" t="s">
        <v>336</v>
      </c>
      <c r="H349" s="183" t="s">
        <v>1</v>
      </c>
      <c r="I349" s="185"/>
      <c r="L349" s="182"/>
      <c r="M349" s="186"/>
      <c r="N349" s="187"/>
      <c r="O349" s="187"/>
      <c r="P349" s="187"/>
      <c r="Q349" s="187"/>
      <c r="R349" s="187"/>
      <c r="S349" s="187"/>
      <c r="T349" s="188"/>
      <c r="AT349" s="183" t="s">
        <v>142</v>
      </c>
      <c r="AU349" s="183" t="s">
        <v>86</v>
      </c>
      <c r="AV349" s="15" t="s">
        <v>84</v>
      </c>
      <c r="AW349" s="15" t="s">
        <v>33</v>
      </c>
      <c r="AX349" s="15" t="s">
        <v>76</v>
      </c>
      <c r="AY349" s="183" t="s">
        <v>129</v>
      </c>
    </row>
    <row r="350" spans="1:65" s="13" customFormat="1">
      <c r="B350" s="166"/>
      <c r="D350" s="159" t="s">
        <v>142</v>
      </c>
      <c r="E350" s="167" t="s">
        <v>1</v>
      </c>
      <c r="F350" s="168" t="s">
        <v>367</v>
      </c>
      <c r="H350" s="169">
        <v>2.4710000000000001</v>
      </c>
      <c r="I350" s="170"/>
      <c r="L350" s="166"/>
      <c r="M350" s="171"/>
      <c r="N350" s="172"/>
      <c r="O350" s="172"/>
      <c r="P350" s="172"/>
      <c r="Q350" s="172"/>
      <c r="R350" s="172"/>
      <c r="S350" s="172"/>
      <c r="T350" s="173"/>
      <c r="AT350" s="167" t="s">
        <v>142</v>
      </c>
      <c r="AU350" s="167" t="s">
        <v>86</v>
      </c>
      <c r="AV350" s="13" t="s">
        <v>86</v>
      </c>
      <c r="AW350" s="13" t="s">
        <v>33</v>
      </c>
      <c r="AX350" s="13" t="s">
        <v>76</v>
      </c>
      <c r="AY350" s="167" t="s">
        <v>129</v>
      </c>
    </row>
    <row r="351" spans="1:65" s="14" customFormat="1">
      <c r="B351" s="174"/>
      <c r="D351" s="159" t="s">
        <v>142</v>
      </c>
      <c r="E351" s="175" t="s">
        <v>1</v>
      </c>
      <c r="F351" s="176" t="s">
        <v>144</v>
      </c>
      <c r="H351" s="177">
        <v>2.4710000000000001</v>
      </c>
      <c r="I351" s="178"/>
      <c r="L351" s="174"/>
      <c r="M351" s="179"/>
      <c r="N351" s="180"/>
      <c r="O351" s="180"/>
      <c r="P351" s="180"/>
      <c r="Q351" s="180"/>
      <c r="R351" s="180"/>
      <c r="S351" s="180"/>
      <c r="T351" s="181"/>
      <c r="AT351" s="175" t="s">
        <v>142</v>
      </c>
      <c r="AU351" s="175" t="s">
        <v>86</v>
      </c>
      <c r="AV351" s="14" t="s">
        <v>136</v>
      </c>
      <c r="AW351" s="14" t="s">
        <v>33</v>
      </c>
      <c r="AX351" s="14" t="s">
        <v>84</v>
      </c>
      <c r="AY351" s="175" t="s">
        <v>129</v>
      </c>
    </row>
    <row r="352" spans="1:65" s="2" customFormat="1" ht="16.5" customHeight="1">
      <c r="A352" s="33"/>
      <c r="B352" s="145"/>
      <c r="C352" s="146" t="s">
        <v>267</v>
      </c>
      <c r="D352" s="146" t="s">
        <v>131</v>
      </c>
      <c r="E352" s="147" t="s">
        <v>368</v>
      </c>
      <c r="F352" s="148" t="s">
        <v>369</v>
      </c>
      <c r="G352" s="149" t="s">
        <v>134</v>
      </c>
      <c r="H352" s="150">
        <v>18.756</v>
      </c>
      <c r="I352" s="151"/>
      <c r="J352" s="152">
        <f>ROUND(I352*H352,2)</f>
        <v>0</v>
      </c>
      <c r="K352" s="148" t="s">
        <v>135</v>
      </c>
      <c r="L352" s="34"/>
      <c r="M352" s="153" t="s">
        <v>1</v>
      </c>
      <c r="N352" s="154" t="s">
        <v>41</v>
      </c>
      <c r="O352" s="59"/>
      <c r="P352" s="155">
        <f>O352*H352</f>
        <v>0</v>
      </c>
      <c r="Q352" s="155">
        <v>6.3899999999999998E-3</v>
      </c>
      <c r="R352" s="155">
        <f>Q352*H352</f>
        <v>0.11985084</v>
      </c>
      <c r="S352" s="155">
        <v>0</v>
      </c>
      <c r="T352" s="156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57" t="s">
        <v>136</v>
      </c>
      <c r="AT352" s="157" t="s">
        <v>131</v>
      </c>
      <c r="AU352" s="157" t="s">
        <v>86</v>
      </c>
      <c r="AY352" s="18" t="s">
        <v>129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84</v>
      </c>
      <c r="BK352" s="158">
        <f>ROUND(I352*H352,2)</f>
        <v>0</v>
      </c>
      <c r="BL352" s="18" t="s">
        <v>136</v>
      </c>
      <c r="BM352" s="157" t="s">
        <v>370</v>
      </c>
    </row>
    <row r="353" spans="1:65" s="2" customFormat="1">
      <c r="A353" s="33"/>
      <c r="B353" s="34"/>
      <c r="C353" s="33"/>
      <c r="D353" s="159" t="s">
        <v>138</v>
      </c>
      <c r="E353" s="33"/>
      <c r="F353" s="160" t="s">
        <v>371</v>
      </c>
      <c r="G353" s="33"/>
      <c r="H353" s="33"/>
      <c r="I353" s="161"/>
      <c r="J353" s="33"/>
      <c r="K353" s="33"/>
      <c r="L353" s="34"/>
      <c r="M353" s="162"/>
      <c r="N353" s="163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138</v>
      </c>
      <c r="AU353" s="18" t="s">
        <v>86</v>
      </c>
    </row>
    <row r="354" spans="1:65" s="2" customFormat="1">
      <c r="A354" s="33"/>
      <c r="B354" s="34"/>
      <c r="C354" s="33"/>
      <c r="D354" s="164" t="s">
        <v>140</v>
      </c>
      <c r="E354" s="33"/>
      <c r="F354" s="165" t="s">
        <v>372</v>
      </c>
      <c r="G354" s="33"/>
      <c r="H354" s="33"/>
      <c r="I354" s="161"/>
      <c r="J354" s="33"/>
      <c r="K354" s="33"/>
      <c r="L354" s="34"/>
      <c r="M354" s="162"/>
      <c r="N354" s="163"/>
      <c r="O354" s="59"/>
      <c r="P354" s="59"/>
      <c r="Q354" s="59"/>
      <c r="R354" s="59"/>
      <c r="S354" s="59"/>
      <c r="T354" s="60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140</v>
      </c>
      <c r="AU354" s="18" t="s">
        <v>86</v>
      </c>
    </row>
    <row r="355" spans="1:65" s="15" customFormat="1">
      <c r="B355" s="182"/>
      <c r="D355" s="159" t="s">
        <v>142</v>
      </c>
      <c r="E355" s="183" t="s">
        <v>1</v>
      </c>
      <c r="F355" s="184" t="s">
        <v>351</v>
      </c>
      <c r="H355" s="183" t="s">
        <v>1</v>
      </c>
      <c r="I355" s="185"/>
      <c r="L355" s="182"/>
      <c r="M355" s="186"/>
      <c r="N355" s="187"/>
      <c r="O355" s="187"/>
      <c r="P355" s="187"/>
      <c r="Q355" s="187"/>
      <c r="R355" s="187"/>
      <c r="S355" s="187"/>
      <c r="T355" s="188"/>
      <c r="AT355" s="183" t="s">
        <v>142</v>
      </c>
      <c r="AU355" s="183" t="s">
        <v>86</v>
      </c>
      <c r="AV355" s="15" t="s">
        <v>84</v>
      </c>
      <c r="AW355" s="15" t="s">
        <v>33</v>
      </c>
      <c r="AX355" s="15" t="s">
        <v>76</v>
      </c>
      <c r="AY355" s="183" t="s">
        <v>129</v>
      </c>
    </row>
    <row r="356" spans="1:65" s="13" customFormat="1">
      <c r="B356" s="166"/>
      <c r="D356" s="159" t="s">
        <v>142</v>
      </c>
      <c r="E356" s="167" t="s">
        <v>1</v>
      </c>
      <c r="F356" s="168" t="s">
        <v>373</v>
      </c>
      <c r="H356" s="169">
        <v>1.98</v>
      </c>
      <c r="I356" s="170"/>
      <c r="L356" s="166"/>
      <c r="M356" s="171"/>
      <c r="N356" s="172"/>
      <c r="O356" s="172"/>
      <c r="P356" s="172"/>
      <c r="Q356" s="172"/>
      <c r="R356" s="172"/>
      <c r="S356" s="172"/>
      <c r="T356" s="173"/>
      <c r="AT356" s="167" t="s">
        <v>142</v>
      </c>
      <c r="AU356" s="167" t="s">
        <v>86</v>
      </c>
      <c r="AV356" s="13" t="s">
        <v>86</v>
      </c>
      <c r="AW356" s="13" t="s">
        <v>33</v>
      </c>
      <c r="AX356" s="13" t="s">
        <v>76</v>
      </c>
      <c r="AY356" s="167" t="s">
        <v>129</v>
      </c>
    </row>
    <row r="357" spans="1:65" s="15" customFormat="1">
      <c r="B357" s="182"/>
      <c r="D357" s="159" t="s">
        <v>142</v>
      </c>
      <c r="E357" s="183" t="s">
        <v>1</v>
      </c>
      <c r="F357" s="184" t="s">
        <v>374</v>
      </c>
      <c r="H357" s="183" t="s">
        <v>1</v>
      </c>
      <c r="I357" s="185"/>
      <c r="L357" s="182"/>
      <c r="M357" s="186"/>
      <c r="N357" s="187"/>
      <c r="O357" s="187"/>
      <c r="P357" s="187"/>
      <c r="Q357" s="187"/>
      <c r="R357" s="187"/>
      <c r="S357" s="187"/>
      <c r="T357" s="188"/>
      <c r="AT357" s="183" t="s">
        <v>142</v>
      </c>
      <c r="AU357" s="183" t="s">
        <v>86</v>
      </c>
      <c r="AV357" s="15" t="s">
        <v>84</v>
      </c>
      <c r="AW357" s="15" t="s">
        <v>33</v>
      </c>
      <c r="AX357" s="15" t="s">
        <v>76</v>
      </c>
      <c r="AY357" s="183" t="s">
        <v>129</v>
      </c>
    </row>
    <row r="358" spans="1:65" s="13" customFormat="1">
      <c r="B358" s="166"/>
      <c r="D358" s="159" t="s">
        <v>142</v>
      </c>
      <c r="E358" s="167" t="s">
        <v>1</v>
      </c>
      <c r="F358" s="168" t="s">
        <v>375</v>
      </c>
      <c r="H358" s="169">
        <v>3.52</v>
      </c>
      <c r="I358" s="170"/>
      <c r="L358" s="166"/>
      <c r="M358" s="171"/>
      <c r="N358" s="172"/>
      <c r="O358" s="172"/>
      <c r="P358" s="172"/>
      <c r="Q358" s="172"/>
      <c r="R358" s="172"/>
      <c r="S358" s="172"/>
      <c r="T358" s="173"/>
      <c r="AT358" s="167" t="s">
        <v>142</v>
      </c>
      <c r="AU358" s="167" t="s">
        <v>86</v>
      </c>
      <c r="AV358" s="13" t="s">
        <v>86</v>
      </c>
      <c r="AW358" s="13" t="s">
        <v>33</v>
      </c>
      <c r="AX358" s="13" t="s">
        <v>76</v>
      </c>
      <c r="AY358" s="167" t="s">
        <v>129</v>
      </c>
    </row>
    <row r="359" spans="1:65" s="15" customFormat="1">
      <c r="B359" s="182"/>
      <c r="D359" s="159" t="s">
        <v>142</v>
      </c>
      <c r="E359" s="183" t="s">
        <v>1</v>
      </c>
      <c r="F359" s="184" t="s">
        <v>376</v>
      </c>
      <c r="H359" s="183" t="s">
        <v>1</v>
      </c>
      <c r="I359" s="185"/>
      <c r="L359" s="182"/>
      <c r="M359" s="186"/>
      <c r="N359" s="187"/>
      <c r="O359" s="187"/>
      <c r="P359" s="187"/>
      <c r="Q359" s="187"/>
      <c r="R359" s="187"/>
      <c r="S359" s="187"/>
      <c r="T359" s="188"/>
      <c r="AT359" s="183" t="s">
        <v>142</v>
      </c>
      <c r="AU359" s="183" t="s">
        <v>86</v>
      </c>
      <c r="AV359" s="15" t="s">
        <v>84</v>
      </c>
      <c r="AW359" s="15" t="s">
        <v>33</v>
      </c>
      <c r="AX359" s="15" t="s">
        <v>76</v>
      </c>
      <c r="AY359" s="183" t="s">
        <v>129</v>
      </c>
    </row>
    <row r="360" spans="1:65" s="13" customFormat="1">
      <c r="B360" s="166"/>
      <c r="D360" s="159" t="s">
        <v>142</v>
      </c>
      <c r="E360" s="167" t="s">
        <v>1</v>
      </c>
      <c r="F360" s="168" t="s">
        <v>377</v>
      </c>
      <c r="H360" s="169">
        <v>3.4780000000000002</v>
      </c>
      <c r="I360" s="170"/>
      <c r="L360" s="166"/>
      <c r="M360" s="171"/>
      <c r="N360" s="172"/>
      <c r="O360" s="172"/>
      <c r="P360" s="172"/>
      <c r="Q360" s="172"/>
      <c r="R360" s="172"/>
      <c r="S360" s="172"/>
      <c r="T360" s="173"/>
      <c r="AT360" s="167" t="s">
        <v>142</v>
      </c>
      <c r="AU360" s="167" t="s">
        <v>86</v>
      </c>
      <c r="AV360" s="13" t="s">
        <v>86</v>
      </c>
      <c r="AW360" s="13" t="s">
        <v>33</v>
      </c>
      <c r="AX360" s="13" t="s">
        <v>76</v>
      </c>
      <c r="AY360" s="167" t="s">
        <v>129</v>
      </c>
    </row>
    <row r="361" spans="1:65" s="15" customFormat="1">
      <c r="B361" s="182"/>
      <c r="D361" s="159" t="s">
        <v>142</v>
      </c>
      <c r="E361" s="183" t="s">
        <v>1</v>
      </c>
      <c r="F361" s="184" t="s">
        <v>336</v>
      </c>
      <c r="H361" s="183" t="s">
        <v>1</v>
      </c>
      <c r="I361" s="185"/>
      <c r="L361" s="182"/>
      <c r="M361" s="186"/>
      <c r="N361" s="187"/>
      <c r="O361" s="187"/>
      <c r="P361" s="187"/>
      <c r="Q361" s="187"/>
      <c r="R361" s="187"/>
      <c r="S361" s="187"/>
      <c r="T361" s="188"/>
      <c r="AT361" s="183" t="s">
        <v>142</v>
      </c>
      <c r="AU361" s="183" t="s">
        <v>86</v>
      </c>
      <c r="AV361" s="15" t="s">
        <v>84</v>
      </c>
      <c r="AW361" s="15" t="s">
        <v>33</v>
      </c>
      <c r="AX361" s="15" t="s">
        <v>76</v>
      </c>
      <c r="AY361" s="183" t="s">
        <v>129</v>
      </c>
    </row>
    <row r="362" spans="1:65" s="13" customFormat="1">
      <c r="B362" s="166"/>
      <c r="D362" s="159" t="s">
        <v>142</v>
      </c>
      <c r="E362" s="167" t="s">
        <v>1</v>
      </c>
      <c r="F362" s="168" t="s">
        <v>378</v>
      </c>
      <c r="H362" s="169">
        <v>9.7780000000000005</v>
      </c>
      <c r="I362" s="170"/>
      <c r="L362" s="166"/>
      <c r="M362" s="171"/>
      <c r="N362" s="172"/>
      <c r="O362" s="172"/>
      <c r="P362" s="172"/>
      <c r="Q362" s="172"/>
      <c r="R362" s="172"/>
      <c r="S362" s="172"/>
      <c r="T362" s="173"/>
      <c r="AT362" s="167" t="s">
        <v>142</v>
      </c>
      <c r="AU362" s="167" t="s">
        <v>86</v>
      </c>
      <c r="AV362" s="13" t="s">
        <v>86</v>
      </c>
      <c r="AW362" s="13" t="s">
        <v>33</v>
      </c>
      <c r="AX362" s="13" t="s">
        <v>76</v>
      </c>
      <c r="AY362" s="167" t="s">
        <v>129</v>
      </c>
    </row>
    <row r="363" spans="1:65" s="14" customFormat="1">
      <c r="B363" s="174"/>
      <c r="D363" s="159" t="s">
        <v>142</v>
      </c>
      <c r="E363" s="175" t="s">
        <v>1</v>
      </c>
      <c r="F363" s="176" t="s">
        <v>144</v>
      </c>
      <c r="H363" s="177">
        <v>18.756</v>
      </c>
      <c r="I363" s="178"/>
      <c r="L363" s="174"/>
      <c r="M363" s="179"/>
      <c r="N363" s="180"/>
      <c r="O363" s="180"/>
      <c r="P363" s="180"/>
      <c r="Q363" s="180"/>
      <c r="R363" s="180"/>
      <c r="S363" s="180"/>
      <c r="T363" s="181"/>
      <c r="AT363" s="175" t="s">
        <v>142</v>
      </c>
      <c r="AU363" s="175" t="s">
        <v>86</v>
      </c>
      <c r="AV363" s="14" t="s">
        <v>136</v>
      </c>
      <c r="AW363" s="14" t="s">
        <v>33</v>
      </c>
      <c r="AX363" s="14" t="s">
        <v>84</v>
      </c>
      <c r="AY363" s="175" t="s">
        <v>129</v>
      </c>
    </row>
    <row r="364" spans="1:65" s="2" customFormat="1" ht="16.5" customHeight="1">
      <c r="A364" s="33"/>
      <c r="B364" s="145"/>
      <c r="C364" s="146" t="s">
        <v>379</v>
      </c>
      <c r="D364" s="146" t="s">
        <v>131</v>
      </c>
      <c r="E364" s="147" t="s">
        <v>380</v>
      </c>
      <c r="F364" s="148" t="s">
        <v>381</v>
      </c>
      <c r="G364" s="149" t="s">
        <v>134</v>
      </c>
      <c r="H364" s="150">
        <v>1793.8</v>
      </c>
      <c r="I364" s="151"/>
      <c r="J364" s="152">
        <f>ROUND(I364*H364,2)</f>
        <v>0</v>
      </c>
      <c r="K364" s="148" t="s">
        <v>135</v>
      </c>
      <c r="L364" s="34"/>
      <c r="M364" s="153" t="s">
        <v>1</v>
      </c>
      <c r="N364" s="154" t="s">
        <v>41</v>
      </c>
      <c r="O364" s="59"/>
      <c r="P364" s="155">
        <f>O364*H364</f>
        <v>0</v>
      </c>
      <c r="Q364" s="155">
        <v>1.77E-2</v>
      </c>
      <c r="R364" s="155">
        <f>Q364*H364</f>
        <v>31.750260000000001</v>
      </c>
      <c r="S364" s="155">
        <v>0</v>
      </c>
      <c r="T364" s="156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57" t="s">
        <v>136</v>
      </c>
      <c r="AT364" s="157" t="s">
        <v>131</v>
      </c>
      <c r="AU364" s="157" t="s">
        <v>86</v>
      </c>
      <c r="AY364" s="18" t="s">
        <v>129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84</v>
      </c>
      <c r="BK364" s="158">
        <f>ROUND(I364*H364,2)</f>
        <v>0</v>
      </c>
      <c r="BL364" s="18" t="s">
        <v>136</v>
      </c>
      <c r="BM364" s="157" t="s">
        <v>382</v>
      </c>
    </row>
    <row r="365" spans="1:65" s="2" customFormat="1">
      <c r="A365" s="33"/>
      <c r="B365" s="34"/>
      <c r="C365" s="33"/>
      <c r="D365" s="159" t="s">
        <v>138</v>
      </c>
      <c r="E365" s="33"/>
      <c r="F365" s="160" t="s">
        <v>383</v>
      </c>
      <c r="G365" s="33"/>
      <c r="H365" s="33"/>
      <c r="I365" s="161"/>
      <c r="J365" s="33"/>
      <c r="K365" s="33"/>
      <c r="L365" s="34"/>
      <c r="M365" s="162"/>
      <c r="N365" s="163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138</v>
      </c>
      <c r="AU365" s="18" t="s">
        <v>86</v>
      </c>
    </row>
    <row r="366" spans="1:65" s="2" customFormat="1">
      <c r="A366" s="33"/>
      <c r="B366" s="34"/>
      <c r="C366" s="33"/>
      <c r="D366" s="164" t="s">
        <v>140</v>
      </c>
      <c r="E366" s="33"/>
      <c r="F366" s="165" t="s">
        <v>384</v>
      </c>
      <c r="G366" s="33"/>
      <c r="H366" s="33"/>
      <c r="I366" s="161"/>
      <c r="J366" s="33"/>
      <c r="K366" s="33"/>
      <c r="L366" s="34"/>
      <c r="M366" s="162"/>
      <c r="N366" s="163"/>
      <c r="O366" s="59"/>
      <c r="P366" s="59"/>
      <c r="Q366" s="59"/>
      <c r="R366" s="59"/>
      <c r="S366" s="59"/>
      <c r="T366" s="60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8" t="s">
        <v>140</v>
      </c>
      <c r="AU366" s="18" t="s">
        <v>86</v>
      </c>
    </row>
    <row r="367" spans="1:65" s="13" customFormat="1">
      <c r="B367" s="166"/>
      <c r="D367" s="159" t="s">
        <v>142</v>
      </c>
      <c r="E367" s="167" t="s">
        <v>1</v>
      </c>
      <c r="F367" s="168" t="s">
        <v>302</v>
      </c>
      <c r="H367" s="169">
        <v>1793.8</v>
      </c>
      <c r="I367" s="170"/>
      <c r="L367" s="166"/>
      <c r="M367" s="171"/>
      <c r="N367" s="172"/>
      <c r="O367" s="172"/>
      <c r="P367" s="172"/>
      <c r="Q367" s="172"/>
      <c r="R367" s="172"/>
      <c r="S367" s="172"/>
      <c r="T367" s="173"/>
      <c r="AT367" s="167" t="s">
        <v>142</v>
      </c>
      <c r="AU367" s="167" t="s">
        <v>86</v>
      </c>
      <c r="AV367" s="13" t="s">
        <v>86</v>
      </c>
      <c r="AW367" s="13" t="s">
        <v>33</v>
      </c>
      <c r="AX367" s="13" t="s">
        <v>76</v>
      </c>
      <c r="AY367" s="167" t="s">
        <v>129</v>
      </c>
    </row>
    <row r="368" spans="1:65" s="14" customFormat="1">
      <c r="B368" s="174"/>
      <c r="D368" s="159" t="s">
        <v>142</v>
      </c>
      <c r="E368" s="175" t="s">
        <v>1</v>
      </c>
      <c r="F368" s="176" t="s">
        <v>144</v>
      </c>
      <c r="H368" s="177">
        <v>1793.8</v>
      </c>
      <c r="I368" s="178"/>
      <c r="L368" s="174"/>
      <c r="M368" s="179"/>
      <c r="N368" s="180"/>
      <c r="O368" s="180"/>
      <c r="P368" s="180"/>
      <c r="Q368" s="180"/>
      <c r="R368" s="180"/>
      <c r="S368" s="180"/>
      <c r="T368" s="181"/>
      <c r="AT368" s="175" t="s">
        <v>142</v>
      </c>
      <c r="AU368" s="175" t="s">
        <v>86</v>
      </c>
      <c r="AV368" s="14" t="s">
        <v>136</v>
      </c>
      <c r="AW368" s="14" t="s">
        <v>33</v>
      </c>
      <c r="AX368" s="14" t="s">
        <v>84</v>
      </c>
      <c r="AY368" s="175" t="s">
        <v>129</v>
      </c>
    </row>
    <row r="369" spans="1:65" s="12" customFormat="1" ht="22.9" customHeight="1">
      <c r="B369" s="132"/>
      <c r="D369" s="133" t="s">
        <v>75</v>
      </c>
      <c r="E369" s="143" t="s">
        <v>166</v>
      </c>
      <c r="F369" s="143" t="s">
        <v>385</v>
      </c>
      <c r="I369" s="135"/>
      <c r="J369" s="144">
        <f>BK369</f>
        <v>0</v>
      </c>
      <c r="L369" s="132"/>
      <c r="M369" s="137"/>
      <c r="N369" s="138"/>
      <c r="O369" s="138"/>
      <c r="P369" s="139">
        <f>SUM(P370:P419)</f>
        <v>0</v>
      </c>
      <c r="Q369" s="138"/>
      <c r="R369" s="139">
        <f>SUM(R370:R419)</f>
        <v>2087.1799626700004</v>
      </c>
      <c r="S369" s="138"/>
      <c r="T369" s="140">
        <f>SUM(T370:T419)</f>
        <v>0</v>
      </c>
      <c r="AR369" s="133" t="s">
        <v>84</v>
      </c>
      <c r="AT369" s="141" t="s">
        <v>75</v>
      </c>
      <c r="AU369" s="141" t="s">
        <v>84</v>
      </c>
      <c r="AY369" s="133" t="s">
        <v>129</v>
      </c>
      <c r="BK369" s="142">
        <f>SUM(BK370:BK419)</f>
        <v>0</v>
      </c>
    </row>
    <row r="370" spans="1:65" s="2" customFormat="1" ht="16.5" customHeight="1">
      <c r="A370" s="33"/>
      <c r="B370" s="145"/>
      <c r="C370" s="146" t="s">
        <v>386</v>
      </c>
      <c r="D370" s="146" t="s">
        <v>131</v>
      </c>
      <c r="E370" s="147" t="s">
        <v>387</v>
      </c>
      <c r="F370" s="148" t="s">
        <v>388</v>
      </c>
      <c r="G370" s="149" t="s">
        <v>134</v>
      </c>
      <c r="H370" s="150">
        <v>1790.915</v>
      </c>
      <c r="I370" s="151"/>
      <c r="J370" s="152">
        <f>ROUND(I370*H370,2)</f>
        <v>0</v>
      </c>
      <c r="K370" s="148" t="s">
        <v>135</v>
      </c>
      <c r="L370" s="34"/>
      <c r="M370" s="153" t="s">
        <v>1</v>
      </c>
      <c r="N370" s="154" t="s">
        <v>41</v>
      </c>
      <c r="O370" s="59"/>
      <c r="P370" s="155">
        <f>O370*H370</f>
        <v>0</v>
      </c>
      <c r="Q370" s="155">
        <v>0.34499999999999997</v>
      </c>
      <c r="R370" s="155">
        <f>Q370*H370</f>
        <v>617.8656749999999</v>
      </c>
      <c r="S370" s="155">
        <v>0</v>
      </c>
      <c r="T370" s="156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7" t="s">
        <v>136</v>
      </c>
      <c r="AT370" s="157" t="s">
        <v>131</v>
      </c>
      <c r="AU370" s="157" t="s">
        <v>86</v>
      </c>
      <c r="AY370" s="18" t="s">
        <v>129</v>
      </c>
      <c r="BE370" s="158">
        <f>IF(N370="základní",J370,0)</f>
        <v>0</v>
      </c>
      <c r="BF370" s="158">
        <f>IF(N370="snížená",J370,0)</f>
        <v>0</v>
      </c>
      <c r="BG370" s="158">
        <f>IF(N370="zákl. přenesená",J370,0)</f>
        <v>0</v>
      </c>
      <c r="BH370" s="158">
        <f>IF(N370="sníž. přenesená",J370,0)</f>
        <v>0</v>
      </c>
      <c r="BI370" s="158">
        <f>IF(N370="nulová",J370,0)</f>
        <v>0</v>
      </c>
      <c r="BJ370" s="18" t="s">
        <v>84</v>
      </c>
      <c r="BK370" s="158">
        <f>ROUND(I370*H370,2)</f>
        <v>0</v>
      </c>
      <c r="BL370" s="18" t="s">
        <v>136</v>
      </c>
      <c r="BM370" s="157" t="s">
        <v>389</v>
      </c>
    </row>
    <row r="371" spans="1:65" s="2" customFormat="1">
      <c r="A371" s="33"/>
      <c r="B371" s="34"/>
      <c r="C371" s="33"/>
      <c r="D371" s="159" t="s">
        <v>138</v>
      </c>
      <c r="E371" s="33"/>
      <c r="F371" s="160" t="s">
        <v>390</v>
      </c>
      <c r="G371" s="33"/>
      <c r="H371" s="33"/>
      <c r="I371" s="161"/>
      <c r="J371" s="33"/>
      <c r="K371" s="33"/>
      <c r="L371" s="34"/>
      <c r="M371" s="162"/>
      <c r="N371" s="163"/>
      <c r="O371" s="59"/>
      <c r="P371" s="59"/>
      <c r="Q371" s="59"/>
      <c r="R371" s="59"/>
      <c r="S371" s="59"/>
      <c r="T371" s="60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138</v>
      </c>
      <c r="AU371" s="18" t="s">
        <v>86</v>
      </c>
    </row>
    <row r="372" spans="1:65" s="2" customFormat="1">
      <c r="A372" s="33"/>
      <c r="B372" s="34"/>
      <c r="C372" s="33"/>
      <c r="D372" s="164" t="s">
        <v>140</v>
      </c>
      <c r="E372" s="33"/>
      <c r="F372" s="165" t="s">
        <v>391</v>
      </c>
      <c r="G372" s="33"/>
      <c r="H372" s="33"/>
      <c r="I372" s="161"/>
      <c r="J372" s="33"/>
      <c r="K372" s="33"/>
      <c r="L372" s="34"/>
      <c r="M372" s="162"/>
      <c r="N372" s="163"/>
      <c r="O372" s="59"/>
      <c r="P372" s="59"/>
      <c r="Q372" s="59"/>
      <c r="R372" s="59"/>
      <c r="S372" s="59"/>
      <c r="T372" s="60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8" t="s">
        <v>140</v>
      </c>
      <c r="AU372" s="18" t="s">
        <v>86</v>
      </c>
    </row>
    <row r="373" spans="1:65" s="13" customFormat="1">
      <c r="B373" s="166"/>
      <c r="D373" s="159" t="s">
        <v>142</v>
      </c>
      <c r="E373" s="167" t="s">
        <v>1</v>
      </c>
      <c r="F373" s="168" t="s">
        <v>392</v>
      </c>
      <c r="H373" s="169">
        <v>1790.915</v>
      </c>
      <c r="I373" s="170"/>
      <c r="L373" s="166"/>
      <c r="M373" s="171"/>
      <c r="N373" s="172"/>
      <c r="O373" s="172"/>
      <c r="P373" s="172"/>
      <c r="Q373" s="172"/>
      <c r="R373" s="172"/>
      <c r="S373" s="172"/>
      <c r="T373" s="173"/>
      <c r="AT373" s="167" t="s">
        <v>142</v>
      </c>
      <c r="AU373" s="167" t="s">
        <v>86</v>
      </c>
      <c r="AV373" s="13" t="s">
        <v>86</v>
      </c>
      <c r="AW373" s="13" t="s">
        <v>33</v>
      </c>
      <c r="AX373" s="13" t="s">
        <v>76</v>
      </c>
      <c r="AY373" s="167" t="s">
        <v>129</v>
      </c>
    </row>
    <row r="374" spans="1:65" s="14" customFormat="1">
      <c r="B374" s="174"/>
      <c r="D374" s="159" t="s">
        <v>142</v>
      </c>
      <c r="E374" s="175" t="s">
        <v>1</v>
      </c>
      <c r="F374" s="176" t="s">
        <v>144</v>
      </c>
      <c r="H374" s="177">
        <v>1790.915</v>
      </c>
      <c r="I374" s="178"/>
      <c r="L374" s="174"/>
      <c r="M374" s="179"/>
      <c r="N374" s="180"/>
      <c r="O374" s="180"/>
      <c r="P374" s="180"/>
      <c r="Q374" s="180"/>
      <c r="R374" s="180"/>
      <c r="S374" s="180"/>
      <c r="T374" s="181"/>
      <c r="AT374" s="175" t="s">
        <v>142</v>
      </c>
      <c r="AU374" s="175" t="s">
        <v>86</v>
      </c>
      <c r="AV374" s="14" t="s">
        <v>136</v>
      </c>
      <c r="AW374" s="14" t="s">
        <v>33</v>
      </c>
      <c r="AX374" s="14" t="s">
        <v>84</v>
      </c>
      <c r="AY374" s="175" t="s">
        <v>129</v>
      </c>
    </row>
    <row r="375" spans="1:65" s="2" customFormat="1" ht="16.5" customHeight="1">
      <c r="A375" s="33"/>
      <c r="B375" s="145"/>
      <c r="C375" s="146" t="s">
        <v>393</v>
      </c>
      <c r="D375" s="146" t="s">
        <v>131</v>
      </c>
      <c r="E375" s="147" t="s">
        <v>394</v>
      </c>
      <c r="F375" s="148" t="s">
        <v>395</v>
      </c>
      <c r="G375" s="149" t="s">
        <v>134</v>
      </c>
      <c r="H375" s="150">
        <v>1984.35</v>
      </c>
      <c r="I375" s="151"/>
      <c r="J375" s="152">
        <f>ROUND(I375*H375,2)</f>
        <v>0</v>
      </c>
      <c r="K375" s="148" t="s">
        <v>135</v>
      </c>
      <c r="L375" s="34"/>
      <c r="M375" s="153" t="s">
        <v>1</v>
      </c>
      <c r="N375" s="154" t="s">
        <v>41</v>
      </c>
      <c r="O375" s="59"/>
      <c r="P375" s="155">
        <f>O375*H375</f>
        <v>0</v>
      </c>
      <c r="Q375" s="155">
        <v>0.46</v>
      </c>
      <c r="R375" s="155">
        <f>Q375*H375</f>
        <v>912.80100000000004</v>
      </c>
      <c r="S375" s="155">
        <v>0</v>
      </c>
      <c r="T375" s="156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7" t="s">
        <v>136</v>
      </c>
      <c r="AT375" s="157" t="s">
        <v>131</v>
      </c>
      <c r="AU375" s="157" t="s">
        <v>86</v>
      </c>
      <c r="AY375" s="18" t="s">
        <v>129</v>
      </c>
      <c r="BE375" s="158">
        <f>IF(N375="základní",J375,0)</f>
        <v>0</v>
      </c>
      <c r="BF375" s="158">
        <f>IF(N375="snížená",J375,0)</f>
        <v>0</v>
      </c>
      <c r="BG375" s="158">
        <f>IF(N375="zákl. přenesená",J375,0)</f>
        <v>0</v>
      </c>
      <c r="BH375" s="158">
        <f>IF(N375="sníž. přenesená",J375,0)</f>
        <v>0</v>
      </c>
      <c r="BI375" s="158">
        <f>IF(N375="nulová",J375,0)</f>
        <v>0</v>
      </c>
      <c r="BJ375" s="18" t="s">
        <v>84</v>
      </c>
      <c r="BK375" s="158">
        <f>ROUND(I375*H375,2)</f>
        <v>0</v>
      </c>
      <c r="BL375" s="18" t="s">
        <v>136</v>
      </c>
      <c r="BM375" s="157" t="s">
        <v>396</v>
      </c>
    </row>
    <row r="376" spans="1:65" s="2" customFormat="1">
      <c r="A376" s="33"/>
      <c r="B376" s="34"/>
      <c r="C376" s="33"/>
      <c r="D376" s="159" t="s">
        <v>138</v>
      </c>
      <c r="E376" s="33"/>
      <c r="F376" s="160" t="s">
        <v>397</v>
      </c>
      <c r="G376" s="33"/>
      <c r="H376" s="33"/>
      <c r="I376" s="161"/>
      <c r="J376" s="33"/>
      <c r="K376" s="33"/>
      <c r="L376" s="34"/>
      <c r="M376" s="162"/>
      <c r="N376" s="163"/>
      <c r="O376" s="59"/>
      <c r="P376" s="59"/>
      <c r="Q376" s="59"/>
      <c r="R376" s="59"/>
      <c r="S376" s="59"/>
      <c r="T376" s="60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8" t="s">
        <v>138</v>
      </c>
      <c r="AU376" s="18" t="s">
        <v>86</v>
      </c>
    </row>
    <row r="377" spans="1:65" s="2" customFormat="1">
      <c r="A377" s="33"/>
      <c r="B377" s="34"/>
      <c r="C377" s="33"/>
      <c r="D377" s="164" t="s">
        <v>140</v>
      </c>
      <c r="E377" s="33"/>
      <c r="F377" s="165" t="s">
        <v>398</v>
      </c>
      <c r="G377" s="33"/>
      <c r="H377" s="33"/>
      <c r="I377" s="161"/>
      <c r="J377" s="33"/>
      <c r="K377" s="33"/>
      <c r="L377" s="34"/>
      <c r="M377" s="162"/>
      <c r="N377" s="163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140</v>
      </c>
      <c r="AU377" s="18" t="s">
        <v>86</v>
      </c>
    </row>
    <row r="378" spans="1:65" s="13" customFormat="1">
      <c r="B378" s="166"/>
      <c r="D378" s="159" t="s">
        <v>142</v>
      </c>
      <c r="E378" s="167" t="s">
        <v>1</v>
      </c>
      <c r="F378" s="168" t="s">
        <v>399</v>
      </c>
      <c r="H378" s="169">
        <v>1984.35</v>
      </c>
      <c r="I378" s="170"/>
      <c r="L378" s="166"/>
      <c r="M378" s="171"/>
      <c r="N378" s="172"/>
      <c r="O378" s="172"/>
      <c r="P378" s="172"/>
      <c r="Q378" s="172"/>
      <c r="R378" s="172"/>
      <c r="S378" s="172"/>
      <c r="T378" s="173"/>
      <c r="AT378" s="167" t="s">
        <v>142</v>
      </c>
      <c r="AU378" s="167" t="s">
        <v>86</v>
      </c>
      <c r="AV378" s="13" t="s">
        <v>86</v>
      </c>
      <c r="AW378" s="13" t="s">
        <v>33</v>
      </c>
      <c r="AX378" s="13" t="s">
        <v>76</v>
      </c>
      <c r="AY378" s="167" t="s">
        <v>129</v>
      </c>
    </row>
    <row r="379" spans="1:65" s="14" customFormat="1">
      <c r="B379" s="174"/>
      <c r="D379" s="159" t="s">
        <v>142</v>
      </c>
      <c r="E379" s="175" t="s">
        <v>1</v>
      </c>
      <c r="F379" s="176" t="s">
        <v>144</v>
      </c>
      <c r="H379" s="177">
        <v>1984.35</v>
      </c>
      <c r="I379" s="178"/>
      <c r="L379" s="174"/>
      <c r="M379" s="179"/>
      <c r="N379" s="180"/>
      <c r="O379" s="180"/>
      <c r="P379" s="180"/>
      <c r="Q379" s="180"/>
      <c r="R379" s="180"/>
      <c r="S379" s="180"/>
      <c r="T379" s="181"/>
      <c r="AT379" s="175" t="s">
        <v>142</v>
      </c>
      <c r="AU379" s="175" t="s">
        <v>86</v>
      </c>
      <c r="AV379" s="14" t="s">
        <v>136</v>
      </c>
      <c r="AW379" s="14" t="s">
        <v>33</v>
      </c>
      <c r="AX379" s="14" t="s">
        <v>84</v>
      </c>
      <c r="AY379" s="175" t="s">
        <v>129</v>
      </c>
    </row>
    <row r="380" spans="1:65" s="2" customFormat="1" ht="16.5" customHeight="1">
      <c r="A380" s="33"/>
      <c r="B380" s="145"/>
      <c r="C380" s="146" t="s">
        <v>400</v>
      </c>
      <c r="D380" s="146" t="s">
        <v>131</v>
      </c>
      <c r="E380" s="147" t="s">
        <v>401</v>
      </c>
      <c r="F380" s="148" t="s">
        <v>402</v>
      </c>
      <c r="G380" s="149" t="s">
        <v>134</v>
      </c>
      <c r="H380" s="150">
        <v>1520.106</v>
      </c>
      <c r="I380" s="151"/>
      <c r="J380" s="152">
        <f>ROUND(I380*H380,2)</f>
        <v>0</v>
      </c>
      <c r="K380" s="148" t="s">
        <v>135</v>
      </c>
      <c r="L380" s="34"/>
      <c r="M380" s="153" t="s">
        <v>1</v>
      </c>
      <c r="N380" s="154" t="s">
        <v>41</v>
      </c>
      <c r="O380" s="59"/>
      <c r="P380" s="155">
        <f>O380*H380</f>
        <v>0</v>
      </c>
      <c r="Q380" s="155">
        <v>0.21099999999999999</v>
      </c>
      <c r="R380" s="155">
        <f>Q380*H380</f>
        <v>320.742366</v>
      </c>
      <c r="S380" s="155">
        <v>0</v>
      </c>
      <c r="T380" s="156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7" t="s">
        <v>136</v>
      </c>
      <c r="AT380" s="157" t="s">
        <v>131</v>
      </c>
      <c r="AU380" s="157" t="s">
        <v>86</v>
      </c>
      <c r="AY380" s="18" t="s">
        <v>129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84</v>
      </c>
      <c r="BK380" s="158">
        <f>ROUND(I380*H380,2)</f>
        <v>0</v>
      </c>
      <c r="BL380" s="18" t="s">
        <v>136</v>
      </c>
      <c r="BM380" s="157" t="s">
        <v>403</v>
      </c>
    </row>
    <row r="381" spans="1:65" s="2" customFormat="1" ht="19.5">
      <c r="A381" s="33"/>
      <c r="B381" s="34"/>
      <c r="C381" s="33"/>
      <c r="D381" s="159" t="s">
        <v>138</v>
      </c>
      <c r="E381" s="33"/>
      <c r="F381" s="160" t="s">
        <v>404</v>
      </c>
      <c r="G381" s="33"/>
      <c r="H381" s="33"/>
      <c r="I381" s="161"/>
      <c r="J381" s="33"/>
      <c r="K381" s="33"/>
      <c r="L381" s="34"/>
      <c r="M381" s="162"/>
      <c r="N381" s="163"/>
      <c r="O381" s="59"/>
      <c r="P381" s="59"/>
      <c r="Q381" s="59"/>
      <c r="R381" s="59"/>
      <c r="S381" s="59"/>
      <c r="T381" s="6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8" t="s">
        <v>138</v>
      </c>
      <c r="AU381" s="18" t="s">
        <v>86</v>
      </c>
    </row>
    <row r="382" spans="1:65" s="2" customFormat="1">
      <c r="A382" s="33"/>
      <c r="B382" s="34"/>
      <c r="C382" s="33"/>
      <c r="D382" s="164" t="s">
        <v>140</v>
      </c>
      <c r="E382" s="33"/>
      <c r="F382" s="165" t="s">
        <v>405</v>
      </c>
      <c r="G382" s="33"/>
      <c r="H382" s="33"/>
      <c r="I382" s="161"/>
      <c r="J382" s="33"/>
      <c r="K382" s="33"/>
      <c r="L382" s="34"/>
      <c r="M382" s="162"/>
      <c r="N382" s="163"/>
      <c r="O382" s="59"/>
      <c r="P382" s="59"/>
      <c r="Q382" s="59"/>
      <c r="R382" s="59"/>
      <c r="S382" s="59"/>
      <c r="T382" s="60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8" t="s">
        <v>140</v>
      </c>
      <c r="AU382" s="18" t="s">
        <v>86</v>
      </c>
    </row>
    <row r="383" spans="1:65" s="13" customFormat="1">
      <c r="B383" s="166"/>
      <c r="D383" s="159" t="s">
        <v>142</v>
      </c>
      <c r="E383" s="167" t="s">
        <v>1</v>
      </c>
      <c r="F383" s="168" t="s">
        <v>406</v>
      </c>
      <c r="H383" s="169">
        <v>1520.106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142</v>
      </c>
      <c r="AU383" s="167" t="s">
        <v>86</v>
      </c>
      <c r="AV383" s="13" t="s">
        <v>86</v>
      </c>
      <c r="AW383" s="13" t="s">
        <v>33</v>
      </c>
      <c r="AX383" s="13" t="s">
        <v>76</v>
      </c>
      <c r="AY383" s="167" t="s">
        <v>129</v>
      </c>
    </row>
    <row r="384" spans="1:65" s="14" customFormat="1">
      <c r="B384" s="174"/>
      <c r="D384" s="159" t="s">
        <v>142</v>
      </c>
      <c r="E384" s="175" t="s">
        <v>1</v>
      </c>
      <c r="F384" s="176" t="s">
        <v>144</v>
      </c>
      <c r="H384" s="177">
        <v>1520.106</v>
      </c>
      <c r="I384" s="178"/>
      <c r="L384" s="174"/>
      <c r="M384" s="179"/>
      <c r="N384" s="180"/>
      <c r="O384" s="180"/>
      <c r="P384" s="180"/>
      <c r="Q384" s="180"/>
      <c r="R384" s="180"/>
      <c r="S384" s="180"/>
      <c r="T384" s="181"/>
      <c r="AT384" s="175" t="s">
        <v>142</v>
      </c>
      <c r="AU384" s="175" t="s">
        <v>86</v>
      </c>
      <c r="AV384" s="14" t="s">
        <v>136</v>
      </c>
      <c r="AW384" s="14" t="s">
        <v>33</v>
      </c>
      <c r="AX384" s="14" t="s">
        <v>84</v>
      </c>
      <c r="AY384" s="175" t="s">
        <v>129</v>
      </c>
    </row>
    <row r="385" spans="1:65" s="2" customFormat="1" ht="16.5" customHeight="1">
      <c r="A385" s="33"/>
      <c r="B385" s="145"/>
      <c r="C385" s="146" t="s">
        <v>407</v>
      </c>
      <c r="D385" s="146" t="s">
        <v>131</v>
      </c>
      <c r="E385" s="147" t="s">
        <v>408</v>
      </c>
      <c r="F385" s="148" t="s">
        <v>409</v>
      </c>
      <c r="G385" s="149" t="s">
        <v>134</v>
      </c>
      <c r="H385" s="150">
        <v>200</v>
      </c>
      <c r="I385" s="151"/>
      <c r="J385" s="152">
        <f>ROUND(I385*H385,2)</f>
        <v>0</v>
      </c>
      <c r="K385" s="148" t="s">
        <v>135</v>
      </c>
      <c r="L385" s="34"/>
      <c r="M385" s="153" t="s">
        <v>1</v>
      </c>
      <c r="N385" s="154" t="s">
        <v>41</v>
      </c>
      <c r="O385" s="59"/>
      <c r="P385" s="155">
        <f>O385*H385</f>
        <v>0</v>
      </c>
      <c r="Q385" s="155">
        <v>0.34499999999999997</v>
      </c>
      <c r="R385" s="155">
        <f>Q385*H385</f>
        <v>69</v>
      </c>
      <c r="S385" s="155">
        <v>0</v>
      </c>
      <c r="T385" s="156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7" t="s">
        <v>136</v>
      </c>
      <c r="AT385" s="157" t="s">
        <v>131</v>
      </c>
      <c r="AU385" s="157" t="s">
        <v>86</v>
      </c>
      <c r="AY385" s="18" t="s">
        <v>129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8" t="s">
        <v>84</v>
      </c>
      <c r="BK385" s="158">
        <f>ROUND(I385*H385,2)</f>
        <v>0</v>
      </c>
      <c r="BL385" s="18" t="s">
        <v>136</v>
      </c>
      <c r="BM385" s="157" t="s">
        <v>410</v>
      </c>
    </row>
    <row r="386" spans="1:65" s="2" customFormat="1">
      <c r="A386" s="33"/>
      <c r="B386" s="34"/>
      <c r="C386" s="33"/>
      <c r="D386" s="159" t="s">
        <v>138</v>
      </c>
      <c r="E386" s="33"/>
      <c r="F386" s="160" t="s">
        <v>411</v>
      </c>
      <c r="G386" s="33"/>
      <c r="H386" s="33"/>
      <c r="I386" s="161"/>
      <c r="J386" s="33"/>
      <c r="K386" s="33"/>
      <c r="L386" s="34"/>
      <c r="M386" s="162"/>
      <c r="N386" s="163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138</v>
      </c>
      <c r="AU386" s="18" t="s">
        <v>86</v>
      </c>
    </row>
    <row r="387" spans="1:65" s="2" customFormat="1">
      <c r="A387" s="33"/>
      <c r="B387" s="34"/>
      <c r="C387" s="33"/>
      <c r="D387" s="164" t="s">
        <v>140</v>
      </c>
      <c r="E387" s="33"/>
      <c r="F387" s="165" t="s">
        <v>412</v>
      </c>
      <c r="G387" s="33"/>
      <c r="H387" s="33"/>
      <c r="I387" s="161"/>
      <c r="J387" s="33"/>
      <c r="K387" s="33"/>
      <c r="L387" s="34"/>
      <c r="M387" s="162"/>
      <c r="N387" s="163"/>
      <c r="O387" s="59"/>
      <c r="P387" s="59"/>
      <c r="Q387" s="59"/>
      <c r="R387" s="59"/>
      <c r="S387" s="59"/>
      <c r="T387" s="60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140</v>
      </c>
      <c r="AU387" s="18" t="s">
        <v>86</v>
      </c>
    </row>
    <row r="388" spans="1:65" s="2" customFormat="1" ht="16.5" customHeight="1">
      <c r="A388" s="33"/>
      <c r="B388" s="145"/>
      <c r="C388" s="146" t="s">
        <v>287</v>
      </c>
      <c r="D388" s="146" t="s">
        <v>131</v>
      </c>
      <c r="E388" s="147" t="s">
        <v>413</v>
      </c>
      <c r="F388" s="148" t="s">
        <v>414</v>
      </c>
      <c r="G388" s="149" t="s">
        <v>134</v>
      </c>
      <c r="H388" s="150">
        <v>1500.7629999999999</v>
      </c>
      <c r="I388" s="151"/>
      <c r="J388" s="152">
        <f>ROUND(I388*H388,2)</f>
        <v>0</v>
      </c>
      <c r="K388" s="148" t="s">
        <v>135</v>
      </c>
      <c r="L388" s="34"/>
      <c r="M388" s="153" t="s">
        <v>1</v>
      </c>
      <c r="N388" s="154" t="s">
        <v>41</v>
      </c>
      <c r="O388" s="59"/>
      <c r="P388" s="155">
        <f>O388*H388</f>
        <v>0</v>
      </c>
      <c r="Q388" s="155">
        <v>6.5199999999999998E-3</v>
      </c>
      <c r="R388" s="155">
        <f>Q388*H388</f>
        <v>9.784974759999999</v>
      </c>
      <c r="S388" s="155">
        <v>0</v>
      </c>
      <c r="T388" s="156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7" t="s">
        <v>136</v>
      </c>
      <c r="AT388" s="157" t="s">
        <v>131</v>
      </c>
      <c r="AU388" s="157" t="s">
        <v>86</v>
      </c>
      <c r="AY388" s="18" t="s">
        <v>129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8" t="s">
        <v>84</v>
      </c>
      <c r="BK388" s="158">
        <f>ROUND(I388*H388,2)</f>
        <v>0</v>
      </c>
      <c r="BL388" s="18" t="s">
        <v>136</v>
      </c>
      <c r="BM388" s="157" t="s">
        <v>415</v>
      </c>
    </row>
    <row r="389" spans="1:65" s="2" customFormat="1">
      <c r="A389" s="33"/>
      <c r="B389" s="34"/>
      <c r="C389" s="33"/>
      <c r="D389" s="159" t="s">
        <v>138</v>
      </c>
      <c r="E389" s="33"/>
      <c r="F389" s="160" t="s">
        <v>416</v>
      </c>
      <c r="G389" s="33"/>
      <c r="H389" s="33"/>
      <c r="I389" s="161"/>
      <c r="J389" s="33"/>
      <c r="K389" s="33"/>
      <c r="L389" s="34"/>
      <c r="M389" s="162"/>
      <c r="N389" s="163"/>
      <c r="O389" s="59"/>
      <c r="P389" s="59"/>
      <c r="Q389" s="59"/>
      <c r="R389" s="59"/>
      <c r="S389" s="59"/>
      <c r="T389" s="60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8" t="s">
        <v>138</v>
      </c>
      <c r="AU389" s="18" t="s">
        <v>86</v>
      </c>
    </row>
    <row r="390" spans="1:65" s="2" customFormat="1">
      <c r="A390" s="33"/>
      <c r="B390" s="34"/>
      <c r="C390" s="33"/>
      <c r="D390" s="164" t="s">
        <v>140</v>
      </c>
      <c r="E390" s="33"/>
      <c r="F390" s="165" t="s">
        <v>417</v>
      </c>
      <c r="G390" s="33"/>
      <c r="H390" s="33"/>
      <c r="I390" s="161"/>
      <c r="J390" s="33"/>
      <c r="K390" s="33"/>
      <c r="L390" s="34"/>
      <c r="M390" s="162"/>
      <c r="N390" s="163"/>
      <c r="O390" s="59"/>
      <c r="P390" s="59"/>
      <c r="Q390" s="59"/>
      <c r="R390" s="59"/>
      <c r="S390" s="59"/>
      <c r="T390" s="60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8" t="s">
        <v>140</v>
      </c>
      <c r="AU390" s="18" t="s">
        <v>86</v>
      </c>
    </row>
    <row r="391" spans="1:65" s="13" customFormat="1">
      <c r="B391" s="166"/>
      <c r="D391" s="159" t="s">
        <v>142</v>
      </c>
      <c r="E391" s="167" t="s">
        <v>1</v>
      </c>
      <c r="F391" s="168" t="s">
        <v>418</v>
      </c>
      <c r="H391" s="169">
        <v>1500.7629999999999</v>
      </c>
      <c r="I391" s="170"/>
      <c r="L391" s="166"/>
      <c r="M391" s="171"/>
      <c r="N391" s="172"/>
      <c r="O391" s="172"/>
      <c r="P391" s="172"/>
      <c r="Q391" s="172"/>
      <c r="R391" s="172"/>
      <c r="S391" s="172"/>
      <c r="T391" s="173"/>
      <c r="AT391" s="167" t="s">
        <v>142</v>
      </c>
      <c r="AU391" s="167" t="s">
        <v>86</v>
      </c>
      <c r="AV391" s="13" t="s">
        <v>86</v>
      </c>
      <c r="AW391" s="13" t="s">
        <v>33</v>
      </c>
      <c r="AX391" s="13" t="s">
        <v>76</v>
      </c>
      <c r="AY391" s="167" t="s">
        <v>129</v>
      </c>
    </row>
    <row r="392" spans="1:65" s="14" customFormat="1">
      <c r="B392" s="174"/>
      <c r="D392" s="159" t="s">
        <v>142</v>
      </c>
      <c r="E392" s="175" t="s">
        <v>1</v>
      </c>
      <c r="F392" s="176" t="s">
        <v>144</v>
      </c>
      <c r="H392" s="177">
        <v>1500.7629999999999</v>
      </c>
      <c r="I392" s="178"/>
      <c r="L392" s="174"/>
      <c r="M392" s="179"/>
      <c r="N392" s="180"/>
      <c r="O392" s="180"/>
      <c r="P392" s="180"/>
      <c r="Q392" s="180"/>
      <c r="R392" s="180"/>
      <c r="S392" s="180"/>
      <c r="T392" s="181"/>
      <c r="AT392" s="175" t="s">
        <v>142</v>
      </c>
      <c r="AU392" s="175" t="s">
        <v>86</v>
      </c>
      <c r="AV392" s="14" t="s">
        <v>136</v>
      </c>
      <c r="AW392" s="14" t="s">
        <v>33</v>
      </c>
      <c r="AX392" s="14" t="s">
        <v>84</v>
      </c>
      <c r="AY392" s="175" t="s">
        <v>129</v>
      </c>
    </row>
    <row r="393" spans="1:65" s="2" customFormat="1" ht="16.5" customHeight="1">
      <c r="A393" s="33"/>
      <c r="B393" s="145"/>
      <c r="C393" s="146" t="s">
        <v>419</v>
      </c>
      <c r="D393" s="146" t="s">
        <v>131</v>
      </c>
      <c r="E393" s="147" t="s">
        <v>420</v>
      </c>
      <c r="F393" s="148" t="s">
        <v>421</v>
      </c>
      <c r="G393" s="149" t="s">
        <v>134</v>
      </c>
      <c r="H393" s="150">
        <v>1520.106</v>
      </c>
      <c r="I393" s="151"/>
      <c r="J393" s="152">
        <f>ROUND(I393*H393,2)</f>
        <v>0</v>
      </c>
      <c r="K393" s="148" t="s">
        <v>135</v>
      </c>
      <c r="L393" s="34"/>
      <c r="M393" s="153" t="s">
        <v>1</v>
      </c>
      <c r="N393" s="154" t="s">
        <v>41</v>
      </c>
      <c r="O393" s="59"/>
      <c r="P393" s="155">
        <f>O393*H393</f>
        <v>0</v>
      </c>
      <c r="Q393" s="155">
        <v>6.0999999999999997E-4</v>
      </c>
      <c r="R393" s="155">
        <f>Q393*H393</f>
        <v>0.92726465999999996</v>
      </c>
      <c r="S393" s="155">
        <v>0</v>
      </c>
      <c r="T393" s="156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7" t="s">
        <v>136</v>
      </c>
      <c r="AT393" s="157" t="s">
        <v>131</v>
      </c>
      <c r="AU393" s="157" t="s">
        <v>86</v>
      </c>
      <c r="AY393" s="18" t="s">
        <v>129</v>
      </c>
      <c r="BE393" s="158">
        <f>IF(N393="základní",J393,0)</f>
        <v>0</v>
      </c>
      <c r="BF393" s="158">
        <f>IF(N393="snížená",J393,0)</f>
        <v>0</v>
      </c>
      <c r="BG393" s="158">
        <f>IF(N393="zákl. přenesená",J393,0)</f>
        <v>0</v>
      </c>
      <c r="BH393" s="158">
        <f>IF(N393="sníž. přenesená",J393,0)</f>
        <v>0</v>
      </c>
      <c r="BI393" s="158">
        <f>IF(N393="nulová",J393,0)</f>
        <v>0</v>
      </c>
      <c r="BJ393" s="18" t="s">
        <v>84</v>
      </c>
      <c r="BK393" s="158">
        <f>ROUND(I393*H393,2)</f>
        <v>0</v>
      </c>
      <c r="BL393" s="18" t="s">
        <v>136</v>
      </c>
      <c r="BM393" s="157" t="s">
        <v>422</v>
      </c>
    </row>
    <row r="394" spans="1:65" s="2" customFormat="1">
      <c r="A394" s="33"/>
      <c r="B394" s="34"/>
      <c r="C394" s="33"/>
      <c r="D394" s="159" t="s">
        <v>138</v>
      </c>
      <c r="E394" s="33"/>
      <c r="F394" s="160" t="s">
        <v>423</v>
      </c>
      <c r="G394" s="33"/>
      <c r="H394" s="33"/>
      <c r="I394" s="161"/>
      <c r="J394" s="33"/>
      <c r="K394" s="33"/>
      <c r="L394" s="34"/>
      <c r="M394" s="162"/>
      <c r="N394" s="163"/>
      <c r="O394" s="59"/>
      <c r="P394" s="59"/>
      <c r="Q394" s="59"/>
      <c r="R394" s="59"/>
      <c r="S394" s="59"/>
      <c r="T394" s="60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138</v>
      </c>
      <c r="AU394" s="18" t="s">
        <v>86</v>
      </c>
    </row>
    <row r="395" spans="1:65" s="2" customFormat="1">
      <c r="A395" s="33"/>
      <c r="B395" s="34"/>
      <c r="C395" s="33"/>
      <c r="D395" s="164" t="s">
        <v>140</v>
      </c>
      <c r="E395" s="33"/>
      <c r="F395" s="165" t="s">
        <v>424</v>
      </c>
      <c r="G395" s="33"/>
      <c r="H395" s="33"/>
      <c r="I395" s="161"/>
      <c r="J395" s="33"/>
      <c r="K395" s="33"/>
      <c r="L395" s="34"/>
      <c r="M395" s="162"/>
      <c r="N395" s="163"/>
      <c r="O395" s="59"/>
      <c r="P395" s="59"/>
      <c r="Q395" s="59"/>
      <c r="R395" s="59"/>
      <c r="S395" s="59"/>
      <c r="T395" s="60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140</v>
      </c>
      <c r="AU395" s="18" t="s">
        <v>86</v>
      </c>
    </row>
    <row r="396" spans="1:65" s="2" customFormat="1" ht="21.75" customHeight="1">
      <c r="A396" s="33"/>
      <c r="B396" s="145"/>
      <c r="C396" s="146" t="s">
        <v>425</v>
      </c>
      <c r="D396" s="146" t="s">
        <v>131</v>
      </c>
      <c r="E396" s="147" t="s">
        <v>426</v>
      </c>
      <c r="F396" s="148" t="s">
        <v>427</v>
      </c>
      <c r="G396" s="149" t="s">
        <v>134</v>
      </c>
      <c r="H396" s="150">
        <v>1404.0450000000001</v>
      </c>
      <c r="I396" s="151"/>
      <c r="J396" s="152">
        <f>ROUND(I396*H396,2)</f>
        <v>0</v>
      </c>
      <c r="K396" s="148" t="s">
        <v>135</v>
      </c>
      <c r="L396" s="34"/>
      <c r="M396" s="153" t="s">
        <v>1</v>
      </c>
      <c r="N396" s="154" t="s">
        <v>41</v>
      </c>
      <c r="O396" s="59"/>
      <c r="P396" s="155">
        <f>O396*H396</f>
        <v>0</v>
      </c>
      <c r="Q396" s="155">
        <v>0.10373</v>
      </c>
      <c r="R396" s="155">
        <f>Q396*H396</f>
        <v>145.64158785000001</v>
      </c>
      <c r="S396" s="155">
        <v>0</v>
      </c>
      <c r="T396" s="156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7" t="s">
        <v>136</v>
      </c>
      <c r="AT396" s="157" t="s">
        <v>131</v>
      </c>
      <c r="AU396" s="157" t="s">
        <v>86</v>
      </c>
      <c r="AY396" s="18" t="s">
        <v>129</v>
      </c>
      <c r="BE396" s="158">
        <f>IF(N396="základní",J396,0)</f>
        <v>0</v>
      </c>
      <c r="BF396" s="158">
        <f>IF(N396="snížená",J396,0)</f>
        <v>0</v>
      </c>
      <c r="BG396" s="158">
        <f>IF(N396="zákl. přenesená",J396,0)</f>
        <v>0</v>
      </c>
      <c r="BH396" s="158">
        <f>IF(N396="sníž. přenesená",J396,0)</f>
        <v>0</v>
      </c>
      <c r="BI396" s="158">
        <f>IF(N396="nulová",J396,0)</f>
        <v>0</v>
      </c>
      <c r="BJ396" s="18" t="s">
        <v>84</v>
      </c>
      <c r="BK396" s="158">
        <f>ROUND(I396*H396,2)</f>
        <v>0</v>
      </c>
      <c r="BL396" s="18" t="s">
        <v>136</v>
      </c>
      <c r="BM396" s="157" t="s">
        <v>428</v>
      </c>
    </row>
    <row r="397" spans="1:65" s="2" customFormat="1" ht="19.5">
      <c r="A397" s="33"/>
      <c r="B397" s="34"/>
      <c r="C397" s="33"/>
      <c r="D397" s="159" t="s">
        <v>138</v>
      </c>
      <c r="E397" s="33"/>
      <c r="F397" s="160" t="s">
        <v>429</v>
      </c>
      <c r="G397" s="33"/>
      <c r="H397" s="33"/>
      <c r="I397" s="161"/>
      <c r="J397" s="33"/>
      <c r="K397" s="33"/>
      <c r="L397" s="34"/>
      <c r="M397" s="162"/>
      <c r="N397" s="163"/>
      <c r="O397" s="59"/>
      <c r="P397" s="59"/>
      <c r="Q397" s="59"/>
      <c r="R397" s="59"/>
      <c r="S397" s="59"/>
      <c r="T397" s="60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8" t="s">
        <v>138</v>
      </c>
      <c r="AU397" s="18" t="s">
        <v>86</v>
      </c>
    </row>
    <row r="398" spans="1:65" s="2" customFormat="1">
      <c r="A398" s="33"/>
      <c r="B398" s="34"/>
      <c r="C398" s="33"/>
      <c r="D398" s="164" t="s">
        <v>140</v>
      </c>
      <c r="E398" s="33"/>
      <c r="F398" s="165" t="s">
        <v>430</v>
      </c>
      <c r="G398" s="33"/>
      <c r="H398" s="33"/>
      <c r="I398" s="161"/>
      <c r="J398" s="33"/>
      <c r="K398" s="33"/>
      <c r="L398" s="34"/>
      <c r="M398" s="162"/>
      <c r="N398" s="163"/>
      <c r="O398" s="59"/>
      <c r="P398" s="59"/>
      <c r="Q398" s="59"/>
      <c r="R398" s="59"/>
      <c r="S398" s="59"/>
      <c r="T398" s="60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8" t="s">
        <v>140</v>
      </c>
      <c r="AU398" s="18" t="s">
        <v>86</v>
      </c>
    </row>
    <row r="399" spans="1:65" s="13" customFormat="1">
      <c r="B399" s="166"/>
      <c r="D399" s="159" t="s">
        <v>142</v>
      </c>
      <c r="E399" s="167" t="s">
        <v>1</v>
      </c>
      <c r="F399" s="168" t="s">
        <v>431</v>
      </c>
      <c r="H399" s="169">
        <v>1404.0450000000001</v>
      </c>
      <c r="I399" s="170"/>
      <c r="L399" s="166"/>
      <c r="M399" s="171"/>
      <c r="N399" s="172"/>
      <c r="O399" s="172"/>
      <c r="P399" s="172"/>
      <c r="Q399" s="172"/>
      <c r="R399" s="172"/>
      <c r="S399" s="172"/>
      <c r="T399" s="173"/>
      <c r="AT399" s="167" t="s">
        <v>142</v>
      </c>
      <c r="AU399" s="167" t="s">
        <v>86</v>
      </c>
      <c r="AV399" s="13" t="s">
        <v>86</v>
      </c>
      <c r="AW399" s="13" t="s">
        <v>33</v>
      </c>
      <c r="AX399" s="13" t="s">
        <v>76</v>
      </c>
      <c r="AY399" s="167" t="s">
        <v>129</v>
      </c>
    </row>
    <row r="400" spans="1:65" s="14" customFormat="1">
      <c r="B400" s="174"/>
      <c r="D400" s="159" t="s">
        <v>142</v>
      </c>
      <c r="E400" s="175" t="s">
        <v>1</v>
      </c>
      <c r="F400" s="176" t="s">
        <v>144</v>
      </c>
      <c r="H400" s="177">
        <v>1404.0450000000001</v>
      </c>
      <c r="I400" s="178"/>
      <c r="L400" s="174"/>
      <c r="M400" s="179"/>
      <c r="N400" s="180"/>
      <c r="O400" s="180"/>
      <c r="P400" s="180"/>
      <c r="Q400" s="180"/>
      <c r="R400" s="180"/>
      <c r="S400" s="180"/>
      <c r="T400" s="181"/>
      <c r="AT400" s="175" t="s">
        <v>142</v>
      </c>
      <c r="AU400" s="175" t="s">
        <v>86</v>
      </c>
      <c r="AV400" s="14" t="s">
        <v>136</v>
      </c>
      <c r="AW400" s="14" t="s">
        <v>33</v>
      </c>
      <c r="AX400" s="14" t="s">
        <v>84</v>
      </c>
      <c r="AY400" s="175" t="s">
        <v>129</v>
      </c>
    </row>
    <row r="401" spans="1:65" s="2" customFormat="1" ht="16.5" customHeight="1">
      <c r="A401" s="33"/>
      <c r="B401" s="145"/>
      <c r="C401" s="146" t="s">
        <v>432</v>
      </c>
      <c r="D401" s="146" t="s">
        <v>131</v>
      </c>
      <c r="E401" s="147" t="s">
        <v>433</v>
      </c>
      <c r="F401" s="148" t="s">
        <v>434</v>
      </c>
      <c r="G401" s="149" t="s">
        <v>134</v>
      </c>
      <c r="H401" s="150">
        <v>34.287999999999997</v>
      </c>
      <c r="I401" s="151"/>
      <c r="J401" s="152">
        <f>ROUND(I401*H401,2)</f>
        <v>0</v>
      </c>
      <c r="K401" s="148" t="s">
        <v>135</v>
      </c>
      <c r="L401" s="34"/>
      <c r="M401" s="153" t="s">
        <v>1</v>
      </c>
      <c r="N401" s="154" t="s">
        <v>41</v>
      </c>
      <c r="O401" s="59"/>
      <c r="P401" s="155">
        <f>O401*H401</f>
        <v>0</v>
      </c>
      <c r="Q401" s="155">
        <v>0.1002</v>
      </c>
      <c r="R401" s="155">
        <f>Q401*H401</f>
        <v>3.4356575999999994</v>
      </c>
      <c r="S401" s="155">
        <v>0</v>
      </c>
      <c r="T401" s="156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7" t="s">
        <v>136</v>
      </c>
      <c r="AT401" s="157" t="s">
        <v>131</v>
      </c>
      <c r="AU401" s="157" t="s">
        <v>86</v>
      </c>
      <c r="AY401" s="18" t="s">
        <v>129</v>
      </c>
      <c r="BE401" s="158">
        <f>IF(N401="základní",J401,0)</f>
        <v>0</v>
      </c>
      <c r="BF401" s="158">
        <f>IF(N401="snížená",J401,0)</f>
        <v>0</v>
      </c>
      <c r="BG401" s="158">
        <f>IF(N401="zákl. přenesená",J401,0)</f>
        <v>0</v>
      </c>
      <c r="BH401" s="158">
        <f>IF(N401="sníž. přenesená",J401,0)</f>
        <v>0</v>
      </c>
      <c r="BI401" s="158">
        <f>IF(N401="nulová",J401,0)</f>
        <v>0</v>
      </c>
      <c r="BJ401" s="18" t="s">
        <v>84</v>
      </c>
      <c r="BK401" s="158">
        <f>ROUND(I401*H401,2)</f>
        <v>0</v>
      </c>
      <c r="BL401" s="18" t="s">
        <v>136</v>
      </c>
      <c r="BM401" s="157" t="s">
        <v>435</v>
      </c>
    </row>
    <row r="402" spans="1:65" s="2" customFormat="1" ht="19.5">
      <c r="A402" s="33"/>
      <c r="B402" s="34"/>
      <c r="C402" s="33"/>
      <c r="D402" s="159" t="s">
        <v>138</v>
      </c>
      <c r="E402" s="33"/>
      <c r="F402" s="160" t="s">
        <v>436</v>
      </c>
      <c r="G402" s="33"/>
      <c r="H402" s="33"/>
      <c r="I402" s="161"/>
      <c r="J402" s="33"/>
      <c r="K402" s="33"/>
      <c r="L402" s="34"/>
      <c r="M402" s="162"/>
      <c r="N402" s="163"/>
      <c r="O402" s="59"/>
      <c r="P402" s="59"/>
      <c r="Q402" s="59"/>
      <c r="R402" s="59"/>
      <c r="S402" s="59"/>
      <c r="T402" s="60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8" t="s">
        <v>138</v>
      </c>
      <c r="AU402" s="18" t="s">
        <v>86</v>
      </c>
    </row>
    <row r="403" spans="1:65" s="2" customFormat="1">
      <c r="A403" s="33"/>
      <c r="B403" s="34"/>
      <c r="C403" s="33"/>
      <c r="D403" s="164" t="s">
        <v>140</v>
      </c>
      <c r="E403" s="33"/>
      <c r="F403" s="165" t="s">
        <v>437</v>
      </c>
      <c r="G403" s="33"/>
      <c r="H403" s="33"/>
      <c r="I403" s="161"/>
      <c r="J403" s="33"/>
      <c r="K403" s="33"/>
      <c r="L403" s="34"/>
      <c r="M403" s="162"/>
      <c r="N403" s="163"/>
      <c r="O403" s="59"/>
      <c r="P403" s="59"/>
      <c r="Q403" s="59"/>
      <c r="R403" s="59"/>
      <c r="S403" s="59"/>
      <c r="T403" s="60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8" t="s">
        <v>140</v>
      </c>
      <c r="AU403" s="18" t="s">
        <v>86</v>
      </c>
    </row>
    <row r="404" spans="1:65" s="15" customFormat="1">
      <c r="B404" s="182"/>
      <c r="D404" s="159" t="s">
        <v>142</v>
      </c>
      <c r="E404" s="183" t="s">
        <v>1</v>
      </c>
      <c r="F404" s="184" t="s">
        <v>438</v>
      </c>
      <c r="H404" s="183" t="s">
        <v>1</v>
      </c>
      <c r="I404" s="185"/>
      <c r="L404" s="182"/>
      <c r="M404" s="186"/>
      <c r="N404" s="187"/>
      <c r="O404" s="187"/>
      <c r="P404" s="187"/>
      <c r="Q404" s="187"/>
      <c r="R404" s="187"/>
      <c r="S404" s="187"/>
      <c r="T404" s="188"/>
      <c r="AT404" s="183" t="s">
        <v>142</v>
      </c>
      <c r="AU404" s="183" t="s">
        <v>86</v>
      </c>
      <c r="AV404" s="15" t="s">
        <v>84</v>
      </c>
      <c r="AW404" s="15" t="s">
        <v>33</v>
      </c>
      <c r="AX404" s="15" t="s">
        <v>76</v>
      </c>
      <c r="AY404" s="183" t="s">
        <v>129</v>
      </c>
    </row>
    <row r="405" spans="1:65" s="13" customFormat="1">
      <c r="B405" s="166"/>
      <c r="D405" s="159" t="s">
        <v>142</v>
      </c>
      <c r="E405" s="167" t="s">
        <v>1</v>
      </c>
      <c r="F405" s="168" t="s">
        <v>439</v>
      </c>
      <c r="H405" s="169">
        <v>4.2880000000000003</v>
      </c>
      <c r="I405" s="170"/>
      <c r="L405" s="166"/>
      <c r="M405" s="171"/>
      <c r="N405" s="172"/>
      <c r="O405" s="172"/>
      <c r="P405" s="172"/>
      <c r="Q405" s="172"/>
      <c r="R405" s="172"/>
      <c r="S405" s="172"/>
      <c r="T405" s="173"/>
      <c r="AT405" s="167" t="s">
        <v>142</v>
      </c>
      <c r="AU405" s="167" t="s">
        <v>86</v>
      </c>
      <c r="AV405" s="13" t="s">
        <v>86</v>
      </c>
      <c r="AW405" s="13" t="s">
        <v>33</v>
      </c>
      <c r="AX405" s="13" t="s">
        <v>76</v>
      </c>
      <c r="AY405" s="167" t="s">
        <v>129</v>
      </c>
    </row>
    <row r="406" spans="1:65" s="15" customFormat="1">
      <c r="B406" s="182"/>
      <c r="D406" s="159" t="s">
        <v>142</v>
      </c>
      <c r="E406" s="183" t="s">
        <v>1</v>
      </c>
      <c r="F406" s="184" t="s">
        <v>440</v>
      </c>
      <c r="H406" s="183" t="s">
        <v>1</v>
      </c>
      <c r="I406" s="185"/>
      <c r="L406" s="182"/>
      <c r="M406" s="186"/>
      <c r="N406" s="187"/>
      <c r="O406" s="187"/>
      <c r="P406" s="187"/>
      <c r="Q406" s="187"/>
      <c r="R406" s="187"/>
      <c r="S406" s="187"/>
      <c r="T406" s="188"/>
      <c r="AT406" s="183" t="s">
        <v>142</v>
      </c>
      <c r="AU406" s="183" t="s">
        <v>86</v>
      </c>
      <c r="AV406" s="15" t="s">
        <v>84</v>
      </c>
      <c r="AW406" s="15" t="s">
        <v>33</v>
      </c>
      <c r="AX406" s="15" t="s">
        <v>76</v>
      </c>
      <c r="AY406" s="183" t="s">
        <v>129</v>
      </c>
    </row>
    <row r="407" spans="1:65" s="13" customFormat="1">
      <c r="B407" s="166"/>
      <c r="D407" s="159" t="s">
        <v>142</v>
      </c>
      <c r="E407" s="167" t="s">
        <v>1</v>
      </c>
      <c r="F407" s="168" t="s">
        <v>441</v>
      </c>
      <c r="H407" s="169">
        <v>30</v>
      </c>
      <c r="I407" s="170"/>
      <c r="L407" s="166"/>
      <c r="M407" s="171"/>
      <c r="N407" s="172"/>
      <c r="O407" s="172"/>
      <c r="P407" s="172"/>
      <c r="Q407" s="172"/>
      <c r="R407" s="172"/>
      <c r="S407" s="172"/>
      <c r="T407" s="173"/>
      <c r="AT407" s="167" t="s">
        <v>142</v>
      </c>
      <c r="AU407" s="167" t="s">
        <v>86</v>
      </c>
      <c r="AV407" s="13" t="s">
        <v>86</v>
      </c>
      <c r="AW407" s="13" t="s">
        <v>33</v>
      </c>
      <c r="AX407" s="13" t="s">
        <v>76</v>
      </c>
      <c r="AY407" s="167" t="s">
        <v>129</v>
      </c>
    </row>
    <row r="408" spans="1:65" s="14" customFormat="1">
      <c r="B408" s="174"/>
      <c r="D408" s="159" t="s">
        <v>142</v>
      </c>
      <c r="E408" s="175" t="s">
        <v>1</v>
      </c>
      <c r="F408" s="176" t="s">
        <v>144</v>
      </c>
      <c r="H408" s="177">
        <v>34.287999999999997</v>
      </c>
      <c r="I408" s="178"/>
      <c r="L408" s="174"/>
      <c r="M408" s="179"/>
      <c r="N408" s="180"/>
      <c r="O408" s="180"/>
      <c r="P408" s="180"/>
      <c r="Q408" s="180"/>
      <c r="R408" s="180"/>
      <c r="S408" s="180"/>
      <c r="T408" s="181"/>
      <c r="AT408" s="175" t="s">
        <v>142</v>
      </c>
      <c r="AU408" s="175" t="s">
        <v>86</v>
      </c>
      <c r="AV408" s="14" t="s">
        <v>136</v>
      </c>
      <c r="AW408" s="14" t="s">
        <v>33</v>
      </c>
      <c r="AX408" s="14" t="s">
        <v>84</v>
      </c>
      <c r="AY408" s="175" t="s">
        <v>129</v>
      </c>
    </row>
    <row r="409" spans="1:65" s="2" customFormat="1" ht="16.5" customHeight="1">
      <c r="A409" s="33"/>
      <c r="B409" s="145"/>
      <c r="C409" s="197" t="s">
        <v>442</v>
      </c>
      <c r="D409" s="197" t="s">
        <v>258</v>
      </c>
      <c r="E409" s="198" t="s">
        <v>443</v>
      </c>
      <c r="F409" s="199" t="s">
        <v>444</v>
      </c>
      <c r="G409" s="200" t="s">
        <v>261</v>
      </c>
      <c r="H409" s="201">
        <v>6.8579999999999997</v>
      </c>
      <c r="I409" s="202"/>
      <c r="J409" s="203">
        <f>ROUND(I409*H409,2)</f>
        <v>0</v>
      </c>
      <c r="K409" s="199" t="s">
        <v>135</v>
      </c>
      <c r="L409" s="204"/>
      <c r="M409" s="205" t="s">
        <v>1</v>
      </c>
      <c r="N409" s="206" t="s">
        <v>41</v>
      </c>
      <c r="O409" s="59"/>
      <c r="P409" s="155">
        <f>O409*H409</f>
        <v>0</v>
      </c>
      <c r="Q409" s="155">
        <v>1</v>
      </c>
      <c r="R409" s="155">
        <f>Q409*H409</f>
        <v>6.8579999999999997</v>
      </c>
      <c r="S409" s="155">
        <v>0</v>
      </c>
      <c r="T409" s="156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7" t="s">
        <v>187</v>
      </c>
      <c r="AT409" s="157" t="s">
        <v>258</v>
      </c>
      <c r="AU409" s="157" t="s">
        <v>86</v>
      </c>
      <c r="AY409" s="18" t="s">
        <v>129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8" t="s">
        <v>84</v>
      </c>
      <c r="BK409" s="158">
        <f>ROUND(I409*H409,2)</f>
        <v>0</v>
      </c>
      <c r="BL409" s="18" t="s">
        <v>136</v>
      </c>
      <c r="BM409" s="157" t="s">
        <v>445</v>
      </c>
    </row>
    <row r="410" spans="1:65" s="2" customFormat="1">
      <c r="A410" s="33"/>
      <c r="B410" s="34"/>
      <c r="C410" s="33"/>
      <c r="D410" s="159" t="s">
        <v>138</v>
      </c>
      <c r="E410" s="33"/>
      <c r="F410" s="160" t="s">
        <v>444</v>
      </c>
      <c r="G410" s="33"/>
      <c r="H410" s="33"/>
      <c r="I410" s="161"/>
      <c r="J410" s="33"/>
      <c r="K410" s="33"/>
      <c r="L410" s="34"/>
      <c r="M410" s="162"/>
      <c r="N410" s="163"/>
      <c r="O410" s="59"/>
      <c r="P410" s="59"/>
      <c r="Q410" s="59"/>
      <c r="R410" s="59"/>
      <c r="S410" s="59"/>
      <c r="T410" s="60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8" t="s">
        <v>138</v>
      </c>
      <c r="AU410" s="18" t="s">
        <v>86</v>
      </c>
    </row>
    <row r="411" spans="1:65" s="15" customFormat="1">
      <c r="B411" s="182"/>
      <c r="D411" s="159" t="s">
        <v>142</v>
      </c>
      <c r="E411" s="183" t="s">
        <v>1</v>
      </c>
      <c r="F411" s="184" t="s">
        <v>438</v>
      </c>
      <c r="H411" s="183" t="s">
        <v>1</v>
      </c>
      <c r="I411" s="185"/>
      <c r="L411" s="182"/>
      <c r="M411" s="186"/>
      <c r="N411" s="187"/>
      <c r="O411" s="187"/>
      <c r="P411" s="187"/>
      <c r="Q411" s="187"/>
      <c r="R411" s="187"/>
      <c r="S411" s="187"/>
      <c r="T411" s="188"/>
      <c r="AT411" s="183" t="s">
        <v>142</v>
      </c>
      <c r="AU411" s="183" t="s">
        <v>86</v>
      </c>
      <c r="AV411" s="15" t="s">
        <v>84</v>
      </c>
      <c r="AW411" s="15" t="s">
        <v>33</v>
      </c>
      <c r="AX411" s="15" t="s">
        <v>76</v>
      </c>
      <c r="AY411" s="183" t="s">
        <v>129</v>
      </c>
    </row>
    <row r="412" spans="1:65" s="13" customFormat="1">
      <c r="B412" s="166"/>
      <c r="D412" s="159" t="s">
        <v>142</v>
      </c>
      <c r="E412" s="167" t="s">
        <v>1</v>
      </c>
      <c r="F412" s="168" t="s">
        <v>446</v>
      </c>
      <c r="H412" s="169">
        <v>0.42899999999999999</v>
      </c>
      <c r="I412" s="170"/>
      <c r="L412" s="166"/>
      <c r="M412" s="171"/>
      <c r="N412" s="172"/>
      <c r="O412" s="172"/>
      <c r="P412" s="172"/>
      <c r="Q412" s="172"/>
      <c r="R412" s="172"/>
      <c r="S412" s="172"/>
      <c r="T412" s="173"/>
      <c r="AT412" s="167" t="s">
        <v>142</v>
      </c>
      <c r="AU412" s="167" t="s">
        <v>86</v>
      </c>
      <c r="AV412" s="13" t="s">
        <v>86</v>
      </c>
      <c r="AW412" s="13" t="s">
        <v>33</v>
      </c>
      <c r="AX412" s="13" t="s">
        <v>76</v>
      </c>
      <c r="AY412" s="167" t="s">
        <v>129</v>
      </c>
    </row>
    <row r="413" spans="1:65" s="15" customFormat="1">
      <c r="B413" s="182"/>
      <c r="D413" s="159" t="s">
        <v>142</v>
      </c>
      <c r="E413" s="183" t="s">
        <v>1</v>
      </c>
      <c r="F413" s="184" t="s">
        <v>440</v>
      </c>
      <c r="H413" s="183" t="s">
        <v>1</v>
      </c>
      <c r="I413" s="185"/>
      <c r="L413" s="182"/>
      <c r="M413" s="186"/>
      <c r="N413" s="187"/>
      <c r="O413" s="187"/>
      <c r="P413" s="187"/>
      <c r="Q413" s="187"/>
      <c r="R413" s="187"/>
      <c r="S413" s="187"/>
      <c r="T413" s="188"/>
      <c r="AT413" s="183" t="s">
        <v>142</v>
      </c>
      <c r="AU413" s="183" t="s">
        <v>86</v>
      </c>
      <c r="AV413" s="15" t="s">
        <v>84</v>
      </c>
      <c r="AW413" s="15" t="s">
        <v>33</v>
      </c>
      <c r="AX413" s="15" t="s">
        <v>76</v>
      </c>
      <c r="AY413" s="183" t="s">
        <v>129</v>
      </c>
    </row>
    <row r="414" spans="1:65" s="13" customFormat="1">
      <c r="B414" s="166"/>
      <c r="D414" s="159" t="s">
        <v>142</v>
      </c>
      <c r="E414" s="167" t="s">
        <v>1</v>
      </c>
      <c r="F414" s="168" t="s">
        <v>447</v>
      </c>
      <c r="H414" s="169">
        <v>3</v>
      </c>
      <c r="I414" s="170"/>
      <c r="L414" s="166"/>
      <c r="M414" s="171"/>
      <c r="N414" s="172"/>
      <c r="O414" s="172"/>
      <c r="P414" s="172"/>
      <c r="Q414" s="172"/>
      <c r="R414" s="172"/>
      <c r="S414" s="172"/>
      <c r="T414" s="173"/>
      <c r="AT414" s="167" t="s">
        <v>142</v>
      </c>
      <c r="AU414" s="167" t="s">
        <v>86</v>
      </c>
      <c r="AV414" s="13" t="s">
        <v>86</v>
      </c>
      <c r="AW414" s="13" t="s">
        <v>33</v>
      </c>
      <c r="AX414" s="13" t="s">
        <v>76</v>
      </c>
      <c r="AY414" s="167" t="s">
        <v>129</v>
      </c>
    </row>
    <row r="415" spans="1:65" s="14" customFormat="1">
      <c r="B415" s="174"/>
      <c r="D415" s="159" t="s">
        <v>142</v>
      </c>
      <c r="E415" s="175" t="s">
        <v>1</v>
      </c>
      <c r="F415" s="176" t="s">
        <v>144</v>
      </c>
      <c r="H415" s="177">
        <v>3.4289999999999998</v>
      </c>
      <c r="I415" s="178"/>
      <c r="L415" s="174"/>
      <c r="M415" s="179"/>
      <c r="N415" s="180"/>
      <c r="O415" s="180"/>
      <c r="P415" s="180"/>
      <c r="Q415" s="180"/>
      <c r="R415" s="180"/>
      <c r="S415" s="180"/>
      <c r="T415" s="181"/>
      <c r="AT415" s="175" t="s">
        <v>142</v>
      </c>
      <c r="AU415" s="175" t="s">
        <v>86</v>
      </c>
      <c r="AV415" s="14" t="s">
        <v>136</v>
      </c>
      <c r="AW415" s="14" t="s">
        <v>33</v>
      </c>
      <c r="AX415" s="14" t="s">
        <v>84</v>
      </c>
      <c r="AY415" s="175" t="s">
        <v>129</v>
      </c>
    </row>
    <row r="416" spans="1:65" s="13" customFormat="1">
      <c r="B416" s="166"/>
      <c r="D416" s="159" t="s">
        <v>142</v>
      </c>
      <c r="F416" s="168" t="s">
        <v>448</v>
      </c>
      <c r="H416" s="169">
        <v>6.8579999999999997</v>
      </c>
      <c r="I416" s="170"/>
      <c r="L416" s="166"/>
      <c r="M416" s="171"/>
      <c r="N416" s="172"/>
      <c r="O416" s="172"/>
      <c r="P416" s="172"/>
      <c r="Q416" s="172"/>
      <c r="R416" s="172"/>
      <c r="S416" s="172"/>
      <c r="T416" s="173"/>
      <c r="AT416" s="167" t="s">
        <v>142</v>
      </c>
      <c r="AU416" s="167" t="s">
        <v>86</v>
      </c>
      <c r="AV416" s="13" t="s">
        <v>86</v>
      </c>
      <c r="AW416" s="13" t="s">
        <v>3</v>
      </c>
      <c r="AX416" s="13" t="s">
        <v>84</v>
      </c>
      <c r="AY416" s="167" t="s">
        <v>129</v>
      </c>
    </row>
    <row r="417" spans="1:65" s="2" customFormat="1" ht="16.5" customHeight="1">
      <c r="A417" s="33"/>
      <c r="B417" s="145"/>
      <c r="C417" s="146" t="s">
        <v>449</v>
      </c>
      <c r="D417" s="146" t="s">
        <v>131</v>
      </c>
      <c r="E417" s="147" t="s">
        <v>450</v>
      </c>
      <c r="F417" s="148" t="s">
        <v>451</v>
      </c>
      <c r="G417" s="149" t="s">
        <v>161</v>
      </c>
      <c r="H417" s="150">
        <v>34.287999999999997</v>
      </c>
      <c r="I417" s="151"/>
      <c r="J417" s="152">
        <f>ROUND(I417*H417,2)</f>
        <v>0</v>
      </c>
      <c r="K417" s="148" t="s">
        <v>135</v>
      </c>
      <c r="L417" s="34"/>
      <c r="M417" s="153" t="s">
        <v>1</v>
      </c>
      <c r="N417" s="154" t="s">
        <v>41</v>
      </c>
      <c r="O417" s="59"/>
      <c r="P417" s="155">
        <f>O417*H417</f>
        <v>0</v>
      </c>
      <c r="Q417" s="155">
        <v>3.5999999999999999E-3</v>
      </c>
      <c r="R417" s="155">
        <f>Q417*H417</f>
        <v>0.12343679999999999</v>
      </c>
      <c r="S417" s="155">
        <v>0</v>
      </c>
      <c r="T417" s="156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7" t="s">
        <v>136</v>
      </c>
      <c r="AT417" s="157" t="s">
        <v>131</v>
      </c>
      <c r="AU417" s="157" t="s">
        <v>86</v>
      </c>
      <c r="AY417" s="18" t="s">
        <v>129</v>
      </c>
      <c r="BE417" s="158">
        <f>IF(N417="základní",J417,0)</f>
        <v>0</v>
      </c>
      <c r="BF417" s="158">
        <f>IF(N417="snížená",J417,0)</f>
        <v>0</v>
      </c>
      <c r="BG417" s="158">
        <f>IF(N417="zákl. přenesená",J417,0)</f>
        <v>0</v>
      </c>
      <c r="BH417" s="158">
        <f>IF(N417="sníž. přenesená",J417,0)</f>
        <v>0</v>
      </c>
      <c r="BI417" s="158">
        <f>IF(N417="nulová",J417,0)</f>
        <v>0</v>
      </c>
      <c r="BJ417" s="18" t="s">
        <v>84</v>
      </c>
      <c r="BK417" s="158">
        <f>ROUND(I417*H417,2)</f>
        <v>0</v>
      </c>
      <c r="BL417" s="18" t="s">
        <v>136</v>
      </c>
      <c r="BM417" s="157" t="s">
        <v>452</v>
      </c>
    </row>
    <row r="418" spans="1:65" s="2" customFormat="1">
      <c r="A418" s="33"/>
      <c r="B418" s="34"/>
      <c r="C418" s="33"/>
      <c r="D418" s="159" t="s">
        <v>138</v>
      </c>
      <c r="E418" s="33"/>
      <c r="F418" s="160" t="s">
        <v>453</v>
      </c>
      <c r="G418" s="33"/>
      <c r="H418" s="33"/>
      <c r="I418" s="161"/>
      <c r="J418" s="33"/>
      <c r="K418" s="33"/>
      <c r="L418" s="34"/>
      <c r="M418" s="162"/>
      <c r="N418" s="163"/>
      <c r="O418" s="59"/>
      <c r="P418" s="59"/>
      <c r="Q418" s="59"/>
      <c r="R418" s="59"/>
      <c r="S418" s="59"/>
      <c r="T418" s="60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138</v>
      </c>
      <c r="AU418" s="18" t="s">
        <v>86</v>
      </c>
    </row>
    <row r="419" spans="1:65" s="2" customFormat="1">
      <c r="A419" s="33"/>
      <c r="B419" s="34"/>
      <c r="C419" s="33"/>
      <c r="D419" s="164" t="s">
        <v>140</v>
      </c>
      <c r="E419" s="33"/>
      <c r="F419" s="165" t="s">
        <v>454</v>
      </c>
      <c r="G419" s="33"/>
      <c r="H419" s="33"/>
      <c r="I419" s="161"/>
      <c r="J419" s="33"/>
      <c r="K419" s="33"/>
      <c r="L419" s="34"/>
      <c r="M419" s="162"/>
      <c r="N419" s="163"/>
      <c r="O419" s="59"/>
      <c r="P419" s="59"/>
      <c r="Q419" s="59"/>
      <c r="R419" s="59"/>
      <c r="S419" s="59"/>
      <c r="T419" s="60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140</v>
      </c>
      <c r="AU419" s="18" t="s">
        <v>86</v>
      </c>
    </row>
    <row r="420" spans="1:65" s="12" customFormat="1" ht="22.9" customHeight="1">
      <c r="B420" s="132"/>
      <c r="D420" s="133" t="s">
        <v>75</v>
      </c>
      <c r="E420" s="143" t="s">
        <v>195</v>
      </c>
      <c r="F420" s="143" t="s">
        <v>455</v>
      </c>
      <c r="I420" s="135"/>
      <c r="J420" s="144">
        <f>BK420</f>
        <v>0</v>
      </c>
      <c r="L420" s="132"/>
      <c r="M420" s="137"/>
      <c r="N420" s="138"/>
      <c r="O420" s="138"/>
      <c r="P420" s="139">
        <f>SUM(P421:P470)</f>
        <v>0</v>
      </c>
      <c r="Q420" s="138"/>
      <c r="R420" s="139">
        <f>SUM(R421:R470)</f>
        <v>5.9458149999999996</v>
      </c>
      <c r="S420" s="138"/>
      <c r="T420" s="140">
        <f>SUM(T421:T470)</f>
        <v>32.700000000000003</v>
      </c>
      <c r="AR420" s="133" t="s">
        <v>84</v>
      </c>
      <c r="AT420" s="141" t="s">
        <v>75</v>
      </c>
      <c r="AU420" s="141" t="s">
        <v>84</v>
      </c>
      <c r="AY420" s="133" t="s">
        <v>129</v>
      </c>
      <c r="BK420" s="142">
        <f>SUM(BK421:BK470)</f>
        <v>0</v>
      </c>
    </row>
    <row r="421" spans="1:65" s="2" customFormat="1" ht="16.5" customHeight="1">
      <c r="A421" s="33"/>
      <c r="B421" s="145"/>
      <c r="C421" s="146" t="s">
        <v>456</v>
      </c>
      <c r="D421" s="146" t="s">
        <v>131</v>
      </c>
      <c r="E421" s="147" t="s">
        <v>457</v>
      </c>
      <c r="F421" s="148" t="s">
        <v>458</v>
      </c>
      <c r="G421" s="149" t="s">
        <v>459</v>
      </c>
      <c r="H421" s="150">
        <v>2</v>
      </c>
      <c r="I421" s="151"/>
      <c r="J421" s="152">
        <f>ROUND(I421*H421,2)</f>
        <v>0</v>
      </c>
      <c r="K421" s="148" t="s">
        <v>135</v>
      </c>
      <c r="L421" s="34"/>
      <c r="M421" s="153" t="s">
        <v>1</v>
      </c>
      <c r="N421" s="154" t="s">
        <v>41</v>
      </c>
      <c r="O421" s="59"/>
      <c r="P421" s="155">
        <f>O421*H421</f>
        <v>0</v>
      </c>
      <c r="Q421" s="155">
        <v>0</v>
      </c>
      <c r="R421" s="155">
        <f>Q421*H421</f>
        <v>0</v>
      </c>
      <c r="S421" s="155">
        <v>0</v>
      </c>
      <c r="T421" s="156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7" t="s">
        <v>136</v>
      </c>
      <c r="AT421" s="157" t="s">
        <v>131</v>
      </c>
      <c r="AU421" s="157" t="s">
        <v>86</v>
      </c>
      <c r="AY421" s="18" t="s">
        <v>129</v>
      </c>
      <c r="BE421" s="158">
        <f>IF(N421="základní",J421,0)</f>
        <v>0</v>
      </c>
      <c r="BF421" s="158">
        <f>IF(N421="snížená",J421,0)</f>
        <v>0</v>
      </c>
      <c r="BG421" s="158">
        <f>IF(N421="zákl. přenesená",J421,0)</f>
        <v>0</v>
      </c>
      <c r="BH421" s="158">
        <f>IF(N421="sníž. přenesená",J421,0)</f>
        <v>0</v>
      </c>
      <c r="BI421" s="158">
        <f>IF(N421="nulová",J421,0)</f>
        <v>0</v>
      </c>
      <c r="BJ421" s="18" t="s">
        <v>84</v>
      </c>
      <c r="BK421" s="158">
        <f>ROUND(I421*H421,2)</f>
        <v>0</v>
      </c>
      <c r="BL421" s="18" t="s">
        <v>136</v>
      </c>
      <c r="BM421" s="157" t="s">
        <v>460</v>
      </c>
    </row>
    <row r="422" spans="1:65" s="2" customFormat="1">
      <c r="A422" s="33"/>
      <c r="B422" s="34"/>
      <c r="C422" s="33"/>
      <c r="D422" s="159" t="s">
        <v>138</v>
      </c>
      <c r="E422" s="33"/>
      <c r="F422" s="160" t="s">
        <v>461</v>
      </c>
      <c r="G422" s="33"/>
      <c r="H422" s="33"/>
      <c r="I422" s="161"/>
      <c r="J422" s="33"/>
      <c r="K422" s="33"/>
      <c r="L422" s="34"/>
      <c r="M422" s="162"/>
      <c r="N422" s="163"/>
      <c r="O422" s="59"/>
      <c r="P422" s="59"/>
      <c r="Q422" s="59"/>
      <c r="R422" s="59"/>
      <c r="S422" s="59"/>
      <c r="T422" s="60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8" t="s">
        <v>138</v>
      </c>
      <c r="AU422" s="18" t="s">
        <v>86</v>
      </c>
    </row>
    <row r="423" spans="1:65" s="2" customFormat="1">
      <c r="A423" s="33"/>
      <c r="B423" s="34"/>
      <c r="C423" s="33"/>
      <c r="D423" s="164" t="s">
        <v>140</v>
      </c>
      <c r="E423" s="33"/>
      <c r="F423" s="165" t="s">
        <v>462</v>
      </c>
      <c r="G423" s="33"/>
      <c r="H423" s="33"/>
      <c r="I423" s="161"/>
      <c r="J423" s="33"/>
      <c r="K423" s="33"/>
      <c r="L423" s="34"/>
      <c r="M423" s="162"/>
      <c r="N423" s="163"/>
      <c r="O423" s="59"/>
      <c r="P423" s="59"/>
      <c r="Q423" s="59"/>
      <c r="R423" s="59"/>
      <c r="S423" s="59"/>
      <c r="T423" s="60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8" t="s">
        <v>140</v>
      </c>
      <c r="AU423" s="18" t="s">
        <v>86</v>
      </c>
    </row>
    <row r="424" spans="1:65" s="13" customFormat="1">
      <c r="B424" s="166"/>
      <c r="D424" s="159" t="s">
        <v>142</v>
      </c>
      <c r="E424" s="167" t="s">
        <v>1</v>
      </c>
      <c r="F424" s="168" t="s">
        <v>463</v>
      </c>
      <c r="H424" s="169">
        <v>2</v>
      </c>
      <c r="I424" s="170"/>
      <c r="L424" s="166"/>
      <c r="M424" s="171"/>
      <c r="N424" s="172"/>
      <c r="O424" s="172"/>
      <c r="P424" s="172"/>
      <c r="Q424" s="172"/>
      <c r="R424" s="172"/>
      <c r="S424" s="172"/>
      <c r="T424" s="173"/>
      <c r="AT424" s="167" t="s">
        <v>142</v>
      </c>
      <c r="AU424" s="167" t="s">
        <v>86</v>
      </c>
      <c r="AV424" s="13" t="s">
        <v>86</v>
      </c>
      <c r="AW424" s="13" t="s">
        <v>33</v>
      </c>
      <c r="AX424" s="13" t="s">
        <v>76</v>
      </c>
      <c r="AY424" s="167" t="s">
        <v>129</v>
      </c>
    </row>
    <row r="425" spans="1:65" s="14" customFormat="1">
      <c r="B425" s="174"/>
      <c r="D425" s="159" t="s">
        <v>142</v>
      </c>
      <c r="E425" s="175" t="s">
        <v>1</v>
      </c>
      <c r="F425" s="176" t="s">
        <v>144</v>
      </c>
      <c r="H425" s="177">
        <v>2</v>
      </c>
      <c r="I425" s="178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5" t="s">
        <v>142</v>
      </c>
      <c r="AU425" s="175" t="s">
        <v>86</v>
      </c>
      <c r="AV425" s="14" t="s">
        <v>136</v>
      </c>
      <c r="AW425" s="14" t="s">
        <v>33</v>
      </c>
      <c r="AX425" s="14" t="s">
        <v>84</v>
      </c>
      <c r="AY425" s="175" t="s">
        <v>129</v>
      </c>
    </row>
    <row r="426" spans="1:65" s="2" customFormat="1" ht="16.5" customHeight="1">
      <c r="A426" s="33"/>
      <c r="B426" s="145"/>
      <c r="C426" s="197" t="s">
        <v>464</v>
      </c>
      <c r="D426" s="197" t="s">
        <v>258</v>
      </c>
      <c r="E426" s="198" t="s">
        <v>465</v>
      </c>
      <c r="F426" s="199" t="s">
        <v>466</v>
      </c>
      <c r="G426" s="200" t="s">
        <v>459</v>
      </c>
      <c r="H426" s="201">
        <v>2</v>
      </c>
      <c r="I426" s="202"/>
      <c r="J426" s="203">
        <f>ROUND(I426*H426,2)</f>
        <v>0</v>
      </c>
      <c r="K426" s="199" t="s">
        <v>135</v>
      </c>
      <c r="L426" s="204"/>
      <c r="M426" s="205" t="s">
        <v>1</v>
      </c>
      <c r="N426" s="206" t="s">
        <v>41</v>
      </c>
      <c r="O426" s="59"/>
      <c r="P426" s="155">
        <f>O426*H426</f>
        <v>0</v>
      </c>
      <c r="Q426" s="155">
        <v>2.0999999999999999E-3</v>
      </c>
      <c r="R426" s="155">
        <f>Q426*H426</f>
        <v>4.1999999999999997E-3</v>
      </c>
      <c r="S426" s="155">
        <v>0</v>
      </c>
      <c r="T426" s="156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7" t="s">
        <v>187</v>
      </c>
      <c r="AT426" s="157" t="s">
        <v>258</v>
      </c>
      <c r="AU426" s="157" t="s">
        <v>86</v>
      </c>
      <c r="AY426" s="18" t="s">
        <v>129</v>
      </c>
      <c r="BE426" s="158">
        <f>IF(N426="základní",J426,0)</f>
        <v>0</v>
      </c>
      <c r="BF426" s="158">
        <f>IF(N426="snížená",J426,0)</f>
        <v>0</v>
      </c>
      <c r="BG426" s="158">
        <f>IF(N426="zákl. přenesená",J426,0)</f>
        <v>0</v>
      </c>
      <c r="BH426" s="158">
        <f>IF(N426="sníž. přenesená",J426,0)</f>
        <v>0</v>
      </c>
      <c r="BI426" s="158">
        <f>IF(N426="nulová",J426,0)</f>
        <v>0</v>
      </c>
      <c r="BJ426" s="18" t="s">
        <v>84</v>
      </c>
      <c r="BK426" s="158">
        <f>ROUND(I426*H426,2)</f>
        <v>0</v>
      </c>
      <c r="BL426" s="18" t="s">
        <v>136</v>
      </c>
      <c r="BM426" s="157" t="s">
        <v>467</v>
      </c>
    </row>
    <row r="427" spans="1:65" s="2" customFormat="1">
      <c r="A427" s="33"/>
      <c r="B427" s="34"/>
      <c r="C427" s="33"/>
      <c r="D427" s="159" t="s">
        <v>138</v>
      </c>
      <c r="E427" s="33"/>
      <c r="F427" s="160" t="s">
        <v>466</v>
      </c>
      <c r="G427" s="33"/>
      <c r="H427" s="33"/>
      <c r="I427" s="161"/>
      <c r="J427" s="33"/>
      <c r="K427" s="33"/>
      <c r="L427" s="34"/>
      <c r="M427" s="162"/>
      <c r="N427" s="163"/>
      <c r="O427" s="59"/>
      <c r="P427" s="59"/>
      <c r="Q427" s="59"/>
      <c r="R427" s="59"/>
      <c r="S427" s="59"/>
      <c r="T427" s="60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138</v>
      </c>
      <c r="AU427" s="18" t="s">
        <v>86</v>
      </c>
    </row>
    <row r="428" spans="1:65" s="13" customFormat="1">
      <c r="B428" s="166"/>
      <c r="D428" s="159" t="s">
        <v>142</v>
      </c>
      <c r="E428" s="167" t="s">
        <v>1</v>
      </c>
      <c r="F428" s="168" t="s">
        <v>463</v>
      </c>
      <c r="H428" s="169">
        <v>2</v>
      </c>
      <c r="I428" s="170"/>
      <c r="L428" s="166"/>
      <c r="M428" s="171"/>
      <c r="N428" s="172"/>
      <c r="O428" s="172"/>
      <c r="P428" s="172"/>
      <c r="Q428" s="172"/>
      <c r="R428" s="172"/>
      <c r="S428" s="172"/>
      <c r="T428" s="173"/>
      <c r="AT428" s="167" t="s">
        <v>142</v>
      </c>
      <c r="AU428" s="167" t="s">
        <v>86</v>
      </c>
      <c r="AV428" s="13" t="s">
        <v>86</v>
      </c>
      <c r="AW428" s="13" t="s">
        <v>33</v>
      </c>
      <c r="AX428" s="13" t="s">
        <v>76</v>
      </c>
      <c r="AY428" s="167" t="s">
        <v>129</v>
      </c>
    </row>
    <row r="429" spans="1:65" s="14" customFormat="1">
      <c r="B429" s="174"/>
      <c r="D429" s="159" t="s">
        <v>142</v>
      </c>
      <c r="E429" s="175" t="s">
        <v>1</v>
      </c>
      <c r="F429" s="176" t="s">
        <v>144</v>
      </c>
      <c r="H429" s="177">
        <v>2</v>
      </c>
      <c r="I429" s="178"/>
      <c r="L429" s="174"/>
      <c r="M429" s="179"/>
      <c r="N429" s="180"/>
      <c r="O429" s="180"/>
      <c r="P429" s="180"/>
      <c r="Q429" s="180"/>
      <c r="R429" s="180"/>
      <c r="S429" s="180"/>
      <c r="T429" s="181"/>
      <c r="AT429" s="175" t="s">
        <v>142</v>
      </c>
      <c r="AU429" s="175" t="s">
        <v>86</v>
      </c>
      <c r="AV429" s="14" t="s">
        <v>136</v>
      </c>
      <c r="AW429" s="14" t="s">
        <v>33</v>
      </c>
      <c r="AX429" s="14" t="s">
        <v>84</v>
      </c>
      <c r="AY429" s="175" t="s">
        <v>129</v>
      </c>
    </row>
    <row r="430" spans="1:65" s="2" customFormat="1" ht="16.5" customHeight="1">
      <c r="A430" s="33"/>
      <c r="B430" s="145"/>
      <c r="C430" s="146" t="s">
        <v>468</v>
      </c>
      <c r="D430" s="146" t="s">
        <v>131</v>
      </c>
      <c r="E430" s="147" t="s">
        <v>469</v>
      </c>
      <c r="F430" s="148" t="s">
        <v>470</v>
      </c>
      <c r="G430" s="149" t="s">
        <v>459</v>
      </c>
      <c r="H430" s="150">
        <v>1</v>
      </c>
      <c r="I430" s="151"/>
      <c r="J430" s="152">
        <f>ROUND(I430*H430,2)</f>
        <v>0</v>
      </c>
      <c r="K430" s="148" t="s">
        <v>135</v>
      </c>
      <c r="L430" s="34"/>
      <c r="M430" s="153" t="s">
        <v>1</v>
      </c>
      <c r="N430" s="154" t="s">
        <v>41</v>
      </c>
      <c r="O430" s="59"/>
      <c r="P430" s="155">
        <f>O430*H430</f>
        <v>0</v>
      </c>
      <c r="Q430" s="155">
        <v>6.9999999999999999E-4</v>
      </c>
      <c r="R430" s="155">
        <f>Q430*H430</f>
        <v>6.9999999999999999E-4</v>
      </c>
      <c r="S430" s="155">
        <v>0</v>
      </c>
      <c r="T430" s="156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7" t="s">
        <v>136</v>
      </c>
      <c r="AT430" s="157" t="s">
        <v>131</v>
      </c>
      <c r="AU430" s="157" t="s">
        <v>86</v>
      </c>
      <c r="AY430" s="18" t="s">
        <v>129</v>
      </c>
      <c r="BE430" s="158">
        <f>IF(N430="základní",J430,0)</f>
        <v>0</v>
      </c>
      <c r="BF430" s="158">
        <f>IF(N430="snížená",J430,0)</f>
        <v>0</v>
      </c>
      <c r="BG430" s="158">
        <f>IF(N430="zákl. přenesená",J430,0)</f>
        <v>0</v>
      </c>
      <c r="BH430" s="158">
        <f>IF(N430="sníž. přenesená",J430,0)</f>
        <v>0</v>
      </c>
      <c r="BI430" s="158">
        <f>IF(N430="nulová",J430,0)</f>
        <v>0</v>
      </c>
      <c r="BJ430" s="18" t="s">
        <v>84</v>
      </c>
      <c r="BK430" s="158">
        <f>ROUND(I430*H430,2)</f>
        <v>0</v>
      </c>
      <c r="BL430" s="18" t="s">
        <v>136</v>
      </c>
      <c r="BM430" s="157" t="s">
        <v>471</v>
      </c>
    </row>
    <row r="431" spans="1:65" s="2" customFormat="1">
      <c r="A431" s="33"/>
      <c r="B431" s="34"/>
      <c r="C431" s="33"/>
      <c r="D431" s="159" t="s">
        <v>138</v>
      </c>
      <c r="E431" s="33"/>
      <c r="F431" s="160" t="s">
        <v>472</v>
      </c>
      <c r="G431" s="33"/>
      <c r="H431" s="33"/>
      <c r="I431" s="161"/>
      <c r="J431" s="33"/>
      <c r="K431" s="33"/>
      <c r="L431" s="34"/>
      <c r="M431" s="162"/>
      <c r="N431" s="163"/>
      <c r="O431" s="59"/>
      <c r="P431" s="59"/>
      <c r="Q431" s="59"/>
      <c r="R431" s="59"/>
      <c r="S431" s="59"/>
      <c r="T431" s="60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138</v>
      </c>
      <c r="AU431" s="18" t="s">
        <v>86</v>
      </c>
    </row>
    <row r="432" spans="1:65" s="2" customFormat="1">
      <c r="A432" s="33"/>
      <c r="B432" s="34"/>
      <c r="C432" s="33"/>
      <c r="D432" s="164" t="s">
        <v>140</v>
      </c>
      <c r="E432" s="33"/>
      <c r="F432" s="165" t="s">
        <v>473</v>
      </c>
      <c r="G432" s="33"/>
      <c r="H432" s="33"/>
      <c r="I432" s="161"/>
      <c r="J432" s="33"/>
      <c r="K432" s="33"/>
      <c r="L432" s="34"/>
      <c r="M432" s="162"/>
      <c r="N432" s="163"/>
      <c r="O432" s="59"/>
      <c r="P432" s="59"/>
      <c r="Q432" s="59"/>
      <c r="R432" s="59"/>
      <c r="S432" s="59"/>
      <c r="T432" s="60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140</v>
      </c>
      <c r="AU432" s="18" t="s">
        <v>86</v>
      </c>
    </row>
    <row r="433" spans="1:65" s="13" customFormat="1">
      <c r="B433" s="166"/>
      <c r="D433" s="159" t="s">
        <v>142</v>
      </c>
      <c r="E433" s="167" t="s">
        <v>1</v>
      </c>
      <c r="F433" s="168" t="s">
        <v>474</v>
      </c>
      <c r="H433" s="169">
        <v>1</v>
      </c>
      <c r="I433" s="170"/>
      <c r="L433" s="166"/>
      <c r="M433" s="171"/>
      <c r="N433" s="172"/>
      <c r="O433" s="172"/>
      <c r="P433" s="172"/>
      <c r="Q433" s="172"/>
      <c r="R433" s="172"/>
      <c r="S433" s="172"/>
      <c r="T433" s="173"/>
      <c r="AT433" s="167" t="s">
        <v>142</v>
      </c>
      <c r="AU433" s="167" t="s">
        <v>86</v>
      </c>
      <c r="AV433" s="13" t="s">
        <v>86</v>
      </c>
      <c r="AW433" s="13" t="s">
        <v>33</v>
      </c>
      <c r="AX433" s="13" t="s">
        <v>76</v>
      </c>
      <c r="AY433" s="167" t="s">
        <v>129</v>
      </c>
    </row>
    <row r="434" spans="1:65" s="14" customFormat="1">
      <c r="B434" s="174"/>
      <c r="D434" s="159" t="s">
        <v>142</v>
      </c>
      <c r="E434" s="175" t="s">
        <v>1</v>
      </c>
      <c r="F434" s="176" t="s">
        <v>144</v>
      </c>
      <c r="H434" s="177">
        <v>1</v>
      </c>
      <c r="I434" s="178"/>
      <c r="L434" s="174"/>
      <c r="M434" s="179"/>
      <c r="N434" s="180"/>
      <c r="O434" s="180"/>
      <c r="P434" s="180"/>
      <c r="Q434" s="180"/>
      <c r="R434" s="180"/>
      <c r="S434" s="180"/>
      <c r="T434" s="181"/>
      <c r="AT434" s="175" t="s">
        <v>142</v>
      </c>
      <c r="AU434" s="175" t="s">
        <v>86</v>
      </c>
      <c r="AV434" s="14" t="s">
        <v>136</v>
      </c>
      <c r="AW434" s="14" t="s">
        <v>33</v>
      </c>
      <c r="AX434" s="14" t="s">
        <v>84</v>
      </c>
      <c r="AY434" s="175" t="s">
        <v>129</v>
      </c>
    </row>
    <row r="435" spans="1:65" s="2" customFormat="1" ht="16.5" customHeight="1">
      <c r="A435" s="33"/>
      <c r="B435" s="145"/>
      <c r="C435" s="197" t="s">
        <v>475</v>
      </c>
      <c r="D435" s="197" t="s">
        <v>258</v>
      </c>
      <c r="E435" s="198" t="s">
        <v>476</v>
      </c>
      <c r="F435" s="199" t="s">
        <v>477</v>
      </c>
      <c r="G435" s="200" t="s">
        <v>459</v>
      </c>
      <c r="H435" s="201">
        <v>1</v>
      </c>
      <c r="I435" s="202"/>
      <c r="J435" s="203">
        <f>ROUND(I435*H435,2)</f>
        <v>0</v>
      </c>
      <c r="K435" s="199" t="s">
        <v>135</v>
      </c>
      <c r="L435" s="204"/>
      <c r="M435" s="205" t="s">
        <v>1</v>
      </c>
      <c r="N435" s="206" t="s">
        <v>41</v>
      </c>
      <c r="O435" s="59"/>
      <c r="P435" s="155">
        <f>O435*H435</f>
        <v>0</v>
      </c>
      <c r="Q435" s="155">
        <v>1.2999999999999999E-3</v>
      </c>
      <c r="R435" s="155">
        <f>Q435*H435</f>
        <v>1.2999999999999999E-3</v>
      </c>
      <c r="S435" s="155">
        <v>0</v>
      </c>
      <c r="T435" s="156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7" t="s">
        <v>187</v>
      </c>
      <c r="AT435" s="157" t="s">
        <v>258</v>
      </c>
      <c r="AU435" s="157" t="s">
        <v>86</v>
      </c>
      <c r="AY435" s="18" t="s">
        <v>129</v>
      </c>
      <c r="BE435" s="158">
        <f>IF(N435="základní",J435,0)</f>
        <v>0</v>
      </c>
      <c r="BF435" s="158">
        <f>IF(N435="snížená",J435,0)</f>
        <v>0</v>
      </c>
      <c r="BG435" s="158">
        <f>IF(N435="zákl. přenesená",J435,0)</f>
        <v>0</v>
      </c>
      <c r="BH435" s="158">
        <f>IF(N435="sníž. přenesená",J435,0)</f>
        <v>0</v>
      </c>
      <c r="BI435" s="158">
        <f>IF(N435="nulová",J435,0)</f>
        <v>0</v>
      </c>
      <c r="BJ435" s="18" t="s">
        <v>84</v>
      </c>
      <c r="BK435" s="158">
        <f>ROUND(I435*H435,2)</f>
        <v>0</v>
      </c>
      <c r="BL435" s="18" t="s">
        <v>136</v>
      </c>
      <c r="BM435" s="157" t="s">
        <v>478</v>
      </c>
    </row>
    <row r="436" spans="1:65" s="2" customFormat="1">
      <c r="A436" s="33"/>
      <c r="B436" s="34"/>
      <c r="C436" s="33"/>
      <c r="D436" s="159" t="s">
        <v>138</v>
      </c>
      <c r="E436" s="33"/>
      <c r="F436" s="160" t="s">
        <v>477</v>
      </c>
      <c r="G436" s="33"/>
      <c r="H436" s="33"/>
      <c r="I436" s="161"/>
      <c r="J436" s="33"/>
      <c r="K436" s="33"/>
      <c r="L436" s="34"/>
      <c r="M436" s="162"/>
      <c r="N436" s="163"/>
      <c r="O436" s="59"/>
      <c r="P436" s="59"/>
      <c r="Q436" s="59"/>
      <c r="R436" s="59"/>
      <c r="S436" s="59"/>
      <c r="T436" s="60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138</v>
      </c>
      <c r="AU436" s="18" t="s">
        <v>86</v>
      </c>
    </row>
    <row r="437" spans="1:65" s="13" customFormat="1">
      <c r="B437" s="166"/>
      <c r="D437" s="159" t="s">
        <v>142</v>
      </c>
      <c r="E437" s="167" t="s">
        <v>1</v>
      </c>
      <c r="F437" s="168" t="s">
        <v>474</v>
      </c>
      <c r="H437" s="169">
        <v>1</v>
      </c>
      <c r="I437" s="170"/>
      <c r="L437" s="166"/>
      <c r="M437" s="171"/>
      <c r="N437" s="172"/>
      <c r="O437" s="172"/>
      <c r="P437" s="172"/>
      <c r="Q437" s="172"/>
      <c r="R437" s="172"/>
      <c r="S437" s="172"/>
      <c r="T437" s="173"/>
      <c r="AT437" s="167" t="s">
        <v>142</v>
      </c>
      <c r="AU437" s="167" t="s">
        <v>86</v>
      </c>
      <c r="AV437" s="13" t="s">
        <v>86</v>
      </c>
      <c r="AW437" s="13" t="s">
        <v>33</v>
      </c>
      <c r="AX437" s="13" t="s">
        <v>76</v>
      </c>
      <c r="AY437" s="167" t="s">
        <v>129</v>
      </c>
    </row>
    <row r="438" spans="1:65" s="14" customFormat="1">
      <c r="B438" s="174"/>
      <c r="D438" s="159" t="s">
        <v>142</v>
      </c>
      <c r="E438" s="175" t="s">
        <v>1</v>
      </c>
      <c r="F438" s="176" t="s">
        <v>144</v>
      </c>
      <c r="H438" s="177">
        <v>1</v>
      </c>
      <c r="I438" s="178"/>
      <c r="L438" s="174"/>
      <c r="M438" s="179"/>
      <c r="N438" s="180"/>
      <c r="O438" s="180"/>
      <c r="P438" s="180"/>
      <c r="Q438" s="180"/>
      <c r="R438" s="180"/>
      <c r="S438" s="180"/>
      <c r="T438" s="181"/>
      <c r="AT438" s="175" t="s">
        <v>142</v>
      </c>
      <c r="AU438" s="175" t="s">
        <v>86</v>
      </c>
      <c r="AV438" s="14" t="s">
        <v>136</v>
      </c>
      <c r="AW438" s="14" t="s">
        <v>33</v>
      </c>
      <c r="AX438" s="14" t="s">
        <v>84</v>
      </c>
      <c r="AY438" s="175" t="s">
        <v>129</v>
      </c>
    </row>
    <row r="439" spans="1:65" s="2" customFormat="1" ht="16.5" customHeight="1">
      <c r="A439" s="33"/>
      <c r="B439" s="145"/>
      <c r="C439" s="146" t="s">
        <v>320</v>
      </c>
      <c r="D439" s="146" t="s">
        <v>131</v>
      </c>
      <c r="E439" s="147" t="s">
        <v>479</v>
      </c>
      <c r="F439" s="148" t="s">
        <v>480</v>
      </c>
      <c r="G439" s="149" t="s">
        <v>459</v>
      </c>
      <c r="H439" s="150">
        <v>1</v>
      </c>
      <c r="I439" s="151"/>
      <c r="J439" s="152">
        <f>ROUND(I439*H439,2)</f>
        <v>0</v>
      </c>
      <c r="K439" s="148" t="s">
        <v>135</v>
      </c>
      <c r="L439" s="34"/>
      <c r="M439" s="153" t="s">
        <v>1</v>
      </c>
      <c r="N439" s="154" t="s">
        <v>41</v>
      </c>
      <c r="O439" s="59"/>
      <c r="P439" s="155">
        <f>O439*H439</f>
        <v>0</v>
      </c>
      <c r="Q439" s="155">
        <v>0.10940999999999999</v>
      </c>
      <c r="R439" s="155">
        <f>Q439*H439</f>
        <v>0.10940999999999999</v>
      </c>
      <c r="S439" s="155">
        <v>0</v>
      </c>
      <c r="T439" s="156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7" t="s">
        <v>136</v>
      </c>
      <c r="AT439" s="157" t="s">
        <v>131</v>
      </c>
      <c r="AU439" s="157" t="s">
        <v>86</v>
      </c>
      <c r="AY439" s="18" t="s">
        <v>129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8" t="s">
        <v>84</v>
      </c>
      <c r="BK439" s="158">
        <f>ROUND(I439*H439,2)</f>
        <v>0</v>
      </c>
      <c r="BL439" s="18" t="s">
        <v>136</v>
      </c>
      <c r="BM439" s="157" t="s">
        <v>481</v>
      </c>
    </row>
    <row r="440" spans="1:65" s="2" customFormat="1">
      <c r="A440" s="33"/>
      <c r="B440" s="34"/>
      <c r="C440" s="33"/>
      <c r="D440" s="159" t="s">
        <v>138</v>
      </c>
      <c r="E440" s="33"/>
      <c r="F440" s="160" t="s">
        <v>482</v>
      </c>
      <c r="G440" s="33"/>
      <c r="H440" s="33"/>
      <c r="I440" s="161"/>
      <c r="J440" s="33"/>
      <c r="K440" s="33"/>
      <c r="L440" s="34"/>
      <c r="M440" s="162"/>
      <c r="N440" s="163"/>
      <c r="O440" s="59"/>
      <c r="P440" s="59"/>
      <c r="Q440" s="59"/>
      <c r="R440" s="59"/>
      <c r="S440" s="59"/>
      <c r="T440" s="60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8" t="s">
        <v>138</v>
      </c>
      <c r="AU440" s="18" t="s">
        <v>86</v>
      </c>
    </row>
    <row r="441" spans="1:65" s="2" customFormat="1">
      <c r="A441" s="33"/>
      <c r="B441" s="34"/>
      <c r="C441" s="33"/>
      <c r="D441" s="164" t="s">
        <v>140</v>
      </c>
      <c r="E441" s="33"/>
      <c r="F441" s="165" t="s">
        <v>483</v>
      </c>
      <c r="G441" s="33"/>
      <c r="H441" s="33"/>
      <c r="I441" s="161"/>
      <c r="J441" s="33"/>
      <c r="K441" s="33"/>
      <c r="L441" s="34"/>
      <c r="M441" s="162"/>
      <c r="N441" s="163"/>
      <c r="O441" s="59"/>
      <c r="P441" s="59"/>
      <c r="Q441" s="59"/>
      <c r="R441" s="59"/>
      <c r="S441" s="59"/>
      <c r="T441" s="60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8" t="s">
        <v>140</v>
      </c>
      <c r="AU441" s="18" t="s">
        <v>86</v>
      </c>
    </row>
    <row r="442" spans="1:65" s="13" customFormat="1">
      <c r="B442" s="166"/>
      <c r="D442" s="159" t="s">
        <v>142</v>
      </c>
      <c r="E442" s="167" t="s">
        <v>1</v>
      </c>
      <c r="F442" s="168" t="s">
        <v>474</v>
      </c>
      <c r="H442" s="169">
        <v>1</v>
      </c>
      <c r="I442" s="170"/>
      <c r="L442" s="166"/>
      <c r="M442" s="171"/>
      <c r="N442" s="172"/>
      <c r="O442" s="172"/>
      <c r="P442" s="172"/>
      <c r="Q442" s="172"/>
      <c r="R442" s="172"/>
      <c r="S442" s="172"/>
      <c r="T442" s="173"/>
      <c r="AT442" s="167" t="s">
        <v>142</v>
      </c>
      <c r="AU442" s="167" t="s">
        <v>86</v>
      </c>
      <c r="AV442" s="13" t="s">
        <v>86</v>
      </c>
      <c r="AW442" s="13" t="s">
        <v>33</v>
      </c>
      <c r="AX442" s="13" t="s">
        <v>76</v>
      </c>
      <c r="AY442" s="167" t="s">
        <v>129</v>
      </c>
    </row>
    <row r="443" spans="1:65" s="14" customFormat="1">
      <c r="B443" s="174"/>
      <c r="D443" s="159" t="s">
        <v>142</v>
      </c>
      <c r="E443" s="175" t="s">
        <v>1</v>
      </c>
      <c r="F443" s="176" t="s">
        <v>144</v>
      </c>
      <c r="H443" s="177">
        <v>1</v>
      </c>
      <c r="I443" s="178"/>
      <c r="L443" s="174"/>
      <c r="M443" s="179"/>
      <c r="N443" s="180"/>
      <c r="O443" s="180"/>
      <c r="P443" s="180"/>
      <c r="Q443" s="180"/>
      <c r="R443" s="180"/>
      <c r="S443" s="180"/>
      <c r="T443" s="181"/>
      <c r="AT443" s="175" t="s">
        <v>142</v>
      </c>
      <c r="AU443" s="175" t="s">
        <v>86</v>
      </c>
      <c r="AV443" s="14" t="s">
        <v>136</v>
      </c>
      <c r="AW443" s="14" t="s">
        <v>33</v>
      </c>
      <c r="AX443" s="14" t="s">
        <v>84</v>
      </c>
      <c r="AY443" s="175" t="s">
        <v>129</v>
      </c>
    </row>
    <row r="444" spans="1:65" s="2" customFormat="1" ht="16.5" customHeight="1">
      <c r="A444" s="33"/>
      <c r="B444" s="145"/>
      <c r="C444" s="197" t="s">
        <v>484</v>
      </c>
      <c r="D444" s="197" t="s">
        <v>258</v>
      </c>
      <c r="E444" s="198" t="s">
        <v>485</v>
      </c>
      <c r="F444" s="199" t="s">
        <v>486</v>
      </c>
      <c r="G444" s="200" t="s">
        <v>459</v>
      </c>
      <c r="H444" s="201">
        <v>1</v>
      </c>
      <c r="I444" s="202"/>
      <c r="J444" s="203">
        <f>ROUND(I444*H444,2)</f>
        <v>0</v>
      </c>
      <c r="K444" s="199" t="s">
        <v>135</v>
      </c>
      <c r="L444" s="204"/>
      <c r="M444" s="205" t="s">
        <v>1</v>
      </c>
      <c r="N444" s="206" t="s">
        <v>41</v>
      </c>
      <c r="O444" s="59"/>
      <c r="P444" s="155">
        <f>O444*H444</f>
        <v>0</v>
      </c>
      <c r="Q444" s="155">
        <v>6.1000000000000004E-3</v>
      </c>
      <c r="R444" s="155">
        <f>Q444*H444</f>
        <v>6.1000000000000004E-3</v>
      </c>
      <c r="S444" s="155">
        <v>0</v>
      </c>
      <c r="T444" s="156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7" t="s">
        <v>187</v>
      </c>
      <c r="AT444" s="157" t="s">
        <v>258</v>
      </c>
      <c r="AU444" s="157" t="s">
        <v>86</v>
      </c>
      <c r="AY444" s="18" t="s">
        <v>129</v>
      </c>
      <c r="BE444" s="158">
        <f>IF(N444="základní",J444,0)</f>
        <v>0</v>
      </c>
      <c r="BF444" s="158">
        <f>IF(N444="snížená",J444,0)</f>
        <v>0</v>
      </c>
      <c r="BG444" s="158">
        <f>IF(N444="zákl. přenesená",J444,0)</f>
        <v>0</v>
      </c>
      <c r="BH444" s="158">
        <f>IF(N444="sníž. přenesená",J444,0)</f>
        <v>0</v>
      </c>
      <c r="BI444" s="158">
        <f>IF(N444="nulová",J444,0)</f>
        <v>0</v>
      </c>
      <c r="BJ444" s="18" t="s">
        <v>84</v>
      </c>
      <c r="BK444" s="158">
        <f>ROUND(I444*H444,2)</f>
        <v>0</v>
      </c>
      <c r="BL444" s="18" t="s">
        <v>136</v>
      </c>
      <c r="BM444" s="157" t="s">
        <v>487</v>
      </c>
    </row>
    <row r="445" spans="1:65" s="2" customFormat="1">
      <c r="A445" s="33"/>
      <c r="B445" s="34"/>
      <c r="C445" s="33"/>
      <c r="D445" s="159" t="s">
        <v>138</v>
      </c>
      <c r="E445" s="33"/>
      <c r="F445" s="160" t="s">
        <v>486</v>
      </c>
      <c r="G445" s="33"/>
      <c r="H445" s="33"/>
      <c r="I445" s="161"/>
      <c r="J445" s="33"/>
      <c r="K445" s="33"/>
      <c r="L445" s="34"/>
      <c r="M445" s="162"/>
      <c r="N445" s="163"/>
      <c r="O445" s="59"/>
      <c r="P445" s="59"/>
      <c r="Q445" s="59"/>
      <c r="R445" s="59"/>
      <c r="S445" s="59"/>
      <c r="T445" s="60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8" t="s">
        <v>138</v>
      </c>
      <c r="AU445" s="18" t="s">
        <v>86</v>
      </c>
    </row>
    <row r="446" spans="1:65" s="13" customFormat="1">
      <c r="B446" s="166"/>
      <c r="D446" s="159" t="s">
        <v>142</v>
      </c>
      <c r="E446" s="167" t="s">
        <v>1</v>
      </c>
      <c r="F446" s="168" t="s">
        <v>474</v>
      </c>
      <c r="H446" s="169">
        <v>1</v>
      </c>
      <c r="I446" s="170"/>
      <c r="L446" s="166"/>
      <c r="M446" s="171"/>
      <c r="N446" s="172"/>
      <c r="O446" s="172"/>
      <c r="P446" s="172"/>
      <c r="Q446" s="172"/>
      <c r="R446" s="172"/>
      <c r="S446" s="172"/>
      <c r="T446" s="173"/>
      <c r="AT446" s="167" t="s">
        <v>142</v>
      </c>
      <c r="AU446" s="167" t="s">
        <v>86</v>
      </c>
      <c r="AV446" s="13" t="s">
        <v>86</v>
      </c>
      <c r="AW446" s="13" t="s">
        <v>33</v>
      </c>
      <c r="AX446" s="13" t="s">
        <v>76</v>
      </c>
      <c r="AY446" s="167" t="s">
        <v>129</v>
      </c>
    </row>
    <row r="447" spans="1:65" s="14" customFormat="1">
      <c r="B447" s="174"/>
      <c r="D447" s="159" t="s">
        <v>142</v>
      </c>
      <c r="E447" s="175" t="s">
        <v>1</v>
      </c>
      <c r="F447" s="176" t="s">
        <v>144</v>
      </c>
      <c r="H447" s="177">
        <v>1</v>
      </c>
      <c r="I447" s="178"/>
      <c r="L447" s="174"/>
      <c r="M447" s="179"/>
      <c r="N447" s="180"/>
      <c r="O447" s="180"/>
      <c r="P447" s="180"/>
      <c r="Q447" s="180"/>
      <c r="R447" s="180"/>
      <c r="S447" s="180"/>
      <c r="T447" s="181"/>
      <c r="AT447" s="175" t="s">
        <v>142</v>
      </c>
      <c r="AU447" s="175" t="s">
        <v>86</v>
      </c>
      <c r="AV447" s="14" t="s">
        <v>136</v>
      </c>
      <c r="AW447" s="14" t="s">
        <v>33</v>
      </c>
      <c r="AX447" s="14" t="s">
        <v>84</v>
      </c>
      <c r="AY447" s="175" t="s">
        <v>129</v>
      </c>
    </row>
    <row r="448" spans="1:65" s="2" customFormat="1" ht="16.5" customHeight="1">
      <c r="A448" s="33"/>
      <c r="B448" s="145"/>
      <c r="C448" s="197" t="s">
        <v>488</v>
      </c>
      <c r="D448" s="197" t="s">
        <v>258</v>
      </c>
      <c r="E448" s="198" t="s">
        <v>489</v>
      </c>
      <c r="F448" s="199" t="s">
        <v>490</v>
      </c>
      <c r="G448" s="200" t="s">
        <v>459</v>
      </c>
      <c r="H448" s="201">
        <v>1</v>
      </c>
      <c r="I448" s="202"/>
      <c r="J448" s="203">
        <f>ROUND(I448*H448,2)</f>
        <v>0</v>
      </c>
      <c r="K448" s="199" t="s">
        <v>135</v>
      </c>
      <c r="L448" s="204"/>
      <c r="M448" s="205" t="s">
        <v>1</v>
      </c>
      <c r="N448" s="206" t="s">
        <v>41</v>
      </c>
      <c r="O448" s="59"/>
      <c r="P448" s="155">
        <f>O448*H448</f>
        <v>0</v>
      </c>
      <c r="Q448" s="155">
        <v>3.0000000000000001E-3</v>
      </c>
      <c r="R448" s="155">
        <f>Q448*H448</f>
        <v>3.0000000000000001E-3</v>
      </c>
      <c r="S448" s="155">
        <v>0</v>
      </c>
      <c r="T448" s="156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7" t="s">
        <v>187</v>
      </c>
      <c r="AT448" s="157" t="s">
        <v>258</v>
      </c>
      <c r="AU448" s="157" t="s">
        <v>86</v>
      </c>
      <c r="AY448" s="18" t="s">
        <v>129</v>
      </c>
      <c r="BE448" s="158">
        <f>IF(N448="základní",J448,0)</f>
        <v>0</v>
      </c>
      <c r="BF448" s="158">
        <f>IF(N448="snížená",J448,0)</f>
        <v>0</v>
      </c>
      <c r="BG448" s="158">
        <f>IF(N448="zákl. přenesená",J448,0)</f>
        <v>0</v>
      </c>
      <c r="BH448" s="158">
        <f>IF(N448="sníž. přenesená",J448,0)</f>
        <v>0</v>
      </c>
      <c r="BI448" s="158">
        <f>IF(N448="nulová",J448,0)</f>
        <v>0</v>
      </c>
      <c r="BJ448" s="18" t="s">
        <v>84</v>
      </c>
      <c r="BK448" s="158">
        <f>ROUND(I448*H448,2)</f>
        <v>0</v>
      </c>
      <c r="BL448" s="18" t="s">
        <v>136</v>
      </c>
      <c r="BM448" s="157" t="s">
        <v>491</v>
      </c>
    </row>
    <row r="449" spans="1:65" s="2" customFormat="1">
      <c r="A449" s="33"/>
      <c r="B449" s="34"/>
      <c r="C449" s="33"/>
      <c r="D449" s="159" t="s">
        <v>138</v>
      </c>
      <c r="E449" s="33"/>
      <c r="F449" s="160" t="s">
        <v>490</v>
      </c>
      <c r="G449" s="33"/>
      <c r="H449" s="33"/>
      <c r="I449" s="161"/>
      <c r="J449" s="33"/>
      <c r="K449" s="33"/>
      <c r="L449" s="34"/>
      <c r="M449" s="162"/>
      <c r="N449" s="163"/>
      <c r="O449" s="59"/>
      <c r="P449" s="59"/>
      <c r="Q449" s="59"/>
      <c r="R449" s="59"/>
      <c r="S449" s="59"/>
      <c r="T449" s="60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8" t="s">
        <v>138</v>
      </c>
      <c r="AU449" s="18" t="s">
        <v>86</v>
      </c>
    </row>
    <row r="450" spans="1:65" s="13" customFormat="1">
      <c r="B450" s="166"/>
      <c r="D450" s="159" t="s">
        <v>142</v>
      </c>
      <c r="E450" s="167" t="s">
        <v>1</v>
      </c>
      <c r="F450" s="168" t="s">
        <v>474</v>
      </c>
      <c r="H450" s="169">
        <v>1</v>
      </c>
      <c r="I450" s="170"/>
      <c r="L450" s="166"/>
      <c r="M450" s="171"/>
      <c r="N450" s="172"/>
      <c r="O450" s="172"/>
      <c r="P450" s="172"/>
      <c r="Q450" s="172"/>
      <c r="R450" s="172"/>
      <c r="S450" s="172"/>
      <c r="T450" s="173"/>
      <c r="AT450" s="167" t="s">
        <v>142</v>
      </c>
      <c r="AU450" s="167" t="s">
        <v>86</v>
      </c>
      <c r="AV450" s="13" t="s">
        <v>86</v>
      </c>
      <c r="AW450" s="13" t="s">
        <v>33</v>
      </c>
      <c r="AX450" s="13" t="s">
        <v>76</v>
      </c>
      <c r="AY450" s="167" t="s">
        <v>129</v>
      </c>
    </row>
    <row r="451" spans="1:65" s="14" customFormat="1">
      <c r="B451" s="174"/>
      <c r="D451" s="159" t="s">
        <v>142</v>
      </c>
      <c r="E451" s="175" t="s">
        <v>1</v>
      </c>
      <c r="F451" s="176" t="s">
        <v>144</v>
      </c>
      <c r="H451" s="177">
        <v>1</v>
      </c>
      <c r="I451" s="178"/>
      <c r="L451" s="174"/>
      <c r="M451" s="179"/>
      <c r="N451" s="180"/>
      <c r="O451" s="180"/>
      <c r="P451" s="180"/>
      <c r="Q451" s="180"/>
      <c r="R451" s="180"/>
      <c r="S451" s="180"/>
      <c r="T451" s="181"/>
      <c r="AT451" s="175" t="s">
        <v>142</v>
      </c>
      <c r="AU451" s="175" t="s">
        <v>86</v>
      </c>
      <c r="AV451" s="14" t="s">
        <v>136</v>
      </c>
      <c r="AW451" s="14" t="s">
        <v>33</v>
      </c>
      <c r="AX451" s="14" t="s">
        <v>84</v>
      </c>
      <c r="AY451" s="175" t="s">
        <v>129</v>
      </c>
    </row>
    <row r="452" spans="1:65" s="2" customFormat="1" ht="16.5" customHeight="1">
      <c r="A452" s="33"/>
      <c r="B452" s="145"/>
      <c r="C452" s="197" t="s">
        <v>492</v>
      </c>
      <c r="D452" s="197" t="s">
        <v>258</v>
      </c>
      <c r="E452" s="198" t="s">
        <v>493</v>
      </c>
      <c r="F452" s="199" t="s">
        <v>494</v>
      </c>
      <c r="G452" s="200" t="s">
        <v>459</v>
      </c>
      <c r="H452" s="201">
        <v>2</v>
      </c>
      <c r="I452" s="202"/>
      <c r="J452" s="203">
        <f>ROUND(I452*H452,2)</f>
        <v>0</v>
      </c>
      <c r="K452" s="199" t="s">
        <v>135</v>
      </c>
      <c r="L452" s="204"/>
      <c r="M452" s="205" t="s">
        <v>1</v>
      </c>
      <c r="N452" s="206" t="s">
        <v>41</v>
      </c>
      <c r="O452" s="59"/>
      <c r="P452" s="155">
        <f>O452*H452</f>
        <v>0</v>
      </c>
      <c r="Q452" s="155">
        <v>3.5E-4</v>
      </c>
      <c r="R452" s="155">
        <f>Q452*H452</f>
        <v>6.9999999999999999E-4</v>
      </c>
      <c r="S452" s="155">
        <v>0</v>
      </c>
      <c r="T452" s="156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7" t="s">
        <v>187</v>
      </c>
      <c r="AT452" s="157" t="s">
        <v>258</v>
      </c>
      <c r="AU452" s="157" t="s">
        <v>86</v>
      </c>
      <c r="AY452" s="18" t="s">
        <v>129</v>
      </c>
      <c r="BE452" s="158">
        <f>IF(N452="základní",J452,0)</f>
        <v>0</v>
      </c>
      <c r="BF452" s="158">
        <f>IF(N452="snížená",J452,0)</f>
        <v>0</v>
      </c>
      <c r="BG452" s="158">
        <f>IF(N452="zákl. přenesená",J452,0)</f>
        <v>0</v>
      </c>
      <c r="BH452" s="158">
        <f>IF(N452="sníž. přenesená",J452,0)</f>
        <v>0</v>
      </c>
      <c r="BI452" s="158">
        <f>IF(N452="nulová",J452,0)</f>
        <v>0</v>
      </c>
      <c r="BJ452" s="18" t="s">
        <v>84</v>
      </c>
      <c r="BK452" s="158">
        <f>ROUND(I452*H452,2)</f>
        <v>0</v>
      </c>
      <c r="BL452" s="18" t="s">
        <v>136</v>
      </c>
      <c r="BM452" s="157" t="s">
        <v>495</v>
      </c>
    </row>
    <row r="453" spans="1:65" s="2" customFormat="1">
      <c r="A453" s="33"/>
      <c r="B453" s="34"/>
      <c r="C453" s="33"/>
      <c r="D453" s="159" t="s">
        <v>138</v>
      </c>
      <c r="E453" s="33"/>
      <c r="F453" s="160" t="s">
        <v>494</v>
      </c>
      <c r="G453" s="33"/>
      <c r="H453" s="33"/>
      <c r="I453" s="161"/>
      <c r="J453" s="33"/>
      <c r="K453" s="33"/>
      <c r="L453" s="34"/>
      <c r="M453" s="162"/>
      <c r="N453" s="163"/>
      <c r="O453" s="59"/>
      <c r="P453" s="59"/>
      <c r="Q453" s="59"/>
      <c r="R453" s="59"/>
      <c r="S453" s="59"/>
      <c r="T453" s="60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8" t="s">
        <v>138</v>
      </c>
      <c r="AU453" s="18" t="s">
        <v>86</v>
      </c>
    </row>
    <row r="454" spans="1:65" s="13" customFormat="1">
      <c r="B454" s="166"/>
      <c r="D454" s="159" t="s">
        <v>142</v>
      </c>
      <c r="E454" s="167" t="s">
        <v>1</v>
      </c>
      <c r="F454" s="168" t="s">
        <v>463</v>
      </c>
      <c r="H454" s="169">
        <v>2</v>
      </c>
      <c r="I454" s="170"/>
      <c r="L454" s="166"/>
      <c r="M454" s="171"/>
      <c r="N454" s="172"/>
      <c r="O454" s="172"/>
      <c r="P454" s="172"/>
      <c r="Q454" s="172"/>
      <c r="R454" s="172"/>
      <c r="S454" s="172"/>
      <c r="T454" s="173"/>
      <c r="AT454" s="167" t="s">
        <v>142</v>
      </c>
      <c r="AU454" s="167" t="s">
        <v>86</v>
      </c>
      <c r="AV454" s="13" t="s">
        <v>86</v>
      </c>
      <c r="AW454" s="13" t="s">
        <v>33</v>
      </c>
      <c r="AX454" s="13" t="s">
        <v>76</v>
      </c>
      <c r="AY454" s="167" t="s">
        <v>129</v>
      </c>
    </row>
    <row r="455" spans="1:65" s="14" customFormat="1">
      <c r="B455" s="174"/>
      <c r="D455" s="159" t="s">
        <v>142</v>
      </c>
      <c r="E455" s="175" t="s">
        <v>1</v>
      </c>
      <c r="F455" s="176" t="s">
        <v>144</v>
      </c>
      <c r="H455" s="177">
        <v>2</v>
      </c>
      <c r="I455" s="178"/>
      <c r="L455" s="174"/>
      <c r="M455" s="179"/>
      <c r="N455" s="180"/>
      <c r="O455" s="180"/>
      <c r="P455" s="180"/>
      <c r="Q455" s="180"/>
      <c r="R455" s="180"/>
      <c r="S455" s="180"/>
      <c r="T455" s="181"/>
      <c r="AT455" s="175" t="s">
        <v>142</v>
      </c>
      <c r="AU455" s="175" t="s">
        <v>86</v>
      </c>
      <c r="AV455" s="14" t="s">
        <v>136</v>
      </c>
      <c r="AW455" s="14" t="s">
        <v>33</v>
      </c>
      <c r="AX455" s="14" t="s">
        <v>84</v>
      </c>
      <c r="AY455" s="175" t="s">
        <v>129</v>
      </c>
    </row>
    <row r="456" spans="1:65" s="2" customFormat="1" ht="21.75" customHeight="1">
      <c r="A456" s="33"/>
      <c r="B456" s="145"/>
      <c r="C456" s="146" t="s">
        <v>496</v>
      </c>
      <c r="D456" s="146" t="s">
        <v>131</v>
      </c>
      <c r="E456" s="147" t="s">
        <v>497</v>
      </c>
      <c r="F456" s="148" t="s">
        <v>498</v>
      </c>
      <c r="G456" s="149" t="s">
        <v>161</v>
      </c>
      <c r="H456" s="150">
        <v>15.5</v>
      </c>
      <c r="I456" s="151"/>
      <c r="J456" s="152">
        <f>ROUND(I456*H456,2)</f>
        <v>0</v>
      </c>
      <c r="K456" s="148" t="s">
        <v>499</v>
      </c>
      <c r="L456" s="34"/>
      <c r="M456" s="153" t="s">
        <v>1</v>
      </c>
      <c r="N456" s="154" t="s">
        <v>41</v>
      </c>
      <c r="O456" s="59"/>
      <c r="P456" s="155">
        <f>O456*H456</f>
        <v>0</v>
      </c>
      <c r="Q456" s="155">
        <v>0.37551000000000001</v>
      </c>
      <c r="R456" s="155">
        <f>Q456*H456</f>
        <v>5.8204050000000001</v>
      </c>
      <c r="S456" s="155">
        <v>0</v>
      </c>
      <c r="T456" s="156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7" t="s">
        <v>136</v>
      </c>
      <c r="AT456" s="157" t="s">
        <v>131</v>
      </c>
      <c r="AU456" s="157" t="s">
        <v>86</v>
      </c>
      <c r="AY456" s="18" t="s">
        <v>129</v>
      </c>
      <c r="BE456" s="158">
        <f>IF(N456="základní",J456,0)</f>
        <v>0</v>
      </c>
      <c r="BF456" s="158">
        <f>IF(N456="snížená",J456,0)</f>
        <v>0</v>
      </c>
      <c r="BG456" s="158">
        <f>IF(N456="zákl. přenesená",J456,0)</f>
        <v>0</v>
      </c>
      <c r="BH456" s="158">
        <f>IF(N456="sníž. přenesená",J456,0)</f>
        <v>0</v>
      </c>
      <c r="BI456" s="158">
        <f>IF(N456="nulová",J456,0)</f>
        <v>0</v>
      </c>
      <c r="BJ456" s="18" t="s">
        <v>84</v>
      </c>
      <c r="BK456" s="158">
        <f>ROUND(I456*H456,2)</f>
        <v>0</v>
      </c>
      <c r="BL456" s="18" t="s">
        <v>136</v>
      </c>
      <c r="BM456" s="157" t="s">
        <v>500</v>
      </c>
    </row>
    <row r="457" spans="1:65" s="2" customFormat="1">
      <c r="A457" s="33"/>
      <c r="B457" s="34"/>
      <c r="C457" s="33"/>
      <c r="D457" s="159" t="s">
        <v>138</v>
      </c>
      <c r="E457" s="33"/>
      <c r="F457" s="160" t="s">
        <v>498</v>
      </c>
      <c r="G457" s="33"/>
      <c r="H457" s="33"/>
      <c r="I457" s="161"/>
      <c r="J457" s="33"/>
      <c r="K457" s="33"/>
      <c r="L457" s="34"/>
      <c r="M457" s="162"/>
      <c r="N457" s="163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138</v>
      </c>
      <c r="AU457" s="18" t="s">
        <v>86</v>
      </c>
    </row>
    <row r="458" spans="1:65" s="13" customFormat="1">
      <c r="B458" s="166"/>
      <c r="D458" s="159" t="s">
        <v>142</v>
      </c>
      <c r="E458" s="167" t="s">
        <v>1</v>
      </c>
      <c r="F458" s="168" t="s">
        <v>501</v>
      </c>
      <c r="H458" s="169">
        <v>15.5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142</v>
      </c>
      <c r="AU458" s="167" t="s">
        <v>86</v>
      </c>
      <c r="AV458" s="13" t="s">
        <v>86</v>
      </c>
      <c r="AW458" s="13" t="s">
        <v>33</v>
      </c>
      <c r="AX458" s="13" t="s">
        <v>76</v>
      </c>
      <c r="AY458" s="167" t="s">
        <v>129</v>
      </c>
    </row>
    <row r="459" spans="1:65" s="14" customFormat="1">
      <c r="B459" s="174"/>
      <c r="D459" s="159" t="s">
        <v>142</v>
      </c>
      <c r="E459" s="175" t="s">
        <v>1</v>
      </c>
      <c r="F459" s="176" t="s">
        <v>144</v>
      </c>
      <c r="H459" s="177">
        <v>15.5</v>
      </c>
      <c r="I459" s="178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5" t="s">
        <v>142</v>
      </c>
      <c r="AU459" s="175" t="s">
        <v>86</v>
      </c>
      <c r="AV459" s="14" t="s">
        <v>136</v>
      </c>
      <c r="AW459" s="14" t="s">
        <v>33</v>
      </c>
      <c r="AX459" s="14" t="s">
        <v>84</v>
      </c>
      <c r="AY459" s="175" t="s">
        <v>129</v>
      </c>
    </row>
    <row r="460" spans="1:65" s="2" customFormat="1" ht="16.5" customHeight="1">
      <c r="A460" s="33"/>
      <c r="B460" s="145"/>
      <c r="C460" s="146" t="s">
        <v>502</v>
      </c>
      <c r="D460" s="146" t="s">
        <v>131</v>
      </c>
      <c r="E460" s="147" t="s">
        <v>503</v>
      </c>
      <c r="F460" s="148" t="s">
        <v>504</v>
      </c>
      <c r="G460" s="149" t="s">
        <v>161</v>
      </c>
      <c r="H460" s="150">
        <v>200</v>
      </c>
      <c r="I460" s="151"/>
      <c r="J460" s="152">
        <f>ROUND(I460*H460,2)</f>
        <v>0</v>
      </c>
      <c r="K460" s="148" t="s">
        <v>135</v>
      </c>
      <c r="L460" s="34"/>
      <c r="M460" s="153" t="s">
        <v>1</v>
      </c>
      <c r="N460" s="154" t="s">
        <v>41</v>
      </c>
      <c r="O460" s="59"/>
      <c r="P460" s="155">
        <f>O460*H460</f>
        <v>0</v>
      </c>
      <c r="Q460" s="155">
        <v>0</v>
      </c>
      <c r="R460" s="155">
        <f>Q460*H460</f>
        <v>0</v>
      </c>
      <c r="S460" s="155">
        <v>8.5999999999999993E-2</v>
      </c>
      <c r="T460" s="156">
        <f>S460*H460</f>
        <v>17.2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7" t="s">
        <v>136</v>
      </c>
      <c r="AT460" s="157" t="s">
        <v>131</v>
      </c>
      <c r="AU460" s="157" t="s">
        <v>86</v>
      </c>
      <c r="AY460" s="18" t="s">
        <v>129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8" t="s">
        <v>84</v>
      </c>
      <c r="BK460" s="158">
        <f>ROUND(I460*H460,2)</f>
        <v>0</v>
      </c>
      <c r="BL460" s="18" t="s">
        <v>136</v>
      </c>
      <c r="BM460" s="157" t="s">
        <v>505</v>
      </c>
    </row>
    <row r="461" spans="1:65" s="2" customFormat="1" ht="19.5">
      <c r="A461" s="33"/>
      <c r="B461" s="34"/>
      <c r="C461" s="33"/>
      <c r="D461" s="159" t="s">
        <v>138</v>
      </c>
      <c r="E461" s="33"/>
      <c r="F461" s="160" t="s">
        <v>506</v>
      </c>
      <c r="G461" s="33"/>
      <c r="H461" s="33"/>
      <c r="I461" s="161"/>
      <c r="J461" s="33"/>
      <c r="K461" s="33"/>
      <c r="L461" s="34"/>
      <c r="M461" s="162"/>
      <c r="N461" s="163"/>
      <c r="O461" s="59"/>
      <c r="P461" s="59"/>
      <c r="Q461" s="59"/>
      <c r="R461" s="59"/>
      <c r="S461" s="59"/>
      <c r="T461" s="60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138</v>
      </c>
      <c r="AU461" s="18" t="s">
        <v>86</v>
      </c>
    </row>
    <row r="462" spans="1:65" s="2" customFormat="1">
      <c r="A462" s="33"/>
      <c r="B462" s="34"/>
      <c r="C462" s="33"/>
      <c r="D462" s="164" t="s">
        <v>140</v>
      </c>
      <c r="E462" s="33"/>
      <c r="F462" s="165" t="s">
        <v>507</v>
      </c>
      <c r="G462" s="33"/>
      <c r="H462" s="33"/>
      <c r="I462" s="161"/>
      <c r="J462" s="33"/>
      <c r="K462" s="33"/>
      <c r="L462" s="34"/>
      <c r="M462" s="162"/>
      <c r="N462" s="163"/>
      <c r="O462" s="59"/>
      <c r="P462" s="59"/>
      <c r="Q462" s="59"/>
      <c r="R462" s="59"/>
      <c r="S462" s="59"/>
      <c r="T462" s="60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8" t="s">
        <v>140</v>
      </c>
      <c r="AU462" s="18" t="s">
        <v>86</v>
      </c>
    </row>
    <row r="463" spans="1:65" s="2" customFormat="1" ht="16.5" customHeight="1">
      <c r="A463" s="33"/>
      <c r="B463" s="145"/>
      <c r="C463" s="146" t="s">
        <v>333</v>
      </c>
      <c r="D463" s="146" t="s">
        <v>131</v>
      </c>
      <c r="E463" s="147" t="s">
        <v>508</v>
      </c>
      <c r="F463" s="148" t="s">
        <v>509</v>
      </c>
      <c r="G463" s="149" t="s">
        <v>134</v>
      </c>
      <c r="H463" s="150">
        <v>1550</v>
      </c>
      <c r="I463" s="151"/>
      <c r="J463" s="152">
        <f>ROUND(I463*H463,2)</f>
        <v>0</v>
      </c>
      <c r="K463" s="148" t="s">
        <v>135</v>
      </c>
      <c r="L463" s="34"/>
      <c r="M463" s="153" t="s">
        <v>1</v>
      </c>
      <c r="N463" s="154" t="s">
        <v>41</v>
      </c>
      <c r="O463" s="59"/>
      <c r="P463" s="155">
        <f>O463*H463</f>
        <v>0</v>
      </c>
      <c r="Q463" s="155">
        <v>0</v>
      </c>
      <c r="R463" s="155">
        <f>Q463*H463</f>
        <v>0</v>
      </c>
      <c r="S463" s="155">
        <v>0.01</v>
      </c>
      <c r="T463" s="156">
        <f>S463*H463</f>
        <v>15.5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7" t="s">
        <v>136</v>
      </c>
      <c r="AT463" s="157" t="s">
        <v>131</v>
      </c>
      <c r="AU463" s="157" t="s">
        <v>86</v>
      </c>
      <c r="AY463" s="18" t="s">
        <v>129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8" t="s">
        <v>84</v>
      </c>
      <c r="BK463" s="158">
        <f>ROUND(I463*H463,2)</f>
        <v>0</v>
      </c>
      <c r="BL463" s="18" t="s">
        <v>136</v>
      </c>
      <c r="BM463" s="157" t="s">
        <v>510</v>
      </c>
    </row>
    <row r="464" spans="1:65" s="2" customFormat="1">
      <c r="A464" s="33"/>
      <c r="B464" s="34"/>
      <c r="C464" s="33"/>
      <c r="D464" s="159" t="s">
        <v>138</v>
      </c>
      <c r="E464" s="33"/>
      <c r="F464" s="160" t="s">
        <v>511</v>
      </c>
      <c r="G464" s="33"/>
      <c r="H464" s="33"/>
      <c r="I464" s="161"/>
      <c r="J464" s="33"/>
      <c r="K464" s="33"/>
      <c r="L464" s="34"/>
      <c r="M464" s="162"/>
      <c r="N464" s="163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138</v>
      </c>
      <c r="AU464" s="18" t="s">
        <v>86</v>
      </c>
    </row>
    <row r="465" spans="1:65" s="2" customFormat="1">
      <c r="A465" s="33"/>
      <c r="B465" s="34"/>
      <c r="C465" s="33"/>
      <c r="D465" s="164" t="s">
        <v>140</v>
      </c>
      <c r="E465" s="33"/>
      <c r="F465" s="165" t="s">
        <v>512</v>
      </c>
      <c r="G465" s="33"/>
      <c r="H465" s="33"/>
      <c r="I465" s="161"/>
      <c r="J465" s="33"/>
      <c r="K465" s="33"/>
      <c r="L465" s="34"/>
      <c r="M465" s="162"/>
      <c r="N465" s="163"/>
      <c r="O465" s="59"/>
      <c r="P465" s="59"/>
      <c r="Q465" s="59"/>
      <c r="R465" s="59"/>
      <c r="S465" s="59"/>
      <c r="T465" s="60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8" t="s">
        <v>140</v>
      </c>
      <c r="AU465" s="18" t="s">
        <v>86</v>
      </c>
    </row>
    <row r="466" spans="1:65" s="15" customFormat="1">
      <c r="B466" s="182"/>
      <c r="D466" s="159" t="s">
        <v>142</v>
      </c>
      <c r="E466" s="183" t="s">
        <v>1</v>
      </c>
      <c r="F466" s="184" t="s">
        <v>513</v>
      </c>
      <c r="H466" s="183" t="s">
        <v>1</v>
      </c>
      <c r="I466" s="185"/>
      <c r="L466" s="182"/>
      <c r="M466" s="186"/>
      <c r="N466" s="187"/>
      <c r="O466" s="187"/>
      <c r="P466" s="187"/>
      <c r="Q466" s="187"/>
      <c r="R466" s="187"/>
      <c r="S466" s="187"/>
      <c r="T466" s="188"/>
      <c r="AT466" s="183" t="s">
        <v>142</v>
      </c>
      <c r="AU466" s="183" t="s">
        <v>86</v>
      </c>
      <c r="AV466" s="15" t="s">
        <v>84</v>
      </c>
      <c r="AW466" s="15" t="s">
        <v>33</v>
      </c>
      <c r="AX466" s="15" t="s">
        <v>76</v>
      </c>
      <c r="AY466" s="183" t="s">
        <v>129</v>
      </c>
    </row>
    <row r="467" spans="1:65" s="13" customFormat="1">
      <c r="B467" s="166"/>
      <c r="D467" s="159" t="s">
        <v>142</v>
      </c>
      <c r="E467" s="167" t="s">
        <v>1</v>
      </c>
      <c r="F467" s="168" t="s">
        <v>514</v>
      </c>
      <c r="H467" s="169">
        <v>1500</v>
      </c>
      <c r="I467" s="170"/>
      <c r="L467" s="166"/>
      <c r="M467" s="171"/>
      <c r="N467" s="172"/>
      <c r="O467" s="172"/>
      <c r="P467" s="172"/>
      <c r="Q467" s="172"/>
      <c r="R467" s="172"/>
      <c r="S467" s="172"/>
      <c r="T467" s="173"/>
      <c r="AT467" s="167" t="s">
        <v>142</v>
      </c>
      <c r="AU467" s="167" t="s">
        <v>86</v>
      </c>
      <c r="AV467" s="13" t="s">
        <v>86</v>
      </c>
      <c r="AW467" s="13" t="s">
        <v>33</v>
      </c>
      <c r="AX467" s="13" t="s">
        <v>76</v>
      </c>
      <c r="AY467" s="167" t="s">
        <v>129</v>
      </c>
    </row>
    <row r="468" spans="1:65" s="15" customFormat="1">
      <c r="B468" s="182"/>
      <c r="D468" s="159" t="s">
        <v>142</v>
      </c>
      <c r="E468" s="183" t="s">
        <v>1</v>
      </c>
      <c r="F468" s="184" t="s">
        <v>515</v>
      </c>
      <c r="H468" s="183" t="s">
        <v>1</v>
      </c>
      <c r="I468" s="185"/>
      <c r="L468" s="182"/>
      <c r="M468" s="186"/>
      <c r="N468" s="187"/>
      <c r="O468" s="187"/>
      <c r="P468" s="187"/>
      <c r="Q468" s="187"/>
      <c r="R468" s="187"/>
      <c r="S468" s="187"/>
      <c r="T468" s="188"/>
      <c r="AT468" s="183" t="s">
        <v>142</v>
      </c>
      <c r="AU468" s="183" t="s">
        <v>86</v>
      </c>
      <c r="AV468" s="15" t="s">
        <v>84</v>
      </c>
      <c r="AW468" s="15" t="s">
        <v>33</v>
      </c>
      <c r="AX468" s="15" t="s">
        <v>76</v>
      </c>
      <c r="AY468" s="183" t="s">
        <v>129</v>
      </c>
    </row>
    <row r="469" spans="1:65" s="13" customFormat="1">
      <c r="B469" s="166"/>
      <c r="D469" s="159" t="s">
        <v>142</v>
      </c>
      <c r="E469" s="167" t="s">
        <v>1</v>
      </c>
      <c r="F469" s="168" t="s">
        <v>143</v>
      </c>
      <c r="H469" s="169">
        <v>50</v>
      </c>
      <c r="I469" s="170"/>
      <c r="L469" s="166"/>
      <c r="M469" s="171"/>
      <c r="N469" s="172"/>
      <c r="O469" s="172"/>
      <c r="P469" s="172"/>
      <c r="Q469" s="172"/>
      <c r="R469" s="172"/>
      <c r="S469" s="172"/>
      <c r="T469" s="173"/>
      <c r="AT469" s="167" t="s">
        <v>142</v>
      </c>
      <c r="AU469" s="167" t="s">
        <v>86</v>
      </c>
      <c r="AV469" s="13" t="s">
        <v>86</v>
      </c>
      <c r="AW469" s="13" t="s">
        <v>33</v>
      </c>
      <c r="AX469" s="13" t="s">
        <v>76</v>
      </c>
      <c r="AY469" s="167" t="s">
        <v>129</v>
      </c>
    </row>
    <row r="470" spans="1:65" s="14" customFormat="1">
      <c r="B470" s="174"/>
      <c r="D470" s="159" t="s">
        <v>142</v>
      </c>
      <c r="E470" s="175" t="s">
        <v>1</v>
      </c>
      <c r="F470" s="176" t="s">
        <v>144</v>
      </c>
      <c r="H470" s="177">
        <v>1550</v>
      </c>
      <c r="I470" s="178"/>
      <c r="L470" s="174"/>
      <c r="M470" s="179"/>
      <c r="N470" s="180"/>
      <c r="O470" s="180"/>
      <c r="P470" s="180"/>
      <c r="Q470" s="180"/>
      <c r="R470" s="180"/>
      <c r="S470" s="180"/>
      <c r="T470" s="181"/>
      <c r="AT470" s="175" t="s">
        <v>142</v>
      </c>
      <c r="AU470" s="175" t="s">
        <v>86</v>
      </c>
      <c r="AV470" s="14" t="s">
        <v>136</v>
      </c>
      <c r="AW470" s="14" t="s">
        <v>33</v>
      </c>
      <c r="AX470" s="14" t="s">
        <v>84</v>
      </c>
      <c r="AY470" s="175" t="s">
        <v>129</v>
      </c>
    </row>
    <row r="471" spans="1:65" s="12" customFormat="1" ht="22.9" customHeight="1">
      <c r="B471" s="132"/>
      <c r="D471" s="133" t="s">
        <v>75</v>
      </c>
      <c r="E471" s="143" t="s">
        <v>516</v>
      </c>
      <c r="F471" s="143" t="s">
        <v>517</v>
      </c>
      <c r="I471" s="135"/>
      <c r="J471" s="144">
        <f>BK471</f>
        <v>0</v>
      </c>
      <c r="L471" s="132"/>
      <c r="M471" s="137"/>
      <c r="N471" s="138"/>
      <c r="O471" s="138"/>
      <c r="P471" s="139">
        <f>SUM(P472:P474)</f>
        <v>0</v>
      </c>
      <c r="Q471" s="138"/>
      <c r="R471" s="139">
        <f>SUM(R472:R474)</f>
        <v>0</v>
      </c>
      <c r="S471" s="138"/>
      <c r="T471" s="140">
        <f>SUM(T472:T474)</f>
        <v>0</v>
      </c>
      <c r="AR471" s="133" t="s">
        <v>84</v>
      </c>
      <c r="AT471" s="141" t="s">
        <v>75</v>
      </c>
      <c r="AU471" s="141" t="s">
        <v>84</v>
      </c>
      <c r="AY471" s="133" t="s">
        <v>129</v>
      </c>
      <c r="BK471" s="142">
        <f>SUM(BK472:BK474)</f>
        <v>0</v>
      </c>
    </row>
    <row r="472" spans="1:65" s="2" customFormat="1" ht="21.75" customHeight="1">
      <c r="A472" s="33"/>
      <c r="B472" s="145"/>
      <c r="C472" s="146" t="s">
        <v>518</v>
      </c>
      <c r="D472" s="146" t="s">
        <v>131</v>
      </c>
      <c r="E472" s="147" t="s">
        <v>519</v>
      </c>
      <c r="F472" s="148" t="s">
        <v>520</v>
      </c>
      <c r="G472" s="149" t="s">
        <v>261</v>
      </c>
      <c r="H472" s="150">
        <v>2429.5839999999998</v>
      </c>
      <c r="I472" s="151"/>
      <c r="J472" s="152">
        <f>ROUND(I472*H472,2)</f>
        <v>0</v>
      </c>
      <c r="K472" s="148" t="s">
        <v>135</v>
      </c>
      <c r="L472" s="34"/>
      <c r="M472" s="153" t="s">
        <v>1</v>
      </c>
      <c r="N472" s="154" t="s">
        <v>41</v>
      </c>
      <c r="O472" s="59"/>
      <c r="P472" s="155">
        <f>O472*H472</f>
        <v>0</v>
      </c>
      <c r="Q472" s="155">
        <v>0</v>
      </c>
      <c r="R472" s="155">
        <f>Q472*H472</f>
        <v>0</v>
      </c>
      <c r="S472" s="155">
        <v>0</v>
      </c>
      <c r="T472" s="156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7" t="s">
        <v>136</v>
      </c>
      <c r="AT472" s="157" t="s">
        <v>131</v>
      </c>
      <c r="AU472" s="157" t="s">
        <v>86</v>
      </c>
      <c r="AY472" s="18" t="s">
        <v>129</v>
      </c>
      <c r="BE472" s="158">
        <f>IF(N472="základní",J472,0)</f>
        <v>0</v>
      </c>
      <c r="BF472" s="158">
        <f>IF(N472="snížená",J472,0)</f>
        <v>0</v>
      </c>
      <c r="BG472" s="158">
        <f>IF(N472="zákl. přenesená",J472,0)</f>
        <v>0</v>
      </c>
      <c r="BH472" s="158">
        <f>IF(N472="sníž. přenesená",J472,0)</f>
        <v>0</v>
      </c>
      <c r="BI472" s="158">
        <f>IF(N472="nulová",J472,0)</f>
        <v>0</v>
      </c>
      <c r="BJ472" s="18" t="s">
        <v>84</v>
      </c>
      <c r="BK472" s="158">
        <f>ROUND(I472*H472,2)</f>
        <v>0</v>
      </c>
      <c r="BL472" s="18" t="s">
        <v>136</v>
      </c>
      <c r="BM472" s="157" t="s">
        <v>521</v>
      </c>
    </row>
    <row r="473" spans="1:65" s="2" customFormat="1" ht="19.5">
      <c r="A473" s="33"/>
      <c r="B473" s="34"/>
      <c r="C473" s="33"/>
      <c r="D473" s="159" t="s">
        <v>138</v>
      </c>
      <c r="E473" s="33"/>
      <c r="F473" s="160" t="s">
        <v>522</v>
      </c>
      <c r="G473" s="33"/>
      <c r="H473" s="33"/>
      <c r="I473" s="161"/>
      <c r="J473" s="33"/>
      <c r="K473" s="33"/>
      <c r="L473" s="34"/>
      <c r="M473" s="162"/>
      <c r="N473" s="163"/>
      <c r="O473" s="59"/>
      <c r="P473" s="59"/>
      <c r="Q473" s="59"/>
      <c r="R473" s="59"/>
      <c r="S473" s="59"/>
      <c r="T473" s="60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8" t="s">
        <v>138</v>
      </c>
      <c r="AU473" s="18" t="s">
        <v>86</v>
      </c>
    </row>
    <row r="474" spans="1:65" s="2" customFormat="1">
      <c r="A474" s="33"/>
      <c r="B474" s="34"/>
      <c r="C474" s="33"/>
      <c r="D474" s="164" t="s">
        <v>140</v>
      </c>
      <c r="E474" s="33"/>
      <c r="F474" s="165" t="s">
        <v>523</v>
      </c>
      <c r="G474" s="33"/>
      <c r="H474" s="33"/>
      <c r="I474" s="161"/>
      <c r="J474" s="33"/>
      <c r="K474" s="33"/>
      <c r="L474" s="34"/>
      <c r="M474" s="162"/>
      <c r="N474" s="163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140</v>
      </c>
      <c r="AU474" s="18" t="s">
        <v>86</v>
      </c>
    </row>
    <row r="475" spans="1:65" s="12" customFormat="1" ht="25.9" customHeight="1">
      <c r="B475" s="132"/>
      <c r="D475" s="133" t="s">
        <v>75</v>
      </c>
      <c r="E475" s="134" t="s">
        <v>258</v>
      </c>
      <c r="F475" s="134" t="s">
        <v>524</v>
      </c>
      <c r="I475" s="135"/>
      <c r="J475" s="136">
        <f>BK475</f>
        <v>0</v>
      </c>
      <c r="L475" s="132"/>
      <c r="M475" s="137"/>
      <c r="N475" s="138"/>
      <c r="O475" s="138"/>
      <c r="P475" s="139">
        <f>P476</f>
        <v>0</v>
      </c>
      <c r="Q475" s="138"/>
      <c r="R475" s="139">
        <f>R476</f>
        <v>1.26</v>
      </c>
      <c r="S475" s="138"/>
      <c r="T475" s="140">
        <f>T476</f>
        <v>0</v>
      </c>
      <c r="AR475" s="133" t="s">
        <v>150</v>
      </c>
      <c r="AT475" s="141" t="s">
        <v>75</v>
      </c>
      <c r="AU475" s="141" t="s">
        <v>76</v>
      </c>
      <c r="AY475" s="133" t="s">
        <v>129</v>
      </c>
      <c r="BK475" s="142">
        <f>BK476</f>
        <v>0</v>
      </c>
    </row>
    <row r="476" spans="1:65" s="12" customFormat="1" ht="22.9" customHeight="1">
      <c r="B476" s="132"/>
      <c r="D476" s="133" t="s">
        <v>75</v>
      </c>
      <c r="E476" s="143" t="s">
        <v>525</v>
      </c>
      <c r="F476" s="143" t="s">
        <v>526</v>
      </c>
      <c r="I476" s="135"/>
      <c r="J476" s="144">
        <f>BK476</f>
        <v>0</v>
      </c>
      <c r="L476" s="132"/>
      <c r="M476" s="137"/>
      <c r="N476" s="138"/>
      <c r="O476" s="138"/>
      <c r="P476" s="139">
        <f>SUM(P477:P481)</f>
        <v>0</v>
      </c>
      <c r="Q476" s="138"/>
      <c r="R476" s="139">
        <f>SUM(R477:R481)</f>
        <v>1.26</v>
      </c>
      <c r="S476" s="138"/>
      <c r="T476" s="140">
        <f>SUM(T477:T481)</f>
        <v>0</v>
      </c>
      <c r="AR476" s="133" t="s">
        <v>150</v>
      </c>
      <c r="AT476" s="141" t="s">
        <v>75</v>
      </c>
      <c r="AU476" s="141" t="s">
        <v>84</v>
      </c>
      <c r="AY476" s="133" t="s">
        <v>129</v>
      </c>
      <c r="BK476" s="142">
        <f>SUM(BK477:BK481)</f>
        <v>0</v>
      </c>
    </row>
    <row r="477" spans="1:65" s="2" customFormat="1" ht="16.5" customHeight="1">
      <c r="A477" s="33"/>
      <c r="B477" s="145"/>
      <c r="C477" s="146" t="s">
        <v>340</v>
      </c>
      <c r="D477" s="146" t="s">
        <v>131</v>
      </c>
      <c r="E477" s="147" t="s">
        <v>527</v>
      </c>
      <c r="F477" s="148" t="s">
        <v>528</v>
      </c>
      <c r="G477" s="149" t="s">
        <v>161</v>
      </c>
      <c r="H477" s="150">
        <v>7</v>
      </c>
      <c r="I477" s="151"/>
      <c r="J477" s="152">
        <f>ROUND(I477*H477,2)</f>
        <v>0</v>
      </c>
      <c r="K477" s="148" t="s">
        <v>135</v>
      </c>
      <c r="L477" s="34"/>
      <c r="M477" s="153" t="s">
        <v>1</v>
      </c>
      <c r="N477" s="154" t="s">
        <v>41</v>
      </c>
      <c r="O477" s="59"/>
      <c r="P477" s="155">
        <f>O477*H477</f>
        <v>0</v>
      </c>
      <c r="Q477" s="155">
        <v>0.18</v>
      </c>
      <c r="R477" s="155">
        <f>Q477*H477</f>
        <v>1.26</v>
      </c>
      <c r="S477" s="155">
        <v>0</v>
      </c>
      <c r="T477" s="156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7" t="s">
        <v>348</v>
      </c>
      <c r="AT477" s="157" t="s">
        <v>131</v>
      </c>
      <c r="AU477" s="157" t="s">
        <v>86</v>
      </c>
      <c r="AY477" s="18" t="s">
        <v>129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8" t="s">
        <v>84</v>
      </c>
      <c r="BK477" s="158">
        <f>ROUND(I477*H477,2)</f>
        <v>0</v>
      </c>
      <c r="BL477" s="18" t="s">
        <v>348</v>
      </c>
      <c r="BM477" s="157" t="s">
        <v>529</v>
      </c>
    </row>
    <row r="478" spans="1:65" s="2" customFormat="1" ht="19.5">
      <c r="A478" s="33"/>
      <c r="B478" s="34"/>
      <c r="C478" s="33"/>
      <c r="D478" s="159" t="s">
        <v>138</v>
      </c>
      <c r="E478" s="33"/>
      <c r="F478" s="160" t="s">
        <v>530</v>
      </c>
      <c r="G478" s="33"/>
      <c r="H478" s="33"/>
      <c r="I478" s="161"/>
      <c r="J478" s="33"/>
      <c r="K478" s="33"/>
      <c r="L478" s="34"/>
      <c r="M478" s="162"/>
      <c r="N478" s="163"/>
      <c r="O478" s="59"/>
      <c r="P478" s="59"/>
      <c r="Q478" s="59"/>
      <c r="R478" s="59"/>
      <c r="S478" s="59"/>
      <c r="T478" s="60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138</v>
      </c>
      <c r="AU478" s="18" t="s">
        <v>86</v>
      </c>
    </row>
    <row r="479" spans="1:65" s="2" customFormat="1">
      <c r="A479" s="33"/>
      <c r="B479" s="34"/>
      <c r="C479" s="33"/>
      <c r="D479" s="164" t="s">
        <v>140</v>
      </c>
      <c r="E479" s="33"/>
      <c r="F479" s="165" t="s">
        <v>531</v>
      </c>
      <c r="G479" s="33"/>
      <c r="H479" s="33"/>
      <c r="I479" s="161"/>
      <c r="J479" s="33"/>
      <c r="K479" s="33"/>
      <c r="L479" s="34"/>
      <c r="M479" s="162"/>
      <c r="N479" s="163"/>
      <c r="O479" s="59"/>
      <c r="P479" s="59"/>
      <c r="Q479" s="59"/>
      <c r="R479" s="59"/>
      <c r="S479" s="59"/>
      <c r="T479" s="60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8" t="s">
        <v>140</v>
      </c>
      <c r="AU479" s="18" t="s">
        <v>86</v>
      </c>
    </row>
    <row r="480" spans="1:65" s="13" customFormat="1">
      <c r="B480" s="166"/>
      <c r="D480" s="159" t="s">
        <v>142</v>
      </c>
      <c r="E480" s="167" t="s">
        <v>1</v>
      </c>
      <c r="F480" s="168" t="s">
        <v>172</v>
      </c>
      <c r="H480" s="169">
        <v>7</v>
      </c>
      <c r="I480" s="170"/>
      <c r="L480" s="166"/>
      <c r="M480" s="171"/>
      <c r="N480" s="172"/>
      <c r="O480" s="172"/>
      <c r="P480" s="172"/>
      <c r="Q480" s="172"/>
      <c r="R480" s="172"/>
      <c r="S480" s="172"/>
      <c r="T480" s="173"/>
      <c r="AT480" s="167" t="s">
        <v>142</v>
      </c>
      <c r="AU480" s="167" t="s">
        <v>86</v>
      </c>
      <c r="AV480" s="13" t="s">
        <v>86</v>
      </c>
      <c r="AW480" s="13" t="s">
        <v>33</v>
      </c>
      <c r="AX480" s="13" t="s">
        <v>76</v>
      </c>
      <c r="AY480" s="167" t="s">
        <v>129</v>
      </c>
    </row>
    <row r="481" spans="1:65" s="14" customFormat="1">
      <c r="B481" s="174"/>
      <c r="D481" s="159" t="s">
        <v>142</v>
      </c>
      <c r="E481" s="175" t="s">
        <v>1</v>
      </c>
      <c r="F481" s="176" t="s">
        <v>144</v>
      </c>
      <c r="H481" s="177">
        <v>7</v>
      </c>
      <c r="I481" s="178"/>
      <c r="L481" s="174"/>
      <c r="M481" s="179"/>
      <c r="N481" s="180"/>
      <c r="O481" s="180"/>
      <c r="P481" s="180"/>
      <c r="Q481" s="180"/>
      <c r="R481" s="180"/>
      <c r="S481" s="180"/>
      <c r="T481" s="181"/>
      <c r="AT481" s="175" t="s">
        <v>142</v>
      </c>
      <c r="AU481" s="175" t="s">
        <v>86</v>
      </c>
      <c r="AV481" s="14" t="s">
        <v>136</v>
      </c>
      <c r="AW481" s="14" t="s">
        <v>33</v>
      </c>
      <c r="AX481" s="14" t="s">
        <v>84</v>
      </c>
      <c r="AY481" s="175" t="s">
        <v>129</v>
      </c>
    </row>
    <row r="482" spans="1:65" s="12" customFormat="1" ht="25.9" customHeight="1">
      <c r="B482" s="132"/>
      <c r="D482" s="133" t="s">
        <v>75</v>
      </c>
      <c r="E482" s="134" t="s">
        <v>532</v>
      </c>
      <c r="F482" s="134" t="s">
        <v>533</v>
      </c>
      <c r="I482" s="135"/>
      <c r="J482" s="136">
        <f>BK482</f>
        <v>0</v>
      </c>
      <c r="L482" s="132"/>
      <c r="M482" s="137"/>
      <c r="N482" s="138"/>
      <c r="O482" s="138"/>
      <c r="P482" s="139">
        <f>SUM(P483:P504)</f>
        <v>0</v>
      </c>
      <c r="Q482" s="138"/>
      <c r="R482" s="139">
        <f>SUM(R483:R504)</f>
        <v>0</v>
      </c>
      <c r="S482" s="138"/>
      <c r="T482" s="140">
        <f>SUM(T483:T504)</f>
        <v>0</v>
      </c>
      <c r="AR482" s="133" t="s">
        <v>136</v>
      </c>
      <c r="AT482" s="141" t="s">
        <v>75</v>
      </c>
      <c r="AU482" s="141" t="s">
        <v>76</v>
      </c>
      <c r="AY482" s="133" t="s">
        <v>129</v>
      </c>
      <c r="BK482" s="142">
        <f>SUM(BK483:BK504)</f>
        <v>0</v>
      </c>
    </row>
    <row r="483" spans="1:65" s="2" customFormat="1" ht="16.5" customHeight="1">
      <c r="A483" s="33"/>
      <c r="B483" s="145"/>
      <c r="C483" s="146" t="s">
        <v>534</v>
      </c>
      <c r="D483" s="146" t="s">
        <v>131</v>
      </c>
      <c r="E483" s="147" t="s">
        <v>535</v>
      </c>
      <c r="F483" s="148" t="s">
        <v>536</v>
      </c>
      <c r="G483" s="149" t="s">
        <v>261</v>
      </c>
      <c r="H483" s="150">
        <v>125.732</v>
      </c>
      <c r="I483" s="151"/>
      <c r="J483" s="152">
        <f>ROUND(I483*H483,2)</f>
        <v>0</v>
      </c>
      <c r="K483" s="148" t="s">
        <v>499</v>
      </c>
      <c r="L483" s="34"/>
      <c r="M483" s="153" t="s">
        <v>1</v>
      </c>
      <c r="N483" s="154" t="s">
        <v>41</v>
      </c>
      <c r="O483" s="59"/>
      <c r="P483" s="155">
        <f>O483*H483</f>
        <v>0</v>
      </c>
      <c r="Q483" s="155">
        <v>0</v>
      </c>
      <c r="R483" s="155">
        <f>Q483*H483</f>
        <v>0</v>
      </c>
      <c r="S483" s="155">
        <v>0</v>
      </c>
      <c r="T483" s="156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7" t="s">
        <v>537</v>
      </c>
      <c r="AT483" s="157" t="s">
        <v>131</v>
      </c>
      <c r="AU483" s="157" t="s">
        <v>84</v>
      </c>
      <c r="AY483" s="18" t="s">
        <v>129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8" t="s">
        <v>84</v>
      </c>
      <c r="BK483" s="158">
        <f>ROUND(I483*H483,2)</f>
        <v>0</v>
      </c>
      <c r="BL483" s="18" t="s">
        <v>537</v>
      </c>
      <c r="BM483" s="157" t="s">
        <v>538</v>
      </c>
    </row>
    <row r="484" spans="1:65" s="2" customFormat="1">
      <c r="A484" s="33"/>
      <c r="B484" s="34"/>
      <c r="C484" s="33"/>
      <c r="D484" s="159" t="s">
        <v>138</v>
      </c>
      <c r="E484" s="33"/>
      <c r="F484" s="160" t="s">
        <v>536</v>
      </c>
      <c r="G484" s="33"/>
      <c r="H484" s="33"/>
      <c r="I484" s="161"/>
      <c r="J484" s="33"/>
      <c r="K484" s="33"/>
      <c r="L484" s="34"/>
      <c r="M484" s="162"/>
      <c r="N484" s="163"/>
      <c r="O484" s="59"/>
      <c r="P484" s="59"/>
      <c r="Q484" s="59"/>
      <c r="R484" s="59"/>
      <c r="S484" s="59"/>
      <c r="T484" s="60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138</v>
      </c>
      <c r="AU484" s="18" t="s">
        <v>84</v>
      </c>
    </row>
    <row r="485" spans="1:65" s="15" customFormat="1">
      <c r="B485" s="182"/>
      <c r="D485" s="159" t="s">
        <v>142</v>
      </c>
      <c r="E485" s="183" t="s">
        <v>1</v>
      </c>
      <c r="F485" s="184" t="s">
        <v>216</v>
      </c>
      <c r="H485" s="183" t="s">
        <v>1</v>
      </c>
      <c r="I485" s="185"/>
      <c r="L485" s="182"/>
      <c r="M485" s="186"/>
      <c r="N485" s="187"/>
      <c r="O485" s="187"/>
      <c r="P485" s="187"/>
      <c r="Q485" s="187"/>
      <c r="R485" s="187"/>
      <c r="S485" s="187"/>
      <c r="T485" s="188"/>
      <c r="AT485" s="183" t="s">
        <v>142</v>
      </c>
      <c r="AU485" s="183" t="s">
        <v>84</v>
      </c>
      <c r="AV485" s="15" t="s">
        <v>84</v>
      </c>
      <c r="AW485" s="15" t="s">
        <v>33</v>
      </c>
      <c r="AX485" s="15" t="s">
        <v>76</v>
      </c>
      <c r="AY485" s="183" t="s">
        <v>129</v>
      </c>
    </row>
    <row r="486" spans="1:65" s="13" customFormat="1">
      <c r="B486" s="166"/>
      <c r="D486" s="159" t="s">
        <v>142</v>
      </c>
      <c r="E486" s="167" t="s">
        <v>1</v>
      </c>
      <c r="F486" s="168" t="s">
        <v>217</v>
      </c>
      <c r="H486" s="169">
        <v>73.959999999999994</v>
      </c>
      <c r="I486" s="170"/>
      <c r="L486" s="166"/>
      <c r="M486" s="171"/>
      <c r="N486" s="172"/>
      <c r="O486" s="172"/>
      <c r="P486" s="172"/>
      <c r="Q486" s="172"/>
      <c r="R486" s="172"/>
      <c r="S486" s="172"/>
      <c r="T486" s="173"/>
      <c r="AT486" s="167" t="s">
        <v>142</v>
      </c>
      <c r="AU486" s="167" t="s">
        <v>84</v>
      </c>
      <c r="AV486" s="13" t="s">
        <v>86</v>
      </c>
      <c r="AW486" s="13" t="s">
        <v>33</v>
      </c>
      <c r="AX486" s="13" t="s">
        <v>76</v>
      </c>
      <c r="AY486" s="167" t="s">
        <v>129</v>
      </c>
    </row>
    <row r="487" spans="1:65" s="14" customFormat="1">
      <c r="B487" s="174"/>
      <c r="D487" s="159" t="s">
        <v>142</v>
      </c>
      <c r="E487" s="175" t="s">
        <v>1</v>
      </c>
      <c r="F487" s="176" t="s">
        <v>144</v>
      </c>
      <c r="H487" s="177">
        <v>73.959999999999994</v>
      </c>
      <c r="I487" s="178"/>
      <c r="L487" s="174"/>
      <c r="M487" s="179"/>
      <c r="N487" s="180"/>
      <c r="O487" s="180"/>
      <c r="P487" s="180"/>
      <c r="Q487" s="180"/>
      <c r="R487" s="180"/>
      <c r="S487" s="180"/>
      <c r="T487" s="181"/>
      <c r="AT487" s="175" t="s">
        <v>142</v>
      </c>
      <c r="AU487" s="175" t="s">
        <v>84</v>
      </c>
      <c r="AV487" s="14" t="s">
        <v>136</v>
      </c>
      <c r="AW487" s="14" t="s">
        <v>33</v>
      </c>
      <c r="AX487" s="14" t="s">
        <v>84</v>
      </c>
      <c r="AY487" s="175" t="s">
        <v>129</v>
      </c>
    </row>
    <row r="488" spans="1:65" s="13" customFormat="1">
      <c r="B488" s="166"/>
      <c r="D488" s="159" t="s">
        <v>142</v>
      </c>
      <c r="F488" s="168" t="s">
        <v>539</v>
      </c>
      <c r="H488" s="169">
        <v>125.732</v>
      </c>
      <c r="I488" s="170"/>
      <c r="L488" s="166"/>
      <c r="M488" s="171"/>
      <c r="N488" s="172"/>
      <c r="O488" s="172"/>
      <c r="P488" s="172"/>
      <c r="Q488" s="172"/>
      <c r="R488" s="172"/>
      <c r="S488" s="172"/>
      <c r="T488" s="173"/>
      <c r="AT488" s="167" t="s">
        <v>142</v>
      </c>
      <c r="AU488" s="167" t="s">
        <v>84</v>
      </c>
      <c r="AV488" s="13" t="s">
        <v>86</v>
      </c>
      <c r="AW488" s="13" t="s">
        <v>3</v>
      </c>
      <c r="AX488" s="13" t="s">
        <v>84</v>
      </c>
      <c r="AY488" s="167" t="s">
        <v>129</v>
      </c>
    </row>
    <row r="489" spans="1:65" s="2" customFormat="1" ht="16.5" customHeight="1">
      <c r="A489" s="33"/>
      <c r="B489" s="145"/>
      <c r="C489" s="146" t="s">
        <v>348</v>
      </c>
      <c r="D489" s="146" t="s">
        <v>131</v>
      </c>
      <c r="E489" s="147" t="s">
        <v>540</v>
      </c>
      <c r="F489" s="148" t="s">
        <v>541</v>
      </c>
      <c r="G489" s="149" t="s">
        <v>261</v>
      </c>
      <c r="H489" s="150">
        <v>1590.348</v>
      </c>
      <c r="I489" s="151"/>
      <c r="J489" s="152">
        <f>ROUND(I489*H489,2)</f>
        <v>0</v>
      </c>
      <c r="K489" s="148" t="s">
        <v>135</v>
      </c>
      <c r="L489" s="34"/>
      <c r="M489" s="153" t="s">
        <v>1</v>
      </c>
      <c r="N489" s="154" t="s">
        <v>41</v>
      </c>
      <c r="O489" s="59"/>
      <c r="P489" s="155">
        <f>O489*H489</f>
        <v>0</v>
      </c>
      <c r="Q489" s="155">
        <v>0</v>
      </c>
      <c r="R489" s="155">
        <f>Q489*H489</f>
        <v>0</v>
      </c>
      <c r="S489" s="155">
        <v>0</v>
      </c>
      <c r="T489" s="156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7" t="s">
        <v>537</v>
      </c>
      <c r="AT489" s="157" t="s">
        <v>131</v>
      </c>
      <c r="AU489" s="157" t="s">
        <v>84</v>
      </c>
      <c r="AY489" s="18" t="s">
        <v>129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8" t="s">
        <v>84</v>
      </c>
      <c r="BK489" s="158">
        <f>ROUND(I489*H489,2)</f>
        <v>0</v>
      </c>
      <c r="BL489" s="18" t="s">
        <v>537</v>
      </c>
      <c r="BM489" s="157" t="s">
        <v>542</v>
      </c>
    </row>
    <row r="490" spans="1:65" s="2" customFormat="1" ht="19.5">
      <c r="A490" s="33"/>
      <c r="B490" s="34"/>
      <c r="C490" s="33"/>
      <c r="D490" s="159" t="s">
        <v>138</v>
      </c>
      <c r="E490" s="33"/>
      <c r="F490" s="160" t="s">
        <v>543</v>
      </c>
      <c r="G490" s="33"/>
      <c r="H490" s="33"/>
      <c r="I490" s="161"/>
      <c r="J490" s="33"/>
      <c r="K490" s="33"/>
      <c r="L490" s="34"/>
      <c r="M490" s="162"/>
      <c r="N490" s="163"/>
      <c r="O490" s="59"/>
      <c r="P490" s="59"/>
      <c r="Q490" s="59"/>
      <c r="R490" s="59"/>
      <c r="S490" s="59"/>
      <c r="T490" s="60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138</v>
      </c>
      <c r="AU490" s="18" t="s">
        <v>84</v>
      </c>
    </row>
    <row r="491" spans="1:65" s="2" customFormat="1">
      <c r="A491" s="33"/>
      <c r="B491" s="34"/>
      <c r="C491" s="33"/>
      <c r="D491" s="164" t="s">
        <v>140</v>
      </c>
      <c r="E491" s="33"/>
      <c r="F491" s="165" t="s">
        <v>544</v>
      </c>
      <c r="G491" s="33"/>
      <c r="H491" s="33"/>
      <c r="I491" s="161"/>
      <c r="J491" s="33"/>
      <c r="K491" s="33"/>
      <c r="L491" s="34"/>
      <c r="M491" s="162"/>
      <c r="N491" s="163"/>
      <c r="O491" s="59"/>
      <c r="P491" s="59"/>
      <c r="Q491" s="59"/>
      <c r="R491" s="59"/>
      <c r="S491" s="59"/>
      <c r="T491" s="60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8" t="s">
        <v>140</v>
      </c>
      <c r="AU491" s="18" t="s">
        <v>84</v>
      </c>
    </row>
    <row r="492" spans="1:65" s="15" customFormat="1">
      <c r="B492" s="182"/>
      <c r="D492" s="159" t="s">
        <v>142</v>
      </c>
      <c r="E492" s="183" t="s">
        <v>1</v>
      </c>
      <c r="F492" s="184" t="s">
        <v>221</v>
      </c>
      <c r="H492" s="183" t="s">
        <v>1</v>
      </c>
      <c r="I492" s="185"/>
      <c r="L492" s="182"/>
      <c r="M492" s="186"/>
      <c r="N492" s="187"/>
      <c r="O492" s="187"/>
      <c r="P492" s="187"/>
      <c r="Q492" s="187"/>
      <c r="R492" s="187"/>
      <c r="S492" s="187"/>
      <c r="T492" s="188"/>
      <c r="AT492" s="183" t="s">
        <v>142</v>
      </c>
      <c r="AU492" s="183" t="s">
        <v>84</v>
      </c>
      <c r="AV492" s="15" t="s">
        <v>84</v>
      </c>
      <c r="AW492" s="15" t="s">
        <v>33</v>
      </c>
      <c r="AX492" s="15" t="s">
        <v>76</v>
      </c>
      <c r="AY492" s="183" t="s">
        <v>129</v>
      </c>
    </row>
    <row r="493" spans="1:65" s="15" customFormat="1">
      <c r="B493" s="182"/>
      <c r="D493" s="159" t="s">
        <v>142</v>
      </c>
      <c r="E493" s="183" t="s">
        <v>1</v>
      </c>
      <c r="F493" s="184" t="s">
        <v>193</v>
      </c>
      <c r="H493" s="183" t="s">
        <v>1</v>
      </c>
      <c r="I493" s="185"/>
      <c r="L493" s="182"/>
      <c r="M493" s="186"/>
      <c r="N493" s="187"/>
      <c r="O493" s="187"/>
      <c r="P493" s="187"/>
      <c r="Q493" s="187"/>
      <c r="R493" s="187"/>
      <c r="S493" s="187"/>
      <c r="T493" s="188"/>
      <c r="AT493" s="183" t="s">
        <v>142</v>
      </c>
      <c r="AU493" s="183" t="s">
        <v>84</v>
      </c>
      <c r="AV493" s="15" t="s">
        <v>84</v>
      </c>
      <c r="AW493" s="15" t="s">
        <v>33</v>
      </c>
      <c r="AX493" s="15" t="s">
        <v>76</v>
      </c>
      <c r="AY493" s="183" t="s">
        <v>129</v>
      </c>
    </row>
    <row r="494" spans="1:65" s="13" customFormat="1">
      <c r="B494" s="166"/>
      <c r="D494" s="159" t="s">
        <v>142</v>
      </c>
      <c r="E494" s="167" t="s">
        <v>1</v>
      </c>
      <c r="F494" s="168" t="s">
        <v>194</v>
      </c>
      <c r="H494" s="169">
        <v>751</v>
      </c>
      <c r="I494" s="170"/>
      <c r="L494" s="166"/>
      <c r="M494" s="171"/>
      <c r="N494" s="172"/>
      <c r="O494" s="172"/>
      <c r="P494" s="172"/>
      <c r="Q494" s="172"/>
      <c r="R494" s="172"/>
      <c r="S494" s="172"/>
      <c r="T494" s="173"/>
      <c r="AT494" s="167" t="s">
        <v>142</v>
      </c>
      <c r="AU494" s="167" t="s">
        <v>84</v>
      </c>
      <c r="AV494" s="13" t="s">
        <v>86</v>
      </c>
      <c r="AW494" s="13" t="s">
        <v>33</v>
      </c>
      <c r="AX494" s="13" t="s">
        <v>76</v>
      </c>
      <c r="AY494" s="167" t="s">
        <v>129</v>
      </c>
    </row>
    <row r="495" spans="1:65" s="16" customFormat="1">
      <c r="B495" s="189"/>
      <c r="D495" s="159" t="s">
        <v>142</v>
      </c>
      <c r="E495" s="190" t="s">
        <v>1</v>
      </c>
      <c r="F495" s="191" t="s">
        <v>222</v>
      </c>
      <c r="H495" s="192">
        <v>751</v>
      </c>
      <c r="I495" s="193"/>
      <c r="L495" s="189"/>
      <c r="M495" s="194"/>
      <c r="N495" s="195"/>
      <c r="O495" s="195"/>
      <c r="P495" s="195"/>
      <c r="Q495" s="195"/>
      <c r="R495" s="195"/>
      <c r="S495" s="195"/>
      <c r="T495" s="196"/>
      <c r="AT495" s="190" t="s">
        <v>142</v>
      </c>
      <c r="AU495" s="190" t="s">
        <v>84</v>
      </c>
      <c r="AV495" s="16" t="s">
        <v>150</v>
      </c>
      <c r="AW495" s="16" t="s">
        <v>33</v>
      </c>
      <c r="AX495" s="16" t="s">
        <v>76</v>
      </c>
      <c r="AY495" s="190" t="s">
        <v>129</v>
      </c>
    </row>
    <row r="496" spans="1:65" s="15" customFormat="1">
      <c r="B496" s="182"/>
      <c r="D496" s="159" t="s">
        <v>142</v>
      </c>
      <c r="E496" s="183" t="s">
        <v>1</v>
      </c>
      <c r="F496" s="184" t="s">
        <v>201</v>
      </c>
      <c r="H496" s="183" t="s">
        <v>1</v>
      </c>
      <c r="I496" s="185"/>
      <c r="L496" s="182"/>
      <c r="M496" s="186"/>
      <c r="N496" s="187"/>
      <c r="O496" s="187"/>
      <c r="P496" s="187"/>
      <c r="Q496" s="187"/>
      <c r="R496" s="187"/>
      <c r="S496" s="187"/>
      <c r="T496" s="188"/>
      <c r="AT496" s="183" t="s">
        <v>142</v>
      </c>
      <c r="AU496" s="183" t="s">
        <v>84</v>
      </c>
      <c r="AV496" s="15" t="s">
        <v>84</v>
      </c>
      <c r="AW496" s="15" t="s">
        <v>33</v>
      </c>
      <c r="AX496" s="15" t="s">
        <v>76</v>
      </c>
      <c r="AY496" s="183" t="s">
        <v>129</v>
      </c>
    </row>
    <row r="497" spans="1:51" s="13" customFormat="1">
      <c r="B497" s="166"/>
      <c r="D497" s="159" t="s">
        <v>142</v>
      </c>
      <c r="E497" s="167" t="s">
        <v>1</v>
      </c>
      <c r="F497" s="168" t="s">
        <v>202</v>
      </c>
      <c r="H497" s="169">
        <v>18.8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142</v>
      </c>
      <c r="AU497" s="167" t="s">
        <v>84</v>
      </c>
      <c r="AV497" s="13" t="s">
        <v>86</v>
      </c>
      <c r="AW497" s="13" t="s">
        <v>33</v>
      </c>
      <c r="AX497" s="13" t="s">
        <v>76</v>
      </c>
      <c r="AY497" s="167" t="s">
        <v>129</v>
      </c>
    </row>
    <row r="498" spans="1:51" s="15" customFormat="1">
      <c r="B498" s="182"/>
      <c r="D498" s="159" t="s">
        <v>142</v>
      </c>
      <c r="E498" s="183" t="s">
        <v>1</v>
      </c>
      <c r="F498" s="184" t="s">
        <v>203</v>
      </c>
      <c r="H498" s="183" t="s">
        <v>1</v>
      </c>
      <c r="I498" s="185"/>
      <c r="L498" s="182"/>
      <c r="M498" s="186"/>
      <c r="N498" s="187"/>
      <c r="O498" s="187"/>
      <c r="P498" s="187"/>
      <c r="Q498" s="187"/>
      <c r="R498" s="187"/>
      <c r="S498" s="187"/>
      <c r="T498" s="188"/>
      <c r="AT498" s="183" t="s">
        <v>142</v>
      </c>
      <c r="AU498" s="183" t="s">
        <v>84</v>
      </c>
      <c r="AV498" s="15" t="s">
        <v>84</v>
      </c>
      <c r="AW498" s="15" t="s">
        <v>33</v>
      </c>
      <c r="AX498" s="15" t="s">
        <v>76</v>
      </c>
      <c r="AY498" s="183" t="s">
        <v>129</v>
      </c>
    </row>
    <row r="499" spans="1:51" s="13" customFormat="1">
      <c r="B499" s="166"/>
      <c r="D499" s="159" t="s">
        <v>142</v>
      </c>
      <c r="E499" s="167" t="s">
        <v>1</v>
      </c>
      <c r="F499" s="168" t="s">
        <v>204</v>
      </c>
      <c r="H499" s="169">
        <v>23.5</v>
      </c>
      <c r="I499" s="170"/>
      <c r="L499" s="166"/>
      <c r="M499" s="171"/>
      <c r="N499" s="172"/>
      <c r="O499" s="172"/>
      <c r="P499" s="172"/>
      <c r="Q499" s="172"/>
      <c r="R499" s="172"/>
      <c r="S499" s="172"/>
      <c r="T499" s="173"/>
      <c r="AT499" s="167" t="s">
        <v>142</v>
      </c>
      <c r="AU499" s="167" t="s">
        <v>84</v>
      </c>
      <c r="AV499" s="13" t="s">
        <v>86</v>
      </c>
      <c r="AW499" s="13" t="s">
        <v>33</v>
      </c>
      <c r="AX499" s="13" t="s">
        <v>76</v>
      </c>
      <c r="AY499" s="167" t="s">
        <v>129</v>
      </c>
    </row>
    <row r="500" spans="1:51" s="15" customFormat="1">
      <c r="B500" s="182"/>
      <c r="D500" s="159" t="s">
        <v>142</v>
      </c>
      <c r="E500" s="183" t="s">
        <v>1</v>
      </c>
      <c r="F500" s="184" t="s">
        <v>205</v>
      </c>
      <c r="H500" s="183" t="s">
        <v>1</v>
      </c>
      <c r="I500" s="185"/>
      <c r="L500" s="182"/>
      <c r="M500" s="186"/>
      <c r="N500" s="187"/>
      <c r="O500" s="187"/>
      <c r="P500" s="187"/>
      <c r="Q500" s="187"/>
      <c r="R500" s="187"/>
      <c r="S500" s="187"/>
      <c r="T500" s="188"/>
      <c r="AT500" s="183" t="s">
        <v>142</v>
      </c>
      <c r="AU500" s="183" t="s">
        <v>84</v>
      </c>
      <c r="AV500" s="15" t="s">
        <v>84</v>
      </c>
      <c r="AW500" s="15" t="s">
        <v>33</v>
      </c>
      <c r="AX500" s="15" t="s">
        <v>76</v>
      </c>
      <c r="AY500" s="183" t="s">
        <v>129</v>
      </c>
    </row>
    <row r="501" spans="1:51" s="13" customFormat="1">
      <c r="B501" s="166"/>
      <c r="D501" s="159" t="s">
        <v>142</v>
      </c>
      <c r="E501" s="167" t="s">
        <v>1</v>
      </c>
      <c r="F501" s="168" t="s">
        <v>206</v>
      </c>
      <c r="H501" s="169">
        <v>1.8740000000000001</v>
      </c>
      <c r="I501" s="170"/>
      <c r="L501" s="166"/>
      <c r="M501" s="171"/>
      <c r="N501" s="172"/>
      <c r="O501" s="172"/>
      <c r="P501" s="172"/>
      <c r="Q501" s="172"/>
      <c r="R501" s="172"/>
      <c r="S501" s="172"/>
      <c r="T501" s="173"/>
      <c r="AT501" s="167" t="s">
        <v>142</v>
      </c>
      <c r="AU501" s="167" t="s">
        <v>84</v>
      </c>
      <c r="AV501" s="13" t="s">
        <v>86</v>
      </c>
      <c r="AW501" s="13" t="s">
        <v>33</v>
      </c>
      <c r="AX501" s="13" t="s">
        <v>76</v>
      </c>
      <c r="AY501" s="167" t="s">
        <v>129</v>
      </c>
    </row>
    <row r="502" spans="1:51" s="16" customFormat="1">
      <c r="B502" s="189"/>
      <c r="D502" s="159" t="s">
        <v>142</v>
      </c>
      <c r="E502" s="190" t="s">
        <v>1</v>
      </c>
      <c r="F502" s="191" t="s">
        <v>222</v>
      </c>
      <c r="H502" s="192">
        <v>44.173999999999999</v>
      </c>
      <c r="I502" s="193"/>
      <c r="L502" s="189"/>
      <c r="M502" s="194"/>
      <c r="N502" s="195"/>
      <c r="O502" s="195"/>
      <c r="P502" s="195"/>
      <c r="Q502" s="195"/>
      <c r="R502" s="195"/>
      <c r="S502" s="195"/>
      <c r="T502" s="196"/>
      <c r="AT502" s="190" t="s">
        <v>142</v>
      </c>
      <c r="AU502" s="190" t="s">
        <v>84</v>
      </c>
      <c r="AV502" s="16" t="s">
        <v>150</v>
      </c>
      <c r="AW502" s="16" t="s">
        <v>33</v>
      </c>
      <c r="AX502" s="16" t="s">
        <v>76</v>
      </c>
      <c r="AY502" s="190" t="s">
        <v>129</v>
      </c>
    </row>
    <row r="503" spans="1:51" s="14" customFormat="1">
      <c r="B503" s="174"/>
      <c r="D503" s="159" t="s">
        <v>142</v>
      </c>
      <c r="E503" s="175" t="s">
        <v>1</v>
      </c>
      <c r="F503" s="176" t="s">
        <v>144</v>
      </c>
      <c r="H503" s="177">
        <v>795.17399999999998</v>
      </c>
      <c r="I503" s="178"/>
      <c r="L503" s="174"/>
      <c r="M503" s="179"/>
      <c r="N503" s="180"/>
      <c r="O503" s="180"/>
      <c r="P503" s="180"/>
      <c r="Q503" s="180"/>
      <c r="R503" s="180"/>
      <c r="S503" s="180"/>
      <c r="T503" s="181"/>
      <c r="AT503" s="175" t="s">
        <v>142</v>
      </c>
      <c r="AU503" s="175" t="s">
        <v>84</v>
      </c>
      <c r="AV503" s="14" t="s">
        <v>136</v>
      </c>
      <c r="AW503" s="14" t="s">
        <v>33</v>
      </c>
      <c r="AX503" s="14" t="s">
        <v>84</v>
      </c>
      <c r="AY503" s="175" t="s">
        <v>129</v>
      </c>
    </row>
    <row r="504" spans="1:51" s="13" customFormat="1">
      <c r="B504" s="166"/>
      <c r="D504" s="159" t="s">
        <v>142</v>
      </c>
      <c r="F504" s="168" t="s">
        <v>545</v>
      </c>
      <c r="H504" s="169">
        <v>1590.348</v>
      </c>
      <c r="I504" s="170"/>
      <c r="L504" s="166"/>
      <c r="M504" s="207"/>
      <c r="N504" s="208"/>
      <c r="O504" s="208"/>
      <c r="P504" s="208"/>
      <c r="Q504" s="208"/>
      <c r="R504" s="208"/>
      <c r="S504" s="208"/>
      <c r="T504" s="209"/>
      <c r="AT504" s="167" t="s">
        <v>142</v>
      </c>
      <c r="AU504" s="167" t="s">
        <v>84</v>
      </c>
      <c r="AV504" s="13" t="s">
        <v>86</v>
      </c>
      <c r="AW504" s="13" t="s">
        <v>3</v>
      </c>
      <c r="AX504" s="13" t="s">
        <v>84</v>
      </c>
      <c r="AY504" s="167" t="s">
        <v>129</v>
      </c>
    </row>
    <row r="505" spans="1:51" s="2" customFormat="1" ht="6.95" customHeight="1">
      <c r="A505" s="33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34"/>
      <c r="M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</row>
  </sheetData>
  <autoFilter ref="C124:K504" xr:uid="{00000000-0009-0000-0000-000001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hyperlinks>
    <hyperlink ref="F130" r:id="rId1" xr:uid="{00000000-0004-0000-0100-000000000000}"/>
    <hyperlink ref="F135" r:id="rId2" xr:uid="{00000000-0004-0000-0100-000001000000}"/>
    <hyperlink ref="F140" r:id="rId3" xr:uid="{00000000-0004-0000-0100-000002000000}"/>
    <hyperlink ref="F146" r:id="rId4" xr:uid="{00000000-0004-0000-0100-000003000000}"/>
    <hyperlink ref="F151" r:id="rId5" xr:uid="{00000000-0004-0000-0100-000004000000}"/>
    <hyperlink ref="F156" r:id="rId6" xr:uid="{00000000-0004-0000-0100-000005000000}"/>
    <hyperlink ref="F164" r:id="rId7" xr:uid="{00000000-0004-0000-0100-000006000000}"/>
    <hyperlink ref="F169" r:id="rId8" xr:uid="{00000000-0004-0000-0100-000007000000}"/>
    <hyperlink ref="F175" r:id="rId9" xr:uid="{00000000-0004-0000-0100-000008000000}"/>
    <hyperlink ref="F185" r:id="rId10" xr:uid="{00000000-0004-0000-0100-000009000000}"/>
    <hyperlink ref="F191" r:id="rId11" xr:uid="{00000000-0004-0000-0100-00000A000000}"/>
    <hyperlink ref="F197" r:id="rId12" xr:uid="{00000000-0004-0000-0100-00000B000000}"/>
    <hyperlink ref="F203" r:id="rId13" xr:uid="{00000000-0004-0000-0100-00000D000000}"/>
    <hyperlink ref="F218" r:id="rId14" xr:uid="{00000000-0004-0000-0100-00000E000000}"/>
    <hyperlink ref="F224" r:id="rId15" xr:uid="{00000000-0004-0000-0100-00000F000000}"/>
    <hyperlink ref="F230" r:id="rId16" xr:uid="{00000000-0004-0000-0100-000010000000}"/>
    <hyperlink ref="F235" r:id="rId17" xr:uid="{00000000-0004-0000-0100-000011000000}"/>
    <hyperlink ref="F241" r:id="rId18" xr:uid="{00000000-0004-0000-0100-000012000000}"/>
    <hyperlink ref="F247" r:id="rId19" xr:uid="{00000000-0004-0000-0100-000013000000}"/>
    <hyperlink ref="F262" r:id="rId20" xr:uid="{00000000-0004-0000-0100-000014000000}"/>
    <hyperlink ref="F272" r:id="rId21" xr:uid="{00000000-0004-0000-0100-000015000000}"/>
    <hyperlink ref="F282" r:id="rId22" xr:uid="{00000000-0004-0000-0100-000016000000}"/>
    <hyperlink ref="F288" r:id="rId23" xr:uid="{00000000-0004-0000-0100-000017000000}"/>
    <hyperlink ref="F297" r:id="rId24" xr:uid="{00000000-0004-0000-0100-000018000000}"/>
    <hyperlink ref="F302" r:id="rId25" xr:uid="{00000000-0004-0000-0100-000019000000}"/>
    <hyperlink ref="F308" r:id="rId26" xr:uid="{00000000-0004-0000-0100-00001A000000}"/>
    <hyperlink ref="F313" r:id="rId27" xr:uid="{00000000-0004-0000-0100-00001B000000}"/>
    <hyperlink ref="F324" r:id="rId28" xr:uid="{00000000-0004-0000-0100-00001C000000}"/>
    <hyperlink ref="F330" r:id="rId29" xr:uid="{00000000-0004-0000-0100-00001D000000}"/>
    <hyperlink ref="F336" r:id="rId30" xr:uid="{00000000-0004-0000-0100-00001E000000}"/>
    <hyperlink ref="F342" r:id="rId31" xr:uid="{00000000-0004-0000-0100-00001F000000}"/>
    <hyperlink ref="F348" r:id="rId32" xr:uid="{00000000-0004-0000-0100-000020000000}"/>
    <hyperlink ref="F354" r:id="rId33" xr:uid="{00000000-0004-0000-0100-000021000000}"/>
    <hyperlink ref="F366" r:id="rId34" xr:uid="{00000000-0004-0000-0100-000022000000}"/>
    <hyperlink ref="F372" r:id="rId35" xr:uid="{00000000-0004-0000-0100-000023000000}"/>
    <hyperlink ref="F377" r:id="rId36" xr:uid="{00000000-0004-0000-0100-000024000000}"/>
    <hyperlink ref="F382" r:id="rId37" xr:uid="{00000000-0004-0000-0100-000025000000}"/>
    <hyperlink ref="F387" r:id="rId38" xr:uid="{00000000-0004-0000-0100-000026000000}"/>
    <hyperlink ref="F390" r:id="rId39" xr:uid="{00000000-0004-0000-0100-000027000000}"/>
    <hyperlink ref="F395" r:id="rId40" xr:uid="{00000000-0004-0000-0100-000028000000}"/>
    <hyperlink ref="F398" r:id="rId41" xr:uid="{00000000-0004-0000-0100-000029000000}"/>
    <hyperlink ref="F403" r:id="rId42" xr:uid="{00000000-0004-0000-0100-00002A000000}"/>
    <hyperlink ref="F419" r:id="rId43" xr:uid="{00000000-0004-0000-0100-00002B000000}"/>
    <hyperlink ref="F423" r:id="rId44" xr:uid="{00000000-0004-0000-0100-00002C000000}"/>
    <hyperlink ref="F432" r:id="rId45" xr:uid="{00000000-0004-0000-0100-00002D000000}"/>
    <hyperlink ref="F441" r:id="rId46" xr:uid="{00000000-0004-0000-0100-00002E000000}"/>
    <hyperlink ref="F462" r:id="rId47" xr:uid="{00000000-0004-0000-0100-00002F000000}"/>
    <hyperlink ref="F465" r:id="rId48" xr:uid="{00000000-0004-0000-0100-000030000000}"/>
    <hyperlink ref="F474" r:id="rId49" xr:uid="{00000000-0004-0000-0100-000031000000}"/>
    <hyperlink ref="F479" r:id="rId50" xr:uid="{00000000-0004-0000-0100-000032000000}"/>
    <hyperlink ref="F491" r:id="rId51" xr:uid="{00000000-0004-0000-0100-00003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5"/>
  <sheetViews>
    <sheetView showGridLines="0" showZeros="0" tabSelected="1" topLeftCell="A34" workbookViewId="0">
      <selection activeCell="J42" sqref="J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90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Strýčice u Českých Budějovic_Polní cesta_2022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91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7" t="s">
        <v>546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19</v>
      </c>
      <c r="G11" s="33"/>
      <c r="H11" s="33"/>
      <c r="I11" s="28" t="s">
        <v>20</v>
      </c>
      <c r="J11" s="26" t="s">
        <v>21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22</v>
      </c>
      <c r="E12" s="33"/>
      <c r="F12" s="26" t="s">
        <v>23</v>
      </c>
      <c r="G12" s="33"/>
      <c r="H12" s="33"/>
      <c r="I12" s="28" t="s">
        <v>24</v>
      </c>
      <c r="J12" s="56" t="str">
        <f>'Rekapitulace stavby'!AN8</f>
        <v>srpen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97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28</v>
      </c>
      <c r="F15" s="33"/>
      <c r="G15" s="33"/>
      <c r="H15" s="33"/>
      <c r="I15" s="28" t="s">
        <v>29</v>
      </c>
      <c r="J15" s="26" t="s">
        <v>98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31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46"/>
      <c r="G18" s="246"/>
      <c r="H18" s="246"/>
      <c r="I18" s="28" t="s">
        <v>29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/>
      <c r="E20" s="33"/>
      <c r="F20" s="33"/>
      <c r="G20" s="33"/>
      <c r="H20" s="33"/>
      <c r="I20" s="28"/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/>
      <c r="F21" s="33"/>
      <c r="G21" s="33"/>
      <c r="H21" s="33"/>
      <c r="I21" s="28"/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/>
      <c r="E23" s="33"/>
      <c r="F23" s="33"/>
      <c r="G23" s="33"/>
      <c r="H23" s="33"/>
      <c r="I23" s="28"/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/>
      <c r="F24" s="33"/>
      <c r="G24" s="33"/>
      <c r="H24" s="33"/>
      <c r="I24" s="28"/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customHeight="1">
      <c r="A27" s="96"/>
      <c r="B27" s="97"/>
      <c r="C27" s="96"/>
      <c r="D27" s="96"/>
      <c r="E27" s="250" t="s">
        <v>35</v>
      </c>
      <c r="F27" s="250"/>
      <c r="G27" s="250"/>
      <c r="H27" s="250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ROUND((SUM(BE121:BE134)),  2)</f>
        <v>0</v>
      </c>
      <c r="G33" s="33"/>
      <c r="H33" s="33"/>
      <c r="I33" s="102">
        <v>0.21</v>
      </c>
      <c r="J33" s="101">
        <f>ROUND(((SUM(BE121:BE134))*I33),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ROUND((SUM(BF121:BF134)),  2)</f>
        <v>0</v>
      </c>
      <c r="G34" s="33"/>
      <c r="H34" s="33"/>
      <c r="I34" s="102">
        <v>0.15</v>
      </c>
      <c r="J34" s="101">
        <f>ROUND(((SUM(BF121:BF134))*I34),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ROUND((SUM(BG121:BG134)),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ROUND((SUM(BH121:BH134)),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ROUND((SUM(BI121:BI134)),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Strýčice u Českých Budějovic_Polní cesta_2022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7" t="str">
        <f>E9</f>
        <v>800-0 - Požadavky objednatele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22</v>
      </c>
      <c r="D89" s="33"/>
      <c r="E89" s="33"/>
      <c r="F89" s="26" t="str">
        <f>F12</f>
        <v>Strýčice u Českých Budějovic</v>
      </c>
      <c r="G89" s="33"/>
      <c r="H89" s="33"/>
      <c r="I89" s="28" t="s">
        <v>24</v>
      </c>
      <c r="J89" s="56" t="str">
        <f>IF(J12="","",J12)</f>
        <v>srpen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25</v>
      </c>
      <c r="D91" s="33"/>
      <c r="E91" s="33"/>
      <c r="F91" s="26" t="str">
        <f>E15</f>
        <v>SPÚ, KPÚ pro JčK, Pobočka České Budějovice</v>
      </c>
      <c r="G91" s="33"/>
      <c r="H91" s="33"/>
      <c r="I91" s="28"/>
      <c r="J91" s="31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3"/>
      <c r="E92" s="33"/>
      <c r="F92" s="26" t="str">
        <f>IF(E18="","",E18)</f>
        <v>Vyplň údaj</v>
      </c>
      <c r="G92" s="33"/>
      <c r="H92" s="33"/>
      <c r="I92" s="28"/>
      <c r="J92" s="31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100</v>
      </c>
      <c r="D94" s="103"/>
      <c r="E94" s="103"/>
      <c r="F94" s="103"/>
      <c r="G94" s="103"/>
      <c r="H94" s="103"/>
      <c r="I94" s="103"/>
      <c r="J94" s="112" t="s">
        <v>101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102</v>
      </c>
      <c r="D96" s="33"/>
      <c r="E96" s="33"/>
      <c r="F96" s="33"/>
      <c r="G96" s="33"/>
      <c r="H96" s="33"/>
      <c r="I96" s="3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103</v>
      </c>
    </row>
    <row r="97" spans="1:31" s="9" customFormat="1" ht="24.95" customHeight="1">
      <c r="B97" s="114"/>
      <c r="D97" s="115" t="s">
        <v>547</v>
      </c>
      <c r="E97" s="116"/>
      <c r="F97" s="116"/>
      <c r="G97" s="116"/>
      <c r="H97" s="116"/>
      <c r="I97" s="116"/>
      <c r="J97" s="117">
        <f>J122</f>
        <v>0</v>
      </c>
      <c r="L97" s="114"/>
    </row>
    <row r="98" spans="1:31" s="10" customFormat="1" ht="19.899999999999999" customHeight="1">
      <c r="B98" s="118"/>
      <c r="D98" s="119" t="s">
        <v>548</v>
      </c>
      <c r="E98" s="120"/>
      <c r="F98" s="120"/>
      <c r="G98" s="120"/>
      <c r="H98" s="120"/>
      <c r="I98" s="120"/>
      <c r="J98" s="121">
        <f>J123</f>
        <v>0</v>
      </c>
      <c r="L98" s="118"/>
    </row>
    <row r="99" spans="1:31" s="10" customFormat="1" ht="19.899999999999999" customHeight="1">
      <c r="B99" s="118"/>
      <c r="D99" s="119" t="s">
        <v>549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31" s="10" customFormat="1" ht="19.899999999999999" customHeight="1">
      <c r="B100" s="118"/>
      <c r="D100" s="119" t="s">
        <v>550</v>
      </c>
      <c r="E100" s="120"/>
      <c r="F100" s="120"/>
      <c r="G100" s="120"/>
      <c r="H100" s="120"/>
      <c r="I100" s="120"/>
      <c r="J100" s="121">
        <f>J131</f>
        <v>0</v>
      </c>
      <c r="L100" s="118"/>
    </row>
    <row r="101" spans="1:31" s="10" customFormat="1" ht="19.899999999999999" customHeight="1">
      <c r="B101" s="118"/>
      <c r="D101" s="119" t="s">
        <v>551</v>
      </c>
      <c r="E101" s="120"/>
      <c r="F101" s="120"/>
      <c r="G101" s="120"/>
      <c r="H101" s="120"/>
      <c r="I101" s="120"/>
      <c r="J101" s="121">
        <f>J133</f>
        <v>0</v>
      </c>
      <c r="L101" s="118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114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55" t="str">
        <f>E7</f>
        <v>Strýčice u Českých Budějovic_Polní cesta_2022</v>
      </c>
      <c r="F111" s="256"/>
      <c r="G111" s="256"/>
      <c r="H111" s="256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91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7" t="str">
        <f>E9</f>
        <v>800-0 - Požadavky objednatele</v>
      </c>
      <c r="F113" s="254"/>
      <c r="G113" s="254"/>
      <c r="H113" s="25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22</v>
      </c>
      <c r="D115" s="33"/>
      <c r="E115" s="33"/>
      <c r="F115" s="26" t="str">
        <f>F12</f>
        <v>Strýčice u Českých Budějovic</v>
      </c>
      <c r="G115" s="33"/>
      <c r="H115" s="33"/>
      <c r="I115" s="28" t="s">
        <v>24</v>
      </c>
      <c r="J115" s="56" t="str">
        <f>IF(J12="","",J12)</f>
        <v>srpen 2022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25</v>
      </c>
      <c r="D117" s="33"/>
      <c r="E117" s="33"/>
      <c r="F117" s="26" t="str">
        <f>E15</f>
        <v>SPÚ, KPÚ pro JčK, Pobočka České Budějovice</v>
      </c>
      <c r="G117" s="33"/>
      <c r="H117" s="33"/>
      <c r="I117" s="28"/>
      <c r="J117" s="31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31</v>
      </c>
      <c r="D118" s="33"/>
      <c r="E118" s="33"/>
      <c r="F118" s="26" t="str">
        <f>IF(E18="","",E18)</f>
        <v>Vyplň údaj</v>
      </c>
      <c r="G118" s="33"/>
      <c r="H118" s="33"/>
      <c r="I118" s="28"/>
      <c r="J118" s="31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22"/>
      <c r="B120" s="123"/>
      <c r="C120" s="124" t="s">
        <v>115</v>
      </c>
      <c r="D120" s="125" t="s">
        <v>61</v>
      </c>
      <c r="E120" s="125" t="s">
        <v>57</v>
      </c>
      <c r="F120" s="125" t="s">
        <v>58</v>
      </c>
      <c r="G120" s="125" t="s">
        <v>116</v>
      </c>
      <c r="H120" s="125" t="s">
        <v>117</v>
      </c>
      <c r="I120" s="125" t="s">
        <v>118</v>
      </c>
      <c r="J120" s="125" t="s">
        <v>101</v>
      </c>
      <c r="K120" s="126" t="s">
        <v>119</v>
      </c>
      <c r="L120" s="127"/>
      <c r="M120" s="63" t="s">
        <v>1</v>
      </c>
      <c r="N120" s="64" t="s">
        <v>40</v>
      </c>
      <c r="O120" s="64" t="s">
        <v>120</v>
      </c>
      <c r="P120" s="64" t="s">
        <v>121</v>
      </c>
      <c r="Q120" s="64" t="s">
        <v>122</v>
      </c>
      <c r="R120" s="64" t="s">
        <v>123</v>
      </c>
      <c r="S120" s="64" t="s">
        <v>124</v>
      </c>
      <c r="T120" s="65" t="s">
        <v>125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33"/>
      <c r="B121" s="34"/>
      <c r="C121" s="70" t="s">
        <v>126</v>
      </c>
      <c r="D121" s="33"/>
      <c r="E121" s="33"/>
      <c r="F121" s="33"/>
      <c r="G121" s="33"/>
      <c r="H121" s="33"/>
      <c r="I121" s="33"/>
      <c r="J121" s="128">
        <f>BK121</f>
        <v>0</v>
      </c>
      <c r="K121" s="33"/>
      <c r="L121" s="34"/>
      <c r="M121" s="66"/>
      <c r="N121" s="57"/>
      <c r="O121" s="67"/>
      <c r="P121" s="129">
        <f>P122</f>
        <v>0</v>
      </c>
      <c r="Q121" s="67"/>
      <c r="R121" s="129">
        <f>R122</f>
        <v>0</v>
      </c>
      <c r="S121" s="67"/>
      <c r="T121" s="130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75</v>
      </c>
      <c r="AU121" s="18" t="s">
        <v>103</v>
      </c>
      <c r="BK121" s="131">
        <f>BK122</f>
        <v>0</v>
      </c>
    </row>
    <row r="122" spans="1:65" s="12" customFormat="1" ht="25.9" customHeight="1">
      <c r="B122" s="132"/>
      <c r="D122" s="133" t="s">
        <v>75</v>
      </c>
      <c r="E122" s="134" t="s">
        <v>552</v>
      </c>
      <c r="F122" s="134" t="s">
        <v>553</v>
      </c>
      <c r="I122" s="135"/>
      <c r="J122" s="136">
        <f>BK122</f>
        <v>0</v>
      </c>
      <c r="L122" s="132"/>
      <c r="M122" s="137"/>
      <c r="N122" s="138"/>
      <c r="O122" s="138"/>
      <c r="P122" s="139">
        <f>P123+P129+P131+P133</f>
        <v>0</v>
      </c>
      <c r="Q122" s="138"/>
      <c r="R122" s="139">
        <f>R123+R129+R131+R133</f>
        <v>0</v>
      </c>
      <c r="S122" s="138"/>
      <c r="T122" s="140">
        <f>T123+T129+T131+T133</f>
        <v>0</v>
      </c>
      <c r="AR122" s="133" t="s">
        <v>166</v>
      </c>
      <c r="AT122" s="141" t="s">
        <v>75</v>
      </c>
      <c r="AU122" s="141" t="s">
        <v>76</v>
      </c>
      <c r="AY122" s="133" t="s">
        <v>129</v>
      </c>
      <c r="BK122" s="142">
        <f>BK123+BK129+BK131+BK133</f>
        <v>0</v>
      </c>
    </row>
    <row r="123" spans="1:65" s="12" customFormat="1" ht="22.9" customHeight="1">
      <c r="B123" s="132"/>
      <c r="D123" s="133" t="s">
        <v>75</v>
      </c>
      <c r="E123" s="143" t="s">
        <v>554</v>
      </c>
      <c r="F123" s="143" t="s">
        <v>555</v>
      </c>
      <c r="I123" s="135"/>
      <c r="J123" s="144">
        <f>BK123</f>
        <v>0</v>
      </c>
      <c r="L123" s="132"/>
      <c r="M123" s="137"/>
      <c r="N123" s="138"/>
      <c r="O123" s="138"/>
      <c r="P123" s="139">
        <f>SUM(P124:P128)</f>
        <v>0</v>
      </c>
      <c r="Q123" s="138"/>
      <c r="R123" s="139">
        <f>SUM(R124:R128)</f>
        <v>0</v>
      </c>
      <c r="S123" s="138"/>
      <c r="T123" s="140">
        <f>SUM(T124:T128)</f>
        <v>0</v>
      </c>
      <c r="AR123" s="133" t="s">
        <v>166</v>
      </c>
      <c r="AT123" s="141" t="s">
        <v>75</v>
      </c>
      <c r="AU123" s="141" t="s">
        <v>84</v>
      </c>
      <c r="AY123" s="133" t="s">
        <v>129</v>
      </c>
      <c r="BK123" s="142">
        <f>SUM(BK124:BK128)</f>
        <v>0</v>
      </c>
    </row>
    <row r="124" spans="1:65" s="2" customFormat="1" ht="16.5" customHeight="1">
      <c r="A124" s="33"/>
      <c r="B124" s="145"/>
      <c r="C124" s="146" t="s">
        <v>84</v>
      </c>
      <c r="D124" s="146" t="s">
        <v>131</v>
      </c>
      <c r="E124" s="147" t="s">
        <v>556</v>
      </c>
      <c r="F124" s="148" t="s">
        <v>557</v>
      </c>
      <c r="G124" s="149" t="s">
        <v>558</v>
      </c>
      <c r="H124" s="150">
        <v>1</v>
      </c>
      <c r="I124" s="151"/>
      <c r="J124" s="152">
        <f>ROUND(I124*H124,2)</f>
        <v>0</v>
      </c>
      <c r="K124" s="148" t="s">
        <v>499</v>
      </c>
      <c r="L124" s="34"/>
      <c r="M124" s="153" t="s">
        <v>1</v>
      </c>
      <c r="N124" s="154" t="s">
        <v>41</v>
      </c>
      <c r="O124" s="59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537</v>
      </c>
      <c r="AT124" s="157" t="s">
        <v>131</v>
      </c>
      <c r="AU124" s="157" t="s">
        <v>86</v>
      </c>
      <c r="AY124" s="18" t="s">
        <v>129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8" t="s">
        <v>84</v>
      </c>
      <c r="BK124" s="158">
        <f>ROUND(I124*H124,2)</f>
        <v>0</v>
      </c>
      <c r="BL124" s="18" t="s">
        <v>537</v>
      </c>
      <c r="BM124" s="157" t="s">
        <v>86</v>
      </c>
    </row>
    <row r="125" spans="1:65" s="2" customFormat="1" ht="24">
      <c r="A125" s="33"/>
      <c r="B125" s="145"/>
      <c r="C125" s="146" t="s">
        <v>86</v>
      </c>
      <c r="D125" s="146" t="s">
        <v>131</v>
      </c>
      <c r="E125" s="147" t="s">
        <v>559</v>
      </c>
      <c r="F125" s="148" t="s">
        <v>560</v>
      </c>
      <c r="G125" s="214" t="s">
        <v>558</v>
      </c>
      <c r="H125" s="150">
        <v>1</v>
      </c>
      <c r="I125" s="151"/>
      <c r="J125" s="152">
        <f>ROUND(I125*H125,2)</f>
        <v>0</v>
      </c>
      <c r="K125" s="148" t="s">
        <v>499</v>
      </c>
      <c r="L125" s="34"/>
      <c r="M125" s="153" t="s">
        <v>1</v>
      </c>
      <c r="N125" s="154" t="s">
        <v>41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537</v>
      </c>
      <c r="AT125" s="157" t="s">
        <v>131</v>
      </c>
      <c r="AU125" s="157" t="s">
        <v>86</v>
      </c>
      <c r="AY125" s="18" t="s">
        <v>129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84</v>
      </c>
      <c r="BK125" s="158">
        <f>ROUND(I125*H125,2)</f>
        <v>0</v>
      </c>
      <c r="BL125" s="18" t="s">
        <v>537</v>
      </c>
      <c r="BM125" s="157" t="s">
        <v>136</v>
      </c>
    </row>
    <row r="126" spans="1:65" s="2" customFormat="1" ht="16.5" customHeight="1">
      <c r="A126" s="33"/>
      <c r="B126" s="145"/>
      <c r="C126" s="146" t="s">
        <v>150</v>
      </c>
      <c r="D126" s="146" t="s">
        <v>131</v>
      </c>
      <c r="E126" s="147" t="s">
        <v>561</v>
      </c>
      <c r="F126" s="148" t="s">
        <v>562</v>
      </c>
      <c r="G126" s="149" t="s">
        <v>558</v>
      </c>
      <c r="H126" s="150">
        <v>1</v>
      </c>
      <c r="I126" s="151"/>
      <c r="J126" s="152">
        <f>ROUND(I126*H126,2)</f>
        <v>0</v>
      </c>
      <c r="K126" s="148" t="s">
        <v>499</v>
      </c>
      <c r="L126" s="34"/>
      <c r="M126" s="153" t="s">
        <v>1</v>
      </c>
      <c r="N126" s="154" t="s">
        <v>41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537</v>
      </c>
      <c r="AT126" s="157" t="s">
        <v>131</v>
      </c>
      <c r="AU126" s="157" t="s">
        <v>86</v>
      </c>
      <c r="AY126" s="18" t="s">
        <v>129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84</v>
      </c>
      <c r="BK126" s="158">
        <f>ROUND(I126*H126,2)</f>
        <v>0</v>
      </c>
      <c r="BL126" s="18" t="s">
        <v>537</v>
      </c>
      <c r="BM126" s="157" t="s">
        <v>173</v>
      </c>
    </row>
    <row r="127" spans="1:65" s="2" customFormat="1" ht="16.5" customHeight="1">
      <c r="A127" s="33"/>
      <c r="B127" s="145"/>
      <c r="C127" s="146" t="s">
        <v>136</v>
      </c>
      <c r="D127" s="146" t="s">
        <v>131</v>
      </c>
      <c r="E127" s="147" t="s">
        <v>563</v>
      </c>
      <c r="F127" s="148" t="s">
        <v>564</v>
      </c>
      <c r="G127" s="149" t="s">
        <v>558</v>
      </c>
      <c r="H127" s="150">
        <v>1</v>
      </c>
      <c r="I127" s="151"/>
      <c r="J127" s="152">
        <f>ROUND(I127*H127,2)</f>
        <v>0</v>
      </c>
      <c r="K127" s="148" t="s">
        <v>499</v>
      </c>
      <c r="L127" s="34"/>
      <c r="M127" s="153" t="s">
        <v>1</v>
      </c>
      <c r="N127" s="154" t="s">
        <v>41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537</v>
      </c>
      <c r="AT127" s="157" t="s">
        <v>131</v>
      </c>
      <c r="AU127" s="157" t="s">
        <v>86</v>
      </c>
      <c r="AY127" s="18" t="s">
        <v>129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84</v>
      </c>
      <c r="BK127" s="158">
        <f>ROUND(I127*H127,2)</f>
        <v>0</v>
      </c>
      <c r="BL127" s="18" t="s">
        <v>537</v>
      </c>
      <c r="BM127" s="157" t="s">
        <v>187</v>
      </c>
    </row>
    <row r="128" spans="1:65" s="2" customFormat="1" ht="16.5" customHeight="1">
      <c r="A128" s="33"/>
      <c r="B128" s="145"/>
      <c r="C128" s="146" t="s">
        <v>166</v>
      </c>
      <c r="D128" s="146" t="s">
        <v>131</v>
      </c>
      <c r="E128" s="147" t="s">
        <v>565</v>
      </c>
      <c r="F128" s="148" t="s">
        <v>566</v>
      </c>
      <c r="G128" s="149" t="s">
        <v>558</v>
      </c>
      <c r="H128" s="150">
        <v>1</v>
      </c>
      <c r="I128" s="151"/>
      <c r="J128" s="152">
        <f>ROUND(I128*H128,2)</f>
        <v>0</v>
      </c>
      <c r="K128" s="148" t="s">
        <v>499</v>
      </c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537</v>
      </c>
      <c r="AT128" s="157" t="s">
        <v>131</v>
      </c>
      <c r="AU128" s="157" t="s">
        <v>86</v>
      </c>
      <c r="AY128" s="18" t="s">
        <v>129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84</v>
      </c>
      <c r="BK128" s="158">
        <f>ROUND(I128*H128,2)</f>
        <v>0</v>
      </c>
      <c r="BL128" s="18" t="s">
        <v>537</v>
      </c>
      <c r="BM128" s="157" t="s">
        <v>176</v>
      </c>
    </row>
    <row r="129" spans="1:65" s="12" customFormat="1" ht="22.9" customHeight="1">
      <c r="B129" s="132"/>
      <c r="D129" s="133" t="s">
        <v>75</v>
      </c>
      <c r="E129" s="143" t="s">
        <v>567</v>
      </c>
      <c r="F129" s="143" t="s">
        <v>568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SUM(P130:P130)</f>
        <v>0</v>
      </c>
      <c r="Q129" s="138"/>
      <c r="R129" s="139">
        <f>SUM(R130:R130)</f>
        <v>0</v>
      </c>
      <c r="S129" s="138"/>
      <c r="T129" s="140">
        <f>SUM(T130:T130)</f>
        <v>0</v>
      </c>
      <c r="AR129" s="133" t="s">
        <v>166</v>
      </c>
      <c r="AT129" s="141" t="s">
        <v>75</v>
      </c>
      <c r="AU129" s="141" t="s">
        <v>84</v>
      </c>
      <c r="AY129" s="133" t="s">
        <v>129</v>
      </c>
      <c r="BK129" s="142">
        <f>SUM(BK130:BK130)</f>
        <v>0</v>
      </c>
    </row>
    <row r="130" spans="1:65" s="2" customFormat="1" ht="16.5" customHeight="1">
      <c r="A130" s="33"/>
      <c r="B130" s="145"/>
      <c r="C130" s="146" t="s">
        <v>173</v>
      </c>
      <c r="D130" s="146" t="s">
        <v>131</v>
      </c>
      <c r="E130" s="147" t="s">
        <v>569</v>
      </c>
      <c r="F130" s="148" t="s">
        <v>568</v>
      </c>
      <c r="G130" s="149" t="s">
        <v>558</v>
      </c>
      <c r="H130" s="150">
        <v>1</v>
      </c>
      <c r="I130" s="151"/>
      <c r="J130" s="152">
        <f>ROUND(I130*H130,2)</f>
        <v>0</v>
      </c>
      <c r="K130" s="148" t="s">
        <v>499</v>
      </c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570</v>
      </c>
      <c r="AT130" s="157" t="s">
        <v>131</v>
      </c>
      <c r="AU130" s="157" t="s">
        <v>86</v>
      </c>
      <c r="AY130" s="18" t="s">
        <v>129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84</v>
      </c>
      <c r="BK130" s="158">
        <f>ROUND(I130*H130,2)</f>
        <v>0</v>
      </c>
      <c r="BL130" s="18" t="s">
        <v>570</v>
      </c>
      <c r="BM130" s="157" t="s">
        <v>213</v>
      </c>
    </row>
    <row r="131" spans="1:65" s="12" customFormat="1" ht="22.9" customHeight="1">
      <c r="B131" s="132"/>
      <c r="D131" s="133" t="s">
        <v>75</v>
      </c>
      <c r="E131" s="143" t="s">
        <v>571</v>
      </c>
      <c r="F131" s="143" t="s">
        <v>572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SUM(P132:P132)</f>
        <v>0</v>
      </c>
      <c r="Q131" s="138"/>
      <c r="R131" s="139">
        <f>SUM(R132:R132)</f>
        <v>0</v>
      </c>
      <c r="S131" s="138"/>
      <c r="T131" s="140">
        <f>SUM(T132:T132)</f>
        <v>0</v>
      </c>
      <c r="AR131" s="133" t="s">
        <v>166</v>
      </c>
      <c r="AT131" s="141" t="s">
        <v>75</v>
      </c>
      <c r="AU131" s="141" t="s">
        <v>84</v>
      </c>
      <c r="AY131" s="133" t="s">
        <v>129</v>
      </c>
      <c r="BK131" s="142">
        <f>SUM(BK132:BK132)</f>
        <v>0</v>
      </c>
    </row>
    <row r="132" spans="1:65" s="2" customFormat="1" ht="16.5" customHeight="1">
      <c r="A132" s="33"/>
      <c r="B132" s="145"/>
      <c r="C132" s="146" t="s">
        <v>181</v>
      </c>
      <c r="D132" s="146" t="s">
        <v>131</v>
      </c>
      <c r="E132" s="147" t="s">
        <v>573</v>
      </c>
      <c r="F132" s="148" t="s">
        <v>574</v>
      </c>
      <c r="G132" s="149" t="s">
        <v>558</v>
      </c>
      <c r="H132" s="150">
        <v>1</v>
      </c>
      <c r="I132" s="151"/>
      <c r="J132" s="152">
        <f>ROUND(I132*H132,2)</f>
        <v>0</v>
      </c>
      <c r="K132" s="148" t="s">
        <v>499</v>
      </c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537</v>
      </c>
      <c r="AT132" s="157" t="s">
        <v>131</v>
      </c>
      <c r="AU132" s="157" t="s">
        <v>86</v>
      </c>
      <c r="AY132" s="18" t="s">
        <v>129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84</v>
      </c>
      <c r="BK132" s="158">
        <f>ROUND(I132*H132,2)</f>
        <v>0</v>
      </c>
      <c r="BL132" s="18" t="s">
        <v>537</v>
      </c>
      <c r="BM132" s="157" t="s">
        <v>271</v>
      </c>
    </row>
    <row r="133" spans="1:65" s="12" customFormat="1" ht="22.9" customHeight="1">
      <c r="B133" s="132"/>
      <c r="D133" s="133" t="s">
        <v>75</v>
      </c>
      <c r="E133" s="143" t="s">
        <v>575</v>
      </c>
      <c r="F133" s="143" t="s">
        <v>576</v>
      </c>
      <c r="I133" s="135"/>
      <c r="J133" s="144">
        <f>BK133</f>
        <v>0</v>
      </c>
      <c r="L133" s="132"/>
      <c r="M133" s="137"/>
      <c r="N133" s="138"/>
      <c r="O133" s="138"/>
      <c r="P133" s="139">
        <f>SUM(P134:P134)</f>
        <v>0</v>
      </c>
      <c r="Q133" s="138"/>
      <c r="R133" s="139">
        <f>SUM(R134:R134)</f>
        <v>0</v>
      </c>
      <c r="S133" s="138"/>
      <c r="T133" s="140">
        <f>SUM(T134:T134)</f>
        <v>0</v>
      </c>
      <c r="AR133" s="133" t="s">
        <v>166</v>
      </c>
      <c r="AT133" s="141" t="s">
        <v>75</v>
      </c>
      <c r="AU133" s="141" t="s">
        <v>84</v>
      </c>
      <c r="AY133" s="133" t="s">
        <v>129</v>
      </c>
      <c r="BK133" s="142">
        <f>SUM(BK134:BK134)</f>
        <v>0</v>
      </c>
    </row>
    <row r="134" spans="1:65" s="2" customFormat="1" ht="16.5" customHeight="1">
      <c r="A134" s="33"/>
      <c r="B134" s="145"/>
      <c r="C134" s="146" t="s">
        <v>187</v>
      </c>
      <c r="D134" s="146" t="s">
        <v>131</v>
      </c>
      <c r="E134" s="147" t="s">
        <v>577</v>
      </c>
      <c r="F134" s="148" t="s">
        <v>576</v>
      </c>
      <c r="G134" s="149" t="s">
        <v>558</v>
      </c>
      <c r="H134" s="150">
        <v>1</v>
      </c>
      <c r="I134" s="151"/>
      <c r="J134" s="152">
        <f>ROUND(I134*H134,2)</f>
        <v>0</v>
      </c>
      <c r="K134" s="148" t="s">
        <v>499</v>
      </c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570</v>
      </c>
      <c r="AT134" s="157" t="s">
        <v>131</v>
      </c>
      <c r="AU134" s="157" t="s">
        <v>86</v>
      </c>
      <c r="AY134" s="18" t="s">
        <v>129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84</v>
      </c>
      <c r="BK134" s="158">
        <f>ROUND(I134*H134,2)</f>
        <v>0</v>
      </c>
      <c r="BL134" s="18" t="s">
        <v>570</v>
      </c>
      <c r="BM134" s="157" t="s">
        <v>578</v>
      </c>
    </row>
    <row r="135" spans="1:65" s="2" customFormat="1" ht="6.95" customHeight="1">
      <c r="A135" s="33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34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autoFilter ref="C120:K134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</vt:lpstr>
      <vt:lpstr>800-0</vt:lpstr>
      <vt:lpstr>'800-0'!Názvy_tisku</vt:lpstr>
      <vt:lpstr>'Rekapitulace stavby'!Názvy_tisku</vt:lpstr>
      <vt:lpstr>'SO 101'!Názvy_tisku</vt:lpstr>
      <vt:lpstr>'800-0'!Oblast_tisku</vt:lpstr>
      <vt:lpstr>'Rekapitulace stavby'!Oblast_tisku</vt:lpstr>
      <vt:lpstr>'SO 101'!Oblast_tisku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Zelený, Milan</dc:creator>
  <cp:lastModifiedBy>Kubešová Hana Ing.</cp:lastModifiedBy>
  <dcterms:created xsi:type="dcterms:W3CDTF">2022-08-16T04:09:05Z</dcterms:created>
  <dcterms:modified xsi:type="dcterms:W3CDTF">2022-10-17T13:53:25Z</dcterms:modified>
</cp:coreProperties>
</file>