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99-2022 - Údržba HOZ Koldín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'099-2022 - Údržba HOZ Koldín'!$C$78:$K$133</definedName>
    <definedName name="_xlnm.Print_Area" localSheetId="1">'099-2022 - Údržba HOZ Koldín'!$C$4:$J$37,'099-2022 - Údržba HOZ Koldín'!$C$43:$J$62,'099-2022 - Údržba HOZ Koldín'!$C$68:$K$133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'099-2022 - Údržba HOZ Koldín'!$78:$78</definedName>
  </definedNames>
  <calcPr fullCalcOnLoad="1"/>
</workbook>
</file>

<file path=xl/sharedStrings.xml><?xml version="1.0" encoding="utf-8"?>
<sst xmlns="http://schemas.openxmlformats.org/spreadsheetml/2006/main" count="1242" uniqueCount="423">
  <si>
    <t>Export Komplet</t>
  </si>
  <si>
    <t>VZ</t>
  </si>
  <si>
    <t>2.0</t>
  </si>
  <si>
    <t>ZAMOK</t>
  </si>
  <si>
    <t>False</t>
  </si>
  <si>
    <t>{fbee7112-ee55-4d3b-8e52-c578bb46f7d7}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</si>
  <si>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</si>
  <si>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</si>
  <si>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</si>
  <si>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</si>
  <si>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</si>
  <si>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</si>
  <si>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</si>
  <si>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</si>
  <si>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099-2022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</si>
  <si>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</si>
  <si>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</si>
  <si>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Koldín</t>
  </si>
  <si>
    <t>KSO:</t>
  </si>
  <si>
    <t/>
  </si>
  <si>
    <t>CC-CZ:</t>
  </si>
  <si>
    <t>Místo:</t>
  </si>
  <si>
    <t xml:space="preserve"> </t>
  </si>
  <si>
    <t>Datum:</t>
  </si>
  <si>
    <t>11. 8. 2022</t>
  </si>
  <si>
    <t>Zadavatel:</t>
  </si>
  <si>
    <t>IČ:</t>
  </si>
  <si>
    <t>SPÚ - 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</si>
  <si>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</si>
  <si>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</si>
  <si>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</si>
  <si>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</si>
  <si>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</si>
  <si>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</si>
  <si>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</si>
  <si>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</si>
  <si>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</si>
  <si>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</si>
  <si>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</si>
  <si>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</si>
  <si>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</si>
  <si>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</si>
  <si>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</si>
  <si>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</si>
  <si>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</si>
  <si>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</si>
  <si>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</si>
  <si>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</si>
  <si>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</si>
  <si>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</si>
  <si>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</si>
  <si>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</si>
  <si>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</si>
  <si>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</si>
  <si>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</si>
  <si>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</si>
  <si>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</si>
  <si>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</si>
  <si>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</si>
  <si>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</si>
  <si>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</si>
  <si>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</si>
  <si>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</si>
  <si>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</si>
  <si>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</si>
  <si>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</si>
  <si>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</si>
  <si>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</si>
  <si>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</si>
  <si>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</si>
  <si>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</si>
  <si>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</si>
  <si>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</si>
  <si>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</si>
  <si>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</si>
  <si>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</si>
  <si>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</si>
  <si>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</si>
  <si>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</si>
  <si>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</si>
  <si>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</si>
  <si>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</si>
  <si>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</si>
  <si>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</si>
  <si>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</si>
  <si>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</si>
  <si>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</si>
  <si>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</si>
  <si>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</si>
  <si>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</si>
  <si>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</si>
  <si>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</si>
  <si>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</si>
  <si>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</si>
  <si>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</si>
  <si>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</si>
  <si>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</si>
  <si>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</si>
  <si>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</si>
  <si>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</si>
  <si>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</si>
  <si>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</si>
  <si>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</si>
  <si>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</si>
  <si>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</si>
  <si>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</si>
  <si>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30</t>
  </si>
  <si>
    <t>K</t>
  </si>
  <si>
    <t>111103313</t>
  </si>
  <si>
    <t>Kosení travin a vodních rostlin po vegetačním období divokého porostu hustého</t>
  </si>
  <si>
    <t>ha</t>
  </si>
  <si>
    <t>CS ÚRS 2022 02</t>
  </si>
  <si>
    <t>4</t>
  </si>
  <si>
    <t>1816348105</t>
  </si>
  <si>
    <t>Online PSC</t>
  </si>
  <si>
    <t>https://podminky.urs.cz/item/CS_URS_2022_02/111103313</t>
  </si>
  <si>
    <t>VV</t>
  </si>
  <si>
    <t>9*540*0,45/10000</t>
  </si>
  <si>
    <t>31</t>
  </si>
  <si>
    <t>111103323</t>
  </si>
  <si>
    <t>Kosení travin a vodních rostlin po vegetačním období vodního rostlinstva na břehu hustého</t>
  </si>
  <si>
    <t>1782558099</t>
  </si>
  <si>
    <t>https://podminky.urs.cz/item/CS_URS_2022_02/111103323</t>
  </si>
  <si>
    <t>9*540*0,55/10000</t>
  </si>
  <si>
    <t>5</t>
  </si>
  <si>
    <t>111203201</t>
  </si>
  <si>
    <t>Odstranění křovin a stromů s ponecháním kořenů průměru kmene do 100 mm, při jakémkoliv sklonu terénu mimo LTM, při celkové ploše do 1 000 m2</t>
  </si>
  <si>
    <t>m2</t>
  </si>
  <si>
    <t>-102297160</t>
  </si>
  <si>
    <t>https://podminky.urs.cz/item/CS_URS_2022_02/111203201</t>
  </si>
  <si>
    <t>27</t>
  </si>
  <si>
    <t>112101101</t>
  </si>
  <si>
    <t>Odstranění stromů s odřezáním kmene a s odvětvením listnatých, průměru kmene přes 100 do 300 mm</t>
  </si>
  <si>
    <t>kus</t>
  </si>
  <si>
    <t>-24309621</t>
  </si>
  <si>
    <t>https://podminky.urs.cz/item/CS_URS_2022_02/112101101</t>
  </si>
  <si>
    <t>8</t>
  </si>
  <si>
    <t>112251101</t>
  </si>
  <si>
    <t>Odstranění pařezů strojně s jejich vykopáním nebo vytrháním průměru přes 100 do 300 mm</t>
  </si>
  <si>
    <t>-573211399</t>
  </si>
  <si>
    <t>https://podminky.urs.cz/item/CS_URS_2022_02/112251101</t>
  </si>
  <si>
    <t>10</t>
  </si>
  <si>
    <t>125703303</t>
  </si>
  <si>
    <t>Čištění melioračních kanálů s úpravou svahu do výšky naplavené vrstvy tloušťky naplavené vrstvy do 250 mm, se dnem zpevněným tvárnicemi</t>
  </si>
  <si>
    <t>m3</t>
  </si>
  <si>
    <t>-1148448275</t>
  </si>
  <si>
    <t>https://podminky.urs.cz/item/CS_URS_2022_02/125703303</t>
  </si>
  <si>
    <t>(0,6+0,35)/2*(5-0)</t>
  </si>
  <si>
    <t>(0,45+0,6)/2*(86-5)</t>
  </si>
  <si>
    <t>(0,5+0,45)/2*(138-86)</t>
  </si>
  <si>
    <t>(0,4+0,5)/2*(247-138)</t>
  </si>
  <si>
    <t>(0,75+0,4)/2*(283-247)</t>
  </si>
  <si>
    <t>(0,65+0,75)/2*(302-283)</t>
  </si>
  <si>
    <t>(0,6+0,65)/2*(442-302)</t>
  </si>
  <si>
    <t>(0,5+0,6)/2*(540-442)</t>
  </si>
  <si>
    <t>Součet</t>
  </si>
  <si>
    <t>11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</si>
  <si>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</si>
  <si>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</si>
  <si>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-895669373</t>
  </si>
  <si>
    <t>https://podminky.urs.cz/item/CS_URS_2022_02/162351103</t>
  </si>
  <si>
    <t>12</t>
  </si>
  <si>
    <t>174251201</t>
  </si>
  <si>
    <t>Zásyp jam po pařezech strojně výkopkem z horniny získané při dobývání pařezů s hrubým urovnáním povrchu zasypávky průměru pařezu přes 100 do 300 mm</t>
  </si>
  <si>
    <t>-845877309</t>
  </si>
  <si>
    <t>https://podminky.urs.cz/item/CS_URS_2022_02/174251201</t>
  </si>
  <si>
    <t>14</t>
  </si>
  <si>
    <t>181006111</t>
  </si>
  <si>
    <t>Rozprostření zemin schopných zúrodnění v rovině a ve sklonu do 1:5, tloušťka vrstvy do 0,10 m</t>
  </si>
  <si>
    <t>1688464448</t>
  </si>
  <si>
    <t>https://podminky.urs.cz/item/CS_URS_2022_02/181006111</t>
  </si>
  <si>
    <t>294,050*10</t>
  </si>
  <si>
    <t>3</t>
  </si>
  <si>
    <t>185803106</t>
  </si>
  <si>
    <t>Shrabání pokoseného porostu a organických naplavenin s odvozem do 20 km divokého porostu</t>
  </si>
  <si>
    <t>-31657562</t>
  </si>
  <si>
    <t>https://podminky.urs.cz/item/CS_URS_2022_02/185803106</t>
  </si>
  <si>
    <t>185803107</t>
  </si>
  <si>
    <t>Shrabání pokoseného porostu a organických naplavenin s odvozem do 20 km vodního rostlinstva z břehu i z vody</t>
  </si>
  <si>
    <t>-1711747997</t>
  </si>
  <si>
    <t>https://podminky.urs.cz/item/CS_URS_2022_02/185803107</t>
  </si>
  <si>
    <t>Vodorovné konstrukce</t>
  </si>
  <si>
    <t>451571111</t>
  </si>
  <si>
    <t>Lože pod dlažby ze štěrkopísků, tl. vrstvy do 100 mm</t>
  </si>
  <si>
    <t>1338992901</t>
  </si>
  <si>
    <t>https://podminky.urs.cz/item/CS_URS_2022_02/451571111</t>
  </si>
  <si>
    <t>16</t>
  </si>
  <si>
    <t>465928111</t>
  </si>
  <si>
    <t>Kladení dlažby dna melioračních kanálů z prefabrikovaných žlabů na sucho s vyplněním spár pískem hmotnosti jednotlivě do 60 kg</t>
  </si>
  <si>
    <t>1012822183</t>
  </si>
  <si>
    <t>https://podminky.urs.cz/item/CS_URS_2022_02/465928111</t>
  </si>
  <si>
    <t>998</t>
  </si>
  <si>
    <t>Přesun hmot</t>
  </si>
  <si>
    <t>26</t>
  </si>
  <si>
    <t>998318011</t>
  </si>
  <si>
    <t>Přesun hmot pro meliorační kanály dopravní vzdálenost do 1 000 m</t>
  </si>
  <si>
    <t>t</t>
  </si>
  <si>
    <t>-759344802</t>
  </si>
  <si>
    <t>https://podminky.urs.cz/item/CS_URS_2022_02/998318011</t>
  </si>
  <si>
    <t>N00</t>
  </si>
  <si>
    <t>Nepojmenované práce</t>
  </si>
  <si>
    <t>N01</t>
  </si>
  <si>
    <t>Nepojmenovaný díl</t>
  </si>
  <si>
    <t>19</t>
  </si>
  <si>
    <t>R-001</t>
  </si>
  <si>
    <t xml:space="preserve">Ekologická likvidace veškeré neupotřeb. dřev. hmoty - z křovin a stromů D kmene do 100 mm - v souladu se zákonem o odpadech č. 541/2020 Sb.v platném znění </t>
  </si>
  <si>
    <t>512</t>
  </si>
  <si>
    <t>-1433634759</t>
  </si>
  <si>
    <t>29</t>
  </si>
  <si>
    <t>R-002</t>
  </si>
  <si>
    <t xml:space="preserve">Ekologická likvidace veškeré neupotřeb. dřev. hmoty - větví stromu, včetně kmenu - D kmene do 300 mm - v souladu se zákonem o odpadech č. 541/2020 Sb.v platném znění 
</t>
  </si>
  <si>
    <t>ks</t>
  </si>
  <si>
    <t>-1014867714</t>
  </si>
  <si>
    <t>23</t>
  </si>
  <si>
    <t>R-018</t>
  </si>
  <si>
    <t xml:space="preserve">Ekologická likvidace pařezu stromu D kmene do 300 mm - v souladu se zákonem o odpadech č. 541/2020 Sb.v platném znění 
</t>
  </si>
  <si>
    <t>292129961</t>
  </si>
  <si>
    <t>20</t>
  </si>
  <si>
    <t>R-027</t>
  </si>
  <si>
    <t xml:space="preserve">Odstranění napadaných stromů, větví stromů a keřů do D 200 mm v profilu HOZ, včetně ekologické likvidace v souladu se zákonem o odpadech č. 541/2020 Sb. v platném znění
</t>
  </si>
  <si>
    <t>-263572529</t>
  </si>
  <si>
    <t>24</t>
  </si>
  <si>
    <t>R-029</t>
  </si>
  <si>
    <t xml:space="preserve">Vysbírání kamenů z rozprostřeného sedimentu vč. odvozu a uložení - v souladu se zákonem o odpadech č. 541/2020 Sb.v platném znění 
</t>
  </si>
  <si>
    <t>32804151</t>
  </si>
  <si>
    <t>25</t>
  </si>
  <si>
    <t>R-030</t>
  </si>
  <si>
    <t xml:space="preserve">Vysbírání zbytků větví a kořenů z rozprostřeného sedimentu vč. odvozu a uložení - v souladu se zákonem o odpadech č. 541/2020 Sb.v platném znění 
</t>
  </si>
  <si>
    <t>1592979959</t>
  </si>
  <si>
    <t>17</t>
  </si>
  <si>
    <t>R-032</t>
  </si>
  <si>
    <t xml:space="preserve">Ekologická likvidace divokého porostu - v souladu se zákonem o odpadech č. 541/2020 Sb.v platném znění 
</t>
  </si>
  <si>
    <t>-2130087822</t>
  </si>
  <si>
    <t>22</t>
  </si>
  <si>
    <t>R-033</t>
  </si>
  <si>
    <t xml:space="preserve">Ekologická likvidace vodního porostu - v souladu se zákonem o odpadech č. 541/2020 Sb.v platném znění 
</t>
  </si>
  <si>
    <t>315557902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</si>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</sst>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103323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251101" TargetMode="External" /><Relationship Id="rId6" Type="http://schemas.openxmlformats.org/officeDocument/2006/relationships/hyperlink" Target="https://podminky.urs.cz/item/CS_URS_2022_02/125703303" TargetMode="External" /><Relationship Id="rId7" Type="http://schemas.openxmlformats.org/officeDocument/2006/relationships/hyperlink" Target="https://podminky.urs.cz/item/CS_URS_2022_02/162351103" TargetMode="External" /><Relationship Id="rId8" Type="http://schemas.openxmlformats.org/officeDocument/2006/relationships/hyperlink" Target="https://podminky.urs.cz/item/CS_URS_2022_02/174251201" TargetMode="External" /><Relationship Id="rId9" Type="http://schemas.openxmlformats.org/officeDocument/2006/relationships/hyperlink" Target="https://podminky.urs.cz/item/CS_URS_2022_02/181006111" TargetMode="External" /><Relationship Id="rId10" Type="http://schemas.openxmlformats.org/officeDocument/2006/relationships/hyperlink" Target="https://podminky.urs.cz/item/CS_URS_2022_02/185803106" TargetMode="External" /><Relationship Id="rId11" Type="http://schemas.openxmlformats.org/officeDocument/2006/relationships/hyperlink" Target="https://podminky.urs.cz/item/CS_URS_2022_02/185803107" TargetMode="External" /><Relationship Id="rId12" Type="http://schemas.openxmlformats.org/officeDocument/2006/relationships/hyperlink" Target="https://podminky.urs.cz/item/CS_URS_2022_02/451571111" TargetMode="External" /><Relationship Id="rId13" Type="http://schemas.openxmlformats.org/officeDocument/2006/relationships/hyperlink" Target="https://podminky.urs.cz/item/CS_URS_2022_02/465928111" TargetMode="External" /><Relationship Id="rId14" Type="http://schemas.openxmlformats.org/officeDocument/2006/relationships/hyperlink" Target="https://podminky.urs.cz/item/CS_URS_2022_02/99831801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099-2022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Koldín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11. 8. 2022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-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69</v>
      </c>
      <c r="BT54" s="109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0" s="7" customFormat="1" ht="24.6" customHeight="1">
      <c r="A55" s="110" t="s">
        <v>73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'099-2022 - Údržba HOZ Koldín'!J28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74</v>
      </c>
      <c r="AR55" s="117"/>
      <c r="AS55" s="118">
        <v>0</v>
      </c>
      <c r="AT55" s="119">
        <f>ROUND(SUM(AV55:AW55),2)</f>
        <v>0</v>
      </c>
      <c r="AU55" s="120">
        <f>'099-2022 - Údržba HOZ Koldín'!P79</f>
        <v>0</v>
      </c>
      <c r="AV55" s="119">
        <f>'099-2022 - Údržba HOZ Koldín'!J31</f>
        <v>0</v>
      </c>
      <c r="AW55" s="119">
        <f>'099-2022 - Údržba HOZ Koldín'!J32</f>
        <v>0</v>
      </c>
      <c r="AX55" s="119">
        <f>'099-2022 - Údržba HOZ Koldín'!J33</f>
        <v>0</v>
      </c>
      <c r="AY55" s="119">
        <f>'099-2022 - Údržba HOZ Koldín'!J34</f>
        <v>0</v>
      </c>
      <c r="AZ55" s="119">
        <f>'099-2022 - Údržba HOZ Koldín'!F31</f>
        <v>0</v>
      </c>
      <c r="BA55" s="119">
        <f>'099-2022 - Údržba HOZ Koldín'!F32</f>
        <v>0</v>
      </c>
      <c r="BB55" s="119">
        <f>'099-2022 - Údržba HOZ Koldín'!F33</f>
        <v>0</v>
      </c>
      <c r="BC55" s="119">
        <f>'099-2022 - Údržba HOZ Koldín'!F34</f>
        <v>0</v>
      </c>
      <c r="BD55" s="121">
        <f>'099-2022 - Údržba HOZ Koldín'!F35</f>
        <v>0</v>
      </c>
      <c r="BE55" s="7"/>
      <c r="BT55" s="122" t="s">
        <v>75</v>
      </c>
      <c r="BU55" s="122" t="s">
        <v>76</v>
      </c>
      <c r="BV55" s="122" t="s">
        <v>71</v>
      </c>
      <c r="BW55" s="122" t="s">
        <v>5</v>
      </c>
      <c r="BX55" s="122" t="s">
        <v>72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99-2022 - Údržba HOZ Koldí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77</v>
      </c>
    </row>
    <row r="4" spans="2:46" s="1" customFormat="1" ht="24.95" customHeight="1">
      <c r="B4" s="20"/>
      <c r="D4" s="125" t="s">
        <v>78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11. 8. 2022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33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28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34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35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36</v>
      </c>
      <c r="E28" s="38"/>
      <c r="F28" s="38"/>
      <c r="G28" s="38"/>
      <c r="H28" s="38"/>
      <c r="I28" s="38"/>
      <c r="J28" s="138">
        <f>ROUND(J79,2)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38</v>
      </c>
      <c r="G30" s="38"/>
      <c r="H30" s="38"/>
      <c r="I30" s="139" t="s">
        <v>37</v>
      </c>
      <c r="J30" s="139" t="s">
        <v>39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40</v>
      </c>
      <c r="E31" s="127" t="s">
        <v>41</v>
      </c>
      <c r="F31" s="141">
        <f>ROUND((SUM(BE79:BE133)),2)</f>
        <v>0</v>
      </c>
      <c r="G31" s="38"/>
      <c r="H31" s="38"/>
      <c r="I31" s="142">
        <v>0.21</v>
      </c>
      <c r="J31" s="141">
        <f>ROUND(((SUM(BE79:BE133))*I31),2)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42</v>
      </c>
      <c r="F32" s="141">
        <f>ROUND((SUM(BF79:BF133)),2)</f>
        <v>0</v>
      </c>
      <c r="G32" s="38"/>
      <c r="H32" s="38"/>
      <c r="I32" s="142">
        <v>0.15</v>
      </c>
      <c r="J32" s="141">
        <f>ROUND(((SUM(BF79:BF133))*I32),2)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43</v>
      </c>
      <c r="F33" s="141">
        <f>ROUND((SUM(BG79:BG133)),2)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44</v>
      </c>
      <c r="F34" s="141">
        <f>ROUND((SUM(BH79:BH133)),2)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45</v>
      </c>
      <c r="F35" s="141">
        <f>ROUND((SUM(BI79:BI133)),2)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46</v>
      </c>
      <c r="E37" s="145"/>
      <c r="F37" s="145"/>
      <c r="G37" s="146" t="s">
        <v>47</v>
      </c>
      <c r="H37" s="147" t="s">
        <v>48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79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Koldín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 xml:space="preserve"> </v>
      </c>
      <c r="G48" s="40"/>
      <c r="H48" s="40"/>
      <c r="I48" s="32" t="s">
        <v>23</v>
      </c>
      <c r="J48" s="72" t="str">
        <f>IF(J10="","",J10)</f>
        <v>11. 8. 2022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2" t="s">
        <v>25</v>
      </c>
      <c r="D50" s="40"/>
      <c r="E50" s="40"/>
      <c r="F50" s="27" t="str">
        <f>E13</f>
        <v>SPÚ - OVHS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6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33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80</v>
      </c>
      <c r="D53" s="155"/>
      <c r="E53" s="155"/>
      <c r="F53" s="155"/>
      <c r="G53" s="155"/>
      <c r="H53" s="155"/>
      <c r="I53" s="155"/>
      <c r="J53" s="156" t="s">
        <v>81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68</v>
      </c>
      <c r="D55" s="40"/>
      <c r="E55" s="40"/>
      <c r="F55" s="40"/>
      <c r="G55" s="40"/>
      <c r="H55" s="40"/>
      <c r="I55" s="40"/>
      <c r="J55" s="102">
        <f>J79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82</v>
      </c>
    </row>
    <row r="56" spans="1:31" s="9" customFormat="1" ht="24.95" customHeight="1">
      <c r="A56" s="9"/>
      <c r="B56" s="158"/>
      <c r="C56" s="159"/>
      <c r="D56" s="160" t="s">
        <v>83</v>
      </c>
      <c r="E56" s="161"/>
      <c r="F56" s="161"/>
      <c r="G56" s="161"/>
      <c r="H56" s="161"/>
      <c r="I56" s="161"/>
      <c r="J56" s="162">
        <f>J80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84</v>
      </c>
      <c r="E57" s="167"/>
      <c r="F57" s="167"/>
      <c r="G57" s="167"/>
      <c r="H57" s="167"/>
      <c r="I57" s="167"/>
      <c r="J57" s="168">
        <f>J81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85</v>
      </c>
      <c r="E58" s="167"/>
      <c r="F58" s="167"/>
      <c r="G58" s="167"/>
      <c r="H58" s="167"/>
      <c r="I58" s="167"/>
      <c r="J58" s="168">
        <f>J116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86</v>
      </c>
      <c r="E59" s="167"/>
      <c r="F59" s="167"/>
      <c r="G59" s="167"/>
      <c r="H59" s="167"/>
      <c r="I59" s="167"/>
      <c r="J59" s="168">
        <f>J121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9" customFormat="1" ht="24.95" customHeight="1">
      <c r="A60" s="9"/>
      <c r="B60" s="158"/>
      <c r="C60" s="159"/>
      <c r="D60" s="160" t="s">
        <v>87</v>
      </c>
      <c r="E60" s="161"/>
      <c r="F60" s="161"/>
      <c r="G60" s="161"/>
      <c r="H60" s="161"/>
      <c r="I60" s="161"/>
      <c r="J60" s="162">
        <f>J124</f>
        <v>0</v>
      </c>
      <c r="K60" s="159"/>
      <c r="L60" s="16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4"/>
      <c r="C61" s="165"/>
      <c r="D61" s="166" t="s">
        <v>88</v>
      </c>
      <c r="E61" s="167"/>
      <c r="F61" s="167"/>
      <c r="G61" s="167"/>
      <c r="H61" s="167"/>
      <c r="I61" s="167"/>
      <c r="J61" s="168">
        <f>J125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2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89</v>
      </c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6" customHeight="1">
      <c r="A71" s="38"/>
      <c r="B71" s="39"/>
      <c r="C71" s="40"/>
      <c r="D71" s="40"/>
      <c r="E71" s="69" t="str">
        <f>E7</f>
        <v>Údržba HOZ Koldín</v>
      </c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21</v>
      </c>
      <c r="D73" s="40"/>
      <c r="E73" s="40"/>
      <c r="F73" s="27" t="str">
        <f>F10</f>
        <v xml:space="preserve"> </v>
      </c>
      <c r="G73" s="40"/>
      <c r="H73" s="40"/>
      <c r="I73" s="32" t="s">
        <v>23</v>
      </c>
      <c r="J73" s="72" t="str">
        <f>IF(J10="","",J10)</f>
        <v>11. 8. 2022</v>
      </c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32" t="s">
        <v>25</v>
      </c>
      <c r="D75" s="40"/>
      <c r="E75" s="40"/>
      <c r="F75" s="27" t="str">
        <f>E13</f>
        <v>SPÚ - OVHS</v>
      </c>
      <c r="G75" s="40"/>
      <c r="H75" s="40"/>
      <c r="I75" s="32" t="s">
        <v>31</v>
      </c>
      <c r="J75" s="36" t="str">
        <f>E19</f>
        <v xml:space="preserve"> </v>
      </c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6" customHeight="1">
      <c r="A76" s="38"/>
      <c r="B76" s="39"/>
      <c r="C76" s="32" t="s">
        <v>29</v>
      </c>
      <c r="D76" s="40"/>
      <c r="E76" s="40"/>
      <c r="F76" s="27" t="str">
        <f>IF(E16="","",E16)</f>
        <v>Vyplň údaj</v>
      </c>
      <c r="G76" s="40"/>
      <c r="H76" s="40"/>
      <c r="I76" s="32" t="s">
        <v>33</v>
      </c>
      <c r="J76" s="36" t="str">
        <f>E22</f>
        <v xml:space="preserve"> </v>
      </c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0.3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11" customFormat="1" ht="29.25" customHeight="1">
      <c r="A78" s="170"/>
      <c r="B78" s="171"/>
      <c r="C78" s="172" t="s">
        <v>90</v>
      </c>
      <c r="D78" s="173" t="s">
        <v>55</v>
      </c>
      <c r="E78" s="173" t="s">
        <v>51</v>
      </c>
      <c r="F78" s="173" t="s">
        <v>52</v>
      </c>
      <c r="G78" s="173" t="s">
        <v>91</v>
      </c>
      <c r="H78" s="173" t="s">
        <v>92</v>
      </c>
      <c r="I78" s="173" t="s">
        <v>93</v>
      </c>
      <c r="J78" s="173" t="s">
        <v>81</v>
      </c>
      <c r="K78" s="174" t="s">
        <v>94</v>
      </c>
      <c r="L78" s="175"/>
      <c r="M78" s="92" t="s">
        <v>19</v>
      </c>
      <c r="N78" s="93" t="s">
        <v>40</v>
      </c>
      <c r="O78" s="93" t="s">
        <v>95</v>
      </c>
      <c r="P78" s="93" t="s">
        <v>96</v>
      </c>
      <c r="Q78" s="93" t="s">
        <v>97</v>
      </c>
      <c r="R78" s="93" t="s">
        <v>98</v>
      </c>
      <c r="S78" s="93" t="s">
        <v>99</v>
      </c>
      <c r="T78" s="94" t="s">
        <v>100</v>
      </c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</row>
    <row r="79" spans="1:63" s="2" customFormat="1" ht="22.8" customHeight="1">
      <c r="A79" s="38"/>
      <c r="B79" s="39"/>
      <c r="C79" s="99" t="s">
        <v>101</v>
      </c>
      <c r="D79" s="40"/>
      <c r="E79" s="40"/>
      <c r="F79" s="40"/>
      <c r="G79" s="40"/>
      <c r="H79" s="40"/>
      <c r="I79" s="40"/>
      <c r="J79" s="176">
        <f>BK79</f>
        <v>0</v>
      </c>
      <c r="K79" s="40"/>
      <c r="L79" s="44"/>
      <c r="M79" s="95"/>
      <c r="N79" s="177"/>
      <c r="O79" s="96"/>
      <c r="P79" s="178">
        <f>P80+P124</f>
        <v>0</v>
      </c>
      <c r="Q79" s="96"/>
      <c r="R79" s="178">
        <f>R80+R124</f>
        <v>18.523079999999997</v>
      </c>
      <c r="S79" s="96"/>
      <c r="T79" s="179">
        <f>T80+T124</f>
        <v>0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69</v>
      </c>
      <c r="AU79" s="17" t="s">
        <v>82</v>
      </c>
      <c r="BK79" s="180">
        <f>BK80+BK124</f>
        <v>0</v>
      </c>
    </row>
    <row r="80" spans="1:63" s="12" customFormat="1" ht="25.9" customHeight="1">
      <c r="A80" s="12"/>
      <c r="B80" s="181"/>
      <c r="C80" s="182"/>
      <c r="D80" s="183" t="s">
        <v>69</v>
      </c>
      <c r="E80" s="184" t="s">
        <v>102</v>
      </c>
      <c r="F80" s="184" t="s">
        <v>103</v>
      </c>
      <c r="G80" s="182"/>
      <c r="H80" s="182"/>
      <c r="I80" s="185"/>
      <c r="J80" s="186">
        <f>BK80</f>
        <v>0</v>
      </c>
      <c r="K80" s="182"/>
      <c r="L80" s="187"/>
      <c r="M80" s="188"/>
      <c r="N80" s="189"/>
      <c r="O80" s="189"/>
      <c r="P80" s="190">
        <f>P81+P116+P121</f>
        <v>0</v>
      </c>
      <c r="Q80" s="189"/>
      <c r="R80" s="190">
        <f>R81+R116+R121</f>
        <v>18.523079999999997</v>
      </c>
      <c r="S80" s="189"/>
      <c r="T80" s="191">
        <f>T81+T116+T121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R80" s="192" t="s">
        <v>75</v>
      </c>
      <c r="AT80" s="193" t="s">
        <v>69</v>
      </c>
      <c r="AU80" s="193" t="s">
        <v>70</v>
      </c>
      <c r="AY80" s="192" t="s">
        <v>104</v>
      </c>
      <c r="BK80" s="194">
        <f>BK81+BK116+BK121</f>
        <v>0</v>
      </c>
    </row>
    <row r="81" spans="1:63" s="12" customFormat="1" ht="22.8" customHeight="1">
      <c r="A81" s="12"/>
      <c r="B81" s="181"/>
      <c r="C81" s="182"/>
      <c r="D81" s="183" t="s">
        <v>69</v>
      </c>
      <c r="E81" s="195" t="s">
        <v>75</v>
      </c>
      <c r="F81" s="195" t="s">
        <v>105</v>
      </c>
      <c r="G81" s="182"/>
      <c r="H81" s="182"/>
      <c r="I81" s="185"/>
      <c r="J81" s="196">
        <f>BK81</f>
        <v>0</v>
      </c>
      <c r="K81" s="182"/>
      <c r="L81" s="187"/>
      <c r="M81" s="188"/>
      <c r="N81" s="189"/>
      <c r="O81" s="189"/>
      <c r="P81" s="190">
        <f>SUM(P82:P115)</f>
        <v>0</v>
      </c>
      <c r="Q81" s="189"/>
      <c r="R81" s="190">
        <f>SUM(R82:R115)</f>
        <v>0</v>
      </c>
      <c r="S81" s="189"/>
      <c r="T81" s="191">
        <f>SUM(T82:T115)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192" t="s">
        <v>75</v>
      </c>
      <c r="AT81" s="193" t="s">
        <v>69</v>
      </c>
      <c r="AU81" s="193" t="s">
        <v>75</v>
      </c>
      <c r="AY81" s="192" t="s">
        <v>104</v>
      </c>
      <c r="BK81" s="194">
        <f>SUM(BK82:BK115)</f>
        <v>0</v>
      </c>
    </row>
    <row r="82" spans="1:65" s="2" customFormat="1" ht="14.4" customHeight="1">
      <c r="A82" s="38"/>
      <c r="B82" s="39"/>
      <c r="C82" s="197" t="s">
        <v>106</v>
      </c>
      <c r="D82" s="197" t="s">
        <v>107</v>
      </c>
      <c r="E82" s="198" t="s">
        <v>108</v>
      </c>
      <c r="F82" s="199" t="s">
        <v>109</v>
      </c>
      <c r="G82" s="200" t="s">
        <v>110</v>
      </c>
      <c r="H82" s="201">
        <v>0.219</v>
      </c>
      <c r="I82" s="202"/>
      <c r="J82" s="203">
        <f>ROUND(I82*H82,2)</f>
        <v>0</v>
      </c>
      <c r="K82" s="199" t="s">
        <v>111</v>
      </c>
      <c r="L82" s="44"/>
      <c r="M82" s="204" t="s">
        <v>19</v>
      </c>
      <c r="N82" s="205" t="s">
        <v>41</v>
      </c>
      <c r="O82" s="84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8" t="s">
        <v>112</v>
      </c>
      <c r="AT82" s="208" t="s">
        <v>107</v>
      </c>
      <c r="AU82" s="208" t="s">
        <v>77</v>
      </c>
      <c r="AY82" s="17" t="s">
        <v>104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7" t="s">
        <v>75</v>
      </c>
      <c r="BK82" s="209">
        <f>ROUND(I82*H82,2)</f>
        <v>0</v>
      </c>
      <c r="BL82" s="17" t="s">
        <v>112</v>
      </c>
      <c r="BM82" s="208" t="s">
        <v>113</v>
      </c>
    </row>
    <row r="83" spans="1:47" s="2" customFormat="1" ht="12">
      <c r="A83" s="38"/>
      <c r="B83" s="39"/>
      <c r="C83" s="40"/>
      <c r="D83" s="210" t="s">
        <v>114</v>
      </c>
      <c r="E83" s="40"/>
      <c r="F83" s="211" t="s">
        <v>115</v>
      </c>
      <c r="G83" s="40"/>
      <c r="H83" s="40"/>
      <c r="I83" s="212"/>
      <c r="J83" s="40"/>
      <c r="K83" s="40"/>
      <c r="L83" s="44"/>
      <c r="M83" s="213"/>
      <c r="N83" s="21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114</v>
      </c>
      <c r="AU83" s="17" t="s">
        <v>77</v>
      </c>
    </row>
    <row r="84" spans="1:51" s="13" customFormat="1" ht="12">
      <c r="A84" s="13"/>
      <c r="B84" s="215"/>
      <c r="C84" s="216"/>
      <c r="D84" s="217" t="s">
        <v>116</v>
      </c>
      <c r="E84" s="218" t="s">
        <v>19</v>
      </c>
      <c r="F84" s="219" t="s">
        <v>117</v>
      </c>
      <c r="G84" s="216"/>
      <c r="H84" s="220">
        <v>0.219</v>
      </c>
      <c r="I84" s="221"/>
      <c r="J84" s="216"/>
      <c r="K84" s="216"/>
      <c r="L84" s="222"/>
      <c r="M84" s="223"/>
      <c r="N84" s="224"/>
      <c r="O84" s="224"/>
      <c r="P84" s="224"/>
      <c r="Q84" s="224"/>
      <c r="R84" s="224"/>
      <c r="S84" s="224"/>
      <c r="T84" s="225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26" t="s">
        <v>116</v>
      </c>
      <c r="AU84" s="226" t="s">
        <v>77</v>
      </c>
      <c r="AV84" s="13" t="s">
        <v>77</v>
      </c>
      <c r="AW84" s="13" t="s">
        <v>32</v>
      </c>
      <c r="AX84" s="13" t="s">
        <v>75</v>
      </c>
      <c r="AY84" s="226" t="s">
        <v>104</v>
      </c>
    </row>
    <row r="85" spans="1:65" s="2" customFormat="1" ht="14.4" customHeight="1">
      <c r="A85" s="38"/>
      <c r="B85" s="39"/>
      <c r="C85" s="197" t="s">
        <v>118</v>
      </c>
      <c r="D85" s="197" t="s">
        <v>107</v>
      </c>
      <c r="E85" s="198" t="s">
        <v>119</v>
      </c>
      <c r="F85" s="199" t="s">
        <v>120</v>
      </c>
      <c r="G85" s="200" t="s">
        <v>110</v>
      </c>
      <c r="H85" s="201">
        <v>0.267</v>
      </c>
      <c r="I85" s="202"/>
      <c r="J85" s="203">
        <f>ROUND(I85*H85,2)</f>
        <v>0</v>
      </c>
      <c r="K85" s="199" t="s">
        <v>111</v>
      </c>
      <c r="L85" s="44"/>
      <c r="M85" s="204" t="s">
        <v>19</v>
      </c>
      <c r="N85" s="205" t="s">
        <v>41</v>
      </c>
      <c r="O85" s="84"/>
      <c r="P85" s="206">
        <f>O85*H85</f>
        <v>0</v>
      </c>
      <c r="Q85" s="206">
        <v>0</v>
      </c>
      <c r="R85" s="206">
        <f>Q85*H85</f>
        <v>0</v>
      </c>
      <c r="S85" s="206">
        <v>0</v>
      </c>
      <c r="T85" s="207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8" t="s">
        <v>112</v>
      </c>
      <c r="AT85" s="208" t="s">
        <v>107</v>
      </c>
      <c r="AU85" s="208" t="s">
        <v>77</v>
      </c>
      <c r="AY85" s="17" t="s">
        <v>104</v>
      </c>
      <c r="BE85" s="209">
        <f>IF(N85="základní",J85,0)</f>
        <v>0</v>
      </c>
      <c r="BF85" s="209">
        <f>IF(N85="snížená",J85,0)</f>
        <v>0</v>
      </c>
      <c r="BG85" s="209">
        <f>IF(N85="zákl. přenesená",J85,0)</f>
        <v>0</v>
      </c>
      <c r="BH85" s="209">
        <f>IF(N85="sníž. přenesená",J85,0)</f>
        <v>0</v>
      </c>
      <c r="BI85" s="209">
        <f>IF(N85="nulová",J85,0)</f>
        <v>0</v>
      </c>
      <c r="BJ85" s="17" t="s">
        <v>75</v>
      </c>
      <c r="BK85" s="209">
        <f>ROUND(I85*H85,2)</f>
        <v>0</v>
      </c>
      <c r="BL85" s="17" t="s">
        <v>112</v>
      </c>
      <c r="BM85" s="208" t="s">
        <v>121</v>
      </c>
    </row>
    <row r="86" spans="1:47" s="2" customFormat="1" ht="12">
      <c r="A86" s="38"/>
      <c r="B86" s="39"/>
      <c r="C86" s="40"/>
      <c r="D86" s="210" t="s">
        <v>114</v>
      </c>
      <c r="E86" s="40"/>
      <c r="F86" s="211" t="s">
        <v>122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114</v>
      </c>
      <c r="AU86" s="17" t="s">
        <v>77</v>
      </c>
    </row>
    <row r="87" spans="1:51" s="13" customFormat="1" ht="12">
      <c r="A87" s="13"/>
      <c r="B87" s="215"/>
      <c r="C87" s="216"/>
      <c r="D87" s="217" t="s">
        <v>116</v>
      </c>
      <c r="E87" s="218" t="s">
        <v>19</v>
      </c>
      <c r="F87" s="219" t="s">
        <v>123</v>
      </c>
      <c r="G87" s="216"/>
      <c r="H87" s="220">
        <v>0.267</v>
      </c>
      <c r="I87" s="221"/>
      <c r="J87" s="216"/>
      <c r="K87" s="216"/>
      <c r="L87" s="222"/>
      <c r="M87" s="223"/>
      <c r="N87" s="224"/>
      <c r="O87" s="224"/>
      <c r="P87" s="224"/>
      <c r="Q87" s="224"/>
      <c r="R87" s="224"/>
      <c r="S87" s="224"/>
      <c r="T87" s="22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6" t="s">
        <v>116</v>
      </c>
      <c r="AU87" s="226" t="s">
        <v>77</v>
      </c>
      <c r="AV87" s="13" t="s">
        <v>77</v>
      </c>
      <c r="AW87" s="13" t="s">
        <v>32</v>
      </c>
      <c r="AX87" s="13" t="s">
        <v>75</v>
      </c>
      <c r="AY87" s="226" t="s">
        <v>104</v>
      </c>
    </row>
    <row r="88" spans="1:65" s="2" customFormat="1" ht="22.2" customHeight="1">
      <c r="A88" s="38"/>
      <c r="B88" s="39"/>
      <c r="C88" s="197" t="s">
        <v>124</v>
      </c>
      <c r="D88" s="197" t="s">
        <v>107</v>
      </c>
      <c r="E88" s="198" t="s">
        <v>125</v>
      </c>
      <c r="F88" s="199" t="s">
        <v>126</v>
      </c>
      <c r="G88" s="200" t="s">
        <v>127</v>
      </c>
      <c r="H88" s="201">
        <v>30</v>
      </c>
      <c r="I88" s="202"/>
      <c r="J88" s="203">
        <f>ROUND(I88*H88,2)</f>
        <v>0</v>
      </c>
      <c r="K88" s="199" t="s">
        <v>111</v>
      </c>
      <c r="L88" s="44"/>
      <c r="M88" s="204" t="s">
        <v>19</v>
      </c>
      <c r="N88" s="205" t="s">
        <v>41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8" t="s">
        <v>112</v>
      </c>
      <c r="AT88" s="208" t="s">
        <v>107</v>
      </c>
      <c r="AU88" s="208" t="s">
        <v>77</v>
      </c>
      <c r="AY88" s="17" t="s">
        <v>104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7" t="s">
        <v>75</v>
      </c>
      <c r="BK88" s="209">
        <f>ROUND(I88*H88,2)</f>
        <v>0</v>
      </c>
      <c r="BL88" s="17" t="s">
        <v>112</v>
      </c>
      <c r="BM88" s="208" t="s">
        <v>128</v>
      </c>
    </row>
    <row r="89" spans="1:47" s="2" customFormat="1" ht="12">
      <c r="A89" s="38"/>
      <c r="B89" s="39"/>
      <c r="C89" s="40"/>
      <c r="D89" s="210" t="s">
        <v>114</v>
      </c>
      <c r="E89" s="40"/>
      <c r="F89" s="211" t="s">
        <v>129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114</v>
      </c>
      <c r="AU89" s="17" t="s">
        <v>77</v>
      </c>
    </row>
    <row r="90" spans="1:65" s="2" customFormat="1" ht="19.8" customHeight="1">
      <c r="A90" s="38"/>
      <c r="B90" s="39"/>
      <c r="C90" s="197" t="s">
        <v>130</v>
      </c>
      <c r="D90" s="197" t="s">
        <v>107</v>
      </c>
      <c r="E90" s="198" t="s">
        <v>131</v>
      </c>
      <c r="F90" s="199" t="s">
        <v>132</v>
      </c>
      <c r="G90" s="200" t="s">
        <v>133</v>
      </c>
      <c r="H90" s="201">
        <v>4</v>
      </c>
      <c r="I90" s="202"/>
      <c r="J90" s="203">
        <f>ROUND(I90*H90,2)</f>
        <v>0</v>
      </c>
      <c r="K90" s="199" t="s">
        <v>111</v>
      </c>
      <c r="L90" s="44"/>
      <c r="M90" s="204" t="s">
        <v>19</v>
      </c>
      <c r="N90" s="205" t="s">
        <v>41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112</v>
      </c>
      <c r="AT90" s="208" t="s">
        <v>107</v>
      </c>
      <c r="AU90" s="208" t="s">
        <v>77</v>
      </c>
      <c r="AY90" s="17" t="s">
        <v>104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75</v>
      </c>
      <c r="BK90" s="209">
        <f>ROUND(I90*H90,2)</f>
        <v>0</v>
      </c>
      <c r="BL90" s="17" t="s">
        <v>112</v>
      </c>
      <c r="BM90" s="208" t="s">
        <v>134</v>
      </c>
    </row>
    <row r="91" spans="1:47" s="2" customFormat="1" ht="12">
      <c r="A91" s="38"/>
      <c r="B91" s="39"/>
      <c r="C91" s="40"/>
      <c r="D91" s="210" t="s">
        <v>114</v>
      </c>
      <c r="E91" s="40"/>
      <c r="F91" s="211" t="s">
        <v>135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114</v>
      </c>
      <c r="AU91" s="17" t="s">
        <v>77</v>
      </c>
    </row>
    <row r="92" spans="1:65" s="2" customFormat="1" ht="14.4" customHeight="1">
      <c r="A92" s="38"/>
      <c r="B92" s="39"/>
      <c r="C92" s="197" t="s">
        <v>136</v>
      </c>
      <c r="D92" s="197" t="s">
        <v>107</v>
      </c>
      <c r="E92" s="198" t="s">
        <v>137</v>
      </c>
      <c r="F92" s="199" t="s">
        <v>138</v>
      </c>
      <c r="G92" s="200" t="s">
        <v>133</v>
      </c>
      <c r="H92" s="201">
        <v>4</v>
      </c>
      <c r="I92" s="202"/>
      <c r="J92" s="203">
        <f>ROUND(I92*H92,2)</f>
        <v>0</v>
      </c>
      <c r="K92" s="199" t="s">
        <v>111</v>
      </c>
      <c r="L92" s="44"/>
      <c r="M92" s="204" t="s">
        <v>19</v>
      </c>
      <c r="N92" s="205" t="s">
        <v>41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8" t="s">
        <v>112</v>
      </c>
      <c r="AT92" s="208" t="s">
        <v>107</v>
      </c>
      <c r="AU92" s="208" t="s">
        <v>77</v>
      </c>
      <c r="AY92" s="17" t="s">
        <v>104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7" t="s">
        <v>75</v>
      </c>
      <c r="BK92" s="209">
        <f>ROUND(I92*H92,2)</f>
        <v>0</v>
      </c>
      <c r="BL92" s="17" t="s">
        <v>112</v>
      </c>
      <c r="BM92" s="208" t="s">
        <v>139</v>
      </c>
    </row>
    <row r="93" spans="1:47" s="2" customFormat="1" ht="12">
      <c r="A93" s="38"/>
      <c r="B93" s="39"/>
      <c r="C93" s="40"/>
      <c r="D93" s="210" t="s">
        <v>114</v>
      </c>
      <c r="E93" s="40"/>
      <c r="F93" s="211" t="s">
        <v>140</v>
      </c>
      <c r="G93" s="40"/>
      <c r="H93" s="40"/>
      <c r="I93" s="212"/>
      <c r="J93" s="40"/>
      <c r="K93" s="40"/>
      <c r="L93" s="44"/>
      <c r="M93" s="213"/>
      <c r="N93" s="21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114</v>
      </c>
      <c r="AU93" s="17" t="s">
        <v>77</v>
      </c>
    </row>
    <row r="94" spans="1:65" s="2" customFormat="1" ht="22.2" customHeight="1">
      <c r="A94" s="38"/>
      <c r="B94" s="39"/>
      <c r="C94" s="197" t="s">
        <v>141</v>
      </c>
      <c r="D94" s="197" t="s">
        <v>107</v>
      </c>
      <c r="E94" s="198" t="s">
        <v>142</v>
      </c>
      <c r="F94" s="199" t="s">
        <v>143</v>
      </c>
      <c r="G94" s="200" t="s">
        <v>144</v>
      </c>
      <c r="H94" s="201">
        <v>294.05</v>
      </c>
      <c r="I94" s="202"/>
      <c r="J94" s="203">
        <f>ROUND(I94*H94,2)</f>
        <v>0</v>
      </c>
      <c r="K94" s="199" t="s">
        <v>111</v>
      </c>
      <c r="L94" s="44"/>
      <c r="M94" s="204" t="s">
        <v>19</v>
      </c>
      <c r="N94" s="205" t="s">
        <v>41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112</v>
      </c>
      <c r="AT94" s="208" t="s">
        <v>107</v>
      </c>
      <c r="AU94" s="208" t="s">
        <v>77</v>
      </c>
      <c r="AY94" s="17" t="s">
        <v>104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75</v>
      </c>
      <c r="BK94" s="209">
        <f>ROUND(I94*H94,2)</f>
        <v>0</v>
      </c>
      <c r="BL94" s="17" t="s">
        <v>112</v>
      </c>
      <c r="BM94" s="208" t="s">
        <v>145</v>
      </c>
    </row>
    <row r="95" spans="1:47" s="2" customFormat="1" ht="12">
      <c r="A95" s="38"/>
      <c r="B95" s="39"/>
      <c r="C95" s="40"/>
      <c r="D95" s="210" t="s">
        <v>114</v>
      </c>
      <c r="E95" s="40"/>
      <c r="F95" s="211" t="s">
        <v>146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114</v>
      </c>
      <c r="AU95" s="17" t="s">
        <v>77</v>
      </c>
    </row>
    <row r="96" spans="1:51" s="13" customFormat="1" ht="12">
      <c r="A96" s="13"/>
      <c r="B96" s="215"/>
      <c r="C96" s="216"/>
      <c r="D96" s="217" t="s">
        <v>116</v>
      </c>
      <c r="E96" s="218" t="s">
        <v>19</v>
      </c>
      <c r="F96" s="219" t="s">
        <v>147</v>
      </c>
      <c r="G96" s="216"/>
      <c r="H96" s="220">
        <v>2.375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6" t="s">
        <v>116</v>
      </c>
      <c r="AU96" s="226" t="s">
        <v>77</v>
      </c>
      <c r="AV96" s="13" t="s">
        <v>77</v>
      </c>
      <c r="AW96" s="13" t="s">
        <v>32</v>
      </c>
      <c r="AX96" s="13" t="s">
        <v>70</v>
      </c>
      <c r="AY96" s="226" t="s">
        <v>104</v>
      </c>
    </row>
    <row r="97" spans="1:51" s="13" customFormat="1" ht="12">
      <c r="A97" s="13"/>
      <c r="B97" s="215"/>
      <c r="C97" s="216"/>
      <c r="D97" s="217" t="s">
        <v>116</v>
      </c>
      <c r="E97" s="218" t="s">
        <v>19</v>
      </c>
      <c r="F97" s="219" t="s">
        <v>148</v>
      </c>
      <c r="G97" s="216"/>
      <c r="H97" s="220">
        <v>42.525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116</v>
      </c>
      <c r="AU97" s="226" t="s">
        <v>77</v>
      </c>
      <c r="AV97" s="13" t="s">
        <v>77</v>
      </c>
      <c r="AW97" s="13" t="s">
        <v>32</v>
      </c>
      <c r="AX97" s="13" t="s">
        <v>70</v>
      </c>
      <c r="AY97" s="226" t="s">
        <v>104</v>
      </c>
    </row>
    <row r="98" spans="1:51" s="13" customFormat="1" ht="12">
      <c r="A98" s="13"/>
      <c r="B98" s="215"/>
      <c r="C98" s="216"/>
      <c r="D98" s="217" t="s">
        <v>116</v>
      </c>
      <c r="E98" s="218" t="s">
        <v>19</v>
      </c>
      <c r="F98" s="219" t="s">
        <v>149</v>
      </c>
      <c r="G98" s="216"/>
      <c r="H98" s="220">
        <v>24.7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6" t="s">
        <v>116</v>
      </c>
      <c r="AU98" s="226" t="s">
        <v>77</v>
      </c>
      <c r="AV98" s="13" t="s">
        <v>77</v>
      </c>
      <c r="AW98" s="13" t="s">
        <v>32</v>
      </c>
      <c r="AX98" s="13" t="s">
        <v>70</v>
      </c>
      <c r="AY98" s="226" t="s">
        <v>104</v>
      </c>
    </row>
    <row r="99" spans="1:51" s="13" customFormat="1" ht="12">
      <c r="A99" s="13"/>
      <c r="B99" s="215"/>
      <c r="C99" s="216"/>
      <c r="D99" s="217" t="s">
        <v>116</v>
      </c>
      <c r="E99" s="218" t="s">
        <v>19</v>
      </c>
      <c r="F99" s="219" t="s">
        <v>150</v>
      </c>
      <c r="G99" s="216"/>
      <c r="H99" s="220">
        <v>49.05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6" t="s">
        <v>116</v>
      </c>
      <c r="AU99" s="226" t="s">
        <v>77</v>
      </c>
      <c r="AV99" s="13" t="s">
        <v>77</v>
      </c>
      <c r="AW99" s="13" t="s">
        <v>32</v>
      </c>
      <c r="AX99" s="13" t="s">
        <v>70</v>
      </c>
      <c r="AY99" s="226" t="s">
        <v>104</v>
      </c>
    </row>
    <row r="100" spans="1:51" s="13" customFormat="1" ht="12">
      <c r="A100" s="13"/>
      <c r="B100" s="215"/>
      <c r="C100" s="216"/>
      <c r="D100" s="217" t="s">
        <v>116</v>
      </c>
      <c r="E100" s="218" t="s">
        <v>19</v>
      </c>
      <c r="F100" s="219" t="s">
        <v>151</v>
      </c>
      <c r="G100" s="216"/>
      <c r="H100" s="220">
        <v>20.7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6" t="s">
        <v>116</v>
      </c>
      <c r="AU100" s="226" t="s">
        <v>77</v>
      </c>
      <c r="AV100" s="13" t="s">
        <v>77</v>
      </c>
      <c r="AW100" s="13" t="s">
        <v>32</v>
      </c>
      <c r="AX100" s="13" t="s">
        <v>70</v>
      </c>
      <c r="AY100" s="226" t="s">
        <v>104</v>
      </c>
    </row>
    <row r="101" spans="1:51" s="13" customFormat="1" ht="12">
      <c r="A101" s="13"/>
      <c r="B101" s="215"/>
      <c r="C101" s="216"/>
      <c r="D101" s="217" t="s">
        <v>116</v>
      </c>
      <c r="E101" s="218" t="s">
        <v>19</v>
      </c>
      <c r="F101" s="219" t="s">
        <v>152</v>
      </c>
      <c r="G101" s="216"/>
      <c r="H101" s="220">
        <v>13.3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6" t="s">
        <v>116</v>
      </c>
      <c r="AU101" s="226" t="s">
        <v>77</v>
      </c>
      <c r="AV101" s="13" t="s">
        <v>77</v>
      </c>
      <c r="AW101" s="13" t="s">
        <v>32</v>
      </c>
      <c r="AX101" s="13" t="s">
        <v>70</v>
      </c>
      <c r="AY101" s="226" t="s">
        <v>104</v>
      </c>
    </row>
    <row r="102" spans="1:51" s="13" customFormat="1" ht="12">
      <c r="A102" s="13"/>
      <c r="B102" s="215"/>
      <c r="C102" s="216"/>
      <c r="D102" s="217" t="s">
        <v>116</v>
      </c>
      <c r="E102" s="218" t="s">
        <v>19</v>
      </c>
      <c r="F102" s="219" t="s">
        <v>153</v>
      </c>
      <c r="G102" s="216"/>
      <c r="H102" s="220">
        <v>87.5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6" t="s">
        <v>116</v>
      </c>
      <c r="AU102" s="226" t="s">
        <v>77</v>
      </c>
      <c r="AV102" s="13" t="s">
        <v>77</v>
      </c>
      <c r="AW102" s="13" t="s">
        <v>32</v>
      </c>
      <c r="AX102" s="13" t="s">
        <v>70</v>
      </c>
      <c r="AY102" s="226" t="s">
        <v>104</v>
      </c>
    </row>
    <row r="103" spans="1:51" s="13" customFormat="1" ht="12">
      <c r="A103" s="13"/>
      <c r="B103" s="215"/>
      <c r="C103" s="216"/>
      <c r="D103" s="217" t="s">
        <v>116</v>
      </c>
      <c r="E103" s="218" t="s">
        <v>19</v>
      </c>
      <c r="F103" s="219" t="s">
        <v>154</v>
      </c>
      <c r="G103" s="216"/>
      <c r="H103" s="220">
        <v>53.9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6" t="s">
        <v>116</v>
      </c>
      <c r="AU103" s="226" t="s">
        <v>77</v>
      </c>
      <c r="AV103" s="13" t="s">
        <v>77</v>
      </c>
      <c r="AW103" s="13" t="s">
        <v>32</v>
      </c>
      <c r="AX103" s="13" t="s">
        <v>70</v>
      </c>
      <c r="AY103" s="226" t="s">
        <v>104</v>
      </c>
    </row>
    <row r="104" spans="1:51" s="14" customFormat="1" ht="12">
      <c r="A104" s="14"/>
      <c r="B104" s="227"/>
      <c r="C104" s="228"/>
      <c r="D104" s="217" t="s">
        <v>116</v>
      </c>
      <c r="E104" s="229" t="s">
        <v>19</v>
      </c>
      <c r="F104" s="230" t="s">
        <v>155</v>
      </c>
      <c r="G104" s="228"/>
      <c r="H104" s="231">
        <v>294.05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7" t="s">
        <v>116</v>
      </c>
      <c r="AU104" s="237" t="s">
        <v>77</v>
      </c>
      <c r="AV104" s="14" t="s">
        <v>112</v>
      </c>
      <c r="AW104" s="14" t="s">
        <v>32</v>
      </c>
      <c r="AX104" s="14" t="s">
        <v>75</v>
      </c>
      <c r="AY104" s="237" t="s">
        <v>104</v>
      </c>
    </row>
    <row r="105" spans="1:65" s="2" customFormat="1" ht="30" customHeight="1">
      <c r="A105" s="38"/>
      <c r="B105" s="39"/>
      <c r="C105" s="197" t="s">
        <v>156</v>
      </c>
      <c r="D105" s="197" t="s">
        <v>107</v>
      </c>
      <c r="E105" s="198" t="s">
        <v>157</v>
      </c>
      <c r="F105" s="199" t="s">
        <v>158</v>
      </c>
      <c r="G105" s="200" t="s">
        <v>144</v>
      </c>
      <c r="H105" s="201">
        <v>294.05</v>
      </c>
      <c r="I105" s="202"/>
      <c r="J105" s="203">
        <f>ROUND(I105*H105,2)</f>
        <v>0</v>
      </c>
      <c r="K105" s="199" t="s">
        <v>111</v>
      </c>
      <c r="L105" s="44"/>
      <c r="M105" s="204" t="s">
        <v>19</v>
      </c>
      <c r="N105" s="205" t="s">
        <v>41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112</v>
      </c>
      <c r="AT105" s="208" t="s">
        <v>107</v>
      </c>
      <c r="AU105" s="208" t="s">
        <v>77</v>
      </c>
      <c r="AY105" s="17" t="s">
        <v>104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75</v>
      </c>
      <c r="BK105" s="209">
        <f>ROUND(I105*H105,2)</f>
        <v>0</v>
      </c>
      <c r="BL105" s="17" t="s">
        <v>112</v>
      </c>
      <c r="BM105" s="208" t="s">
        <v>159</v>
      </c>
    </row>
    <row r="106" spans="1:47" s="2" customFormat="1" ht="12">
      <c r="A106" s="38"/>
      <c r="B106" s="39"/>
      <c r="C106" s="40"/>
      <c r="D106" s="210" t="s">
        <v>114</v>
      </c>
      <c r="E106" s="40"/>
      <c r="F106" s="211" t="s">
        <v>160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114</v>
      </c>
      <c r="AU106" s="17" t="s">
        <v>77</v>
      </c>
    </row>
    <row r="107" spans="1:65" s="2" customFormat="1" ht="22.2" customHeight="1">
      <c r="A107" s="38"/>
      <c r="B107" s="39"/>
      <c r="C107" s="197" t="s">
        <v>161</v>
      </c>
      <c r="D107" s="197" t="s">
        <v>107</v>
      </c>
      <c r="E107" s="198" t="s">
        <v>162</v>
      </c>
      <c r="F107" s="199" t="s">
        <v>163</v>
      </c>
      <c r="G107" s="200" t="s">
        <v>133</v>
      </c>
      <c r="H107" s="201">
        <v>4</v>
      </c>
      <c r="I107" s="202"/>
      <c r="J107" s="203">
        <f>ROUND(I107*H107,2)</f>
        <v>0</v>
      </c>
      <c r="K107" s="199" t="s">
        <v>111</v>
      </c>
      <c r="L107" s="44"/>
      <c r="M107" s="204" t="s">
        <v>19</v>
      </c>
      <c r="N107" s="205" t="s">
        <v>41</v>
      </c>
      <c r="O107" s="84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8" t="s">
        <v>112</v>
      </c>
      <c r="AT107" s="208" t="s">
        <v>107</v>
      </c>
      <c r="AU107" s="208" t="s">
        <v>77</v>
      </c>
      <c r="AY107" s="17" t="s">
        <v>104</v>
      </c>
      <c r="BE107" s="209">
        <f>IF(N107="základní",J107,0)</f>
        <v>0</v>
      </c>
      <c r="BF107" s="209">
        <f>IF(N107="snížená",J107,0)</f>
        <v>0</v>
      </c>
      <c r="BG107" s="209">
        <f>IF(N107="zákl. přenesená",J107,0)</f>
        <v>0</v>
      </c>
      <c r="BH107" s="209">
        <f>IF(N107="sníž. přenesená",J107,0)</f>
        <v>0</v>
      </c>
      <c r="BI107" s="209">
        <f>IF(N107="nulová",J107,0)</f>
        <v>0</v>
      </c>
      <c r="BJ107" s="17" t="s">
        <v>75</v>
      </c>
      <c r="BK107" s="209">
        <f>ROUND(I107*H107,2)</f>
        <v>0</v>
      </c>
      <c r="BL107" s="17" t="s">
        <v>112</v>
      </c>
      <c r="BM107" s="208" t="s">
        <v>164</v>
      </c>
    </row>
    <row r="108" spans="1:47" s="2" customFormat="1" ht="12">
      <c r="A108" s="38"/>
      <c r="B108" s="39"/>
      <c r="C108" s="40"/>
      <c r="D108" s="210" t="s">
        <v>114</v>
      </c>
      <c r="E108" s="40"/>
      <c r="F108" s="211" t="s">
        <v>165</v>
      </c>
      <c r="G108" s="40"/>
      <c r="H108" s="40"/>
      <c r="I108" s="212"/>
      <c r="J108" s="40"/>
      <c r="K108" s="40"/>
      <c r="L108" s="44"/>
      <c r="M108" s="213"/>
      <c r="N108" s="214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114</v>
      </c>
      <c r="AU108" s="17" t="s">
        <v>77</v>
      </c>
    </row>
    <row r="109" spans="1:65" s="2" customFormat="1" ht="14.4" customHeight="1">
      <c r="A109" s="38"/>
      <c r="B109" s="39"/>
      <c r="C109" s="197" t="s">
        <v>166</v>
      </c>
      <c r="D109" s="197" t="s">
        <v>107</v>
      </c>
      <c r="E109" s="198" t="s">
        <v>167</v>
      </c>
      <c r="F109" s="199" t="s">
        <v>168</v>
      </c>
      <c r="G109" s="200" t="s">
        <v>127</v>
      </c>
      <c r="H109" s="201">
        <v>2940.5</v>
      </c>
      <c r="I109" s="202"/>
      <c r="J109" s="203">
        <f>ROUND(I109*H109,2)</f>
        <v>0</v>
      </c>
      <c r="K109" s="199" t="s">
        <v>111</v>
      </c>
      <c r="L109" s="44"/>
      <c r="M109" s="204" t="s">
        <v>19</v>
      </c>
      <c r="N109" s="205" t="s">
        <v>41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112</v>
      </c>
      <c r="AT109" s="208" t="s">
        <v>107</v>
      </c>
      <c r="AU109" s="208" t="s">
        <v>77</v>
      </c>
      <c r="AY109" s="17" t="s">
        <v>104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75</v>
      </c>
      <c r="BK109" s="209">
        <f>ROUND(I109*H109,2)</f>
        <v>0</v>
      </c>
      <c r="BL109" s="17" t="s">
        <v>112</v>
      </c>
      <c r="BM109" s="208" t="s">
        <v>169</v>
      </c>
    </row>
    <row r="110" spans="1:47" s="2" customFormat="1" ht="12">
      <c r="A110" s="38"/>
      <c r="B110" s="39"/>
      <c r="C110" s="40"/>
      <c r="D110" s="210" t="s">
        <v>114</v>
      </c>
      <c r="E110" s="40"/>
      <c r="F110" s="211" t="s">
        <v>170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114</v>
      </c>
      <c r="AU110" s="17" t="s">
        <v>77</v>
      </c>
    </row>
    <row r="111" spans="1:51" s="13" customFormat="1" ht="12">
      <c r="A111" s="13"/>
      <c r="B111" s="215"/>
      <c r="C111" s="216"/>
      <c r="D111" s="217" t="s">
        <v>116</v>
      </c>
      <c r="E111" s="218" t="s">
        <v>19</v>
      </c>
      <c r="F111" s="219" t="s">
        <v>171</v>
      </c>
      <c r="G111" s="216"/>
      <c r="H111" s="220">
        <v>2940.5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6" t="s">
        <v>116</v>
      </c>
      <c r="AU111" s="226" t="s">
        <v>77</v>
      </c>
      <c r="AV111" s="13" t="s">
        <v>77</v>
      </c>
      <c r="AW111" s="13" t="s">
        <v>32</v>
      </c>
      <c r="AX111" s="13" t="s">
        <v>75</v>
      </c>
      <c r="AY111" s="226" t="s">
        <v>104</v>
      </c>
    </row>
    <row r="112" spans="1:65" s="2" customFormat="1" ht="14.4" customHeight="1">
      <c r="A112" s="38"/>
      <c r="B112" s="39"/>
      <c r="C112" s="197" t="s">
        <v>172</v>
      </c>
      <c r="D112" s="197" t="s">
        <v>107</v>
      </c>
      <c r="E112" s="198" t="s">
        <v>173</v>
      </c>
      <c r="F112" s="199" t="s">
        <v>174</v>
      </c>
      <c r="G112" s="200" t="s">
        <v>110</v>
      </c>
      <c r="H112" s="201">
        <v>0.219</v>
      </c>
      <c r="I112" s="202"/>
      <c r="J112" s="203">
        <f>ROUND(I112*H112,2)</f>
        <v>0</v>
      </c>
      <c r="K112" s="199" t="s">
        <v>111</v>
      </c>
      <c r="L112" s="44"/>
      <c r="M112" s="204" t="s">
        <v>19</v>
      </c>
      <c r="N112" s="205" t="s">
        <v>41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112</v>
      </c>
      <c r="AT112" s="208" t="s">
        <v>107</v>
      </c>
      <c r="AU112" s="208" t="s">
        <v>77</v>
      </c>
      <c r="AY112" s="17" t="s">
        <v>104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75</v>
      </c>
      <c r="BK112" s="209">
        <f>ROUND(I112*H112,2)</f>
        <v>0</v>
      </c>
      <c r="BL112" s="17" t="s">
        <v>112</v>
      </c>
      <c r="BM112" s="208" t="s">
        <v>175</v>
      </c>
    </row>
    <row r="113" spans="1:47" s="2" customFormat="1" ht="12">
      <c r="A113" s="38"/>
      <c r="B113" s="39"/>
      <c r="C113" s="40"/>
      <c r="D113" s="210" t="s">
        <v>114</v>
      </c>
      <c r="E113" s="40"/>
      <c r="F113" s="211" t="s">
        <v>176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114</v>
      </c>
      <c r="AU113" s="17" t="s">
        <v>77</v>
      </c>
    </row>
    <row r="114" spans="1:65" s="2" customFormat="1" ht="19.8" customHeight="1">
      <c r="A114" s="38"/>
      <c r="B114" s="39"/>
      <c r="C114" s="197" t="s">
        <v>112</v>
      </c>
      <c r="D114" s="197" t="s">
        <v>107</v>
      </c>
      <c r="E114" s="198" t="s">
        <v>177</v>
      </c>
      <c r="F114" s="199" t="s">
        <v>178</v>
      </c>
      <c r="G114" s="200" t="s">
        <v>110</v>
      </c>
      <c r="H114" s="201">
        <v>0.267</v>
      </c>
      <c r="I114" s="202"/>
      <c r="J114" s="203">
        <f>ROUND(I114*H114,2)</f>
        <v>0</v>
      </c>
      <c r="K114" s="199" t="s">
        <v>111</v>
      </c>
      <c r="L114" s="44"/>
      <c r="M114" s="204" t="s">
        <v>19</v>
      </c>
      <c r="N114" s="205" t="s">
        <v>41</v>
      </c>
      <c r="O114" s="84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8" t="s">
        <v>112</v>
      </c>
      <c r="AT114" s="208" t="s">
        <v>107</v>
      </c>
      <c r="AU114" s="208" t="s">
        <v>77</v>
      </c>
      <c r="AY114" s="17" t="s">
        <v>104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7" t="s">
        <v>75</v>
      </c>
      <c r="BK114" s="209">
        <f>ROUND(I114*H114,2)</f>
        <v>0</v>
      </c>
      <c r="BL114" s="17" t="s">
        <v>112</v>
      </c>
      <c r="BM114" s="208" t="s">
        <v>179</v>
      </c>
    </row>
    <row r="115" spans="1:47" s="2" customFormat="1" ht="12">
      <c r="A115" s="38"/>
      <c r="B115" s="39"/>
      <c r="C115" s="40"/>
      <c r="D115" s="210" t="s">
        <v>114</v>
      </c>
      <c r="E115" s="40"/>
      <c r="F115" s="211" t="s">
        <v>180</v>
      </c>
      <c r="G115" s="40"/>
      <c r="H115" s="40"/>
      <c r="I115" s="212"/>
      <c r="J115" s="40"/>
      <c r="K115" s="40"/>
      <c r="L115" s="44"/>
      <c r="M115" s="213"/>
      <c r="N115" s="21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114</v>
      </c>
      <c r="AU115" s="17" t="s">
        <v>77</v>
      </c>
    </row>
    <row r="116" spans="1:63" s="12" customFormat="1" ht="22.8" customHeight="1">
      <c r="A116" s="12"/>
      <c r="B116" s="181"/>
      <c r="C116" s="182"/>
      <c r="D116" s="183" t="s">
        <v>69</v>
      </c>
      <c r="E116" s="195" t="s">
        <v>112</v>
      </c>
      <c r="F116" s="195" t="s">
        <v>181</v>
      </c>
      <c r="G116" s="182"/>
      <c r="H116" s="182"/>
      <c r="I116" s="185"/>
      <c r="J116" s="196">
        <f>BK116</f>
        <v>0</v>
      </c>
      <c r="K116" s="182"/>
      <c r="L116" s="187"/>
      <c r="M116" s="188"/>
      <c r="N116" s="189"/>
      <c r="O116" s="189"/>
      <c r="P116" s="190">
        <f>SUM(P117:P120)</f>
        <v>0</v>
      </c>
      <c r="Q116" s="189"/>
      <c r="R116" s="190">
        <f>SUM(R117:R120)</f>
        <v>18.523079999999997</v>
      </c>
      <c r="S116" s="189"/>
      <c r="T116" s="191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2" t="s">
        <v>75</v>
      </c>
      <c r="AT116" s="193" t="s">
        <v>69</v>
      </c>
      <c r="AU116" s="193" t="s">
        <v>75</v>
      </c>
      <c r="AY116" s="192" t="s">
        <v>104</v>
      </c>
      <c r="BK116" s="194">
        <f>SUM(BK117:BK120)</f>
        <v>0</v>
      </c>
    </row>
    <row r="117" spans="1:65" s="2" customFormat="1" ht="14.4" customHeight="1">
      <c r="A117" s="38"/>
      <c r="B117" s="39"/>
      <c r="C117" s="197" t="s">
        <v>8</v>
      </c>
      <c r="D117" s="197" t="s">
        <v>107</v>
      </c>
      <c r="E117" s="198" t="s">
        <v>182</v>
      </c>
      <c r="F117" s="199" t="s">
        <v>183</v>
      </c>
      <c r="G117" s="200" t="s">
        <v>127</v>
      </c>
      <c r="H117" s="201">
        <v>81</v>
      </c>
      <c r="I117" s="202"/>
      <c r="J117" s="203">
        <f>ROUND(I117*H117,2)</f>
        <v>0</v>
      </c>
      <c r="K117" s="199" t="s">
        <v>111</v>
      </c>
      <c r="L117" s="44"/>
      <c r="M117" s="204" t="s">
        <v>19</v>
      </c>
      <c r="N117" s="205" t="s">
        <v>41</v>
      </c>
      <c r="O117" s="84"/>
      <c r="P117" s="206">
        <f>O117*H117</f>
        <v>0</v>
      </c>
      <c r="Q117" s="206">
        <v>0.21252</v>
      </c>
      <c r="R117" s="206">
        <f>Q117*H117</f>
        <v>17.214119999999998</v>
      </c>
      <c r="S117" s="206">
        <v>0</v>
      </c>
      <c r="T117" s="207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8" t="s">
        <v>112</v>
      </c>
      <c r="AT117" s="208" t="s">
        <v>107</v>
      </c>
      <c r="AU117" s="208" t="s">
        <v>77</v>
      </c>
      <c r="AY117" s="17" t="s">
        <v>104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7" t="s">
        <v>75</v>
      </c>
      <c r="BK117" s="209">
        <f>ROUND(I117*H117,2)</f>
        <v>0</v>
      </c>
      <c r="BL117" s="17" t="s">
        <v>112</v>
      </c>
      <c r="BM117" s="208" t="s">
        <v>184</v>
      </c>
    </row>
    <row r="118" spans="1:47" s="2" customFormat="1" ht="12">
      <c r="A118" s="38"/>
      <c r="B118" s="39"/>
      <c r="C118" s="40"/>
      <c r="D118" s="210" t="s">
        <v>114</v>
      </c>
      <c r="E118" s="40"/>
      <c r="F118" s="211" t="s">
        <v>185</v>
      </c>
      <c r="G118" s="40"/>
      <c r="H118" s="40"/>
      <c r="I118" s="212"/>
      <c r="J118" s="40"/>
      <c r="K118" s="40"/>
      <c r="L118" s="44"/>
      <c r="M118" s="213"/>
      <c r="N118" s="21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114</v>
      </c>
      <c r="AU118" s="17" t="s">
        <v>77</v>
      </c>
    </row>
    <row r="119" spans="1:65" s="2" customFormat="1" ht="22.2" customHeight="1">
      <c r="A119" s="38"/>
      <c r="B119" s="39"/>
      <c r="C119" s="197" t="s">
        <v>186</v>
      </c>
      <c r="D119" s="197" t="s">
        <v>107</v>
      </c>
      <c r="E119" s="198" t="s">
        <v>187</v>
      </c>
      <c r="F119" s="199" t="s">
        <v>188</v>
      </c>
      <c r="G119" s="200" t="s">
        <v>133</v>
      </c>
      <c r="H119" s="201">
        <v>324</v>
      </c>
      <c r="I119" s="202"/>
      <c r="J119" s="203">
        <f>ROUND(I119*H119,2)</f>
        <v>0</v>
      </c>
      <c r="K119" s="199" t="s">
        <v>111</v>
      </c>
      <c r="L119" s="44"/>
      <c r="M119" s="204" t="s">
        <v>19</v>
      </c>
      <c r="N119" s="205" t="s">
        <v>41</v>
      </c>
      <c r="O119" s="84"/>
      <c r="P119" s="206">
        <f>O119*H119</f>
        <v>0</v>
      </c>
      <c r="Q119" s="206">
        <v>0.00404</v>
      </c>
      <c r="R119" s="206">
        <f>Q119*H119</f>
        <v>1.3089600000000001</v>
      </c>
      <c r="S119" s="206">
        <v>0</v>
      </c>
      <c r="T119" s="20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8" t="s">
        <v>112</v>
      </c>
      <c r="AT119" s="208" t="s">
        <v>107</v>
      </c>
      <c r="AU119" s="208" t="s">
        <v>77</v>
      </c>
      <c r="AY119" s="17" t="s">
        <v>104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7" t="s">
        <v>75</v>
      </c>
      <c r="BK119" s="209">
        <f>ROUND(I119*H119,2)</f>
        <v>0</v>
      </c>
      <c r="BL119" s="17" t="s">
        <v>112</v>
      </c>
      <c r="BM119" s="208" t="s">
        <v>189</v>
      </c>
    </row>
    <row r="120" spans="1:47" s="2" customFormat="1" ht="12">
      <c r="A120" s="38"/>
      <c r="B120" s="39"/>
      <c r="C120" s="40"/>
      <c r="D120" s="210" t="s">
        <v>114</v>
      </c>
      <c r="E120" s="40"/>
      <c r="F120" s="211" t="s">
        <v>190</v>
      </c>
      <c r="G120" s="40"/>
      <c r="H120" s="40"/>
      <c r="I120" s="212"/>
      <c r="J120" s="40"/>
      <c r="K120" s="40"/>
      <c r="L120" s="44"/>
      <c r="M120" s="213"/>
      <c r="N120" s="21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114</v>
      </c>
      <c r="AU120" s="17" t="s">
        <v>77</v>
      </c>
    </row>
    <row r="121" spans="1:63" s="12" customFormat="1" ht="22.8" customHeight="1">
      <c r="A121" s="12"/>
      <c r="B121" s="181"/>
      <c r="C121" s="182"/>
      <c r="D121" s="183" t="s">
        <v>69</v>
      </c>
      <c r="E121" s="195" t="s">
        <v>191</v>
      </c>
      <c r="F121" s="195" t="s">
        <v>192</v>
      </c>
      <c r="G121" s="182"/>
      <c r="H121" s="182"/>
      <c r="I121" s="185"/>
      <c r="J121" s="196">
        <f>BK121</f>
        <v>0</v>
      </c>
      <c r="K121" s="182"/>
      <c r="L121" s="187"/>
      <c r="M121" s="188"/>
      <c r="N121" s="189"/>
      <c r="O121" s="189"/>
      <c r="P121" s="190">
        <f>SUM(P122:P123)</f>
        <v>0</v>
      </c>
      <c r="Q121" s="189"/>
      <c r="R121" s="190">
        <f>SUM(R122:R123)</f>
        <v>0</v>
      </c>
      <c r="S121" s="189"/>
      <c r="T121" s="191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2" t="s">
        <v>75</v>
      </c>
      <c r="AT121" s="193" t="s">
        <v>69</v>
      </c>
      <c r="AU121" s="193" t="s">
        <v>75</v>
      </c>
      <c r="AY121" s="192" t="s">
        <v>104</v>
      </c>
      <c r="BK121" s="194">
        <f>SUM(BK122:BK123)</f>
        <v>0</v>
      </c>
    </row>
    <row r="122" spans="1:65" s="2" customFormat="1" ht="14.4" customHeight="1">
      <c r="A122" s="38"/>
      <c r="B122" s="39"/>
      <c r="C122" s="197" t="s">
        <v>193</v>
      </c>
      <c r="D122" s="197" t="s">
        <v>107</v>
      </c>
      <c r="E122" s="198" t="s">
        <v>194</v>
      </c>
      <c r="F122" s="199" t="s">
        <v>195</v>
      </c>
      <c r="G122" s="200" t="s">
        <v>196</v>
      </c>
      <c r="H122" s="201">
        <v>18.523</v>
      </c>
      <c r="I122" s="202"/>
      <c r="J122" s="203">
        <f>ROUND(I122*H122,2)</f>
        <v>0</v>
      </c>
      <c r="K122" s="199" t="s">
        <v>111</v>
      </c>
      <c r="L122" s="44"/>
      <c r="M122" s="204" t="s">
        <v>19</v>
      </c>
      <c r="N122" s="205" t="s">
        <v>41</v>
      </c>
      <c r="O122" s="84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8" t="s">
        <v>112</v>
      </c>
      <c r="AT122" s="208" t="s">
        <v>107</v>
      </c>
      <c r="AU122" s="208" t="s">
        <v>77</v>
      </c>
      <c r="AY122" s="17" t="s">
        <v>104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7" t="s">
        <v>75</v>
      </c>
      <c r="BK122" s="209">
        <f>ROUND(I122*H122,2)</f>
        <v>0</v>
      </c>
      <c r="BL122" s="17" t="s">
        <v>112</v>
      </c>
      <c r="BM122" s="208" t="s">
        <v>197</v>
      </c>
    </row>
    <row r="123" spans="1:47" s="2" customFormat="1" ht="12">
      <c r="A123" s="38"/>
      <c r="B123" s="39"/>
      <c r="C123" s="40"/>
      <c r="D123" s="210" t="s">
        <v>114</v>
      </c>
      <c r="E123" s="40"/>
      <c r="F123" s="211" t="s">
        <v>198</v>
      </c>
      <c r="G123" s="40"/>
      <c r="H123" s="40"/>
      <c r="I123" s="212"/>
      <c r="J123" s="40"/>
      <c r="K123" s="40"/>
      <c r="L123" s="44"/>
      <c r="M123" s="213"/>
      <c r="N123" s="21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114</v>
      </c>
      <c r="AU123" s="17" t="s">
        <v>77</v>
      </c>
    </row>
    <row r="124" spans="1:63" s="12" customFormat="1" ht="25.9" customHeight="1">
      <c r="A124" s="12"/>
      <c r="B124" s="181"/>
      <c r="C124" s="182"/>
      <c r="D124" s="183" t="s">
        <v>69</v>
      </c>
      <c r="E124" s="184" t="s">
        <v>199</v>
      </c>
      <c r="F124" s="184" t="s">
        <v>200</v>
      </c>
      <c r="G124" s="182"/>
      <c r="H124" s="182"/>
      <c r="I124" s="185"/>
      <c r="J124" s="186">
        <f>BK124</f>
        <v>0</v>
      </c>
      <c r="K124" s="182"/>
      <c r="L124" s="187"/>
      <c r="M124" s="188"/>
      <c r="N124" s="189"/>
      <c r="O124" s="189"/>
      <c r="P124" s="190">
        <f>P125</f>
        <v>0</v>
      </c>
      <c r="Q124" s="189"/>
      <c r="R124" s="190">
        <f>R125</f>
        <v>0</v>
      </c>
      <c r="S124" s="189"/>
      <c r="T124" s="19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2" t="s">
        <v>112</v>
      </c>
      <c r="AT124" s="193" t="s">
        <v>69</v>
      </c>
      <c r="AU124" s="193" t="s">
        <v>70</v>
      </c>
      <c r="AY124" s="192" t="s">
        <v>104</v>
      </c>
      <c r="BK124" s="194">
        <f>BK125</f>
        <v>0</v>
      </c>
    </row>
    <row r="125" spans="1:63" s="12" customFormat="1" ht="22.8" customHeight="1">
      <c r="A125" s="12"/>
      <c r="B125" s="181"/>
      <c r="C125" s="182"/>
      <c r="D125" s="183" t="s">
        <v>69</v>
      </c>
      <c r="E125" s="195" t="s">
        <v>201</v>
      </c>
      <c r="F125" s="195" t="s">
        <v>202</v>
      </c>
      <c r="G125" s="182"/>
      <c r="H125" s="182"/>
      <c r="I125" s="185"/>
      <c r="J125" s="196">
        <f>BK125</f>
        <v>0</v>
      </c>
      <c r="K125" s="182"/>
      <c r="L125" s="187"/>
      <c r="M125" s="188"/>
      <c r="N125" s="189"/>
      <c r="O125" s="189"/>
      <c r="P125" s="190">
        <f>SUM(P126:P133)</f>
        <v>0</v>
      </c>
      <c r="Q125" s="189"/>
      <c r="R125" s="190">
        <f>SUM(R126:R133)</f>
        <v>0</v>
      </c>
      <c r="S125" s="189"/>
      <c r="T125" s="191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2" t="s">
        <v>112</v>
      </c>
      <c r="AT125" s="193" t="s">
        <v>69</v>
      </c>
      <c r="AU125" s="193" t="s">
        <v>75</v>
      </c>
      <c r="AY125" s="192" t="s">
        <v>104</v>
      </c>
      <c r="BK125" s="194">
        <f>SUM(BK126:BK133)</f>
        <v>0</v>
      </c>
    </row>
    <row r="126" spans="1:65" s="2" customFormat="1" ht="22.2" customHeight="1">
      <c r="A126" s="38"/>
      <c r="B126" s="39"/>
      <c r="C126" s="197" t="s">
        <v>203</v>
      </c>
      <c r="D126" s="197" t="s">
        <v>107</v>
      </c>
      <c r="E126" s="198" t="s">
        <v>204</v>
      </c>
      <c r="F126" s="199" t="s">
        <v>205</v>
      </c>
      <c r="G126" s="200" t="s">
        <v>127</v>
      </c>
      <c r="H126" s="201">
        <v>30</v>
      </c>
      <c r="I126" s="202"/>
      <c r="J126" s="203">
        <f>ROUND(I126*H126,2)</f>
        <v>0</v>
      </c>
      <c r="K126" s="199" t="s">
        <v>19</v>
      </c>
      <c r="L126" s="44"/>
      <c r="M126" s="204" t="s">
        <v>19</v>
      </c>
      <c r="N126" s="205" t="s">
        <v>41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206</v>
      </c>
      <c r="AT126" s="208" t="s">
        <v>107</v>
      </c>
      <c r="AU126" s="208" t="s">
        <v>77</v>
      </c>
      <c r="AY126" s="17" t="s">
        <v>104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75</v>
      </c>
      <c r="BK126" s="209">
        <f>ROUND(I126*H126,2)</f>
        <v>0</v>
      </c>
      <c r="BL126" s="17" t="s">
        <v>206</v>
      </c>
      <c r="BM126" s="208" t="s">
        <v>207</v>
      </c>
    </row>
    <row r="127" spans="1:65" s="2" customFormat="1" ht="35.4" customHeight="1">
      <c r="A127" s="38"/>
      <c r="B127" s="39"/>
      <c r="C127" s="197" t="s">
        <v>208</v>
      </c>
      <c r="D127" s="197" t="s">
        <v>107</v>
      </c>
      <c r="E127" s="198" t="s">
        <v>209</v>
      </c>
      <c r="F127" s="199" t="s">
        <v>210</v>
      </c>
      <c r="G127" s="200" t="s">
        <v>211</v>
      </c>
      <c r="H127" s="201">
        <v>4</v>
      </c>
      <c r="I127" s="202"/>
      <c r="J127" s="203">
        <f>ROUND(I127*H127,2)</f>
        <v>0</v>
      </c>
      <c r="K127" s="199" t="s">
        <v>19</v>
      </c>
      <c r="L127" s="44"/>
      <c r="M127" s="204" t="s">
        <v>19</v>
      </c>
      <c r="N127" s="205" t="s">
        <v>41</v>
      </c>
      <c r="O127" s="84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206</v>
      </c>
      <c r="AT127" s="208" t="s">
        <v>107</v>
      </c>
      <c r="AU127" s="208" t="s">
        <v>77</v>
      </c>
      <c r="AY127" s="17" t="s">
        <v>104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75</v>
      </c>
      <c r="BK127" s="209">
        <f>ROUND(I127*H127,2)</f>
        <v>0</v>
      </c>
      <c r="BL127" s="17" t="s">
        <v>206</v>
      </c>
      <c r="BM127" s="208" t="s">
        <v>212</v>
      </c>
    </row>
    <row r="128" spans="1:65" s="2" customFormat="1" ht="35.4" customHeight="1">
      <c r="A128" s="38"/>
      <c r="B128" s="39"/>
      <c r="C128" s="197" t="s">
        <v>213</v>
      </c>
      <c r="D128" s="197" t="s">
        <v>107</v>
      </c>
      <c r="E128" s="198" t="s">
        <v>214</v>
      </c>
      <c r="F128" s="199" t="s">
        <v>215</v>
      </c>
      <c r="G128" s="200" t="s">
        <v>211</v>
      </c>
      <c r="H128" s="201">
        <v>4</v>
      </c>
      <c r="I128" s="202"/>
      <c r="J128" s="203">
        <f>ROUND(I128*H128,2)</f>
        <v>0</v>
      </c>
      <c r="K128" s="199" t="s">
        <v>19</v>
      </c>
      <c r="L128" s="44"/>
      <c r="M128" s="204" t="s">
        <v>19</v>
      </c>
      <c r="N128" s="205" t="s">
        <v>41</v>
      </c>
      <c r="O128" s="84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8" t="s">
        <v>206</v>
      </c>
      <c r="AT128" s="208" t="s">
        <v>107</v>
      </c>
      <c r="AU128" s="208" t="s">
        <v>77</v>
      </c>
      <c r="AY128" s="17" t="s">
        <v>104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7" t="s">
        <v>75</v>
      </c>
      <c r="BK128" s="209">
        <f>ROUND(I128*H128,2)</f>
        <v>0</v>
      </c>
      <c r="BL128" s="17" t="s">
        <v>206</v>
      </c>
      <c r="BM128" s="208" t="s">
        <v>216</v>
      </c>
    </row>
    <row r="129" spans="1:65" s="2" customFormat="1" ht="35.4" customHeight="1">
      <c r="A129" s="38"/>
      <c r="B129" s="39"/>
      <c r="C129" s="197" t="s">
        <v>217</v>
      </c>
      <c r="D129" s="197" t="s">
        <v>107</v>
      </c>
      <c r="E129" s="198" t="s">
        <v>218</v>
      </c>
      <c r="F129" s="199" t="s">
        <v>219</v>
      </c>
      <c r="G129" s="200" t="s">
        <v>127</v>
      </c>
      <c r="H129" s="201">
        <v>10</v>
      </c>
      <c r="I129" s="202"/>
      <c r="J129" s="203">
        <f>ROUND(I129*H129,2)</f>
        <v>0</v>
      </c>
      <c r="K129" s="199" t="s">
        <v>19</v>
      </c>
      <c r="L129" s="44"/>
      <c r="M129" s="204" t="s">
        <v>19</v>
      </c>
      <c r="N129" s="205" t="s">
        <v>41</v>
      </c>
      <c r="O129" s="84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206</v>
      </c>
      <c r="AT129" s="208" t="s">
        <v>107</v>
      </c>
      <c r="AU129" s="208" t="s">
        <v>77</v>
      </c>
      <c r="AY129" s="17" t="s">
        <v>104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7" t="s">
        <v>75</v>
      </c>
      <c r="BK129" s="209">
        <f>ROUND(I129*H129,2)</f>
        <v>0</v>
      </c>
      <c r="BL129" s="17" t="s">
        <v>206</v>
      </c>
      <c r="BM129" s="208" t="s">
        <v>220</v>
      </c>
    </row>
    <row r="130" spans="1:65" s="2" customFormat="1" ht="35.4" customHeight="1">
      <c r="A130" s="38"/>
      <c r="B130" s="39"/>
      <c r="C130" s="197" t="s">
        <v>221</v>
      </c>
      <c r="D130" s="197" t="s">
        <v>107</v>
      </c>
      <c r="E130" s="198" t="s">
        <v>222</v>
      </c>
      <c r="F130" s="199" t="s">
        <v>223</v>
      </c>
      <c r="G130" s="200" t="s">
        <v>127</v>
      </c>
      <c r="H130" s="201">
        <v>2940.5</v>
      </c>
      <c r="I130" s="202"/>
      <c r="J130" s="203">
        <f>ROUND(I130*H130,2)</f>
        <v>0</v>
      </c>
      <c r="K130" s="199" t="s">
        <v>19</v>
      </c>
      <c r="L130" s="44"/>
      <c r="M130" s="204" t="s">
        <v>19</v>
      </c>
      <c r="N130" s="205" t="s">
        <v>41</v>
      </c>
      <c r="O130" s="84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206</v>
      </c>
      <c r="AT130" s="208" t="s">
        <v>107</v>
      </c>
      <c r="AU130" s="208" t="s">
        <v>77</v>
      </c>
      <c r="AY130" s="17" t="s">
        <v>104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75</v>
      </c>
      <c r="BK130" s="209">
        <f>ROUND(I130*H130,2)</f>
        <v>0</v>
      </c>
      <c r="BL130" s="17" t="s">
        <v>206</v>
      </c>
      <c r="BM130" s="208" t="s">
        <v>224</v>
      </c>
    </row>
    <row r="131" spans="1:65" s="2" customFormat="1" ht="35.4" customHeight="1">
      <c r="A131" s="38"/>
      <c r="B131" s="39"/>
      <c r="C131" s="197" t="s">
        <v>225</v>
      </c>
      <c r="D131" s="197" t="s">
        <v>107</v>
      </c>
      <c r="E131" s="198" t="s">
        <v>226</v>
      </c>
      <c r="F131" s="199" t="s">
        <v>227</v>
      </c>
      <c r="G131" s="200" t="s">
        <v>127</v>
      </c>
      <c r="H131" s="201">
        <v>2940.5</v>
      </c>
      <c r="I131" s="202"/>
      <c r="J131" s="203">
        <f>ROUND(I131*H131,2)</f>
        <v>0</v>
      </c>
      <c r="K131" s="199" t="s">
        <v>19</v>
      </c>
      <c r="L131" s="44"/>
      <c r="M131" s="204" t="s">
        <v>19</v>
      </c>
      <c r="N131" s="205" t="s">
        <v>41</v>
      </c>
      <c r="O131" s="84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206</v>
      </c>
      <c r="AT131" s="208" t="s">
        <v>107</v>
      </c>
      <c r="AU131" s="208" t="s">
        <v>77</v>
      </c>
      <c r="AY131" s="17" t="s">
        <v>104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7" t="s">
        <v>75</v>
      </c>
      <c r="BK131" s="209">
        <f>ROUND(I131*H131,2)</f>
        <v>0</v>
      </c>
      <c r="BL131" s="17" t="s">
        <v>206</v>
      </c>
      <c r="BM131" s="208" t="s">
        <v>228</v>
      </c>
    </row>
    <row r="132" spans="1:65" s="2" customFormat="1" ht="30.6" customHeight="1">
      <c r="A132" s="38"/>
      <c r="B132" s="39"/>
      <c r="C132" s="197" t="s">
        <v>229</v>
      </c>
      <c r="D132" s="197" t="s">
        <v>107</v>
      </c>
      <c r="E132" s="198" t="s">
        <v>230</v>
      </c>
      <c r="F132" s="199" t="s">
        <v>231</v>
      </c>
      <c r="G132" s="200" t="s">
        <v>110</v>
      </c>
      <c r="H132" s="201">
        <v>0.219</v>
      </c>
      <c r="I132" s="202"/>
      <c r="J132" s="203">
        <f>ROUND(I132*H132,2)</f>
        <v>0</v>
      </c>
      <c r="K132" s="199" t="s">
        <v>19</v>
      </c>
      <c r="L132" s="44"/>
      <c r="M132" s="204" t="s">
        <v>19</v>
      </c>
      <c r="N132" s="205" t="s">
        <v>41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206</v>
      </c>
      <c r="AT132" s="208" t="s">
        <v>107</v>
      </c>
      <c r="AU132" s="208" t="s">
        <v>77</v>
      </c>
      <c r="AY132" s="17" t="s">
        <v>104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75</v>
      </c>
      <c r="BK132" s="209">
        <f>ROUND(I132*H132,2)</f>
        <v>0</v>
      </c>
      <c r="BL132" s="17" t="s">
        <v>206</v>
      </c>
      <c r="BM132" s="208" t="s">
        <v>232</v>
      </c>
    </row>
    <row r="133" spans="1:65" s="2" customFormat="1" ht="30.6" customHeight="1">
      <c r="A133" s="38"/>
      <c r="B133" s="39"/>
      <c r="C133" s="197" t="s">
        <v>233</v>
      </c>
      <c r="D133" s="197" t="s">
        <v>107</v>
      </c>
      <c r="E133" s="198" t="s">
        <v>234</v>
      </c>
      <c r="F133" s="199" t="s">
        <v>235</v>
      </c>
      <c r="G133" s="200" t="s">
        <v>110</v>
      </c>
      <c r="H133" s="201">
        <v>0.267</v>
      </c>
      <c r="I133" s="202"/>
      <c r="J133" s="203">
        <f>ROUND(I133*H133,2)</f>
        <v>0</v>
      </c>
      <c r="K133" s="199" t="s">
        <v>19</v>
      </c>
      <c r="L133" s="44"/>
      <c r="M133" s="238" t="s">
        <v>19</v>
      </c>
      <c r="N133" s="239" t="s">
        <v>41</v>
      </c>
      <c r="O133" s="240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206</v>
      </c>
      <c r="AT133" s="208" t="s">
        <v>107</v>
      </c>
      <c r="AU133" s="208" t="s">
        <v>77</v>
      </c>
      <c r="AY133" s="17" t="s">
        <v>104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7" t="s">
        <v>75</v>
      </c>
      <c r="BK133" s="209">
        <f>ROUND(I133*H133,2)</f>
        <v>0</v>
      </c>
      <c r="BL133" s="17" t="s">
        <v>206</v>
      </c>
      <c r="BM133" s="208" t="s">
        <v>236</v>
      </c>
    </row>
    <row r="134" spans="1:31" s="2" customFormat="1" ht="6.95" customHeight="1">
      <c r="A134" s="38"/>
      <c r="B134" s="59"/>
      <c r="C134" s="60"/>
      <c r="D134" s="60"/>
      <c r="E134" s="60"/>
      <c r="F134" s="60"/>
      <c r="G134" s="60"/>
      <c r="H134" s="60"/>
      <c r="I134" s="60"/>
      <c r="J134" s="60"/>
      <c r="K134" s="60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78:K133"/>
  <mergeCells count="6">
    <mergeCell ref="E7:H7"/>
    <mergeCell ref="E16:H16"/>
    <mergeCell ref="E25:H25"/>
    <mergeCell ref="E46:H46"/>
    <mergeCell ref="E71:H71"/>
    <mergeCell ref="L2:V2"/>
  </mergeCells>
  <hyperlinks>
    <hyperlink ref="F83" r:id="rId1" display="https://podminky.urs.cz/item/CS_URS_2022_02/111103313"/>
    <hyperlink ref="F86" r:id="rId2" display="https://podminky.urs.cz/item/CS_URS_2022_02/111103323"/>
    <hyperlink ref="F89" r:id="rId3" display="https://podminky.urs.cz/item/CS_URS_2022_02/111203201"/>
    <hyperlink ref="F91" r:id="rId4" display="https://podminky.urs.cz/item/CS_URS_2022_02/112101101"/>
    <hyperlink ref="F93" r:id="rId5" display="https://podminky.urs.cz/item/CS_URS_2022_02/112251101"/>
    <hyperlink ref="F95" r:id="rId6" display="https://podminky.urs.cz/item/CS_URS_2022_02/125703303"/>
    <hyperlink ref="F106" r:id="rId7" display="https://podminky.urs.cz/item/CS_URS_2022_02/162351103"/>
    <hyperlink ref="F108" r:id="rId8" display="https://podminky.urs.cz/item/CS_URS_2022_02/174251201"/>
    <hyperlink ref="F110" r:id="rId9" display="https://podminky.urs.cz/item/CS_URS_2022_02/181006111"/>
    <hyperlink ref="F113" r:id="rId10" display="https://podminky.urs.cz/item/CS_URS_2022_02/185803106"/>
    <hyperlink ref="F115" r:id="rId11" display="https://podminky.urs.cz/item/CS_URS_2022_02/185803107"/>
    <hyperlink ref="F118" r:id="rId12" display="https://podminky.urs.cz/item/CS_URS_2022_02/451571111"/>
    <hyperlink ref="F120" r:id="rId13" display="https://podminky.urs.cz/item/CS_URS_2022_02/465928111"/>
    <hyperlink ref="F123" r:id="rId14" display="https://podminky.urs.cz/item/CS_URS_2022_02/998318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237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238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239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240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241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242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243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244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245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246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247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74</v>
      </c>
      <c r="F18" s="254" t="s">
        <v>248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249</v>
      </c>
      <c r="F19" s="254" t="s">
        <v>250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251</v>
      </c>
      <c r="F20" s="254" t="s">
        <v>252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253</v>
      </c>
      <c r="F21" s="254" t="s">
        <v>254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255</v>
      </c>
      <c r="F22" s="254" t="s">
        <v>256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257</v>
      </c>
      <c r="F23" s="254" t="s">
        <v>258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259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260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261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262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263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264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265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266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267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90</v>
      </c>
      <c r="F36" s="254"/>
      <c r="G36" s="254" t="s">
        <v>268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269</v>
      </c>
      <c r="F37" s="254"/>
      <c r="G37" s="254" t="s">
        <v>270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51</v>
      </c>
      <c r="F38" s="254"/>
      <c r="G38" s="254" t="s">
        <v>271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52</v>
      </c>
      <c r="F39" s="254"/>
      <c r="G39" s="254" t="s">
        <v>272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91</v>
      </c>
      <c r="F40" s="254"/>
      <c r="G40" s="254" t="s">
        <v>273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92</v>
      </c>
      <c r="F41" s="254"/>
      <c r="G41" s="254" t="s">
        <v>274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275</v>
      </c>
      <c r="F42" s="254"/>
      <c r="G42" s="254" t="s">
        <v>276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277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278</v>
      </c>
      <c r="F44" s="254"/>
      <c r="G44" s="254" t="s">
        <v>279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94</v>
      </c>
      <c r="F45" s="254"/>
      <c r="G45" s="254" t="s">
        <v>280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281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282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283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284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285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286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287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288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289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290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291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292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293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294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295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296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297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298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299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300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301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302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303</v>
      </c>
      <c r="D76" s="272"/>
      <c r="E76" s="272"/>
      <c r="F76" s="272" t="s">
        <v>304</v>
      </c>
      <c r="G76" s="273"/>
      <c r="H76" s="272" t="s">
        <v>52</v>
      </c>
      <c r="I76" s="272" t="s">
        <v>55</v>
      </c>
      <c r="J76" s="272" t="s">
        <v>305</v>
      </c>
      <c r="K76" s="271"/>
    </row>
    <row r="77" spans="2:11" s="1" customFormat="1" ht="17.25" customHeight="1">
      <c r="B77" s="269"/>
      <c r="C77" s="274" t="s">
        <v>306</v>
      </c>
      <c r="D77" s="274"/>
      <c r="E77" s="274"/>
      <c r="F77" s="275" t="s">
        <v>307</v>
      </c>
      <c r="G77" s="276"/>
      <c r="H77" s="274"/>
      <c r="I77" s="274"/>
      <c r="J77" s="274" t="s">
        <v>308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51</v>
      </c>
      <c r="D79" s="279"/>
      <c r="E79" s="279"/>
      <c r="F79" s="280" t="s">
        <v>309</v>
      </c>
      <c r="G79" s="281"/>
      <c r="H79" s="257" t="s">
        <v>310</v>
      </c>
      <c r="I79" s="257" t="s">
        <v>311</v>
      </c>
      <c r="J79" s="257">
        <v>20</v>
      </c>
      <c r="K79" s="271"/>
    </row>
    <row r="80" spans="2:11" s="1" customFormat="1" ht="15" customHeight="1">
      <c r="B80" s="269"/>
      <c r="C80" s="257" t="s">
        <v>312</v>
      </c>
      <c r="D80" s="257"/>
      <c r="E80" s="257"/>
      <c r="F80" s="280" t="s">
        <v>309</v>
      </c>
      <c r="G80" s="281"/>
      <c r="H80" s="257" t="s">
        <v>313</v>
      </c>
      <c r="I80" s="257" t="s">
        <v>311</v>
      </c>
      <c r="J80" s="257">
        <v>120</v>
      </c>
      <c r="K80" s="271"/>
    </row>
    <row r="81" spans="2:11" s="1" customFormat="1" ht="15" customHeight="1">
      <c r="B81" s="282"/>
      <c r="C81" s="257" t="s">
        <v>314</v>
      </c>
      <c r="D81" s="257"/>
      <c r="E81" s="257"/>
      <c r="F81" s="280" t="s">
        <v>315</v>
      </c>
      <c r="G81" s="281"/>
      <c r="H81" s="257" t="s">
        <v>316</v>
      </c>
      <c r="I81" s="257" t="s">
        <v>311</v>
      </c>
      <c r="J81" s="257">
        <v>50</v>
      </c>
      <c r="K81" s="271"/>
    </row>
    <row r="82" spans="2:11" s="1" customFormat="1" ht="15" customHeight="1">
      <c r="B82" s="282"/>
      <c r="C82" s="257" t="s">
        <v>317</v>
      </c>
      <c r="D82" s="257"/>
      <c r="E82" s="257"/>
      <c r="F82" s="280" t="s">
        <v>309</v>
      </c>
      <c r="G82" s="281"/>
      <c r="H82" s="257" t="s">
        <v>318</v>
      </c>
      <c r="I82" s="257" t="s">
        <v>319</v>
      </c>
      <c r="J82" s="257"/>
      <c r="K82" s="271"/>
    </row>
    <row r="83" spans="2:11" s="1" customFormat="1" ht="15" customHeight="1">
      <c r="B83" s="282"/>
      <c r="C83" s="283" t="s">
        <v>320</v>
      </c>
      <c r="D83" s="283"/>
      <c r="E83" s="283"/>
      <c r="F83" s="284" t="s">
        <v>315</v>
      </c>
      <c r="G83" s="283"/>
      <c r="H83" s="283" t="s">
        <v>321</v>
      </c>
      <c r="I83" s="283" t="s">
        <v>311</v>
      </c>
      <c r="J83" s="283">
        <v>15</v>
      </c>
      <c r="K83" s="271"/>
    </row>
    <row r="84" spans="2:11" s="1" customFormat="1" ht="15" customHeight="1">
      <c r="B84" s="282"/>
      <c r="C84" s="283" t="s">
        <v>322</v>
      </c>
      <c r="D84" s="283"/>
      <c r="E84" s="283"/>
      <c r="F84" s="284" t="s">
        <v>315</v>
      </c>
      <c r="G84" s="283"/>
      <c r="H84" s="283" t="s">
        <v>323</v>
      </c>
      <c r="I84" s="283" t="s">
        <v>311</v>
      </c>
      <c r="J84" s="283">
        <v>15</v>
      </c>
      <c r="K84" s="271"/>
    </row>
    <row r="85" spans="2:11" s="1" customFormat="1" ht="15" customHeight="1">
      <c r="B85" s="282"/>
      <c r="C85" s="283" t="s">
        <v>324</v>
      </c>
      <c r="D85" s="283"/>
      <c r="E85" s="283"/>
      <c r="F85" s="284" t="s">
        <v>315</v>
      </c>
      <c r="G85" s="283"/>
      <c r="H85" s="283" t="s">
        <v>325</v>
      </c>
      <c r="I85" s="283" t="s">
        <v>311</v>
      </c>
      <c r="J85" s="283">
        <v>20</v>
      </c>
      <c r="K85" s="271"/>
    </row>
    <row r="86" spans="2:11" s="1" customFormat="1" ht="15" customHeight="1">
      <c r="B86" s="282"/>
      <c r="C86" s="283" t="s">
        <v>326</v>
      </c>
      <c r="D86" s="283"/>
      <c r="E86" s="283"/>
      <c r="F86" s="284" t="s">
        <v>315</v>
      </c>
      <c r="G86" s="283"/>
      <c r="H86" s="283" t="s">
        <v>327</v>
      </c>
      <c r="I86" s="283" t="s">
        <v>311</v>
      </c>
      <c r="J86" s="283">
        <v>20</v>
      </c>
      <c r="K86" s="271"/>
    </row>
    <row r="87" spans="2:11" s="1" customFormat="1" ht="15" customHeight="1">
      <c r="B87" s="282"/>
      <c r="C87" s="257" t="s">
        <v>328</v>
      </c>
      <c r="D87" s="257"/>
      <c r="E87" s="257"/>
      <c r="F87" s="280" t="s">
        <v>315</v>
      </c>
      <c r="G87" s="281"/>
      <c r="H87" s="257" t="s">
        <v>329</v>
      </c>
      <c r="I87" s="257" t="s">
        <v>311</v>
      </c>
      <c r="J87" s="257">
        <v>50</v>
      </c>
      <c r="K87" s="271"/>
    </row>
    <row r="88" spans="2:11" s="1" customFormat="1" ht="15" customHeight="1">
      <c r="B88" s="282"/>
      <c r="C88" s="257" t="s">
        <v>330</v>
      </c>
      <c r="D88" s="257"/>
      <c r="E88" s="257"/>
      <c r="F88" s="280" t="s">
        <v>315</v>
      </c>
      <c r="G88" s="281"/>
      <c r="H88" s="257" t="s">
        <v>331</v>
      </c>
      <c r="I88" s="257" t="s">
        <v>311</v>
      </c>
      <c r="J88" s="257">
        <v>20</v>
      </c>
      <c r="K88" s="271"/>
    </row>
    <row r="89" spans="2:11" s="1" customFormat="1" ht="15" customHeight="1">
      <c r="B89" s="282"/>
      <c r="C89" s="257" t="s">
        <v>332</v>
      </c>
      <c r="D89" s="257"/>
      <c r="E89" s="257"/>
      <c r="F89" s="280" t="s">
        <v>315</v>
      </c>
      <c r="G89" s="281"/>
      <c r="H89" s="257" t="s">
        <v>333</v>
      </c>
      <c r="I89" s="257" t="s">
        <v>311</v>
      </c>
      <c r="J89" s="257">
        <v>20</v>
      </c>
      <c r="K89" s="271"/>
    </row>
    <row r="90" spans="2:11" s="1" customFormat="1" ht="15" customHeight="1">
      <c r="B90" s="282"/>
      <c r="C90" s="257" t="s">
        <v>334</v>
      </c>
      <c r="D90" s="257"/>
      <c r="E90" s="257"/>
      <c r="F90" s="280" t="s">
        <v>315</v>
      </c>
      <c r="G90" s="281"/>
      <c r="H90" s="257" t="s">
        <v>335</v>
      </c>
      <c r="I90" s="257" t="s">
        <v>311</v>
      </c>
      <c r="J90" s="257">
        <v>50</v>
      </c>
      <c r="K90" s="271"/>
    </row>
    <row r="91" spans="2:11" s="1" customFormat="1" ht="15" customHeight="1">
      <c r="B91" s="282"/>
      <c r="C91" s="257" t="s">
        <v>336</v>
      </c>
      <c r="D91" s="257"/>
      <c r="E91" s="257"/>
      <c r="F91" s="280" t="s">
        <v>315</v>
      </c>
      <c r="G91" s="281"/>
      <c r="H91" s="257" t="s">
        <v>336</v>
      </c>
      <c r="I91" s="257" t="s">
        <v>311</v>
      </c>
      <c r="J91" s="257">
        <v>50</v>
      </c>
      <c r="K91" s="271"/>
    </row>
    <row r="92" spans="2:11" s="1" customFormat="1" ht="15" customHeight="1">
      <c r="B92" s="282"/>
      <c r="C92" s="257" t="s">
        <v>337</v>
      </c>
      <c r="D92" s="257"/>
      <c r="E92" s="257"/>
      <c r="F92" s="280" t="s">
        <v>315</v>
      </c>
      <c r="G92" s="281"/>
      <c r="H92" s="257" t="s">
        <v>338</v>
      </c>
      <c r="I92" s="257" t="s">
        <v>311</v>
      </c>
      <c r="J92" s="257">
        <v>255</v>
      </c>
      <c r="K92" s="271"/>
    </row>
    <row r="93" spans="2:11" s="1" customFormat="1" ht="15" customHeight="1">
      <c r="B93" s="282"/>
      <c r="C93" s="257" t="s">
        <v>339</v>
      </c>
      <c r="D93" s="257"/>
      <c r="E93" s="257"/>
      <c r="F93" s="280" t="s">
        <v>309</v>
      </c>
      <c r="G93" s="281"/>
      <c r="H93" s="257" t="s">
        <v>340</v>
      </c>
      <c r="I93" s="257" t="s">
        <v>341</v>
      </c>
      <c r="J93" s="257"/>
      <c r="K93" s="271"/>
    </row>
    <row r="94" spans="2:11" s="1" customFormat="1" ht="15" customHeight="1">
      <c r="B94" s="282"/>
      <c r="C94" s="257" t="s">
        <v>342</v>
      </c>
      <c r="D94" s="257"/>
      <c r="E94" s="257"/>
      <c r="F94" s="280" t="s">
        <v>309</v>
      </c>
      <c r="G94" s="281"/>
      <c r="H94" s="257" t="s">
        <v>343</v>
      </c>
      <c r="I94" s="257" t="s">
        <v>344</v>
      </c>
      <c r="J94" s="257"/>
      <c r="K94" s="271"/>
    </row>
    <row r="95" spans="2:11" s="1" customFormat="1" ht="15" customHeight="1">
      <c r="B95" s="282"/>
      <c r="C95" s="257" t="s">
        <v>345</v>
      </c>
      <c r="D95" s="257"/>
      <c r="E95" s="257"/>
      <c r="F95" s="280" t="s">
        <v>309</v>
      </c>
      <c r="G95" s="281"/>
      <c r="H95" s="257" t="s">
        <v>345</v>
      </c>
      <c r="I95" s="257" t="s">
        <v>344</v>
      </c>
      <c r="J95" s="257"/>
      <c r="K95" s="271"/>
    </row>
    <row r="96" spans="2:11" s="1" customFormat="1" ht="15" customHeight="1">
      <c r="B96" s="282"/>
      <c r="C96" s="257" t="s">
        <v>36</v>
      </c>
      <c r="D96" s="257"/>
      <c r="E96" s="257"/>
      <c r="F96" s="280" t="s">
        <v>309</v>
      </c>
      <c r="G96" s="281"/>
      <c r="H96" s="257" t="s">
        <v>346</v>
      </c>
      <c r="I96" s="257" t="s">
        <v>344</v>
      </c>
      <c r="J96" s="257"/>
      <c r="K96" s="271"/>
    </row>
    <row r="97" spans="2:11" s="1" customFormat="1" ht="15" customHeight="1">
      <c r="B97" s="282"/>
      <c r="C97" s="257" t="s">
        <v>46</v>
      </c>
      <c r="D97" s="257"/>
      <c r="E97" s="257"/>
      <c r="F97" s="280" t="s">
        <v>309</v>
      </c>
      <c r="G97" s="281"/>
      <c r="H97" s="257" t="s">
        <v>347</v>
      </c>
      <c r="I97" s="257" t="s">
        <v>344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348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303</v>
      </c>
      <c r="D103" s="272"/>
      <c r="E103" s="272"/>
      <c r="F103" s="272" t="s">
        <v>304</v>
      </c>
      <c r="G103" s="273"/>
      <c r="H103" s="272" t="s">
        <v>52</v>
      </c>
      <c r="I103" s="272" t="s">
        <v>55</v>
      </c>
      <c r="J103" s="272" t="s">
        <v>305</v>
      </c>
      <c r="K103" s="271"/>
    </row>
    <row r="104" spans="2:11" s="1" customFormat="1" ht="17.25" customHeight="1">
      <c r="B104" s="269"/>
      <c r="C104" s="274" t="s">
        <v>306</v>
      </c>
      <c r="D104" s="274"/>
      <c r="E104" s="274"/>
      <c r="F104" s="275" t="s">
        <v>307</v>
      </c>
      <c r="G104" s="276"/>
      <c r="H104" s="274"/>
      <c r="I104" s="274"/>
      <c r="J104" s="274" t="s">
        <v>308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51</v>
      </c>
      <c r="D106" s="279"/>
      <c r="E106" s="279"/>
      <c r="F106" s="280" t="s">
        <v>309</v>
      </c>
      <c r="G106" s="257"/>
      <c r="H106" s="257" t="s">
        <v>349</v>
      </c>
      <c r="I106" s="257" t="s">
        <v>311</v>
      </c>
      <c r="J106" s="257">
        <v>20</v>
      </c>
      <c r="K106" s="271"/>
    </row>
    <row r="107" spans="2:11" s="1" customFormat="1" ht="15" customHeight="1">
      <c r="B107" s="269"/>
      <c r="C107" s="257" t="s">
        <v>312</v>
      </c>
      <c r="D107" s="257"/>
      <c r="E107" s="257"/>
      <c r="F107" s="280" t="s">
        <v>309</v>
      </c>
      <c r="G107" s="257"/>
      <c r="H107" s="257" t="s">
        <v>349</v>
      </c>
      <c r="I107" s="257" t="s">
        <v>311</v>
      </c>
      <c r="J107" s="257">
        <v>120</v>
      </c>
      <c r="K107" s="271"/>
    </row>
    <row r="108" spans="2:11" s="1" customFormat="1" ht="15" customHeight="1">
      <c r="B108" s="282"/>
      <c r="C108" s="257" t="s">
        <v>314</v>
      </c>
      <c r="D108" s="257"/>
      <c r="E108" s="257"/>
      <c r="F108" s="280" t="s">
        <v>315</v>
      </c>
      <c r="G108" s="257"/>
      <c r="H108" s="257" t="s">
        <v>349</v>
      </c>
      <c r="I108" s="257" t="s">
        <v>311</v>
      </c>
      <c r="J108" s="257">
        <v>50</v>
      </c>
      <c r="K108" s="271"/>
    </row>
    <row r="109" spans="2:11" s="1" customFormat="1" ht="15" customHeight="1">
      <c r="B109" s="282"/>
      <c r="C109" s="257" t="s">
        <v>317</v>
      </c>
      <c r="D109" s="257"/>
      <c r="E109" s="257"/>
      <c r="F109" s="280" t="s">
        <v>309</v>
      </c>
      <c r="G109" s="257"/>
      <c r="H109" s="257" t="s">
        <v>349</v>
      </c>
      <c r="I109" s="257" t="s">
        <v>319</v>
      </c>
      <c r="J109" s="257"/>
      <c r="K109" s="271"/>
    </row>
    <row r="110" spans="2:11" s="1" customFormat="1" ht="15" customHeight="1">
      <c r="B110" s="282"/>
      <c r="C110" s="257" t="s">
        <v>328</v>
      </c>
      <c r="D110" s="257"/>
      <c r="E110" s="257"/>
      <c r="F110" s="280" t="s">
        <v>315</v>
      </c>
      <c r="G110" s="257"/>
      <c r="H110" s="257" t="s">
        <v>349</v>
      </c>
      <c r="I110" s="257" t="s">
        <v>311</v>
      </c>
      <c r="J110" s="257">
        <v>50</v>
      </c>
      <c r="K110" s="271"/>
    </row>
    <row r="111" spans="2:11" s="1" customFormat="1" ht="15" customHeight="1">
      <c r="B111" s="282"/>
      <c r="C111" s="257" t="s">
        <v>336</v>
      </c>
      <c r="D111" s="257"/>
      <c r="E111" s="257"/>
      <c r="F111" s="280" t="s">
        <v>315</v>
      </c>
      <c r="G111" s="257"/>
      <c r="H111" s="257" t="s">
        <v>349</v>
      </c>
      <c r="I111" s="257" t="s">
        <v>311</v>
      </c>
      <c r="J111" s="257">
        <v>50</v>
      </c>
      <c r="K111" s="271"/>
    </row>
    <row r="112" spans="2:11" s="1" customFormat="1" ht="15" customHeight="1">
      <c r="B112" s="282"/>
      <c r="C112" s="257" t="s">
        <v>334</v>
      </c>
      <c r="D112" s="257"/>
      <c r="E112" s="257"/>
      <c r="F112" s="280" t="s">
        <v>315</v>
      </c>
      <c r="G112" s="257"/>
      <c r="H112" s="257" t="s">
        <v>349</v>
      </c>
      <c r="I112" s="257" t="s">
        <v>311</v>
      </c>
      <c r="J112" s="257">
        <v>50</v>
      </c>
      <c r="K112" s="271"/>
    </row>
    <row r="113" spans="2:11" s="1" customFormat="1" ht="15" customHeight="1">
      <c r="B113" s="282"/>
      <c r="C113" s="257" t="s">
        <v>51</v>
      </c>
      <c r="D113" s="257"/>
      <c r="E113" s="257"/>
      <c r="F113" s="280" t="s">
        <v>309</v>
      </c>
      <c r="G113" s="257"/>
      <c r="H113" s="257" t="s">
        <v>350</v>
      </c>
      <c r="I113" s="257" t="s">
        <v>311</v>
      </c>
      <c r="J113" s="257">
        <v>20</v>
      </c>
      <c r="K113" s="271"/>
    </row>
    <row r="114" spans="2:11" s="1" customFormat="1" ht="15" customHeight="1">
      <c r="B114" s="282"/>
      <c r="C114" s="257" t="s">
        <v>351</v>
      </c>
      <c r="D114" s="257"/>
      <c r="E114" s="257"/>
      <c r="F114" s="280" t="s">
        <v>309</v>
      </c>
      <c r="G114" s="257"/>
      <c r="H114" s="257" t="s">
        <v>352</v>
      </c>
      <c r="I114" s="257" t="s">
        <v>311</v>
      </c>
      <c r="J114" s="257">
        <v>120</v>
      </c>
      <c r="K114" s="271"/>
    </row>
    <row r="115" spans="2:11" s="1" customFormat="1" ht="15" customHeight="1">
      <c r="B115" s="282"/>
      <c r="C115" s="257" t="s">
        <v>36</v>
      </c>
      <c r="D115" s="257"/>
      <c r="E115" s="257"/>
      <c r="F115" s="280" t="s">
        <v>309</v>
      </c>
      <c r="G115" s="257"/>
      <c r="H115" s="257" t="s">
        <v>353</v>
      </c>
      <c r="I115" s="257" t="s">
        <v>344</v>
      </c>
      <c r="J115" s="257"/>
      <c r="K115" s="271"/>
    </row>
    <row r="116" spans="2:11" s="1" customFormat="1" ht="15" customHeight="1">
      <c r="B116" s="282"/>
      <c r="C116" s="257" t="s">
        <v>46</v>
      </c>
      <c r="D116" s="257"/>
      <c r="E116" s="257"/>
      <c r="F116" s="280" t="s">
        <v>309</v>
      </c>
      <c r="G116" s="257"/>
      <c r="H116" s="257" t="s">
        <v>354</v>
      </c>
      <c r="I116" s="257" t="s">
        <v>344</v>
      </c>
      <c r="J116" s="257"/>
      <c r="K116" s="271"/>
    </row>
    <row r="117" spans="2:11" s="1" customFormat="1" ht="15" customHeight="1">
      <c r="B117" s="282"/>
      <c r="C117" s="257" t="s">
        <v>55</v>
      </c>
      <c r="D117" s="257"/>
      <c r="E117" s="257"/>
      <c r="F117" s="280" t="s">
        <v>309</v>
      </c>
      <c r="G117" s="257"/>
      <c r="H117" s="257" t="s">
        <v>355</v>
      </c>
      <c r="I117" s="257" t="s">
        <v>356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357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303</v>
      </c>
      <c r="D123" s="272"/>
      <c r="E123" s="272"/>
      <c r="F123" s="272" t="s">
        <v>304</v>
      </c>
      <c r="G123" s="273"/>
      <c r="H123" s="272" t="s">
        <v>52</v>
      </c>
      <c r="I123" s="272" t="s">
        <v>55</v>
      </c>
      <c r="J123" s="272" t="s">
        <v>305</v>
      </c>
      <c r="K123" s="301"/>
    </row>
    <row r="124" spans="2:11" s="1" customFormat="1" ht="17.25" customHeight="1">
      <c r="B124" s="300"/>
      <c r="C124" s="274" t="s">
        <v>306</v>
      </c>
      <c r="D124" s="274"/>
      <c r="E124" s="274"/>
      <c r="F124" s="275" t="s">
        <v>307</v>
      </c>
      <c r="G124" s="276"/>
      <c r="H124" s="274"/>
      <c r="I124" s="274"/>
      <c r="J124" s="274" t="s">
        <v>308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312</v>
      </c>
      <c r="D126" s="279"/>
      <c r="E126" s="279"/>
      <c r="F126" s="280" t="s">
        <v>309</v>
      </c>
      <c r="G126" s="257"/>
      <c r="H126" s="257" t="s">
        <v>349</v>
      </c>
      <c r="I126" s="257" t="s">
        <v>311</v>
      </c>
      <c r="J126" s="257">
        <v>120</v>
      </c>
      <c r="K126" s="305"/>
    </row>
    <row r="127" spans="2:11" s="1" customFormat="1" ht="15" customHeight="1">
      <c r="B127" s="302"/>
      <c r="C127" s="257" t="s">
        <v>358</v>
      </c>
      <c r="D127" s="257"/>
      <c r="E127" s="257"/>
      <c r="F127" s="280" t="s">
        <v>309</v>
      </c>
      <c r="G127" s="257"/>
      <c r="H127" s="257" t="s">
        <v>359</v>
      </c>
      <c r="I127" s="257" t="s">
        <v>311</v>
      </c>
      <c r="J127" s="257" t="s">
        <v>360</v>
      </c>
      <c r="K127" s="305"/>
    </row>
    <row r="128" spans="2:11" s="1" customFormat="1" ht="15" customHeight="1">
      <c r="B128" s="302"/>
      <c r="C128" s="257" t="s">
        <v>257</v>
      </c>
      <c r="D128" s="257"/>
      <c r="E128" s="257"/>
      <c r="F128" s="280" t="s">
        <v>309</v>
      </c>
      <c r="G128" s="257"/>
      <c r="H128" s="257" t="s">
        <v>361</v>
      </c>
      <c r="I128" s="257" t="s">
        <v>311</v>
      </c>
      <c r="J128" s="257" t="s">
        <v>360</v>
      </c>
      <c r="K128" s="305"/>
    </row>
    <row r="129" spans="2:11" s="1" customFormat="1" ht="15" customHeight="1">
      <c r="B129" s="302"/>
      <c r="C129" s="257" t="s">
        <v>320</v>
      </c>
      <c r="D129" s="257"/>
      <c r="E129" s="257"/>
      <c r="F129" s="280" t="s">
        <v>315</v>
      </c>
      <c r="G129" s="257"/>
      <c r="H129" s="257" t="s">
        <v>321</v>
      </c>
      <c r="I129" s="257" t="s">
        <v>311</v>
      </c>
      <c r="J129" s="257">
        <v>15</v>
      </c>
      <c r="K129" s="305"/>
    </row>
    <row r="130" spans="2:11" s="1" customFormat="1" ht="15" customHeight="1">
      <c r="B130" s="302"/>
      <c r="C130" s="283" t="s">
        <v>322</v>
      </c>
      <c r="D130" s="283"/>
      <c r="E130" s="283"/>
      <c r="F130" s="284" t="s">
        <v>315</v>
      </c>
      <c r="G130" s="283"/>
      <c r="H130" s="283" t="s">
        <v>323</v>
      </c>
      <c r="I130" s="283" t="s">
        <v>311</v>
      </c>
      <c r="J130" s="283">
        <v>15</v>
      </c>
      <c r="K130" s="305"/>
    </row>
    <row r="131" spans="2:11" s="1" customFormat="1" ht="15" customHeight="1">
      <c r="B131" s="302"/>
      <c r="C131" s="283" t="s">
        <v>324</v>
      </c>
      <c r="D131" s="283"/>
      <c r="E131" s="283"/>
      <c r="F131" s="284" t="s">
        <v>315</v>
      </c>
      <c r="G131" s="283"/>
      <c r="H131" s="283" t="s">
        <v>325</v>
      </c>
      <c r="I131" s="283" t="s">
        <v>311</v>
      </c>
      <c r="J131" s="283">
        <v>20</v>
      </c>
      <c r="K131" s="305"/>
    </row>
    <row r="132" spans="2:11" s="1" customFormat="1" ht="15" customHeight="1">
      <c r="B132" s="302"/>
      <c r="C132" s="283" t="s">
        <v>326</v>
      </c>
      <c r="D132" s="283"/>
      <c r="E132" s="283"/>
      <c r="F132" s="284" t="s">
        <v>315</v>
      </c>
      <c r="G132" s="283"/>
      <c r="H132" s="283" t="s">
        <v>327</v>
      </c>
      <c r="I132" s="283" t="s">
        <v>311</v>
      </c>
      <c r="J132" s="283">
        <v>20</v>
      </c>
      <c r="K132" s="305"/>
    </row>
    <row r="133" spans="2:11" s="1" customFormat="1" ht="15" customHeight="1">
      <c r="B133" s="302"/>
      <c r="C133" s="257" t="s">
        <v>314</v>
      </c>
      <c r="D133" s="257"/>
      <c r="E133" s="257"/>
      <c r="F133" s="280" t="s">
        <v>315</v>
      </c>
      <c r="G133" s="257"/>
      <c r="H133" s="257" t="s">
        <v>349</v>
      </c>
      <c r="I133" s="257" t="s">
        <v>311</v>
      </c>
      <c r="J133" s="257">
        <v>50</v>
      </c>
      <c r="K133" s="305"/>
    </row>
    <row r="134" spans="2:11" s="1" customFormat="1" ht="15" customHeight="1">
      <c r="B134" s="302"/>
      <c r="C134" s="257" t="s">
        <v>328</v>
      </c>
      <c r="D134" s="257"/>
      <c r="E134" s="257"/>
      <c r="F134" s="280" t="s">
        <v>315</v>
      </c>
      <c r="G134" s="257"/>
      <c r="H134" s="257" t="s">
        <v>349</v>
      </c>
      <c r="I134" s="257" t="s">
        <v>311</v>
      </c>
      <c r="J134" s="257">
        <v>50</v>
      </c>
      <c r="K134" s="305"/>
    </row>
    <row r="135" spans="2:11" s="1" customFormat="1" ht="15" customHeight="1">
      <c r="B135" s="302"/>
      <c r="C135" s="257" t="s">
        <v>334</v>
      </c>
      <c r="D135" s="257"/>
      <c r="E135" s="257"/>
      <c r="F135" s="280" t="s">
        <v>315</v>
      </c>
      <c r="G135" s="257"/>
      <c r="H135" s="257" t="s">
        <v>349</v>
      </c>
      <c r="I135" s="257" t="s">
        <v>311</v>
      </c>
      <c r="J135" s="257">
        <v>50</v>
      </c>
      <c r="K135" s="305"/>
    </row>
    <row r="136" spans="2:11" s="1" customFormat="1" ht="15" customHeight="1">
      <c r="B136" s="302"/>
      <c r="C136" s="257" t="s">
        <v>336</v>
      </c>
      <c r="D136" s="257"/>
      <c r="E136" s="257"/>
      <c r="F136" s="280" t="s">
        <v>315</v>
      </c>
      <c r="G136" s="257"/>
      <c r="H136" s="257" t="s">
        <v>349</v>
      </c>
      <c r="I136" s="257" t="s">
        <v>311</v>
      </c>
      <c r="J136" s="257">
        <v>50</v>
      </c>
      <c r="K136" s="305"/>
    </row>
    <row r="137" spans="2:11" s="1" customFormat="1" ht="15" customHeight="1">
      <c r="B137" s="302"/>
      <c r="C137" s="257" t="s">
        <v>337</v>
      </c>
      <c r="D137" s="257"/>
      <c r="E137" s="257"/>
      <c r="F137" s="280" t="s">
        <v>315</v>
      </c>
      <c r="G137" s="257"/>
      <c r="H137" s="257" t="s">
        <v>362</v>
      </c>
      <c r="I137" s="257" t="s">
        <v>311</v>
      </c>
      <c r="J137" s="257">
        <v>255</v>
      </c>
      <c r="K137" s="305"/>
    </row>
    <row r="138" spans="2:11" s="1" customFormat="1" ht="15" customHeight="1">
      <c r="B138" s="302"/>
      <c r="C138" s="257" t="s">
        <v>339</v>
      </c>
      <c r="D138" s="257"/>
      <c r="E138" s="257"/>
      <c r="F138" s="280" t="s">
        <v>309</v>
      </c>
      <c r="G138" s="257"/>
      <c r="H138" s="257" t="s">
        <v>363</v>
      </c>
      <c r="I138" s="257" t="s">
        <v>341</v>
      </c>
      <c r="J138" s="257"/>
      <c r="K138" s="305"/>
    </row>
    <row r="139" spans="2:11" s="1" customFormat="1" ht="15" customHeight="1">
      <c r="B139" s="302"/>
      <c r="C139" s="257" t="s">
        <v>342</v>
      </c>
      <c r="D139" s="257"/>
      <c r="E139" s="257"/>
      <c r="F139" s="280" t="s">
        <v>309</v>
      </c>
      <c r="G139" s="257"/>
      <c r="H139" s="257" t="s">
        <v>364</v>
      </c>
      <c r="I139" s="257" t="s">
        <v>344</v>
      </c>
      <c r="J139" s="257"/>
      <c r="K139" s="305"/>
    </row>
    <row r="140" spans="2:11" s="1" customFormat="1" ht="15" customHeight="1">
      <c r="B140" s="302"/>
      <c r="C140" s="257" t="s">
        <v>345</v>
      </c>
      <c r="D140" s="257"/>
      <c r="E140" s="257"/>
      <c r="F140" s="280" t="s">
        <v>309</v>
      </c>
      <c r="G140" s="257"/>
      <c r="H140" s="257" t="s">
        <v>345</v>
      </c>
      <c r="I140" s="257" t="s">
        <v>344</v>
      </c>
      <c r="J140" s="257"/>
      <c r="K140" s="305"/>
    </row>
    <row r="141" spans="2:11" s="1" customFormat="1" ht="15" customHeight="1">
      <c r="B141" s="302"/>
      <c r="C141" s="257" t="s">
        <v>36</v>
      </c>
      <c r="D141" s="257"/>
      <c r="E141" s="257"/>
      <c r="F141" s="280" t="s">
        <v>309</v>
      </c>
      <c r="G141" s="257"/>
      <c r="H141" s="257" t="s">
        <v>365</v>
      </c>
      <c r="I141" s="257" t="s">
        <v>344</v>
      </c>
      <c r="J141" s="257"/>
      <c r="K141" s="305"/>
    </row>
    <row r="142" spans="2:11" s="1" customFormat="1" ht="15" customHeight="1">
      <c r="B142" s="302"/>
      <c r="C142" s="257" t="s">
        <v>366</v>
      </c>
      <c r="D142" s="257"/>
      <c r="E142" s="257"/>
      <c r="F142" s="280" t="s">
        <v>309</v>
      </c>
      <c r="G142" s="257"/>
      <c r="H142" s="257" t="s">
        <v>367</v>
      </c>
      <c r="I142" s="257" t="s">
        <v>344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368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303</v>
      </c>
      <c r="D148" s="272"/>
      <c r="E148" s="272"/>
      <c r="F148" s="272" t="s">
        <v>304</v>
      </c>
      <c r="G148" s="273"/>
      <c r="H148" s="272" t="s">
        <v>52</v>
      </c>
      <c r="I148" s="272" t="s">
        <v>55</v>
      </c>
      <c r="J148" s="272" t="s">
        <v>305</v>
      </c>
      <c r="K148" s="271"/>
    </row>
    <row r="149" spans="2:11" s="1" customFormat="1" ht="17.25" customHeight="1">
      <c r="B149" s="269"/>
      <c r="C149" s="274" t="s">
        <v>306</v>
      </c>
      <c r="D149" s="274"/>
      <c r="E149" s="274"/>
      <c r="F149" s="275" t="s">
        <v>307</v>
      </c>
      <c r="G149" s="276"/>
      <c r="H149" s="274"/>
      <c r="I149" s="274"/>
      <c r="J149" s="274" t="s">
        <v>308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312</v>
      </c>
      <c r="D151" s="257"/>
      <c r="E151" s="257"/>
      <c r="F151" s="310" t="s">
        <v>309</v>
      </c>
      <c r="G151" s="257"/>
      <c r="H151" s="309" t="s">
        <v>349</v>
      </c>
      <c r="I151" s="309" t="s">
        <v>311</v>
      </c>
      <c r="J151" s="309">
        <v>120</v>
      </c>
      <c r="K151" s="305"/>
    </row>
    <row r="152" spans="2:11" s="1" customFormat="1" ht="15" customHeight="1">
      <c r="B152" s="282"/>
      <c r="C152" s="309" t="s">
        <v>358</v>
      </c>
      <c r="D152" s="257"/>
      <c r="E152" s="257"/>
      <c r="F152" s="310" t="s">
        <v>309</v>
      </c>
      <c r="G152" s="257"/>
      <c r="H152" s="309" t="s">
        <v>369</v>
      </c>
      <c r="I152" s="309" t="s">
        <v>311</v>
      </c>
      <c r="J152" s="309" t="s">
        <v>360</v>
      </c>
      <c r="K152" s="305"/>
    </row>
    <row r="153" spans="2:11" s="1" customFormat="1" ht="15" customHeight="1">
      <c r="B153" s="282"/>
      <c r="C153" s="309" t="s">
        <v>257</v>
      </c>
      <c r="D153" s="257"/>
      <c r="E153" s="257"/>
      <c r="F153" s="310" t="s">
        <v>309</v>
      </c>
      <c r="G153" s="257"/>
      <c r="H153" s="309" t="s">
        <v>370</v>
      </c>
      <c r="I153" s="309" t="s">
        <v>311</v>
      </c>
      <c r="J153" s="309" t="s">
        <v>360</v>
      </c>
      <c r="K153" s="305"/>
    </row>
    <row r="154" spans="2:11" s="1" customFormat="1" ht="15" customHeight="1">
      <c r="B154" s="282"/>
      <c r="C154" s="309" t="s">
        <v>314</v>
      </c>
      <c r="D154" s="257"/>
      <c r="E154" s="257"/>
      <c r="F154" s="310" t="s">
        <v>315</v>
      </c>
      <c r="G154" s="257"/>
      <c r="H154" s="309" t="s">
        <v>349</v>
      </c>
      <c r="I154" s="309" t="s">
        <v>311</v>
      </c>
      <c r="J154" s="309">
        <v>50</v>
      </c>
      <c r="K154" s="305"/>
    </row>
    <row r="155" spans="2:11" s="1" customFormat="1" ht="15" customHeight="1">
      <c r="B155" s="282"/>
      <c r="C155" s="309" t="s">
        <v>317</v>
      </c>
      <c r="D155" s="257"/>
      <c r="E155" s="257"/>
      <c r="F155" s="310" t="s">
        <v>309</v>
      </c>
      <c r="G155" s="257"/>
      <c r="H155" s="309" t="s">
        <v>349</v>
      </c>
      <c r="I155" s="309" t="s">
        <v>319</v>
      </c>
      <c r="J155" s="309"/>
      <c r="K155" s="305"/>
    </row>
    <row r="156" spans="2:11" s="1" customFormat="1" ht="15" customHeight="1">
      <c r="B156" s="282"/>
      <c r="C156" s="309" t="s">
        <v>328</v>
      </c>
      <c r="D156" s="257"/>
      <c r="E156" s="257"/>
      <c r="F156" s="310" t="s">
        <v>315</v>
      </c>
      <c r="G156" s="257"/>
      <c r="H156" s="309" t="s">
        <v>349</v>
      </c>
      <c r="I156" s="309" t="s">
        <v>311</v>
      </c>
      <c r="J156" s="309">
        <v>50</v>
      </c>
      <c r="K156" s="305"/>
    </row>
    <row r="157" spans="2:11" s="1" customFormat="1" ht="15" customHeight="1">
      <c r="B157" s="282"/>
      <c r="C157" s="309" t="s">
        <v>336</v>
      </c>
      <c r="D157" s="257"/>
      <c r="E157" s="257"/>
      <c r="F157" s="310" t="s">
        <v>315</v>
      </c>
      <c r="G157" s="257"/>
      <c r="H157" s="309" t="s">
        <v>349</v>
      </c>
      <c r="I157" s="309" t="s">
        <v>311</v>
      </c>
      <c r="J157" s="309">
        <v>50</v>
      </c>
      <c r="K157" s="305"/>
    </row>
    <row r="158" spans="2:11" s="1" customFormat="1" ht="15" customHeight="1">
      <c r="B158" s="282"/>
      <c r="C158" s="309" t="s">
        <v>334</v>
      </c>
      <c r="D158" s="257"/>
      <c r="E158" s="257"/>
      <c r="F158" s="310" t="s">
        <v>315</v>
      </c>
      <c r="G158" s="257"/>
      <c r="H158" s="309" t="s">
        <v>349</v>
      </c>
      <c r="I158" s="309" t="s">
        <v>311</v>
      </c>
      <c r="J158" s="309">
        <v>50</v>
      </c>
      <c r="K158" s="305"/>
    </row>
    <row r="159" spans="2:11" s="1" customFormat="1" ht="15" customHeight="1">
      <c r="B159" s="282"/>
      <c r="C159" s="309" t="s">
        <v>80</v>
      </c>
      <c r="D159" s="257"/>
      <c r="E159" s="257"/>
      <c r="F159" s="310" t="s">
        <v>309</v>
      </c>
      <c r="G159" s="257"/>
      <c r="H159" s="309" t="s">
        <v>371</v>
      </c>
      <c r="I159" s="309" t="s">
        <v>311</v>
      </c>
      <c r="J159" s="309" t="s">
        <v>372</v>
      </c>
      <c r="K159" s="305"/>
    </row>
    <row r="160" spans="2:11" s="1" customFormat="1" ht="15" customHeight="1">
      <c r="B160" s="282"/>
      <c r="C160" s="309" t="s">
        <v>373</v>
      </c>
      <c r="D160" s="257"/>
      <c r="E160" s="257"/>
      <c r="F160" s="310" t="s">
        <v>309</v>
      </c>
      <c r="G160" s="257"/>
      <c r="H160" s="309" t="s">
        <v>374</v>
      </c>
      <c r="I160" s="309" t="s">
        <v>344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375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303</v>
      </c>
      <c r="D166" s="272"/>
      <c r="E166" s="272"/>
      <c r="F166" s="272" t="s">
        <v>304</v>
      </c>
      <c r="G166" s="314"/>
      <c r="H166" s="315" t="s">
        <v>52</v>
      </c>
      <c r="I166" s="315" t="s">
        <v>55</v>
      </c>
      <c r="J166" s="272" t="s">
        <v>305</v>
      </c>
      <c r="K166" s="249"/>
    </row>
    <row r="167" spans="2:11" s="1" customFormat="1" ht="17.25" customHeight="1">
      <c r="B167" s="250"/>
      <c r="C167" s="274" t="s">
        <v>306</v>
      </c>
      <c r="D167" s="274"/>
      <c r="E167" s="274"/>
      <c r="F167" s="275" t="s">
        <v>307</v>
      </c>
      <c r="G167" s="316"/>
      <c r="H167" s="317"/>
      <c r="I167" s="317"/>
      <c r="J167" s="274" t="s">
        <v>308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312</v>
      </c>
      <c r="D169" s="257"/>
      <c r="E169" s="257"/>
      <c r="F169" s="280" t="s">
        <v>309</v>
      </c>
      <c r="G169" s="257"/>
      <c r="H169" s="257" t="s">
        <v>349</v>
      </c>
      <c r="I169" s="257" t="s">
        <v>311</v>
      </c>
      <c r="J169" s="257">
        <v>120</v>
      </c>
      <c r="K169" s="305"/>
    </row>
    <row r="170" spans="2:11" s="1" customFormat="1" ht="15" customHeight="1">
      <c r="B170" s="282"/>
      <c r="C170" s="257" t="s">
        <v>358</v>
      </c>
      <c r="D170" s="257"/>
      <c r="E170" s="257"/>
      <c r="F170" s="280" t="s">
        <v>309</v>
      </c>
      <c r="G170" s="257"/>
      <c r="H170" s="257" t="s">
        <v>359</v>
      </c>
      <c r="I170" s="257" t="s">
        <v>311</v>
      </c>
      <c r="J170" s="257" t="s">
        <v>360</v>
      </c>
      <c r="K170" s="305"/>
    </row>
    <row r="171" spans="2:11" s="1" customFormat="1" ht="15" customHeight="1">
      <c r="B171" s="282"/>
      <c r="C171" s="257" t="s">
        <v>257</v>
      </c>
      <c r="D171" s="257"/>
      <c r="E171" s="257"/>
      <c r="F171" s="280" t="s">
        <v>309</v>
      </c>
      <c r="G171" s="257"/>
      <c r="H171" s="257" t="s">
        <v>376</v>
      </c>
      <c r="I171" s="257" t="s">
        <v>311</v>
      </c>
      <c r="J171" s="257" t="s">
        <v>360</v>
      </c>
      <c r="K171" s="305"/>
    </row>
    <row r="172" spans="2:11" s="1" customFormat="1" ht="15" customHeight="1">
      <c r="B172" s="282"/>
      <c r="C172" s="257" t="s">
        <v>314</v>
      </c>
      <c r="D172" s="257"/>
      <c r="E172" s="257"/>
      <c r="F172" s="280" t="s">
        <v>315</v>
      </c>
      <c r="G172" s="257"/>
      <c r="H172" s="257" t="s">
        <v>376</v>
      </c>
      <c r="I172" s="257" t="s">
        <v>311</v>
      </c>
      <c r="J172" s="257">
        <v>50</v>
      </c>
      <c r="K172" s="305"/>
    </row>
    <row r="173" spans="2:11" s="1" customFormat="1" ht="15" customHeight="1">
      <c r="B173" s="282"/>
      <c r="C173" s="257" t="s">
        <v>317</v>
      </c>
      <c r="D173" s="257"/>
      <c r="E173" s="257"/>
      <c r="F173" s="280" t="s">
        <v>309</v>
      </c>
      <c r="G173" s="257"/>
      <c r="H173" s="257" t="s">
        <v>376</v>
      </c>
      <c r="I173" s="257" t="s">
        <v>319</v>
      </c>
      <c r="J173" s="257"/>
      <c r="K173" s="305"/>
    </row>
    <row r="174" spans="2:11" s="1" customFormat="1" ht="15" customHeight="1">
      <c r="B174" s="282"/>
      <c r="C174" s="257" t="s">
        <v>328</v>
      </c>
      <c r="D174" s="257"/>
      <c r="E174" s="257"/>
      <c r="F174" s="280" t="s">
        <v>315</v>
      </c>
      <c r="G174" s="257"/>
      <c r="H174" s="257" t="s">
        <v>376</v>
      </c>
      <c r="I174" s="257" t="s">
        <v>311</v>
      </c>
      <c r="J174" s="257">
        <v>50</v>
      </c>
      <c r="K174" s="305"/>
    </row>
    <row r="175" spans="2:11" s="1" customFormat="1" ht="15" customHeight="1">
      <c r="B175" s="282"/>
      <c r="C175" s="257" t="s">
        <v>336</v>
      </c>
      <c r="D175" s="257"/>
      <c r="E175" s="257"/>
      <c r="F175" s="280" t="s">
        <v>315</v>
      </c>
      <c r="G175" s="257"/>
      <c r="H175" s="257" t="s">
        <v>376</v>
      </c>
      <c r="I175" s="257" t="s">
        <v>311</v>
      </c>
      <c r="J175" s="257">
        <v>50</v>
      </c>
      <c r="K175" s="305"/>
    </row>
    <row r="176" spans="2:11" s="1" customFormat="1" ht="15" customHeight="1">
      <c r="B176" s="282"/>
      <c r="C176" s="257" t="s">
        <v>334</v>
      </c>
      <c r="D176" s="257"/>
      <c r="E176" s="257"/>
      <c r="F176" s="280" t="s">
        <v>315</v>
      </c>
      <c r="G176" s="257"/>
      <c r="H176" s="257" t="s">
        <v>376</v>
      </c>
      <c r="I176" s="257" t="s">
        <v>311</v>
      </c>
      <c r="J176" s="257">
        <v>50</v>
      </c>
      <c r="K176" s="305"/>
    </row>
    <row r="177" spans="2:11" s="1" customFormat="1" ht="15" customHeight="1">
      <c r="B177" s="282"/>
      <c r="C177" s="257" t="s">
        <v>90</v>
      </c>
      <c r="D177" s="257"/>
      <c r="E177" s="257"/>
      <c r="F177" s="280" t="s">
        <v>309</v>
      </c>
      <c r="G177" s="257"/>
      <c r="H177" s="257" t="s">
        <v>377</v>
      </c>
      <c r="I177" s="257" t="s">
        <v>378</v>
      </c>
      <c r="J177" s="257"/>
      <c r="K177" s="305"/>
    </row>
    <row r="178" spans="2:11" s="1" customFormat="1" ht="15" customHeight="1">
      <c r="B178" s="282"/>
      <c r="C178" s="257" t="s">
        <v>55</v>
      </c>
      <c r="D178" s="257"/>
      <c r="E178" s="257"/>
      <c r="F178" s="280" t="s">
        <v>309</v>
      </c>
      <c r="G178" s="257"/>
      <c r="H178" s="257" t="s">
        <v>379</v>
      </c>
      <c r="I178" s="257" t="s">
        <v>380</v>
      </c>
      <c r="J178" s="257">
        <v>1</v>
      </c>
      <c r="K178" s="305"/>
    </row>
    <row r="179" spans="2:11" s="1" customFormat="1" ht="15" customHeight="1">
      <c r="B179" s="282"/>
      <c r="C179" s="257" t="s">
        <v>51</v>
      </c>
      <c r="D179" s="257"/>
      <c r="E179" s="257"/>
      <c r="F179" s="280" t="s">
        <v>309</v>
      </c>
      <c r="G179" s="257"/>
      <c r="H179" s="257" t="s">
        <v>381</v>
      </c>
      <c r="I179" s="257" t="s">
        <v>311</v>
      </c>
      <c r="J179" s="257">
        <v>20</v>
      </c>
      <c r="K179" s="305"/>
    </row>
    <row r="180" spans="2:11" s="1" customFormat="1" ht="15" customHeight="1">
      <c r="B180" s="282"/>
      <c r="C180" s="257" t="s">
        <v>52</v>
      </c>
      <c r="D180" s="257"/>
      <c r="E180" s="257"/>
      <c r="F180" s="280" t="s">
        <v>309</v>
      </c>
      <c r="G180" s="257"/>
      <c r="H180" s="257" t="s">
        <v>382</v>
      </c>
      <c r="I180" s="257" t="s">
        <v>311</v>
      </c>
      <c r="J180" s="257">
        <v>255</v>
      </c>
      <c r="K180" s="305"/>
    </row>
    <row r="181" spans="2:11" s="1" customFormat="1" ht="15" customHeight="1">
      <c r="B181" s="282"/>
      <c r="C181" s="257" t="s">
        <v>91</v>
      </c>
      <c r="D181" s="257"/>
      <c r="E181" s="257"/>
      <c r="F181" s="280" t="s">
        <v>309</v>
      </c>
      <c r="G181" s="257"/>
      <c r="H181" s="257" t="s">
        <v>273</v>
      </c>
      <c r="I181" s="257" t="s">
        <v>311</v>
      </c>
      <c r="J181" s="257">
        <v>10</v>
      </c>
      <c r="K181" s="305"/>
    </row>
    <row r="182" spans="2:11" s="1" customFormat="1" ht="15" customHeight="1">
      <c r="B182" s="282"/>
      <c r="C182" s="257" t="s">
        <v>92</v>
      </c>
      <c r="D182" s="257"/>
      <c r="E182" s="257"/>
      <c r="F182" s="280" t="s">
        <v>309</v>
      </c>
      <c r="G182" s="257"/>
      <c r="H182" s="257" t="s">
        <v>383</v>
      </c>
      <c r="I182" s="257" t="s">
        <v>344</v>
      </c>
      <c r="J182" s="257"/>
      <c r="K182" s="305"/>
    </row>
    <row r="183" spans="2:11" s="1" customFormat="1" ht="15" customHeight="1">
      <c r="B183" s="282"/>
      <c r="C183" s="257" t="s">
        <v>384</v>
      </c>
      <c r="D183" s="257"/>
      <c r="E183" s="257"/>
      <c r="F183" s="280" t="s">
        <v>309</v>
      </c>
      <c r="G183" s="257"/>
      <c r="H183" s="257" t="s">
        <v>385</v>
      </c>
      <c r="I183" s="257" t="s">
        <v>344</v>
      </c>
      <c r="J183" s="257"/>
      <c r="K183" s="305"/>
    </row>
    <row r="184" spans="2:11" s="1" customFormat="1" ht="15" customHeight="1">
      <c r="B184" s="282"/>
      <c r="C184" s="257" t="s">
        <v>373</v>
      </c>
      <c r="D184" s="257"/>
      <c r="E184" s="257"/>
      <c r="F184" s="280" t="s">
        <v>309</v>
      </c>
      <c r="G184" s="257"/>
      <c r="H184" s="257" t="s">
        <v>386</v>
      </c>
      <c r="I184" s="257" t="s">
        <v>344</v>
      </c>
      <c r="J184" s="257"/>
      <c r="K184" s="305"/>
    </row>
    <row r="185" spans="2:11" s="1" customFormat="1" ht="15" customHeight="1">
      <c r="B185" s="282"/>
      <c r="C185" s="257" t="s">
        <v>94</v>
      </c>
      <c r="D185" s="257"/>
      <c r="E185" s="257"/>
      <c r="F185" s="280" t="s">
        <v>315</v>
      </c>
      <c r="G185" s="257"/>
      <c r="H185" s="257" t="s">
        <v>387</v>
      </c>
      <c r="I185" s="257" t="s">
        <v>311</v>
      </c>
      <c r="J185" s="257">
        <v>50</v>
      </c>
      <c r="K185" s="305"/>
    </row>
    <row r="186" spans="2:11" s="1" customFormat="1" ht="15" customHeight="1">
      <c r="B186" s="282"/>
      <c r="C186" s="257" t="s">
        <v>388</v>
      </c>
      <c r="D186" s="257"/>
      <c r="E186" s="257"/>
      <c r="F186" s="280" t="s">
        <v>315</v>
      </c>
      <c r="G186" s="257"/>
      <c r="H186" s="257" t="s">
        <v>389</v>
      </c>
      <c r="I186" s="257" t="s">
        <v>390</v>
      </c>
      <c r="J186" s="257"/>
      <c r="K186" s="305"/>
    </row>
    <row r="187" spans="2:11" s="1" customFormat="1" ht="15" customHeight="1">
      <c r="B187" s="282"/>
      <c r="C187" s="257" t="s">
        <v>391</v>
      </c>
      <c r="D187" s="257"/>
      <c r="E187" s="257"/>
      <c r="F187" s="280" t="s">
        <v>315</v>
      </c>
      <c r="G187" s="257"/>
      <c r="H187" s="257" t="s">
        <v>392</v>
      </c>
      <c r="I187" s="257" t="s">
        <v>390</v>
      </c>
      <c r="J187" s="257"/>
      <c r="K187" s="305"/>
    </row>
    <row r="188" spans="2:11" s="1" customFormat="1" ht="15" customHeight="1">
      <c r="B188" s="282"/>
      <c r="C188" s="257" t="s">
        <v>393</v>
      </c>
      <c r="D188" s="257"/>
      <c r="E188" s="257"/>
      <c r="F188" s="280" t="s">
        <v>315</v>
      </c>
      <c r="G188" s="257"/>
      <c r="H188" s="257" t="s">
        <v>394</v>
      </c>
      <c r="I188" s="257" t="s">
        <v>390</v>
      </c>
      <c r="J188" s="257"/>
      <c r="K188" s="305"/>
    </row>
    <row r="189" spans="2:11" s="1" customFormat="1" ht="15" customHeight="1">
      <c r="B189" s="282"/>
      <c r="C189" s="318" t="s">
        <v>395</v>
      </c>
      <c r="D189" s="257"/>
      <c r="E189" s="257"/>
      <c r="F189" s="280" t="s">
        <v>315</v>
      </c>
      <c r="G189" s="257"/>
      <c r="H189" s="257" t="s">
        <v>396</v>
      </c>
      <c r="I189" s="257" t="s">
        <v>397</v>
      </c>
      <c r="J189" s="319" t="s">
        <v>398</v>
      </c>
      <c r="K189" s="305"/>
    </row>
    <row r="190" spans="2:11" s="1" customFormat="1" ht="15" customHeight="1">
      <c r="B190" s="282"/>
      <c r="C190" s="318" t="s">
        <v>40</v>
      </c>
      <c r="D190" s="257"/>
      <c r="E190" s="257"/>
      <c r="F190" s="280" t="s">
        <v>309</v>
      </c>
      <c r="G190" s="257"/>
      <c r="H190" s="254" t="s">
        <v>399</v>
      </c>
      <c r="I190" s="257" t="s">
        <v>400</v>
      </c>
      <c r="J190" s="257"/>
      <c r="K190" s="305"/>
    </row>
    <row r="191" spans="2:11" s="1" customFormat="1" ht="15" customHeight="1">
      <c r="B191" s="282"/>
      <c r="C191" s="318" t="s">
        <v>401</v>
      </c>
      <c r="D191" s="257"/>
      <c r="E191" s="257"/>
      <c r="F191" s="280" t="s">
        <v>309</v>
      </c>
      <c r="G191" s="257"/>
      <c r="H191" s="257" t="s">
        <v>402</v>
      </c>
      <c r="I191" s="257" t="s">
        <v>344</v>
      </c>
      <c r="J191" s="257"/>
      <c r="K191" s="305"/>
    </row>
    <row r="192" spans="2:11" s="1" customFormat="1" ht="15" customHeight="1">
      <c r="B192" s="282"/>
      <c r="C192" s="318" t="s">
        <v>403</v>
      </c>
      <c r="D192" s="257"/>
      <c r="E192" s="257"/>
      <c r="F192" s="280" t="s">
        <v>309</v>
      </c>
      <c r="G192" s="257"/>
      <c r="H192" s="257" t="s">
        <v>404</v>
      </c>
      <c r="I192" s="257" t="s">
        <v>344</v>
      </c>
      <c r="J192" s="257"/>
      <c r="K192" s="305"/>
    </row>
    <row r="193" spans="2:11" s="1" customFormat="1" ht="15" customHeight="1">
      <c r="B193" s="282"/>
      <c r="C193" s="318" t="s">
        <v>405</v>
      </c>
      <c r="D193" s="257"/>
      <c r="E193" s="257"/>
      <c r="F193" s="280" t="s">
        <v>315</v>
      </c>
      <c r="G193" s="257"/>
      <c r="H193" s="257" t="s">
        <v>406</v>
      </c>
      <c r="I193" s="257" t="s">
        <v>344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2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407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408</v>
      </c>
      <c r="D200" s="321"/>
      <c r="E200" s="321"/>
      <c r="F200" s="321" t="s">
        <v>409</v>
      </c>
      <c r="G200" s="322"/>
      <c r="H200" s="321" t="s">
        <v>410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400</v>
      </c>
      <c r="D202" s="257"/>
      <c r="E202" s="257"/>
      <c r="F202" s="280" t="s">
        <v>41</v>
      </c>
      <c r="G202" s="257"/>
      <c r="H202" s="257" t="s">
        <v>411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42</v>
      </c>
      <c r="G203" s="257"/>
      <c r="H203" s="257" t="s">
        <v>412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45</v>
      </c>
      <c r="G204" s="257"/>
      <c r="H204" s="257" t="s">
        <v>413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43</v>
      </c>
      <c r="G205" s="257"/>
      <c r="H205" s="257" t="s">
        <v>414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44</v>
      </c>
      <c r="G206" s="257"/>
      <c r="H206" s="257" t="s">
        <v>415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356</v>
      </c>
      <c r="D208" s="257"/>
      <c r="E208" s="257"/>
      <c r="F208" s="280" t="s">
        <v>74</v>
      </c>
      <c r="G208" s="257"/>
      <c r="H208" s="257" t="s">
        <v>416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251</v>
      </c>
      <c r="G209" s="257"/>
      <c r="H209" s="257" t="s">
        <v>252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249</v>
      </c>
      <c r="G210" s="257"/>
      <c r="H210" s="257" t="s">
        <v>417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253</v>
      </c>
      <c r="G211" s="318"/>
      <c r="H211" s="309" t="s">
        <v>254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255</v>
      </c>
      <c r="G212" s="318"/>
      <c r="H212" s="309" t="s">
        <v>418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380</v>
      </c>
      <c r="D214" s="257"/>
      <c r="E214" s="257"/>
      <c r="F214" s="280">
        <v>1</v>
      </c>
      <c r="G214" s="318"/>
      <c r="H214" s="309" t="s">
        <v>419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420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421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422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Kubant Josef Ing.</dc:creator>
  <cp:keywords/>
  <dc:description/>
  <cp:lastModifiedBy>Kubant Josef Ing.</cp:lastModifiedBy>
  <dcterms:created xsi:type="dcterms:W3CDTF">2022-08-23T08:42:02Z</dcterms:created>
  <dcterms:modified xsi:type="dcterms:W3CDTF">2022-08-23T08:42:05Z</dcterms:modified>
  <cp:category/>
  <cp:version/>
  <cp:contentType/>
  <cp:contentStatus/>
</cp:coreProperties>
</file>