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7640" activeTab="0"/>
  </bookViews>
  <sheets>
    <sheet name="Příloha smlouvy č. 5a" sheetId="1" r:id="rId1"/>
    <sheet name="Příloha smlouvy č. 6" sheetId="2" r:id="rId2"/>
    <sheet name="Příloha smlouvy č. 7" sheetId="3" r:id="rId3"/>
  </sheets>
  <definedNames>
    <definedName name="_xlnm.Print_Area" localSheetId="0">'Příloha smlouvy č. 5a'!$A$2:$E$16</definedName>
    <definedName name="_xlnm.Print_Area" localSheetId="1">'Příloha smlouvy č. 6'!$B$2:$AB$31</definedName>
    <definedName name="_xlnm.Print_Area" localSheetId="2">'Příloha smlouvy č. 7'!$A$2:$G$12</definedName>
    <definedName name="_xlnm.Print_Titles" localSheetId="0">'Příloha smlouvy č. 5a'!$7:$7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<sst xmlns="http://schemas.openxmlformats.org/spreadsheetml/2006/main" count="135" uniqueCount="89">
  <si>
    <t>p.č.</t>
  </si>
  <si>
    <t>Služba</t>
  </si>
  <si>
    <t>Jednotka</t>
  </si>
  <si>
    <t>1.</t>
  </si>
  <si>
    <t>2.</t>
  </si>
  <si>
    <t>3.</t>
  </si>
  <si>
    <t>4.</t>
  </si>
  <si>
    <t>6.</t>
  </si>
  <si>
    <t>7.</t>
  </si>
  <si>
    <t>8.</t>
  </si>
  <si>
    <t>9.</t>
  </si>
  <si>
    <t>Nabídková cena v Kč bez DPH</t>
  </si>
  <si>
    <t>Cena v Kč vč. DPH</t>
  </si>
  <si>
    <t>ks</t>
  </si>
  <si>
    <t>5.</t>
  </si>
  <si>
    <t>hod</t>
  </si>
  <si>
    <t>revize hasicích přístrojů</t>
  </si>
  <si>
    <t>CENÍK SLUŽEB PROVOZU A ÚDRŽBY HOZ</t>
  </si>
  <si>
    <t>vedení provozního deníku a přehledu revizí</t>
  </si>
  <si>
    <t>zajištění odběrného místa, kontrola a odečty elektrické energie</t>
  </si>
  <si>
    <t>prohlídky BOZP</t>
  </si>
  <si>
    <t>revize elektrické instalace čerpadla v jímce</t>
  </si>
  <si>
    <t>servis pohyblivých mechanismů, čerpadel a stavidel, kontrolní prohlídky funkčnosti a stavu čerpacích stanic, povrchových ploch, stavebních objektů dle stanovené četnosti</t>
  </si>
  <si>
    <t>kontrolní prohlídky funkčnosti a stavu čerpacích stanic, povrchových ploch, stavebních objektů dle stanovené četnosti</t>
  </si>
  <si>
    <t>sečení v prostoru HOZ a trafostanice</t>
  </si>
  <si>
    <t>údržba a kontrola elektrických instalací a trafostanice</t>
  </si>
  <si>
    <t>Smlouva o poskytování služeb k zajištění provozu a údržby staveb k odvodnění pozemků - Příloha č. 5a</t>
  </si>
  <si>
    <t>pro běžný rok v letech 2023 – 2026 oblast Jižní Čechy</t>
  </si>
  <si>
    <r>
      <t>m</t>
    </r>
    <r>
      <rPr>
        <vertAlign val="superscript"/>
        <sz val="11"/>
        <color theme="1"/>
        <rFont val="Calibri"/>
        <family val="2"/>
      </rPr>
      <t>2</t>
    </r>
  </si>
  <si>
    <t>Příloha č.6 - Rozpis činností služeb provozu a údržby pro jednotlivé objekty</t>
  </si>
  <si>
    <t>údaje pro běžný rok v r. 2023-2026</t>
  </si>
  <si>
    <t>oblast Jižní Čechy</t>
  </si>
  <si>
    <t>ČINNOSTI PROVOZU</t>
  </si>
  <si>
    <t>cena služeb provozu celkem</t>
  </si>
  <si>
    <t>ČINNOSTI ÚDRŽBY</t>
  </si>
  <si>
    <t>cena služeb údržby celkem</t>
  </si>
  <si>
    <t>celková cena služeb provozu a údržby             
1 běžný rok</t>
  </si>
  <si>
    <t>číslo položky dle Přílohy č. 3a</t>
  </si>
  <si>
    <t>Název objektu HOZ</t>
  </si>
  <si>
    <t>četnost provádění kontrol</t>
  </si>
  <si>
    <t>servis pohyblivých mechanismů a čerpadel, kontrolní prohlídky funkčnosti a stavu *</t>
  </si>
  <si>
    <t xml:space="preserve">cena Kč/hod   </t>
  </si>
  <si>
    <t>kontrolní prohlídky funkčnosti a stavu *</t>
  </si>
  <si>
    <t>vedení provoz. deníku a přehledu revizí</t>
  </si>
  <si>
    <t>cena Kč/hod</t>
  </si>
  <si>
    <t>zajištění odběrného místa, kontrola a odečty el.energie**</t>
  </si>
  <si>
    <t>cena Kč/ks</t>
  </si>
  <si>
    <t>revize el. instalace čerpadla v jímce ***</t>
  </si>
  <si>
    <t>sečení v prostoru HOZ         1. seč</t>
  </si>
  <si>
    <t>sečení v prostoru HOZ         2. seč</t>
  </si>
  <si>
    <t>cena Kč/m2</t>
  </si>
  <si>
    <t>údržba  a kontrola el.instalací a TS</t>
  </si>
  <si>
    <t>Poznámka</t>
  </si>
  <si>
    <t>bez DPH</t>
  </si>
  <si>
    <t>v Kč bez DPH</t>
  </si>
  <si>
    <r>
      <t>m</t>
    </r>
    <r>
      <rPr>
        <b/>
        <vertAlign val="superscript"/>
        <sz val="10"/>
        <rFont val="Arial"/>
        <family val="2"/>
      </rPr>
      <t>2</t>
    </r>
  </si>
  <si>
    <t>ČOS Zliv</t>
  </si>
  <si>
    <t>1x týdně</t>
  </si>
  <si>
    <t>ČOS Hluboká</t>
  </si>
  <si>
    <t>ČOS Pašice</t>
  </si>
  <si>
    <t>2x ročně</t>
  </si>
  <si>
    <t>ČOS Nové Dvory</t>
  </si>
  <si>
    <t>ČOS Haklovy Dvory</t>
  </si>
  <si>
    <t>ČOS Zavadilka</t>
  </si>
  <si>
    <t>Veselí nad Lužnicí - shybka M</t>
  </si>
  <si>
    <t>Veselí nad Lužnicí - shybka L21</t>
  </si>
  <si>
    <t>HOZ Borkovická blata O1-2 - lopatový uzávěr</t>
  </si>
  <si>
    <t>ČOS Borkovická Blata</t>
  </si>
  <si>
    <t>* kontrolní prohlídky funkčnosti a stavu ČS, povrchových ploch, stavebních objektů</t>
  </si>
  <si>
    <t>** zajištění odběrného místa a odečet el. energie u ČOS Zavadilka je v rámci ČOS Haklovy Dvory (společné odběrné místo)</t>
  </si>
  <si>
    <t>*** - u ČOS Zliv, Hluboká, Haklovy Dvory a Zavadilka je v současné době instalováno vždy pouze jedno čerpadlo, druhá čepadla budou průbězně doplňována</t>
  </si>
  <si>
    <t xml:space="preserve">     - u ČOS Nové Dvory není v současné době instalováno žádné čerpadlo, čepadla budou průběžně doplněna</t>
  </si>
  <si>
    <t>ČS bez zděného přístřešku</t>
  </si>
  <si>
    <t>ČS se zděným přístřeškem</t>
  </si>
  <si>
    <t>ČS s budovou</t>
  </si>
  <si>
    <t>jiná zařízení než čerpací stanice</t>
  </si>
  <si>
    <t>Smlouva o poskytování služeb k zajištění provozu a údržby staveb k odvodnění pozemků - Příloha č.7</t>
  </si>
  <si>
    <r>
      <t>Souhrn rozpisu činností služeb pro oblast</t>
    </r>
    <r>
      <rPr>
        <b/>
        <sz val="11"/>
        <rFont val="Arial CE"/>
        <family val="2"/>
      </rPr>
      <t xml:space="preserve"> Jižní Čechy</t>
    </r>
  </si>
  <si>
    <t>cena/rok</t>
  </si>
  <si>
    <t>2023</t>
  </si>
  <si>
    <t>CELKEM        
2023-2026</t>
  </si>
  <si>
    <t>Činnosti služeb provozu a údržby pro jednotlivé objekty</t>
  </si>
  <si>
    <t>Kč bez DPH</t>
  </si>
  <si>
    <t>Kč s DPH 21%</t>
  </si>
  <si>
    <t>Služby ad hoc - předpoklad čerpání (maximum)</t>
  </si>
  <si>
    <t xml:space="preserve">                                                           </t>
  </si>
  <si>
    <t xml:space="preserve">    Jižní Čechy  CELKEM</t>
  </si>
  <si>
    <t>Dodavatel vyplní pouze žlutě vyznačená pole v této záložce.
Záložky: "Příloha č.6 Smlouvy a Příloha č.7 Smlouvy" se vyplňují automaticky.</t>
  </si>
  <si>
    <t>Nevyplňovat! Příloha se vyplní automaticky po vyplnění Přílohy č.5a.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</si>
</sst>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2F5496"/>
      <name val="Arial"/>
      <family val="2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b/>
      <sz val="11"/>
      <name val="Arial CE"/>
      <family val="2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8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ck"/>
      <right style="thick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medium"/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>
        <color indexed="8"/>
      </left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medium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/>
      <right style="thin">
        <color indexed="8"/>
      </right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 style="thin">
        <color indexed="8"/>
      </top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4">
    <xf numFmtId="0" fontId="0" fillId="0" borderId="0" xfId="0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/>
    <xf numFmtId="0" fontId="13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wrapText="1"/>
    </xf>
    <xf numFmtId="0" fontId="12" fillId="0" borderId="0" xfId="0" applyFont="1"/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2" fillId="0" borderId="1" xfId="0" applyFont="1" applyBorder="1"/>
    <xf numFmtId="0" fontId="13" fillId="0" borderId="0" xfId="0" applyFont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center"/>
    </xf>
    <xf numFmtId="3" fontId="13" fillId="4" borderId="10" xfId="0" applyNumberFormat="1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left" vertical="center"/>
    </xf>
    <xf numFmtId="0" fontId="1" fillId="0" borderId="16" xfId="20" applyBorder="1" applyAlignment="1">
      <alignment horizontal="center" vertical="center"/>
      <protection/>
    </xf>
    <xf numFmtId="3" fontId="1" fillId="0" borderId="17" xfId="20" applyNumberFormat="1" applyBorder="1" applyAlignment="1">
      <alignment horizontal="center" vertical="center"/>
      <protection/>
    </xf>
    <xf numFmtId="3" fontId="1" fillId="0" borderId="18" xfId="20" applyNumberFormat="1" applyBorder="1" applyAlignment="1" applyProtection="1">
      <alignment horizontal="center" vertical="center"/>
      <protection locked="0"/>
    </xf>
    <xf numFmtId="0" fontId="17" fillId="0" borderId="16" xfId="20" applyFont="1" applyBorder="1" applyAlignment="1">
      <alignment horizontal="center" vertical="center"/>
      <protection/>
    </xf>
    <xf numFmtId="0" fontId="1" fillId="0" borderId="19" xfId="20" applyBorder="1" applyAlignment="1">
      <alignment horizontal="center" vertical="center"/>
      <protection/>
    </xf>
    <xf numFmtId="3" fontId="1" fillId="0" borderId="20" xfId="20" applyNumberFormat="1" applyBorder="1" applyAlignment="1">
      <alignment horizontal="center" vertical="center"/>
      <protection/>
    </xf>
    <xf numFmtId="0" fontId="1" fillId="0" borderId="21" xfId="20" applyBorder="1" applyAlignment="1" applyProtection="1">
      <alignment horizontal="center" vertical="center"/>
      <protection locked="0"/>
    </xf>
    <xf numFmtId="3" fontId="17" fillId="3" borderId="16" xfId="20" applyNumberFormat="1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7" fillId="4" borderId="16" xfId="0" applyNumberFormat="1" applyFont="1" applyFill="1" applyBorder="1" applyAlignment="1" applyProtection="1">
      <alignment horizontal="center" vertical="center"/>
      <protection locked="0"/>
    </xf>
    <xf numFmtId="3" fontId="17" fillId="9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6" fillId="8" borderId="25" xfId="0" applyFont="1" applyFill="1" applyBorder="1" applyAlignment="1">
      <alignment horizontal="left" vertical="center"/>
    </xf>
    <xf numFmtId="0" fontId="1" fillId="0" borderId="25" xfId="20" applyBorder="1" applyAlignment="1">
      <alignment horizontal="center" vertical="center"/>
      <protection/>
    </xf>
    <xf numFmtId="3" fontId="1" fillId="0" borderId="26" xfId="20" applyNumberFormat="1" applyBorder="1" applyAlignment="1">
      <alignment horizontal="center" vertical="center"/>
      <protection/>
    </xf>
    <xf numFmtId="3" fontId="1" fillId="0" borderId="27" xfId="20" applyNumberFormat="1" applyBorder="1" applyAlignment="1" applyProtection="1">
      <alignment horizontal="center" vertical="center"/>
      <protection locked="0"/>
    </xf>
    <xf numFmtId="0" fontId="17" fillId="0" borderId="25" xfId="20" applyFont="1" applyBorder="1" applyAlignment="1">
      <alignment horizontal="center" vertical="center"/>
      <protection/>
    </xf>
    <xf numFmtId="0" fontId="1" fillId="0" borderId="28" xfId="20" applyBorder="1" applyAlignment="1">
      <alignment horizontal="center" vertical="center"/>
      <protection/>
    </xf>
    <xf numFmtId="3" fontId="1" fillId="0" borderId="29" xfId="20" applyNumberFormat="1" applyBorder="1" applyAlignment="1">
      <alignment horizontal="center" vertical="center"/>
      <protection/>
    </xf>
    <xf numFmtId="3" fontId="17" fillId="3" borderId="30" xfId="20" applyNumberFormat="1" applyFont="1" applyFill="1" applyBorder="1" applyAlignment="1" applyProtection="1">
      <alignment horizontal="center" vertical="center"/>
      <protection locked="0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7" fillId="4" borderId="25" xfId="0" applyNumberFormat="1" applyFont="1" applyFill="1" applyBorder="1" applyAlignment="1" applyProtection="1">
      <alignment horizontal="center" vertical="center"/>
      <protection locked="0"/>
    </xf>
    <xf numFmtId="3" fontId="17" fillId="9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vertical="center" wrapText="1"/>
      <protection locked="0"/>
    </xf>
    <xf numFmtId="0" fontId="1" fillId="0" borderId="34" xfId="20" applyBorder="1" applyAlignment="1">
      <alignment horizontal="center" vertical="center"/>
      <protection/>
    </xf>
    <xf numFmtId="3" fontId="1" fillId="0" borderId="35" xfId="20" applyNumberFormat="1" applyBorder="1" applyAlignment="1">
      <alignment horizontal="center" vertical="center"/>
      <protection/>
    </xf>
    <xf numFmtId="0" fontId="1" fillId="0" borderId="36" xfId="20" applyBorder="1" applyAlignment="1" applyProtection="1">
      <alignment horizontal="center" vertical="center"/>
      <protection locked="0"/>
    </xf>
    <xf numFmtId="3" fontId="17" fillId="3" borderId="25" xfId="2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Alignment="1">
      <alignment vertical="center"/>
    </xf>
    <xf numFmtId="0" fontId="16" fillId="0" borderId="25" xfId="0" applyFont="1" applyBorder="1" applyAlignment="1">
      <alignment horizontal="left" vertical="center"/>
    </xf>
    <xf numFmtId="3" fontId="1" fillId="9" borderId="27" xfId="20" applyNumberFormat="1" applyFill="1" applyBorder="1" applyAlignment="1" applyProtection="1">
      <alignment horizontal="center" vertical="center"/>
      <protection locked="0"/>
    </xf>
    <xf numFmtId="0" fontId="17" fillId="9" borderId="37" xfId="20" applyFont="1" applyFill="1" applyBorder="1" applyAlignment="1">
      <alignment horizontal="center" vertical="center"/>
      <protection/>
    </xf>
    <xf numFmtId="0" fontId="1" fillId="10" borderId="38" xfId="20" applyFill="1" applyBorder="1" applyAlignment="1">
      <alignment vertical="center"/>
      <protection/>
    </xf>
    <xf numFmtId="0" fontId="16" fillId="10" borderId="0" xfId="0" applyFont="1" applyFill="1" applyAlignment="1">
      <alignment vertical="center" wrapText="1"/>
    </xf>
    <xf numFmtId="0" fontId="17" fillId="0" borderId="37" xfId="20" applyFont="1" applyBorder="1" applyAlignment="1">
      <alignment horizontal="center" vertical="center"/>
      <protection/>
    </xf>
    <xf numFmtId="0" fontId="1" fillId="0" borderId="39" xfId="20" applyBorder="1" applyAlignment="1">
      <alignment horizontal="center" vertical="center"/>
      <protection/>
    </xf>
    <xf numFmtId="3" fontId="1" fillId="0" borderId="40" xfId="20" applyNumberFormat="1" applyBorder="1" applyAlignment="1">
      <alignment horizontal="center" vertical="center"/>
      <protection/>
    </xf>
    <xf numFmtId="3" fontId="1" fillId="0" borderId="41" xfId="0" applyNumberFormat="1" applyFont="1" applyBorder="1" applyAlignment="1">
      <alignment horizontal="center" vertical="center"/>
    </xf>
    <xf numFmtId="0" fontId="16" fillId="11" borderId="42" xfId="0" applyFont="1" applyFill="1" applyBorder="1" applyAlignment="1">
      <alignment horizontal="left" vertical="center"/>
    </xf>
    <xf numFmtId="0" fontId="1" fillId="0" borderId="42" xfId="20" applyBorder="1" applyAlignment="1">
      <alignment horizontal="center" vertical="center"/>
      <protection/>
    </xf>
    <xf numFmtId="3" fontId="1" fillId="0" borderId="43" xfId="20" applyNumberFormat="1" applyBorder="1" applyAlignment="1">
      <alignment horizontal="center" vertical="center"/>
      <protection/>
    </xf>
    <xf numFmtId="3" fontId="1" fillId="0" borderId="5" xfId="20" applyNumberFormat="1" applyBorder="1" applyAlignment="1" applyProtection="1">
      <alignment horizontal="center" vertical="center"/>
      <protection locked="0"/>
    </xf>
    <xf numFmtId="0" fontId="17" fillId="0" borderId="3" xfId="20" applyFont="1" applyBorder="1" applyAlignment="1">
      <alignment horizontal="center" vertical="center"/>
      <protection/>
    </xf>
    <xf numFmtId="0" fontId="1" fillId="0" borderId="44" xfId="20" applyBorder="1" applyAlignment="1">
      <alignment horizontal="center" vertical="center"/>
      <protection/>
    </xf>
    <xf numFmtId="3" fontId="1" fillId="0" borderId="45" xfId="20" applyNumberFormat="1" applyBorder="1" applyAlignment="1">
      <alignment horizontal="center" vertical="center"/>
      <protection/>
    </xf>
    <xf numFmtId="3" fontId="17" fillId="3" borderId="3" xfId="20" applyNumberFormat="1" applyFont="1" applyFill="1" applyBorder="1" applyAlignment="1" applyProtection="1">
      <alignment horizontal="center" vertical="center"/>
      <protection locked="0"/>
    </xf>
    <xf numFmtId="3" fontId="1" fillId="0" borderId="46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7" fillId="4" borderId="42" xfId="0" applyNumberFormat="1" applyFont="1" applyFill="1" applyBorder="1" applyAlignment="1" applyProtection="1">
      <alignment horizontal="center" vertical="center"/>
      <protection locked="0"/>
    </xf>
    <xf numFmtId="3" fontId="17" fillId="9" borderId="42" xfId="0" applyNumberFormat="1" applyFont="1" applyFill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0" fontId="17" fillId="0" borderId="0" xfId="20" applyFont="1" applyAlignment="1">
      <alignment vertical="center"/>
      <protection/>
    </xf>
    <xf numFmtId="0" fontId="17" fillId="0" borderId="0" xfId="20" applyFont="1" applyAlignment="1">
      <alignment horizontal="center" vertical="center"/>
      <protection/>
    </xf>
    <xf numFmtId="3" fontId="17" fillId="0" borderId="0" xfId="20" applyNumberFormat="1" applyFont="1" applyAlignment="1">
      <alignment horizontal="center" vertical="center"/>
      <protection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/>
    <xf numFmtId="3" fontId="1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8" fillId="0" borderId="0" xfId="0" applyFont="1"/>
    <xf numFmtId="3" fontId="12" fillId="0" borderId="0" xfId="0" applyNumberFormat="1" applyFont="1"/>
    <xf numFmtId="3" fontId="17" fillId="0" borderId="0" xfId="0" applyNumberFormat="1" applyFont="1"/>
    <xf numFmtId="0" fontId="18" fillId="12" borderId="0" xfId="0" applyFont="1" applyFill="1"/>
    <xf numFmtId="3" fontId="17" fillId="9" borderId="0" xfId="0" applyNumberFormat="1" applyFont="1" applyFill="1"/>
    <xf numFmtId="3" fontId="12" fillId="9" borderId="0" xfId="0" applyNumberFormat="1" applyFont="1" applyFill="1"/>
    <xf numFmtId="0" fontId="18" fillId="11" borderId="0" xfId="0" applyFont="1" applyFill="1"/>
    <xf numFmtId="0" fontId="13" fillId="13" borderId="0" xfId="20" applyFont="1" applyFill="1" applyAlignment="1">
      <alignment horizontal="left"/>
      <protection/>
    </xf>
    <xf numFmtId="0" fontId="19" fillId="0" borderId="0" xfId="0" applyFont="1" applyAlignment="1">
      <alignment horizontal="left" vertical="center" indent="5"/>
    </xf>
    <xf numFmtId="0" fontId="18" fillId="14" borderId="0" xfId="0" applyFont="1" applyFill="1"/>
    <xf numFmtId="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0" fillId="0" borderId="0" xfId="0" applyNumberFormat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4" xfId="0" applyFont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2" fontId="26" fillId="0" borderId="4" xfId="0" applyNumberFormat="1" applyFont="1" applyBorder="1" applyAlignment="1">
      <alignment horizontal="center" vertical="center"/>
    </xf>
    <xf numFmtId="4" fontId="0" fillId="9" borderId="16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4" fontId="0" fillId="9" borderId="3" xfId="0" applyNumberFormat="1" applyFill="1" applyBorder="1" applyAlignment="1">
      <alignment horizontal="center" vertical="center"/>
    </xf>
    <xf numFmtId="0" fontId="25" fillId="0" borderId="4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27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1" fillId="0" borderId="21" xfId="20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3" fontId="1" fillId="15" borderId="27" xfId="20" applyNumberFormat="1" applyFill="1" applyBorder="1" applyAlignment="1" applyProtection="1">
      <alignment horizontal="center" vertical="center"/>
      <protection locked="0"/>
    </xf>
    <xf numFmtId="0" fontId="1" fillId="15" borderId="21" xfId="20" applyFill="1" applyBorder="1" applyAlignment="1" applyProtection="1">
      <alignment horizontal="center" vertical="center"/>
      <protection locked="0"/>
    </xf>
    <xf numFmtId="3" fontId="1" fillId="15" borderId="18" xfId="20" applyNumberFormat="1" applyFill="1" applyBorder="1" applyAlignment="1" applyProtection="1">
      <alignment horizontal="center" vertical="center"/>
      <protection locked="0"/>
    </xf>
    <xf numFmtId="3" fontId="1" fillId="15" borderId="50" xfId="20" applyNumberFormat="1" applyFill="1" applyBorder="1" applyAlignment="1" applyProtection="1">
      <alignment horizontal="center" vertical="center"/>
      <protection locked="0"/>
    </xf>
    <xf numFmtId="2" fontId="26" fillId="16" borderId="1" xfId="0" applyNumberFormat="1" applyFont="1" applyFill="1" applyBorder="1" applyAlignment="1">
      <alignment horizontal="right" vertical="center" wrapText="1"/>
    </xf>
    <xf numFmtId="2" fontId="26" fillId="0" borderId="1" xfId="0" applyNumberFormat="1" applyFont="1" applyBorder="1" applyAlignment="1">
      <alignment horizontal="right" vertical="center" wrapText="1"/>
    </xf>
    <xf numFmtId="3" fontId="17" fillId="17" borderId="0" xfId="0" applyNumberFormat="1" applyFont="1" applyFill="1" applyAlignment="1">
      <alignment horizontal="center" vertical="center"/>
    </xf>
    <xf numFmtId="0" fontId="1" fillId="15" borderId="51" xfId="20" applyFill="1" applyBorder="1" applyAlignment="1" applyProtection="1">
      <alignment horizontal="center" vertical="center"/>
      <protection locked="0"/>
    </xf>
    <xf numFmtId="0" fontId="1" fillId="15" borderId="27" xfId="20" applyFill="1" applyBorder="1" applyAlignment="1" applyProtection="1">
      <alignment horizontal="center" vertical="center"/>
      <protection locked="0"/>
    </xf>
    <xf numFmtId="0" fontId="1" fillId="0" borderId="27" xfId="20" applyFill="1" applyBorder="1" applyAlignment="1" applyProtection="1">
      <alignment horizontal="center" vertical="center"/>
      <protection locked="0"/>
    </xf>
    <xf numFmtId="0" fontId="13" fillId="3" borderId="52" xfId="0" applyFont="1" applyFill="1" applyBorder="1" applyAlignment="1">
      <alignment horizontal="center" vertical="center"/>
    </xf>
    <xf numFmtId="0" fontId="1" fillId="15" borderId="53" xfId="20" applyFill="1" applyBorder="1" applyAlignment="1" applyProtection="1">
      <alignment horizontal="center" vertical="center"/>
      <protection locked="0"/>
    </xf>
    <xf numFmtId="0" fontId="1" fillId="15" borderId="54" xfId="20" applyFill="1" applyBorder="1" applyAlignment="1" applyProtection="1">
      <alignment horizontal="center" vertical="center"/>
      <protection locked="0"/>
    </xf>
    <xf numFmtId="0" fontId="17" fillId="15" borderId="18" xfId="20" applyFont="1" applyFill="1" applyBorder="1" applyAlignment="1" applyProtection="1">
      <alignment horizontal="center" vertical="center"/>
      <protection locked="0"/>
    </xf>
    <xf numFmtId="0" fontId="17" fillId="15" borderId="27" xfId="20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>
      <alignment horizontal="center" vertical="center"/>
    </xf>
    <xf numFmtId="0" fontId="17" fillId="15" borderId="53" xfId="20" applyFont="1" applyFill="1" applyBorder="1" applyAlignment="1" applyProtection="1">
      <alignment horizontal="center" vertical="center"/>
      <protection locked="0"/>
    </xf>
    <xf numFmtId="0" fontId="1" fillId="15" borderId="24" xfId="20" applyFill="1" applyBorder="1" applyAlignment="1" applyProtection="1">
      <alignment horizontal="center" vertical="center"/>
      <protection locked="0"/>
    </xf>
    <xf numFmtId="0" fontId="1" fillId="15" borderId="33" xfId="20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 vertical="center"/>
    </xf>
    <xf numFmtId="0" fontId="1" fillId="15" borderId="48" xfId="20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5" xfId="20" applyNumberFormat="1" applyBorder="1" applyAlignment="1">
      <alignment horizontal="center" vertical="center"/>
      <protection/>
    </xf>
    <xf numFmtId="0" fontId="1" fillId="15" borderId="55" xfId="20" applyFill="1" applyBorder="1" applyAlignment="1" applyProtection="1">
      <alignment horizontal="center" vertical="center"/>
      <protection locked="0"/>
    </xf>
    <xf numFmtId="0" fontId="1" fillId="15" borderId="56" xfId="20" applyFill="1" applyBorder="1" applyAlignment="1" applyProtection="1">
      <alignment horizontal="center" vertical="center"/>
      <protection locked="0"/>
    </xf>
    <xf numFmtId="0" fontId="1" fillId="15" borderId="57" xfId="20" applyFill="1" applyBorder="1" applyAlignment="1" applyProtection="1">
      <alignment horizontal="center" vertical="center"/>
      <protection locked="0"/>
    </xf>
    <xf numFmtId="3" fontId="1" fillId="15" borderId="33" xfId="20" applyNumberFormat="1" applyFill="1" applyBorder="1" applyAlignment="1" applyProtection="1">
      <alignment horizontal="center" vertical="center"/>
      <protection locked="0"/>
    </xf>
    <xf numFmtId="3" fontId="1" fillId="0" borderId="33" xfId="20" applyNumberFormat="1" applyBorder="1" applyAlignment="1">
      <alignment horizontal="center" vertical="center"/>
      <protection/>
    </xf>
    <xf numFmtId="3" fontId="1" fillId="15" borderId="48" xfId="20" applyNumberFormat="1" applyFill="1" applyBorder="1" applyAlignment="1" applyProtection="1">
      <alignment horizontal="center" vertical="center"/>
      <protection locked="0"/>
    </xf>
    <xf numFmtId="3" fontId="1" fillId="15" borderId="24" xfId="2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3" fontId="13" fillId="4" borderId="59" xfId="0" applyNumberFormat="1" applyFont="1" applyFill="1" applyBorder="1" applyAlignment="1">
      <alignment horizontal="center"/>
    </xf>
    <xf numFmtId="3" fontId="13" fillId="4" borderId="6" xfId="0" applyNumberFormat="1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horizontal="center"/>
    </xf>
    <xf numFmtId="0" fontId="13" fillId="6" borderId="61" xfId="0" applyFont="1" applyFill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14" fillId="7" borderId="6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65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47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0" borderId="4" xfId="20" applyFont="1" applyBorder="1" applyAlignment="1">
      <alignment horizontal="center" vertical="center" wrapText="1"/>
      <protection/>
    </xf>
    <xf numFmtId="0" fontId="13" fillId="0" borderId="3" xfId="20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HOZ-provozni smlouvy 2012_UP Brn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view="pageBreakPreview" zoomScale="80" zoomScaleSheetLayoutView="80" workbookViewId="0" topLeftCell="A1">
      <selection activeCell="F12" sqref="F12"/>
    </sheetView>
  </sheetViews>
  <sheetFormatPr defaultColWidth="9.140625" defaultRowHeight="15"/>
  <cols>
    <col min="1" max="1" width="5.28125" style="0" customWidth="1"/>
    <col min="2" max="2" width="45.421875" style="0" customWidth="1"/>
    <col min="3" max="3" width="9.8515625" style="0" customWidth="1"/>
    <col min="4" max="4" width="12.28125" style="0" customWidth="1"/>
    <col min="5" max="5" width="13.7109375" style="0" customWidth="1"/>
    <col min="6" max="6" width="52.57421875" style="0" customWidth="1"/>
  </cols>
  <sheetData>
    <row r="1" spans="1:6" ht="139.15" customHeight="1">
      <c r="A1" s="195" t="s">
        <v>87</v>
      </c>
      <c r="B1" s="195"/>
      <c r="C1" s="195"/>
      <c r="D1" s="195"/>
      <c r="E1" s="195"/>
      <c r="F1" s="159"/>
    </row>
    <row r="2" ht="15">
      <c r="A2" s="1" t="s">
        <v>26</v>
      </c>
    </row>
    <row r="3" spans="1:5" ht="26.25">
      <c r="A3" s="193" t="s">
        <v>17</v>
      </c>
      <c r="B3" s="193"/>
      <c r="C3" s="193"/>
      <c r="D3" s="193"/>
      <c r="E3" s="193"/>
    </row>
    <row r="4" spans="1:5" ht="23.25" customHeight="1">
      <c r="A4" s="194" t="s">
        <v>27</v>
      </c>
      <c r="B4" s="194"/>
      <c r="C4" s="194"/>
      <c r="D4" s="194"/>
      <c r="E4" s="194"/>
    </row>
    <row r="5" spans="1:5" ht="9.4" customHeight="1">
      <c r="A5" s="11"/>
      <c r="B5" s="11"/>
      <c r="C5" s="11"/>
      <c r="D5" s="11"/>
      <c r="E5" s="11"/>
    </row>
    <row r="6" ht="15.75" thickBot="1"/>
    <row r="7" spans="1:5" ht="45.75" thickBot="1">
      <c r="A7" s="2" t="s">
        <v>0</v>
      </c>
      <c r="B7" s="4" t="s">
        <v>1</v>
      </c>
      <c r="C7" s="4" t="s">
        <v>2</v>
      </c>
      <c r="D7" s="3" t="s">
        <v>11</v>
      </c>
      <c r="E7" s="9" t="s">
        <v>12</v>
      </c>
    </row>
    <row r="8" spans="1:5" ht="60.75" thickBot="1">
      <c r="A8" s="5" t="s">
        <v>3</v>
      </c>
      <c r="B8" s="7" t="s">
        <v>22</v>
      </c>
      <c r="C8" s="16" t="s">
        <v>15</v>
      </c>
      <c r="D8" s="165">
        <v>0</v>
      </c>
      <c r="E8" s="166">
        <f>D8*1.21</f>
        <v>0</v>
      </c>
    </row>
    <row r="9" spans="1:5" ht="45.75" thickBot="1">
      <c r="A9" s="6" t="s">
        <v>4</v>
      </c>
      <c r="B9" s="12" t="s">
        <v>23</v>
      </c>
      <c r="C9" s="16" t="s">
        <v>15</v>
      </c>
      <c r="D9" s="165">
        <v>0</v>
      </c>
      <c r="E9" s="166">
        <f aca="true" t="shared" si="0" ref="E9:E16">D9*1.21</f>
        <v>0</v>
      </c>
    </row>
    <row r="10" spans="1:5" ht="15.75" thickBot="1">
      <c r="A10" s="5" t="s">
        <v>5</v>
      </c>
      <c r="B10" s="8" t="s">
        <v>18</v>
      </c>
      <c r="C10" s="16" t="s">
        <v>15</v>
      </c>
      <c r="D10" s="165">
        <v>0</v>
      </c>
      <c r="E10" s="166">
        <f t="shared" si="0"/>
        <v>0</v>
      </c>
    </row>
    <row r="11" spans="1:5" ht="30.75" thickBot="1">
      <c r="A11" s="6" t="s">
        <v>6</v>
      </c>
      <c r="B11" s="8" t="s">
        <v>19</v>
      </c>
      <c r="C11" s="16" t="s">
        <v>15</v>
      </c>
      <c r="D11" s="165">
        <v>0</v>
      </c>
      <c r="E11" s="166">
        <f t="shared" si="0"/>
        <v>0</v>
      </c>
    </row>
    <row r="12" spans="1:5" ht="15.75" thickBot="1">
      <c r="A12" s="6" t="s">
        <v>14</v>
      </c>
      <c r="B12" s="8" t="s">
        <v>16</v>
      </c>
      <c r="C12" s="16" t="s">
        <v>13</v>
      </c>
      <c r="D12" s="165">
        <v>0</v>
      </c>
      <c r="E12" s="166">
        <f t="shared" si="0"/>
        <v>0</v>
      </c>
    </row>
    <row r="13" spans="1:5" ht="15.75" thickBot="1">
      <c r="A13" s="6" t="s">
        <v>7</v>
      </c>
      <c r="B13" s="8" t="s">
        <v>20</v>
      </c>
      <c r="C13" s="16" t="s">
        <v>13</v>
      </c>
      <c r="D13" s="165">
        <v>0</v>
      </c>
      <c r="E13" s="166">
        <f t="shared" si="0"/>
        <v>0</v>
      </c>
    </row>
    <row r="14" spans="1:5" ht="15.75" thickBot="1">
      <c r="A14" s="6" t="s">
        <v>8</v>
      </c>
      <c r="B14" s="7" t="s">
        <v>21</v>
      </c>
      <c r="C14" s="16" t="s">
        <v>13</v>
      </c>
      <c r="D14" s="165">
        <v>0</v>
      </c>
      <c r="E14" s="166">
        <f t="shared" si="0"/>
        <v>0</v>
      </c>
    </row>
    <row r="15" spans="1:5" ht="18" thickBot="1">
      <c r="A15" s="6" t="s">
        <v>9</v>
      </c>
      <c r="B15" s="13" t="s">
        <v>24</v>
      </c>
      <c r="C15" s="16" t="s">
        <v>28</v>
      </c>
      <c r="D15" s="165">
        <v>0</v>
      </c>
      <c r="E15" s="166">
        <f t="shared" si="0"/>
        <v>0</v>
      </c>
    </row>
    <row r="16" spans="1:5" ht="27" customHeight="1" thickBot="1">
      <c r="A16" s="6" t="s">
        <v>10</v>
      </c>
      <c r="B16" s="13" t="s">
        <v>25</v>
      </c>
      <c r="C16" s="16" t="s">
        <v>15</v>
      </c>
      <c r="D16" s="165">
        <v>0</v>
      </c>
      <c r="E16" s="166">
        <f t="shared" si="0"/>
        <v>0</v>
      </c>
    </row>
    <row r="17" spans="1:5" ht="15">
      <c r="A17" s="14"/>
      <c r="B17" s="15"/>
      <c r="C17" s="15"/>
      <c r="D17" s="15"/>
      <c r="E17" s="15"/>
    </row>
    <row r="18" ht="15">
      <c r="A18" s="10"/>
    </row>
  </sheetData>
  <mergeCells count="3">
    <mergeCell ref="A3:E3"/>
    <mergeCell ref="A4:E4"/>
    <mergeCell ref="A1:E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B9839-0440-4EC8-9778-E666D0845847}">
  <dimension ref="A1:AD32"/>
  <sheetViews>
    <sheetView view="pageBreakPreview" zoomScale="80" zoomScaleSheetLayoutView="80" workbookViewId="0" topLeftCell="A1">
      <selection activeCell="P25" sqref="P25"/>
    </sheetView>
  </sheetViews>
  <sheetFormatPr defaultColWidth="9.140625" defaultRowHeight="15"/>
  <cols>
    <col min="1" max="1" width="3.00390625" style="17" bestFit="1" customWidth="1"/>
    <col min="2" max="2" width="33.8515625" style="19" customWidth="1"/>
    <col min="3" max="3" width="12.28125" style="19" customWidth="1"/>
    <col min="4" max="4" width="13.140625" style="19" customWidth="1"/>
    <col min="5" max="5" width="8.8515625" style="19" customWidth="1"/>
    <col min="6" max="6" width="12.28125" style="19" customWidth="1"/>
    <col min="7" max="7" width="10.57421875" style="19" customWidth="1"/>
    <col min="8" max="8" width="8.7109375" style="19" customWidth="1"/>
    <col min="9" max="9" width="9.28125" style="19" customWidth="1"/>
    <col min="10" max="10" width="8.7109375" style="19" customWidth="1"/>
    <col min="11" max="11" width="10.7109375" style="19" customWidth="1"/>
    <col min="12" max="12" width="8.7109375" style="19" customWidth="1"/>
    <col min="13" max="13" width="8.421875" style="19" customWidth="1"/>
    <col min="14" max="14" width="8.7109375" style="19" customWidth="1"/>
    <col min="15" max="15" width="9.28125" style="19" customWidth="1"/>
    <col min="16" max="16" width="8.7109375" style="19" customWidth="1"/>
    <col min="17" max="17" width="9.421875" style="19" customWidth="1"/>
    <col min="18" max="18" width="8.7109375" style="19" customWidth="1"/>
    <col min="19" max="19" width="22.7109375" style="19" customWidth="1"/>
    <col min="20" max="21" width="9.57421875" style="21" customWidth="1"/>
    <col min="22" max="22" width="8.7109375" style="21" customWidth="1"/>
    <col min="23" max="23" width="10.7109375" style="21" customWidth="1"/>
    <col min="24" max="24" width="9.421875" style="21" customWidth="1"/>
    <col min="25" max="25" width="19.28125" style="21" customWidth="1"/>
    <col min="26" max="26" width="16.28125" style="21" customWidth="1"/>
    <col min="27" max="27" width="26.57421875" style="22" customWidth="1"/>
    <col min="28" max="16384" width="9.140625" style="19" customWidth="1"/>
  </cols>
  <sheetData>
    <row r="1" spans="2:28" ht="105.75" customHeight="1">
      <c r="B1" s="200" t="s">
        <v>88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160"/>
    </row>
    <row r="2" spans="2:12" ht="15">
      <c r="B2" s="18" t="s">
        <v>29</v>
      </c>
      <c r="K2" s="20"/>
      <c r="L2" s="20"/>
    </row>
    <row r="3" spans="2:12" ht="15">
      <c r="B3" s="18" t="s">
        <v>30</v>
      </c>
      <c r="K3" s="20"/>
      <c r="L3" s="20"/>
    </row>
    <row r="4" ht="15">
      <c r="B4" s="23" t="s">
        <v>31</v>
      </c>
    </row>
    <row r="5" ht="15.75" thickBot="1">
      <c r="B5" s="23"/>
    </row>
    <row r="6" spans="3:26" ht="14.25" thickBot="1" thickTop="1">
      <c r="C6" s="201" t="s">
        <v>32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4"/>
      <c r="R6" s="25"/>
      <c r="S6" s="203" t="s">
        <v>33</v>
      </c>
      <c r="T6" s="206" t="s">
        <v>34</v>
      </c>
      <c r="U6" s="207"/>
      <c r="V6" s="207"/>
      <c r="W6" s="207"/>
      <c r="X6" s="208"/>
      <c r="Y6" s="209" t="s">
        <v>35</v>
      </c>
      <c r="Z6" s="212" t="s">
        <v>36</v>
      </c>
    </row>
    <row r="7" spans="2:26" ht="15.75" thickBot="1">
      <c r="B7" s="26" t="s">
        <v>37</v>
      </c>
      <c r="C7" s="215">
        <v>1</v>
      </c>
      <c r="D7" s="216"/>
      <c r="E7" s="217"/>
      <c r="F7" s="215">
        <v>2</v>
      </c>
      <c r="G7" s="216"/>
      <c r="H7" s="217"/>
      <c r="I7" s="218">
        <v>3</v>
      </c>
      <c r="J7" s="219"/>
      <c r="K7" s="218">
        <v>4</v>
      </c>
      <c r="L7" s="219"/>
      <c r="M7" s="218">
        <v>5</v>
      </c>
      <c r="N7" s="219"/>
      <c r="O7" s="218">
        <v>6</v>
      </c>
      <c r="P7" s="220"/>
      <c r="Q7" s="215">
        <v>7</v>
      </c>
      <c r="R7" s="217"/>
      <c r="S7" s="204"/>
      <c r="T7" s="221">
        <v>8</v>
      </c>
      <c r="U7" s="222"/>
      <c r="V7" s="223"/>
      <c r="W7" s="221">
        <v>9</v>
      </c>
      <c r="X7" s="223"/>
      <c r="Y7" s="210"/>
      <c r="Z7" s="213"/>
    </row>
    <row r="8" spans="2:27" s="27" customFormat="1" ht="102.75" thickBot="1">
      <c r="B8" s="224" t="s">
        <v>38</v>
      </c>
      <c r="C8" s="196" t="s">
        <v>39</v>
      </c>
      <c r="D8" s="28" t="s">
        <v>40</v>
      </c>
      <c r="E8" s="29" t="s">
        <v>41</v>
      </c>
      <c r="F8" s="198" t="s">
        <v>39</v>
      </c>
      <c r="G8" s="30" t="s">
        <v>42</v>
      </c>
      <c r="H8" s="30" t="s">
        <v>41</v>
      </c>
      <c r="I8" s="28" t="s">
        <v>43</v>
      </c>
      <c r="J8" s="29" t="s">
        <v>44</v>
      </c>
      <c r="K8" s="28" t="s">
        <v>45</v>
      </c>
      <c r="L8" s="29" t="s">
        <v>44</v>
      </c>
      <c r="M8" s="28" t="s">
        <v>16</v>
      </c>
      <c r="N8" s="29" t="s">
        <v>46</v>
      </c>
      <c r="O8" s="28" t="s">
        <v>20</v>
      </c>
      <c r="P8" s="31" t="s">
        <v>46</v>
      </c>
      <c r="Q8" s="28" t="s">
        <v>47</v>
      </c>
      <c r="R8" s="31" t="s">
        <v>46</v>
      </c>
      <c r="S8" s="205"/>
      <c r="T8" s="32" t="s">
        <v>48</v>
      </c>
      <c r="U8" s="33" t="s">
        <v>49</v>
      </c>
      <c r="V8" s="34" t="s">
        <v>50</v>
      </c>
      <c r="W8" s="32" t="s">
        <v>51</v>
      </c>
      <c r="X8" s="34" t="s">
        <v>44</v>
      </c>
      <c r="Y8" s="211"/>
      <c r="Z8" s="214"/>
      <c r="AA8" s="35" t="s">
        <v>52</v>
      </c>
    </row>
    <row r="9" spans="2:27" s="36" customFormat="1" ht="15" thickBot="1">
      <c r="B9" s="225"/>
      <c r="C9" s="197"/>
      <c r="D9" s="37" t="s">
        <v>15</v>
      </c>
      <c r="E9" s="38" t="s">
        <v>53</v>
      </c>
      <c r="F9" s="199"/>
      <c r="G9" s="39" t="s">
        <v>15</v>
      </c>
      <c r="H9" s="171" t="s">
        <v>53</v>
      </c>
      <c r="I9" s="37" t="s">
        <v>15</v>
      </c>
      <c r="J9" s="38" t="s">
        <v>53</v>
      </c>
      <c r="K9" s="37" t="s">
        <v>15</v>
      </c>
      <c r="L9" s="38" t="s">
        <v>53</v>
      </c>
      <c r="M9" s="40" t="s">
        <v>13</v>
      </c>
      <c r="N9" s="38" t="s">
        <v>53</v>
      </c>
      <c r="O9" s="40" t="s">
        <v>13</v>
      </c>
      <c r="P9" s="38" t="s">
        <v>53</v>
      </c>
      <c r="Q9" s="40" t="s">
        <v>13</v>
      </c>
      <c r="R9" s="38" t="s">
        <v>53</v>
      </c>
      <c r="S9" s="41" t="s">
        <v>54</v>
      </c>
      <c r="T9" s="42" t="s">
        <v>55</v>
      </c>
      <c r="U9" s="42" t="s">
        <v>55</v>
      </c>
      <c r="V9" s="43" t="s">
        <v>53</v>
      </c>
      <c r="W9" s="44" t="s">
        <v>15</v>
      </c>
      <c r="X9" s="43" t="s">
        <v>53</v>
      </c>
      <c r="Y9" s="45" t="s">
        <v>54</v>
      </c>
      <c r="Z9" s="46" t="s">
        <v>54</v>
      </c>
      <c r="AA9" s="47"/>
    </row>
    <row r="10" spans="1:29" s="63" customFormat="1" ht="14.25">
      <c r="A10" s="48">
        <v>1</v>
      </c>
      <c r="B10" s="49" t="s">
        <v>56</v>
      </c>
      <c r="C10" s="50">
        <v>0</v>
      </c>
      <c r="D10" s="51">
        <v>0</v>
      </c>
      <c r="E10" s="52">
        <v>0</v>
      </c>
      <c r="F10" s="53" t="s">
        <v>57</v>
      </c>
      <c r="G10" s="54">
        <v>52</v>
      </c>
      <c r="H10" s="168">
        <f>'Příloha smlouvy č. 5a'!$D$9</f>
        <v>0</v>
      </c>
      <c r="I10" s="55">
        <v>13</v>
      </c>
      <c r="J10" s="186">
        <f>'Příloha smlouvy č. 5a'!$D$10</f>
        <v>0</v>
      </c>
      <c r="K10" s="55">
        <v>6</v>
      </c>
      <c r="L10" s="162">
        <f>'Příloha smlouvy č. 5a'!$D$11</f>
        <v>0</v>
      </c>
      <c r="M10" s="51">
        <v>1</v>
      </c>
      <c r="N10" s="163">
        <f>'Příloha smlouvy č. 5a'!$D$12</f>
        <v>0</v>
      </c>
      <c r="O10" s="51">
        <v>1</v>
      </c>
      <c r="P10" s="163">
        <f>'Příloha smlouvy č. 5a'!$D$13</f>
        <v>0</v>
      </c>
      <c r="Q10" s="51">
        <v>2</v>
      </c>
      <c r="R10" s="192">
        <f>'Příloha smlouvy č. 5a'!$D$14</f>
        <v>0</v>
      </c>
      <c r="S10" s="57">
        <f aca="true" t="shared" si="0" ref="S10:S18">(D10*E10)+(G10*H10)+(I10*J10)+(K10*L10)+(M10*N10)+(O10*P10)+(Q10*R10)</f>
        <v>0</v>
      </c>
      <c r="T10" s="58">
        <v>75</v>
      </c>
      <c r="U10" s="59">
        <v>75</v>
      </c>
      <c r="V10" s="174">
        <f>'Příloha smlouvy č. 5a'!$D$15</f>
        <v>0</v>
      </c>
      <c r="W10" s="182">
        <v>13</v>
      </c>
      <c r="X10" s="178">
        <f>'Příloha smlouvy č. 5a'!$D$16</f>
        <v>0</v>
      </c>
      <c r="Y10" s="60">
        <f>(T10*V10)+(U10*V10)+(W10*X10)</f>
        <v>0</v>
      </c>
      <c r="Z10" s="61">
        <f>S10+Y10</f>
        <v>0</v>
      </c>
      <c r="AA10" s="62"/>
      <c r="AC10" s="64"/>
    </row>
    <row r="11" spans="1:27" s="63" customFormat="1" ht="14.25">
      <c r="A11" s="48">
        <v>2</v>
      </c>
      <c r="B11" s="65" t="s">
        <v>58</v>
      </c>
      <c r="C11" s="66">
        <v>0</v>
      </c>
      <c r="D11" s="67">
        <v>0</v>
      </c>
      <c r="E11" s="68">
        <v>0</v>
      </c>
      <c r="F11" s="69" t="s">
        <v>57</v>
      </c>
      <c r="G11" s="70">
        <v>52</v>
      </c>
      <c r="H11" s="169">
        <f>'Příloha smlouvy č. 5a'!$D$9</f>
        <v>0</v>
      </c>
      <c r="I11" s="71">
        <v>13</v>
      </c>
      <c r="J11" s="187">
        <f>'Příloha smlouvy č. 5a'!$D$10</f>
        <v>0</v>
      </c>
      <c r="K11" s="71">
        <v>6</v>
      </c>
      <c r="L11" s="162">
        <f>'Příloha smlouvy č. 5a'!$D$11</f>
        <v>0</v>
      </c>
      <c r="M11" s="67">
        <v>1</v>
      </c>
      <c r="N11" s="161">
        <f>'Příloha smlouvy č. 5a'!$D$12</f>
        <v>0</v>
      </c>
      <c r="O11" s="67">
        <v>1</v>
      </c>
      <c r="P11" s="161">
        <f>'Příloha smlouvy č. 5a'!$D$13</f>
        <v>0</v>
      </c>
      <c r="Q11" s="67">
        <v>2</v>
      </c>
      <c r="R11" s="189">
        <f>'Příloha smlouvy č. 5a'!$D$14</f>
        <v>0</v>
      </c>
      <c r="S11" s="72">
        <f>(D11*E11)+(G11*H11)+(I11*J11)+(K11*L11)+(M11*N11)+(O11*P11)+(Q11*R11)</f>
        <v>0</v>
      </c>
      <c r="T11" s="73">
        <v>120</v>
      </c>
      <c r="U11" s="74">
        <v>120</v>
      </c>
      <c r="V11" s="175">
        <f>'Příloha smlouvy č. 5a'!$D$15</f>
        <v>0</v>
      </c>
      <c r="W11" s="183">
        <v>13</v>
      </c>
      <c r="X11" s="179">
        <f>'Příloha smlouvy č. 5a'!$D$16</f>
        <v>0</v>
      </c>
      <c r="Y11" s="75">
        <f aca="true" t="shared" si="1" ref="Y11:Y19">(T11*V11)+(U11*V11)+(W11*X11)</f>
        <v>0</v>
      </c>
      <c r="Z11" s="76">
        <f aca="true" t="shared" si="2" ref="Z11:Z19">S11+Y11</f>
        <v>0</v>
      </c>
      <c r="AA11" s="77"/>
    </row>
    <row r="12" spans="1:30" s="63" customFormat="1" ht="14.25">
      <c r="A12" s="48">
        <v>3</v>
      </c>
      <c r="B12" s="65" t="s">
        <v>59</v>
      </c>
      <c r="C12" s="78" t="s">
        <v>60</v>
      </c>
      <c r="D12" s="79">
        <v>2</v>
      </c>
      <c r="E12" s="161">
        <f>'Příloha smlouvy č. 5a'!D8</f>
        <v>0</v>
      </c>
      <c r="F12" s="69">
        <v>0</v>
      </c>
      <c r="G12" s="70">
        <v>0</v>
      </c>
      <c r="H12" s="170">
        <v>0</v>
      </c>
      <c r="I12" s="71">
        <v>1</v>
      </c>
      <c r="J12" s="187">
        <f>'Příloha smlouvy č. 5a'!$D$10</f>
        <v>0</v>
      </c>
      <c r="K12" s="71">
        <v>0</v>
      </c>
      <c r="L12" s="158">
        <v>0</v>
      </c>
      <c r="M12" s="67">
        <v>0</v>
      </c>
      <c r="N12" s="80">
        <v>0</v>
      </c>
      <c r="O12" s="67">
        <v>0</v>
      </c>
      <c r="P12" s="185">
        <v>0</v>
      </c>
      <c r="Q12" s="67">
        <v>0</v>
      </c>
      <c r="R12" s="190">
        <v>0</v>
      </c>
      <c r="S12" s="81">
        <f t="shared" si="0"/>
        <v>0</v>
      </c>
      <c r="T12" s="73">
        <v>0</v>
      </c>
      <c r="U12" s="74">
        <v>0</v>
      </c>
      <c r="V12" s="176">
        <v>0</v>
      </c>
      <c r="W12" s="183">
        <v>0</v>
      </c>
      <c r="X12" s="180">
        <v>0</v>
      </c>
      <c r="Y12" s="75">
        <f t="shared" si="1"/>
        <v>0</v>
      </c>
      <c r="Z12" s="76">
        <f t="shared" si="2"/>
        <v>0</v>
      </c>
      <c r="AA12" s="77"/>
      <c r="AD12" s="82"/>
    </row>
    <row r="13" spans="1:27" s="63" customFormat="1" ht="14.25">
      <c r="A13" s="48">
        <v>4</v>
      </c>
      <c r="B13" s="83" t="s">
        <v>61</v>
      </c>
      <c r="C13" s="66">
        <v>0</v>
      </c>
      <c r="D13" s="67">
        <v>0</v>
      </c>
      <c r="E13" s="68">
        <v>0</v>
      </c>
      <c r="F13" s="69" t="s">
        <v>57</v>
      </c>
      <c r="G13" s="70">
        <v>52</v>
      </c>
      <c r="H13" s="169">
        <f>'Příloha smlouvy č. 5a'!$D$9</f>
        <v>0</v>
      </c>
      <c r="I13" s="71">
        <v>13</v>
      </c>
      <c r="J13" s="187">
        <f>'Příloha smlouvy č. 5a'!$D$10</f>
        <v>0</v>
      </c>
      <c r="K13" s="71">
        <v>6</v>
      </c>
      <c r="L13" s="162">
        <f>'Příloha smlouvy č. 5a'!$D$11</f>
        <v>0</v>
      </c>
      <c r="M13" s="67">
        <v>0</v>
      </c>
      <c r="N13" s="56">
        <v>0</v>
      </c>
      <c r="O13" s="67">
        <v>1</v>
      </c>
      <c r="P13" s="189">
        <f>'Příloha smlouvy č. 5a'!$D$13</f>
        <v>0</v>
      </c>
      <c r="Q13" s="67">
        <v>2</v>
      </c>
      <c r="R13" s="189">
        <f>'Příloha smlouvy č. 5a'!$D$14</f>
        <v>0</v>
      </c>
      <c r="S13" s="81">
        <f t="shared" si="0"/>
        <v>0</v>
      </c>
      <c r="T13" s="73">
        <v>51</v>
      </c>
      <c r="U13" s="74">
        <v>51</v>
      </c>
      <c r="V13" s="175">
        <f>'Příloha smlouvy č. 5a'!$D$15</f>
        <v>0</v>
      </c>
      <c r="W13" s="183">
        <v>13</v>
      </c>
      <c r="X13" s="179">
        <f>'Příloha smlouvy č. 5a'!$D$16</f>
        <v>0</v>
      </c>
      <c r="Y13" s="75">
        <f t="shared" si="1"/>
        <v>0</v>
      </c>
      <c r="Z13" s="76">
        <f t="shared" si="2"/>
        <v>0</v>
      </c>
      <c r="AA13" s="77"/>
    </row>
    <row r="14" spans="1:27" s="63" customFormat="1" ht="14.25">
      <c r="A14" s="48">
        <v>5</v>
      </c>
      <c r="B14" s="83" t="s">
        <v>62</v>
      </c>
      <c r="C14" s="66">
        <v>0</v>
      </c>
      <c r="D14" s="67">
        <v>0</v>
      </c>
      <c r="E14" s="84">
        <v>0</v>
      </c>
      <c r="F14" s="85" t="s">
        <v>57</v>
      </c>
      <c r="G14" s="70">
        <v>52</v>
      </c>
      <c r="H14" s="169">
        <f>'Příloha smlouvy č. 5a'!$D$9</f>
        <v>0</v>
      </c>
      <c r="I14" s="71">
        <v>13</v>
      </c>
      <c r="J14" s="187">
        <f>'Příloha smlouvy č. 5a'!$D$10</f>
        <v>0</v>
      </c>
      <c r="K14" s="71">
        <v>6</v>
      </c>
      <c r="L14" s="162">
        <f>'Příloha smlouvy č. 5a'!$D$11</f>
        <v>0</v>
      </c>
      <c r="M14" s="67">
        <v>0</v>
      </c>
      <c r="N14" s="56">
        <v>0</v>
      </c>
      <c r="O14" s="67">
        <v>1</v>
      </c>
      <c r="P14" s="189">
        <f>'Příloha smlouvy č. 5a'!$D$13</f>
        <v>0</v>
      </c>
      <c r="Q14" s="67">
        <v>2</v>
      </c>
      <c r="R14" s="189">
        <f>'Příloha smlouvy č. 5a'!$D$14</f>
        <v>0</v>
      </c>
      <c r="S14" s="81">
        <f t="shared" si="0"/>
        <v>0</v>
      </c>
      <c r="T14" s="73">
        <v>65</v>
      </c>
      <c r="U14" s="74">
        <v>65</v>
      </c>
      <c r="V14" s="175">
        <f>'Příloha smlouvy č. 5a'!$D$15</f>
        <v>0</v>
      </c>
      <c r="W14" s="183">
        <v>13</v>
      </c>
      <c r="X14" s="179">
        <f>'Příloha smlouvy č. 5a'!$D$16</f>
        <v>0</v>
      </c>
      <c r="Y14" s="75">
        <f t="shared" si="1"/>
        <v>0</v>
      </c>
      <c r="Z14" s="76">
        <f t="shared" si="2"/>
        <v>0</v>
      </c>
      <c r="AA14" s="77"/>
    </row>
    <row r="15" spans="1:27" s="63" customFormat="1" ht="14.25">
      <c r="A15" s="48">
        <v>6</v>
      </c>
      <c r="B15" s="83" t="s">
        <v>63</v>
      </c>
      <c r="C15" s="66">
        <v>0</v>
      </c>
      <c r="D15" s="67">
        <v>0</v>
      </c>
      <c r="E15" s="68">
        <v>0</v>
      </c>
      <c r="F15" s="69" t="s">
        <v>57</v>
      </c>
      <c r="G15" s="70">
        <v>52</v>
      </c>
      <c r="H15" s="169">
        <f>'Příloha smlouvy č. 5a'!$D$9</f>
        <v>0</v>
      </c>
      <c r="I15" s="71">
        <v>13</v>
      </c>
      <c r="J15" s="187">
        <f>'Příloha smlouvy č. 5a'!$D$10</f>
        <v>0</v>
      </c>
      <c r="K15" s="71">
        <v>0</v>
      </c>
      <c r="L15" s="158">
        <v>0</v>
      </c>
      <c r="M15" s="67">
        <v>0</v>
      </c>
      <c r="N15" s="56">
        <v>0</v>
      </c>
      <c r="O15" s="67">
        <v>1</v>
      </c>
      <c r="P15" s="189">
        <f>'Příloha smlouvy č. 5a'!$D$13</f>
        <v>0</v>
      </c>
      <c r="Q15" s="67">
        <v>2</v>
      </c>
      <c r="R15" s="189">
        <f>'Příloha smlouvy č. 5a'!$D$14</f>
        <v>0</v>
      </c>
      <c r="S15" s="81">
        <f t="shared" si="0"/>
        <v>0</v>
      </c>
      <c r="T15" s="73">
        <v>67</v>
      </c>
      <c r="U15" s="74">
        <v>67</v>
      </c>
      <c r="V15" s="175">
        <f>'Příloha smlouvy č. 5a'!$D$15</f>
        <v>0</v>
      </c>
      <c r="W15" s="183">
        <v>13</v>
      </c>
      <c r="X15" s="179">
        <f>'Příloha smlouvy č. 5a'!$D$16</f>
        <v>0</v>
      </c>
      <c r="Y15" s="75">
        <f t="shared" si="1"/>
        <v>0</v>
      </c>
      <c r="Z15" s="76">
        <f t="shared" si="2"/>
        <v>0</v>
      </c>
      <c r="AA15" s="77"/>
    </row>
    <row r="16" spans="1:27" s="63" customFormat="1" ht="14.25">
      <c r="A16" s="48">
        <v>7</v>
      </c>
      <c r="B16" s="86" t="s">
        <v>64</v>
      </c>
      <c r="C16" s="66">
        <v>0</v>
      </c>
      <c r="D16" s="67">
        <v>0</v>
      </c>
      <c r="E16" s="68">
        <v>0</v>
      </c>
      <c r="F16" s="69" t="s">
        <v>57</v>
      </c>
      <c r="G16" s="70">
        <v>26</v>
      </c>
      <c r="H16" s="169">
        <f>'Příloha smlouvy č. 5a'!$D$9</f>
        <v>0</v>
      </c>
      <c r="I16" s="71">
        <v>13</v>
      </c>
      <c r="J16" s="187">
        <f>'Příloha smlouvy č. 5a'!$D$10</f>
        <v>0</v>
      </c>
      <c r="K16" s="71">
        <v>0</v>
      </c>
      <c r="L16" s="158">
        <v>0</v>
      </c>
      <c r="M16" s="67">
        <v>0</v>
      </c>
      <c r="N16" s="56">
        <v>0</v>
      </c>
      <c r="O16" s="67">
        <v>0</v>
      </c>
      <c r="P16" s="190">
        <v>0</v>
      </c>
      <c r="Q16" s="67">
        <v>0</v>
      </c>
      <c r="R16" s="190">
        <v>0</v>
      </c>
      <c r="S16" s="81">
        <f t="shared" si="0"/>
        <v>0</v>
      </c>
      <c r="T16" s="73">
        <v>0</v>
      </c>
      <c r="U16" s="74">
        <v>0</v>
      </c>
      <c r="V16" s="176">
        <v>0</v>
      </c>
      <c r="W16" s="183">
        <v>0</v>
      </c>
      <c r="X16" s="180">
        <v>0</v>
      </c>
      <c r="Y16" s="75">
        <f t="shared" si="1"/>
        <v>0</v>
      </c>
      <c r="Z16" s="76">
        <f t="shared" si="2"/>
        <v>0</v>
      </c>
      <c r="AA16" s="77"/>
    </row>
    <row r="17" spans="1:27" s="63" customFormat="1" ht="14.25">
      <c r="A17" s="48">
        <v>8</v>
      </c>
      <c r="B17" s="86" t="s">
        <v>65</v>
      </c>
      <c r="C17" s="66">
        <v>0</v>
      </c>
      <c r="D17" s="67">
        <v>0</v>
      </c>
      <c r="E17" s="68">
        <v>0</v>
      </c>
      <c r="F17" s="69" t="s">
        <v>57</v>
      </c>
      <c r="G17" s="70">
        <v>26</v>
      </c>
      <c r="H17" s="169">
        <f>'Příloha smlouvy č. 5a'!$D$9</f>
        <v>0</v>
      </c>
      <c r="I17" s="71">
        <v>13</v>
      </c>
      <c r="J17" s="187">
        <f>'Příloha smlouvy č. 5a'!$D$10</f>
        <v>0</v>
      </c>
      <c r="K17" s="71">
        <v>0</v>
      </c>
      <c r="L17" s="158">
        <v>0</v>
      </c>
      <c r="M17" s="67">
        <v>0</v>
      </c>
      <c r="N17" s="56">
        <v>0</v>
      </c>
      <c r="O17" s="67">
        <v>0</v>
      </c>
      <c r="P17" s="190">
        <v>0</v>
      </c>
      <c r="Q17" s="67">
        <v>0</v>
      </c>
      <c r="R17" s="190">
        <v>0</v>
      </c>
      <c r="S17" s="81">
        <f t="shared" si="0"/>
        <v>0</v>
      </c>
      <c r="T17" s="73">
        <v>0</v>
      </c>
      <c r="U17" s="74">
        <v>0</v>
      </c>
      <c r="V17" s="176">
        <v>0</v>
      </c>
      <c r="W17" s="183">
        <v>0</v>
      </c>
      <c r="X17" s="180">
        <v>0</v>
      </c>
      <c r="Y17" s="75">
        <f t="shared" si="1"/>
        <v>0</v>
      </c>
      <c r="Z17" s="76">
        <f t="shared" si="2"/>
        <v>0</v>
      </c>
      <c r="AA17" s="77"/>
    </row>
    <row r="18" spans="1:27" s="63" customFormat="1" ht="25.5">
      <c r="A18" s="48">
        <v>9</v>
      </c>
      <c r="B18" s="87" t="s">
        <v>66</v>
      </c>
      <c r="C18" s="78" t="s">
        <v>60</v>
      </c>
      <c r="D18" s="79">
        <v>2</v>
      </c>
      <c r="E18" s="161">
        <f>'Příloha smlouvy č. 5a'!D8</f>
        <v>0</v>
      </c>
      <c r="F18" s="88">
        <v>0</v>
      </c>
      <c r="G18" s="89">
        <v>0</v>
      </c>
      <c r="H18" s="170">
        <v>0</v>
      </c>
      <c r="I18" s="90">
        <v>1</v>
      </c>
      <c r="J18" s="187">
        <f>'Příloha smlouvy č. 5a'!$D$10</f>
        <v>0</v>
      </c>
      <c r="K18" s="90">
        <v>0</v>
      </c>
      <c r="L18" s="158">
        <v>0</v>
      </c>
      <c r="M18" s="79">
        <v>0</v>
      </c>
      <c r="N18" s="56">
        <v>0</v>
      </c>
      <c r="O18" s="79">
        <v>0</v>
      </c>
      <c r="P18" s="190">
        <v>0</v>
      </c>
      <c r="Q18" s="79">
        <v>0</v>
      </c>
      <c r="R18" s="190">
        <v>0</v>
      </c>
      <c r="S18" s="81">
        <f t="shared" si="0"/>
        <v>0</v>
      </c>
      <c r="T18" s="91">
        <v>40</v>
      </c>
      <c r="U18" s="74">
        <v>40</v>
      </c>
      <c r="V18" s="175">
        <f>'Příloha smlouvy č. 5a'!$D$15</f>
        <v>0</v>
      </c>
      <c r="W18" s="183">
        <v>0</v>
      </c>
      <c r="X18" s="180">
        <v>0</v>
      </c>
      <c r="Y18" s="75">
        <f t="shared" si="1"/>
        <v>0</v>
      </c>
      <c r="Z18" s="76">
        <f t="shared" si="2"/>
        <v>0</v>
      </c>
      <c r="AA18" s="77"/>
    </row>
    <row r="19" spans="1:27" s="63" customFormat="1" ht="15" thickBot="1">
      <c r="A19" s="48">
        <v>10</v>
      </c>
      <c r="B19" s="92" t="s">
        <v>67</v>
      </c>
      <c r="C19" s="93">
        <v>0</v>
      </c>
      <c r="D19" s="94">
        <v>0</v>
      </c>
      <c r="E19" s="95">
        <v>0</v>
      </c>
      <c r="F19" s="96" t="s">
        <v>57</v>
      </c>
      <c r="G19" s="97">
        <v>52</v>
      </c>
      <c r="H19" s="172">
        <f>'Příloha smlouvy č. 5a'!$D$9</f>
        <v>0</v>
      </c>
      <c r="I19" s="98">
        <v>26</v>
      </c>
      <c r="J19" s="188">
        <f>'Příloha smlouvy č. 5a'!$D$10</f>
        <v>0</v>
      </c>
      <c r="K19" s="98">
        <v>6</v>
      </c>
      <c r="L19" s="173">
        <f>'Příloha smlouvy č. 5a'!$D$11</f>
        <v>0</v>
      </c>
      <c r="M19" s="94">
        <v>1</v>
      </c>
      <c r="N19" s="164">
        <f>'Příloha smlouvy č. 5a'!D12</f>
        <v>0</v>
      </c>
      <c r="O19" s="94">
        <v>1</v>
      </c>
      <c r="P19" s="191">
        <f>'Příloha smlouvy č. 5a'!$D$13</f>
        <v>0</v>
      </c>
      <c r="Q19" s="94">
        <v>3</v>
      </c>
      <c r="R19" s="191">
        <f>'Příloha smlouvy č. 5a'!$D$14</f>
        <v>0</v>
      </c>
      <c r="S19" s="99">
        <f>(D19*E19)+(G19*H19)+(I19*J19)+(K19*L19)+(M19*N19)+(O19*P19)+(Q19*R19)</f>
        <v>0</v>
      </c>
      <c r="T19" s="100">
        <v>340</v>
      </c>
      <c r="U19" s="101">
        <v>340</v>
      </c>
      <c r="V19" s="177">
        <f>'Příloha smlouvy č. 5a'!$D$15</f>
        <v>0</v>
      </c>
      <c r="W19" s="184">
        <v>13</v>
      </c>
      <c r="X19" s="181">
        <f>'Příloha smlouvy č. 5a'!$D$16</f>
        <v>0</v>
      </c>
      <c r="Y19" s="102">
        <f t="shared" si="1"/>
        <v>0</v>
      </c>
      <c r="Z19" s="103">
        <f t="shared" si="2"/>
        <v>0</v>
      </c>
      <c r="AA19" s="104"/>
    </row>
    <row r="20" spans="1:27" s="63" customFormat="1" ht="14.25">
      <c r="A20" s="105"/>
      <c r="B20" s="106"/>
      <c r="C20" s="107"/>
      <c r="D20" s="108"/>
      <c r="E20" s="108"/>
      <c r="F20" s="108"/>
      <c r="G20" s="107"/>
      <c r="H20" s="107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>
        <f>SUM(S10:S19)</f>
        <v>0</v>
      </c>
      <c r="T20" s="109"/>
      <c r="U20" s="109"/>
      <c r="V20" s="109"/>
      <c r="W20" s="110"/>
      <c r="X20" s="110"/>
      <c r="Y20" s="109">
        <f>SUM(Y10:Y19)</f>
        <v>0</v>
      </c>
      <c r="Z20" s="167">
        <f>SUM(Z10:Z19)</f>
        <v>0</v>
      </c>
      <c r="AA20" s="111"/>
    </row>
    <row r="21" spans="2:26" ht="14.25">
      <c r="B21" s="112" t="s">
        <v>68</v>
      </c>
      <c r="T21" s="19"/>
      <c r="U21" s="19"/>
      <c r="V21" s="19"/>
      <c r="W21" s="19"/>
      <c r="X21" s="19"/>
      <c r="Y21" s="19"/>
      <c r="Z21" s="19"/>
    </row>
    <row r="22" spans="2:26" ht="14.25">
      <c r="B22" s="112" t="s">
        <v>69</v>
      </c>
      <c r="T22" s="19"/>
      <c r="U22" s="19"/>
      <c r="V22" s="19"/>
      <c r="W22" s="19"/>
      <c r="X22" s="19"/>
      <c r="Y22" s="19"/>
      <c r="Z22" s="19"/>
    </row>
    <row r="23" spans="2:26" ht="14.25">
      <c r="B23" s="112" t="s">
        <v>70</v>
      </c>
      <c r="T23" s="19"/>
      <c r="U23" s="19"/>
      <c r="V23" s="19"/>
      <c r="W23" s="19"/>
      <c r="X23" s="19"/>
      <c r="Y23" s="19"/>
      <c r="Z23" s="19"/>
    </row>
    <row r="24" spans="2:26" ht="14.25">
      <c r="B24" s="112" t="s">
        <v>71</v>
      </c>
      <c r="Y24" s="113"/>
      <c r="Z24" s="114"/>
    </row>
    <row r="25" spans="2:26" ht="14.25">
      <c r="B25" s="112"/>
      <c r="Y25" s="113"/>
      <c r="Z25" s="114"/>
    </row>
    <row r="26" spans="2:26" ht="15.75">
      <c r="B26" s="115" t="s">
        <v>72</v>
      </c>
      <c r="O26" s="116"/>
      <c r="P26" s="112"/>
      <c r="Q26" s="112"/>
      <c r="R26" s="112"/>
      <c r="S26" s="112"/>
      <c r="T26" s="117"/>
      <c r="U26" s="117"/>
      <c r="V26" s="117"/>
      <c r="W26" s="117"/>
      <c r="X26" s="117"/>
      <c r="Y26" s="117"/>
      <c r="Z26" s="116"/>
    </row>
    <row r="27" spans="2:26" ht="15.75">
      <c r="B27" s="118" t="s">
        <v>73</v>
      </c>
      <c r="O27" s="116"/>
      <c r="P27" s="112"/>
      <c r="Q27" s="112"/>
      <c r="R27" s="112"/>
      <c r="S27" s="112"/>
      <c r="T27" s="117"/>
      <c r="U27" s="117"/>
      <c r="V27" s="117"/>
      <c r="W27" s="117"/>
      <c r="X27" s="117"/>
      <c r="Y27" s="119"/>
      <c r="Z27" s="120"/>
    </row>
    <row r="28" spans="2:26" ht="15.75">
      <c r="B28" s="121" t="s">
        <v>74</v>
      </c>
      <c r="D28" s="122"/>
      <c r="E28" s="123"/>
      <c r="F28" s="123"/>
      <c r="O28" s="116"/>
      <c r="P28" s="112"/>
      <c r="Q28" s="112"/>
      <c r="R28" s="112"/>
      <c r="S28" s="112"/>
      <c r="T28" s="117"/>
      <c r="U28" s="117"/>
      <c r="V28" s="117"/>
      <c r="W28" s="117"/>
      <c r="X28" s="117"/>
      <c r="Y28" s="117"/>
      <c r="Z28" s="116"/>
    </row>
    <row r="29" ht="25.15" customHeight="1">
      <c r="B29" s="124" t="s">
        <v>75</v>
      </c>
    </row>
    <row r="32" ht="15">
      <c r="Y32" s="19"/>
    </row>
  </sheetData>
  <mergeCells count="18">
    <mergeCell ref="W7:X7"/>
    <mergeCell ref="B8:B9"/>
    <mergeCell ref="C8:C9"/>
    <mergeCell ref="F8:F9"/>
    <mergeCell ref="B1:AA1"/>
    <mergeCell ref="C6:P6"/>
    <mergeCell ref="S6:S8"/>
    <mergeCell ref="T6:X6"/>
    <mergeCell ref="Y6:Y8"/>
    <mergeCell ref="Z6:Z8"/>
    <mergeCell ref="C7:E7"/>
    <mergeCell ref="F7:H7"/>
    <mergeCell ref="I7:J7"/>
    <mergeCell ref="K7:L7"/>
    <mergeCell ref="M7:N7"/>
    <mergeCell ref="O7:P7"/>
    <mergeCell ref="Q7:R7"/>
    <mergeCell ref="T7:V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B1E37-49E6-4016-A2C5-349B097058B3}">
  <dimension ref="A1:I23"/>
  <sheetViews>
    <sheetView view="pageBreakPreview" zoomScale="80" zoomScaleSheetLayoutView="80" workbookViewId="0" topLeftCell="A1">
      <selection activeCell="A19" sqref="A19"/>
    </sheetView>
  </sheetViews>
  <sheetFormatPr defaultColWidth="8.8515625" defaultRowHeight="15"/>
  <cols>
    <col min="1" max="1" width="33.421875" style="132" customWidth="1"/>
    <col min="2" max="2" width="13.28125" style="132" customWidth="1"/>
    <col min="3" max="3" width="12.7109375" style="130" customWidth="1"/>
    <col min="4" max="6" width="12.7109375" style="132" customWidth="1"/>
    <col min="7" max="7" width="20.140625" style="132" customWidth="1"/>
    <col min="8" max="16384" width="8.8515625" style="132" customWidth="1"/>
  </cols>
  <sheetData>
    <row r="1" spans="1:7" ht="96" customHeight="1">
      <c r="A1" s="195" t="s">
        <v>87</v>
      </c>
      <c r="B1" s="195"/>
      <c r="C1" s="195"/>
      <c r="D1" s="195"/>
      <c r="E1" s="195"/>
      <c r="F1" s="195"/>
      <c r="G1" s="195"/>
    </row>
    <row r="2" spans="1:5" s="128" customFormat="1" ht="15.75">
      <c r="A2" s="1" t="s">
        <v>76</v>
      </c>
      <c r="B2" s="1"/>
      <c r="C2" s="125"/>
      <c r="D2" s="126"/>
      <c r="E2" s="127"/>
    </row>
    <row r="3" spans="1:4" ht="15">
      <c r="A3" s="129" t="s">
        <v>77</v>
      </c>
      <c r="B3" s="129"/>
      <c r="D3" s="131"/>
    </row>
    <row r="4" ht="15.75" thickBot="1"/>
    <row r="5" spans="1:7" s="138" customFormat="1" ht="30.75" thickBot="1">
      <c r="A5" s="133"/>
      <c r="B5" s="134" t="s">
        <v>78</v>
      </c>
      <c r="C5" s="134" t="s">
        <v>79</v>
      </c>
      <c r="D5" s="135">
        <v>2024</v>
      </c>
      <c r="E5" s="136">
        <v>2025</v>
      </c>
      <c r="F5" s="136">
        <v>2026</v>
      </c>
      <c r="G5" s="137" t="s">
        <v>80</v>
      </c>
    </row>
    <row r="6" spans="1:7" ht="15">
      <c r="A6" s="226" t="s">
        <v>81</v>
      </c>
      <c r="B6" s="139" t="s">
        <v>82</v>
      </c>
      <c r="C6" s="140">
        <f>'Příloha smlouvy č. 6'!$Z$20</f>
        <v>0</v>
      </c>
      <c r="D6" s="140">
        <f>'Příloha smlouvy č. 6'!$Z$20</f>
        <v>0</v>
      </c>
      <c r="E6" s="140">
        <f>'Příloha smlouvy č. 6'!$Z$20</f>
        <v>0</v>
      </c>
      <c r="F6" s="140">
        <f>'Příloha smlouvy č. 6'!$Z$20</f>
        <v>0</v>
      </c>
      <c r="G6" s="141">
        <f>SUM(C6:F6)</f>
        <v>0</v>
      </c>
    </row>
    <row r="7" spans="1:7" ht="15.75" thickBot="1">
      <c r="A7" s="227"/>
      <c r="B7" s="142" t="s">
        <v>83</v>
      </c>
      <c r="C7" s="143">
        <f>1.21*C6</f>
        <v>0</v>
      </c>
      <c r="D7" s="143">
        <f aca="true" t="shared" si="0" ref="D7:F7">1.21*D6</f>
        <v>0</v>
      </c>
      <c r="E7" s="143">
        <f t="shared" si="0"/>
        <v>0</v>
      </c>
      <c r="F7" s="143">
        <f t="shared" si="0"/>
        <v>0</v>
      </c>
      <c r="G7" s="144">
        <f>SUM(C7:F7)</f>
        <v>0</v>
      </c>
    </row>
    <row r="8" spans="1:7" ht="15">
      <c r="A8" s="226" t="s">
        <v>84</v>
      </c>
      <c r="B8" s="139" t="s">
        <v>82</v>
      </c>
      <c r="C8" s="228">
        <v>4000000</v>
      </c>
      <c r="D8" s="229"/>
      <c r="E8" s="229"/>
      <c r="F8" s="230"/>
      <c r="G8" s="141">
        <f>SUM(C8:F8)</f>
        <v>4000000</v>
      </c>
    </row>
    <row r="9" spans="1:7" ht="15.75" thickBot="1">
      <c r="A9" s="227"/>
      <c r="B9" s="142" t="s">
        <v>83</v>
      </c>
      <c r="C9" s="231">
        <f>C8*1.21</f>
        <v>4840000</v>
      </c>
      <c r="D9" s="232"/>
      <c r="E9" s="232"/>
      <c r="F9" s="233"/>
      <c r="G9" s="144">
        <f>SUM(C9:F9)</f>
        <v>4840000</v>
      </c>
    </row>
    <row r="10" spans="1:7" ht="15.75" thickBot="1">
      <c r="A10" s="145" t="s">
        <v>85</v>
      </c>
      <c r="B10" s="146"/>
      <c r="C10" s="132"/>
      <c r="D10" s="147" t="s">
        <v>86</v>
      </c>
      <c r="F10" s="148" t="s">
        <v>82</v>
      </c>
      <c r="G10" s="149">
        <f>G6+G8</f>
        <v>4000000</v>
      </c>
    </row>
    <row r="11" spans="1:7" ht="15.75" thickBot="1">
      <c r="A11" s="150"/>
      <c r="F11" s="151" t="s">
        <v>83</v>
      </c>
      <c r="G11" s="149">
        <f>G10*1.21</f>
        <v>4840000</v>
      </c>
    </row>
    <row r="12" spans="1:3" ht="15">
      <c r="A12" s="147"/>
      <c r="B12" s="147"/>
      <c r="C12" s="152"/>
    </row>
    <row r="14" spans="1:9" ht="15">
      <c r="A14" s="153"/>
      <c r="B14" s="153"/>
      <c r="C14" s="154"/>
      <c r="D14" s="153"/>
      <c r="E14" s="153"/>
      <c r="F14" s="153"/>
      <c r="G14" s="153"/>
      <c r="H14" s="153"/>
      <c r="I14" s="153"/>
    </row>
    <row r="18" ht="15">
      <c r="C18" s="155"/>
    </row>
    <row r="19" spans="1:3" ht="23.25">
      <c r="A19" s="156"/>
      <c r="B19" s="156"/>
      <c r="C19" s="155"/>
    </row>
    <row r="20" ht="23.25">
      <c r="E20" s="157"/>
    </row>
    <row r="21" ht="23.25">
      <c r="E21" s="157"/>
    </row>
    <row r="22" ht="15">
      <c r="C22" s="155"/>
    </row>
    <row r="23" spans="1:3" ht="23.25">
      <c r="A23" s="156"/>
      <c r="B23" s="156"/>
      <c r="C23" s="155"/>
    </row>
  </sheetData>
  <mergeCells count="5">
    <mergeCell ref="A1:G1"/>
    <mergeCell ref="A6:A7"/>
    <mergeCell ref="A8:A9"/>
    <mergeCell ref="C8:F8"/>
    <mergeCell ref="C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Jaroslav Ing.</dc:creator>
  <cp:keywords/>
  <dc:description/>
  <cp:lastModifiedBy>Konvičná Marie</cp:lastModifiedBy>
  <cp:lastPrinted>2022-08-25T10:48:43Z</cp:lastPrinted>
  <dcterms:created xsi:type="dcterms:W3CDTF">2018-06-07T09:07:31Z</dcterms:created>
  <dcterms:modified xsi:type="dcterms:W3CDTF">2022-09-08T08:23:18Z</dcterms:modified>
  <cp:category/>
  <cp:version/>
  <cp:contentType/>
  <cp:contentStatus/>
</cp:coreProperties>
</file>