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KrosData\Export\"/>
    </mc:Choice>
  </mc:AlternateContent>
  <bookViews>
    <workbookView xWindow="0" yWindow="0" windowWidth="0" windowHeight="0"/>
  </bookViews>
  <sheets>
    <sheet name="Rekapitulace stavby" sheetId="1" r:id="rId1"/>
    <sheet name="307_141 - Údržba HOZ Malnice" sheetId="2" r:id="rId2"/>
    <sheet name="307_138 - Údržba HOZ Malnice" sheetId="3" r:id="rId3"/>
    <sheet name="Pokyny pro vyplnění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'307_141 - Údržba HOZ Malnice'!$C$80:$K$129</definedName>
    <definedName name="_xlnm.Print_Area" localSheetId="1">'307_141 - Údržba HOZ Malnice'!$C$4:$J$39,'307_141 - Údržba HOZ Malnice'!$C$45:$J$62,'307_141 - Údržba HOZ Malnice'!$C$68:$K$129</definedName>
    <definedName name="_xlnm.Print_Titles" localSheetId="1">'307_141 - Údržba HOZ Malnice'!$80:$80</definedName>
    <definedName name="_xlnm._FilterDatabase" localSheetId="2" hidden="1">'307_138 - Údržba HOZ Malnice'!$C$80:$K$125</definedName>
    <definedName name="_xlnm.Print_Area" localSheetId="2">'307_138 - Údržba HOZ Malnice'!$C$4:$J$39,'307_138 - Údržba HOZ Malnice'!$C$45:$J$62,'307_138 - Údržba HOZ Malnice'!$C$68:$K$125</definedName>
    <definedName name="_xlnm.Print_Titles" localSheetId="2">'307_138 - Údržba HOZ Malnice'!$80:$80</definedName>
    <definedName name="_xlnm.Print_Area" localSheetId="3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3" l="1" r="J37"/>
  <c r="J36"/>
  <c i="1" r="AY56"/>
  <c i="3" r="J35"/>
  <c i="1" r="AX56"/>
  <c i="3"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55"/>
  <c r="J17"/>
  <c r="J12"/>
  <c r="J52"/>
  <c r="E7"/>
  <c r="E48"/>
  <c i="2" r="J37"/>
  <c r="J36"/>
  <c i="1" r="AY55"/>
  <c i="2" r="J35"/>
  <c i="1" r="AX55"/>
  <c i="2" r="BI126"/>
  <c r="BH126"/>
  <c r="BG126"/>
  <c r="BF126"/>
  <c r="T126"/>
  <c r="R126"/>
  <c r="P126"/>
  <c r="BI122"/>
  <c r="BH122"/>
  <c r="BG122"/>
  <c r="BF122"/>
  <c r="T122"/>
  <c r="R122"/>
  <c r="P122"/>
  <c r="BI118"/>
  <c r="BH118"/>
  <c r="BG118"/>
  <c r="BF118"/>
  <c r="T118"/>
  <c r="R118"/>
  <c r="P118"/>
  <c r="BI114"/>
  <c r="BH114"/>
  <c r="BG114"/>
  <c r="BF114"/>
  <c r="T114"/>
  <c r="R114"/>
  <c r="P114"/>
  <c r="BI110"/>
  <c r="BH110"/>
  <c r="BG110"/>
  <c r="BF110"/>
  <c r="T110"/>
  <c r="R110"/>
  <c r="P110"/>
  <c r="BI106"/>
  <c r="BH106"/>
  <c r="BG106"/>
  <c r="BF106"/>
  <c r="T106"/>
  <c r="R106"/>
  <c r="P106"/>
  <c r="BI102"/>
  <c r="BH102"/>
  <c r="BG102"/>
  <c r="BF102"/>
  <c r="T102"/>
  <c r="R102"/>
  <c r="P102"/>
  <c r="BI99"/>
  <c r="BH99"/>
  <c r="BG99"/>
  <c r="BF99"/>
  <c r="T99"/>
  <c r="R99"/>
  <c r="P99"/>
  <c r="BI95"/>
  <c r="BH95"/>
  <c r="BG95"/>
  <c r="BF95"/>
  <c r="T95"/>
  <c r="R95"/>
  <c r="P95"/>
  <c r="BI92"/>
  <c r="BH92"/>
  <c r="BG92"/>
  <c r="BF92"/>
  <c r="T92"/>
  <c r="R92"/>
  <c r="P92"/>
  <c r="BI88"/>
  <c r="BH88"/>
  <c r="BG88"/>
  <c r="BF88"/>
  <c r="T88"/>
  <c r="R88"/>
  <c r="P88"/>
  <c r="BI84"/>
  <c r="BH84"/>
  <c r="BG84"/>
  <c r="BF84"/>
  <c r="T84"/>
  <c r="R84"/>
  <c r="P84"/>
  <c r="J78"/>
  <c r="F77"/>
  <c r="F75"/>
  <c r="E73"/>
  <c r="J55"/>
  <c r="F54"/>
  <c r="F52"/>
  <c r="E50"/>
  <c r="J21"/>
  <c r="E21"/>
  <c r="J77"/>
  <c r="J20"/>
  <c r="J18"/>
  <c r="E18"/>
  <c r="F78"/>
  <c r="J17"/>
  <c r="J12"/>
  <c r="J52"/>
  <c r="E7"/>
  <c r="E48"/>
  <c i="1" r="L50"/>
  <c r="AM50"/>
  <c r="AM49"/>
  <c r="L49"/>
  <c r="AM47"/>
  <c r="L47"/>
  <c r="L45"/>
  <c r="L44"/>
  <c i="2" r="BK114"/>
  <c r="J122"/>
  <c r="J99"/>
  <c r="F37"/>
  <c r="F34"/>
  <c i="3" r="BK110"/>
  <c r="J110"/>
  <c i="2" r="J34"/>
  <c r="J88"/>
  <c i="3" r="BK84"/>
  <c i="1" r="AS54"/>
  <c i="3" r="J114"/>
  <c r="BK92"/>
  <c r="J118"/>
  <c r="J102"/>
  <c i="2" r="J126"/>
  <c r="J102"/>
  <c i="3" r="BK102"/>
  <c r="J92"/>
  <c i="2" r="J110"/>
  <c r="BK88"/>
  <c r="BK110"/>
  <c r="BK92"/>
  <c r="J84"/>
  <c i="3" r="BK106"/>
  <c r="J84"/>
  <c i="2" r="F35"/>
  <c r="BK102"/>
  <c r="J95"/>
  <c i="3" r="BK95"/>
  <c i="2" r="J118"/>
  <c i="3" r="J98"/>
  <c r="BK88"/>
  <c i="2" r="F36"/>
  <c r="J106"/>
  <c r="BK106"/>
  <c r="J114"/>
  <c i="3" r="BK114"/>
  <c r="BK122"/>
  <c r="J88"/>
  <c i="2" r="BK126"/>
  <c r="J92"/>
  <c r="BK84"/>
  <c r="BK122"/>
  <c i="3" r="J122"/>
  <c r="BK118"/>
  <c r="BK98"/>
  <c r="J95"/>
  <c i="2" r="BK95"/>
  <c i="3" r="J106"/>
  <c i="2" r="BK118"/>
  <c r="BK99"/>
  <c l="1" r="BK83"/>
  <c r="BK82"/>
  <c r="BK81"/>
  <c r="J81"/>
  <c r="R83"/>
  <c r="R82"/>
  <c r="R81"/>
  <c i="3" r="BK83"/>
  <c r="BK82"/>
  <c r="J82"/>
  <c r="J60"/>
  <c r="P83"/>
  <c r="P82"/>
  <c r="P81"/>
  <c i="1" r="AU56"/>
  <c i="2" r="P83"/>
  <c r="P82"/>
  <c r="P81"/>
  <c i="1" r="AU55"/>
  <c i="3" r="R83"/>
  <c r="R82"/>
  <c r="R81"/>
  <c i="2" r="T83"/>
  <c r="T82"/>
  <c r="T81"/>
  <c i="3" r="T83"/>
  <c r="T82"/>
  <c r="T81"/>
  <c r="J75"/>
  <c r="E71"/>
  <c r="J54"/>
  <c r="BE106"/>
  <c r="BE84"/>
  <c r="BE122"/>
  <c r="BE95"/>
  <c r="BE102"/>
  <c r="BE114"/>
  <c r="BE118"/>
  <c r="F78"/>
  <c r="BE98"/>
  <c r="BE110"/>
  <c r="BE88"/>
  <c r="BE92"/>
  <c i="1" r="BC55"/>
  <c r="BB55"/>
  <c i="2" r="BE110"/>
  <c r="J54"/>
  <c r="F55"/>
  <c r="E71"/>
  <c r="J75"/>
  <c r="BE84"/>
  <c r="BE88"/>
  <c r="BE92"/>
  <c r="BE95"/>
  <c r="BE99"/>
  <c r="BE118"/>
  <c r="BE126"/>
  <c i="1" r="BA55"/>
  <c i="2" r="BE106"/>
  <c i="1" r="AW55"/>
  <c i="2" r="BE102"/>
  <c r="BE114"/>
  <c r="BE122"/>
  <c i="1" r="BD55"/>
  <c i="2" r="J30"/>
  <c i="3" r="F34"/>
  <c i="1" r="BA56"/>
  <c r="BA54"/>
  <c r="AW54"/>
  <c r="AK30"/>
  <c i="3" r="F36"/>
  <c i="1" r="BC56"/>
  <c r="BC54"/>
  <c r="W32"/>
  <c i="3" r="J34"/>
  <c i="1" r="AW56"/>
  <c i="3" r="F37"/>
  <c i="1" r="BD56"/>
  <c r="BD54"/>
  <c r="W33"/>
  <c i="3" r="F35"/>
  <c i="1" r="BB56"/>
  <c r="BB54"/>
  <c r="AX54"/>
  <c i="2" l="1" r="J82"/>
  <c r="J60"/>
  <c i="1" r="AG55"/>
  <c i="2" r="J59"/>
  <c r="J83"/>
  <c r="J61"/>
  <c i="3" r="BK81"/>
  <c r="J81"/>
  <c r="J59"/>
  <c r="J83"/>
  <c r="J61"/>
  <c r="F33"/>
  <c i="1" r="AZ56"/>
  <c i="2" r="F33"/>
  <c i="1" r="AZ55"/>
  <c r="AU54"/>
  <c r="AY54"/>
  <c i="2" r="J33"/>
  <c i="1" r="AV55"/>
  <c r="AT55"/>
  <c r="AN55"/>
  <c r="W31"/>
  <c r="W30"/>
  <c i="3" r="J33"/>
  <c i="1" r="AV56"/>
  <c r="AT56"/>
  <c i="2" l="1" r="J39"/>
  <c i="3" r="J30"/>
  <c i="1" r="AG56"/>
  <c r="AG54"/>
  <c r="AK26"/>
  <c r="AZ54"/>
  <c r="W29"/>
  <c i="3" l="1" r="J39"/>
  <c i="1" r="AN5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<sst xmlns="http://schemas.openxmlformats.org/spreadsheetml/2006/main">
  <si>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</si>
  <si>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</si>
  <si>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</si>
  <si>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/>
  </si>
  <si>
    <t>False</t>
  </si>
  <si>
    <t>{796df0af-d12b-4d29-b589-38e5b21eb269}</t>
  </si>
  <si>
    <t xml:space="preserve">&gt;&gt;  skryté sloupce  &lt;&lt;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</si>
  <si>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</si>
  <si>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</si>
  <si>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</si>
  <si>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</si>
  <si>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</si>
  <si>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</si>
  <si>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</si>
  <si>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</si>
  <si>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2022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</si>
  <si>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</si>
  <si>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</si>
  <si>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Údržba HOZ Malnice</t>
  </si>
  <si>
    <t>KSO:</t>
  </si>
  <si>
    <t>CC-CZ:</t>
  </si>
  <si>
    <t>Místo:</t>
  </si>
  <si>
    <t>Malnice</t>
  </si>
  <si>
    <t>Datum:</t>
  </si>
  <si>
    <t>26. 7. 2022</t>
  </si>
  <si>
    <t>Zadavatel:</t>
  </si>
  <si>
    <t>IČ:</t>
  </si>
  <si>
    <t>01312774</t>
  </si>
  <si>
    <t>Státní pozemkový úřad ČR</t>
  </si>
  <si>
    <t>DIČ:</t>
  </si>
  <si>
    <t>CZ01312774</t>
  </si>
  <si>
    <t>Uchazeč:</t>
  </si>
  <si>
    <t>Vyplň údaj</t>
  </si>
  <si>
    <t>Projektant:</t>
  </si>
  <si>
    <t xml:space="preserve"> </t>
  </si>
  <si>
    <t>True</t>
  </si>
  <si>
    <t>Zpracovatel:</t>
  </si>
  <si>
    <t>Ing. Markéta Pejzlová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</si>
  <si>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</si>
  <si>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</si>
  <si>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</si>
  <si>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</si>
  <si>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</si>
  <si>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</si>
  <si>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</si>
  <si>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</si>
  <si>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</si>
  <si>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</si>
  <si>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</si>
  <si>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</si>
  <si>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</si>
  <si>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</si>
  <si>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</si>
  <si>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</si>
  <si>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</si>
  <si>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</si>
  <si>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</si>
  <si>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</si>
  <si>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</si>
  <si>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</si>
  <si>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</si>
  <si>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</si>
  <si>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</si>
  <si>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</si>
  <si>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</si>
  <si>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</si>
  <si>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</si>
  <si>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</si>
  <si>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</si>
  <si>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</si>
  <si>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</si>
  <si>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</si>
  <si>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</si>
  <si>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</si>
  <si>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</si>
  <si>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</si>
  <si>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</si>
  <si>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</si>
  <si>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</si>
  <si>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307_141</t>
  </si>
  <si>
    <t>STA</t>
  </si>
  <si>
    <t>1</t>
  </si>
  <si>
    <t>{4c951657-daa7-433b-8d79-9500adbb101e}</t>
  </si>
  <si>
    <t>2</t>
  </si>
  <si>
    <t>307_138</t>
  </si>
  <si>
    <t>{4ca76020-1162-415c-b8ff-bd7cc3827e98}</t>
  </si>
  <si>
    <t>KRYCÍ LIST SOUPISU PRACÍ</t>
  </si>
  <si>
    <t>Objekt:</t>
  </si>
  <si>
    <t>307_141 - Údržba HOZ Malnice</t>
  </si>
  <si>
    <t>REKAPITULACE ČLENĚNÍ SOUPISU PRACÍ</t>
  </si>
  <si>
    <t>Kód dílu - Popis</t>
  </si>
  <si>
    <t>Cena celkem [CZK]</t>
  </si>
  <si>
    <t>-1</t>
  </si>
  <si>
    <t>HSV - Práce a dodávky HSV</t>
  </si>
  <si>
    <t xml:space="preserve">    1 - Zemní práce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</si>
  <si>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</si>
  <si>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</si>
  <si>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</si>
  <si>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</si>
  <si>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</si>
  <si>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</si>
  <si>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</si>
  <si>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</si>
  <si>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</si>
  <si>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</si>
  <si>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</si>
  <si>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</si>
  <si>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</si>
  <si>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</si>
  <si>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</si>
  <si>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</si>
  <si>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</si>
  <si>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</si>
  <si>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111103223</t>
  </si>
  <si>
    <t>Kosení ve vegetačním období vodního rostlinstva na břehu hustého</t>
  </si>
  <si>
    <t>ha</t>
  </si>
  <si>
    <t>CS ÚRS 2022 02</t>
  </si>
  <si>
    <t>4</t>
  </si>
  <si>
    <t>-1412847835</t>
  </si>
  <si>
    <t>PP</t>
  </si>
  <si>
    <t>Kosení travin a vodních rostlin ve vegetačním období vodního rostlinstva na břehu hustého</t>
  </si>
  <si>
    <t>Online PSC</t>
  </si>
  <si>
    <t>https://podminky.urs.cz/item/CS_URS_2022_02/111103223</t>
  </si>
  <si>
    <t>VV</t>
  </si>
  <si>
    <t>(265+210+30)*6/10000</t>
  </si>
  <si>
    <t>111203202</t>
  </si>
  <si>
    <t>Odstranění křovin a stromů s ponecháním kořenů z plochy přes 1000 do 10000 m2</t>
  </si>
  <si>
    <t>m2</t>
  </si>
  <si>
    <t>-832554195</t>
  </si>
  <si>
    <t>Odstranění křovin a stromů s ponecháním kořenů průměru kmene do 100 mm, při jakémkoliv sklonu terénu mimo LTM, při celkové ploše přes 1 000 do 10 000 m2</t>
  </si>
  <si>
    <t>https://podminky.urs.cz/item/CS_URS_2022_02/111203202</t>
  </si>
  <si>
    <t>(30+35+36+38+38+35+30+35+14+36+39)*3</t>
  </si>
  <si>
    <t>3</t>
  </si>
  <si>
    <t>112101101</t>
  </si>
  <si>
    <t>Odstranění stromů listnatých průměru kmene přes 100 do 300 mm</t>
  </si>
  <si>
    <t>kus</t>
  </si>
  <si>
    <t>780261424</t>
  </si>
  <si>
    <t>Odstranění stromů s odřezáním kmene a s odvětvením listnatých, průměru kmene přes 100 do 300 mm</t>
  </si>
  <si>
    <t>https://podminky.urs.cz/item/CS_URS_2022_02/112101101</t>
  </si>
  <si>
    <t>125703313</t>
  </si>
  <si>
    <t>Čištění melioračních kanálů od naplavenin tl přes 250 do 500 mm dno zpevněné tvárnicemi</t>
  </si>
  <si>
    <t>m3</t>
  </si>
  <si>
    <t>2145025214</t>
  </si>
  <si>
    <t>Čištění melioračních kanálů s úpravou svahu do výšky naplavené vrstvy tloušťky naplavené vrstvy přes 250 do 500 mm, se dnem zpevněným tvárnicemi</t>
  </si>
  <si>
    <t>https://podminky.urs.cz/item/CS_URS_2022_02/125703313</t>
  </si>
  <si>
    <t>135+129,6+91,7</t>
  </si>
  <si>
    <t>5</t>
  </si>
  <si>
    <t>125703323</t>
  </si>
  <si>
    <t>Čištění melioračních kanálů od naplavenin tl přes 500 mm dno zpevněné tvárnicemi</t>
  </si>
  <si>
    <t>-399048387</t>
  </si>
  <si>
    <t>Čištění melioračních kanálů s úpravou svahu do výšky naplavené vrstvy tloušťky naplavené vrstvy přes 500 mm, se dnem zpevněným tvárnicemi</t>
  </si>
  <si>
    <t>https://podminky.urs.cz/item/CS_URS_2022_02/125703323</t>
  </si>
  <si>
    <t>6</t>
  </si>
  <si>
    <t>181006111</t>
  </si>
  <si>
    <t>Rozprostření zemint l vrstvy do 0,10 m schopných zúrodnění v rovině a sklonu do 1:5</t>
  </si>
  <si>
    <t>578517427</t>
  </si>
  <si>
    <t>Rozprostření zemin schopných zúrodnění v rovině a ve sklonu do 1:5, tloušťka vrstvy do 0,10 m</t>
  </si>
  <si>
    <t>https://podminky.urs.cz/item/CS_URS_2022_02/181006111</t>
  </si>
  <si>
    <t>(356,3+61,9)/0,1</t>
  </si>
  <si>
    <t>7</t>
  </si>
  <si>
    <t>185803107</t>
  </si>
  <si>
    <t>Shrabání pokoseného vodního rostlinstva z břehu i z vody s odvozem do 20 km</t>
  </si>
  <si>
    <t>-1224631558</t>
  </si>
  <si>
    <t>Shrabání pokoseného porostu a organických naplavenin s odvozem do 20 km vodního rostlinstva z břehu i z vody</t>
  </si>
  <si>
    <t>https://podminky.urs.cz/item/CS_URS_2022_02/185803107</t>
  </si>
  <si>
    <t>0,303</t>
  </si>
  <si>
    <t>8</t>
  </si>
  <si>
    <t>R - 001</t>
  </si>
  <si>
    <t xml:space="preserve">Ekologická likvidace veškeré neupotřeb. dřev. hmoty - z křovin a stromů D kmene do 100 mm - v souladu se zákonem o odpadech č. 541/2020 Sb.v platném znění </t>
  </si>
  <si>
    <t>-2029771348</t>
  </si>
  <si>
    <t>Ekologická likvidace veškeré neupotřeb. dřev. hmoty - z křovin a stromů D kmene do 100 mm - v souladu se zákonem o odpadech č. 541/2020 Sb., v platném znění.</t>
  </si>
  <si>
    <t>P</t>
  </si>
  <si>
    <t xml:space="preserve">Poznámka k položce:_x000d_
likvidace dřevní hmoty, použije se v případě když nelze pálit (např. štěpkováním, drcením, pálením na místě k tomu určeném a pod)_x000d_
</t>
  </si>
  <si>
    <t>1098</t>
  </si>
  <si>
    <t>9</t>
  </si>
  <si>
    <t>R - 002</t>
  </si>
  <si>
    <t xml:space="preserve">Ekologická likvidace veškeré neupotřeb. dřev. hmoty - větví stromu, včetně kmenu - D kmene do 300 mm - v souladu se zákonem o odpadech č. 541/2020 Sb.v platném znění </t>
  </si>
  <si>
    <t>ks</t>
  </si>
  <si>
    <t>-605982902</t>
  </si>
  <si>
    <t xml:space="preserve">Ekologická likvidace veškeré neupotřeb. dřev. hmoty - větví stromu, včetně kmenu - D kmene do 300 mm - v souladu se zákonem o odpadech č. 541/2020 Sb., v platném znění </t>
  </si>
  <si>
    <t>Poznámka k položce:_x000d_
likvidace větví stromu Ø do 300 mm, vč. kmenu, použije se v případě když nelze pálit (např. štěpkováním, drcením, a pod)</t>
  </si>
  <si>
    <t>12</t>
  </si>
  <si>
    <t>10</t>
  </si>
  <si>
    <t>R - 027</t>
  </si>
  <si>
    <t xml:space="preserve">Odstranění napadaných stromů, větví stromů a keřů do D 200 mm v profilu HOZ, včetně ekologické likvidace v souladu se zákonem o odpadech č.  541/2020 Sb. v platném znění </t>
  </si>
  <si>
    <t>1101565215</t>
  </si>
  <si>
    <t>Odstranění napadaných stromů, větví stromů a keřů do D 200 mm v profilu HOZ, včetně ekologické likvidace v souladu se zákonem o odpadech č. 541/2020 Sb. v platném znění</t>
  </si>
  <si>
    <t xml:space="preserve">Poznámka k položce:_x000d_
Položka zahrnuje vytažení stromu Ø do 200 mm a keřů na vrchní hranu HOZ, kmen, větve stromu a keře budou zlikvidovány (např. štěpkováním, drcením, pálením na místě k tomu určeném a pod)_x000d_
</t>
  </si>
  <si>
    <t>40*3</t>
  </si>
  <si>
    <t>11</t>
  </si>
  <si>
    <t>R - 033</t>
  </si>
  <si>
    <t xml:space="preserve">Ekologická likvidace vodního porostu - v souladu se zákonem  o odpadech č. 541/2020 Sb.v platném znění    </t>
  </si>
  <si>
    <t>1524485949</t>
  </si>
  <si>
    <t xml:space="preserve">Ekologická likvidace vodního porostu - v souladu se zákonem o odpadech č. 541/2020 Sb., v platném znění </t>
  </si>
  <si>
    <t>Poznámka k položce:_x000d_
porost bude odstraněn např. odvozem do kompostárny, odvozem na bioplynovou stanici, uložením na polní hnojiště apod., položka neřeší vodorovné přemístění porostu</t>
  </si>
  <si>
    <t>R - 029</t>
  </si>
  <si>
    <t xml:space="preserve">Vysbírání kamenů a pevných nečistot z rozprostřeného sedimentu vč. odvozu a uložení - v souladu se zákonem o odpadech č. 541/2020 Sb.v platném znění  </t>
  </si>
  <si>
    <t>-1663573772</t>
  </si>
  <si>
    <t xml:space="preserve">Vysbírání kamenů a pevných nečistot z rozprostřeného sedimentu vč. odvozu a uložení - v souladu se zákonem o odpadech č. 541/2020 Sb.v platném znění </t>
  </si>
  <si>
    <t xml:space="preserve">Poznámka k položce:_x000d_
Po rozprostření sedimentu budou vysbírány kameny z plochy rozprostření, případně jiné pevné nečistoty a odpady (kousky cihel, betonu, komunální odpad a pod) a uloženy na místo k tomu určeném (např. skladka TKO a pod) _x000d_
</t>
  </si>
  <si>
    <t>4182*0,5</t>
  </si>
  <si>
    <t>307_138 - Údržba HOZ Malnice</t>
  </si>
  <si>
    <t>-1906596725</t>
  </si>
  <si>
    <t>(32+15+10)*3/10000</t>
  </si>
  <si>
    <t>132510005</t>
  </si>
  <si>
    <t>35*3</t>
  </si>
  <si>
    <t>564319331</t>
  </si>
  <si>
    <t>1584548248</t>
  </si>
  <si>
    <t>Rozprostření zemin tl vrstvy do 0,1 m schopných zúrodnění v rovině a sklonu do 1:5</t>
  </si>
  <si>
    <t>1407415472</t>
  </si>
  <si>
    <t>37,2/0,1</t>
  </si>
  <si>
    <t>-1297029983</t>
  </si>
  <si>
    <t>0,017</t>
  </si>
  <si>
    <t>1720023963</t>
  </si>
  <si>
    <t>-2085222699</t>
  </si>
  <si>
    <t>80</t>
  </si>
  <si>
    <t>1164029140</t>
  </si>
  <si>
    <t>200*3</t>
  </si>
  <si>
    <t xml:space="preserve">Vysbírání kamenů a pevných nečistot z rozprostřeného sedimentu vč. odvozu a uložení - v souladu se zákonem o odpadech č. 541/2020 Sb.v platném znění      </t>
  </si>
  <si>
    <t>1383719622</t>
  </si>
  <si>
    <t>372</t>
  </si>
  <si>
    <t>716019881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</si>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</sst>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i/>
      <sz val="7"/>
      <color rgb="FF969696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6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5" xfId="0" applyBorder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0" fontId="16" fillId="0" borderId="6" xfId="0" applyFont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4" fontId="16" fillId="0" borderId="6" xfId="0" applyNumberFormat="1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4" xfId="0" applyFont="1" applyBorder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17" fillId="0" borderId="0" xfId="0" applyNumberFormat="1" applyFont="1" applyAlignment="1">
      <alignment vertical="center"/>
    </xf>
    <xf numFmtId="0" fontId="17" fillId="0" borderId="0" xfId="0" applyFont="1" applyAlignment="1">
      <alignment horizontal="lef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center" vertical="center"/>
    </xf>
    <xf numFmtId="0" fontId="4" fillId="4" borderId="8" xfId="0" applyFont="1" applyFill="1" applyBorder="1" applyAlignment="1">
      <alignment horizontal="left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19" fillId="0" borderId="15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0" fillId="5" borderId="7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left" vertical="center"/>
    </xf>
    <xf numFmtId="0" fontId="0" fillId="5" borderId="8" xfId="0" applyFont="1" applyFill="1" applyBorder="1" applyAlignment="1">
      <alignment vertical="center"/>
    </xf>
    <xf numFmtId="0" fontId="20" fillId="5" borderId="8" xfId="0" applyFont="1" applyFill="1" applyBorder="1" applyAlignment="1">
      <alignment horizontal="center" vertical="center"/>
    </xf>
    <xf numFmtId="0" fontId="20" fillId="5" borderId="8" xfId="0" applyFont="1" applyFill="1" applyBorder="1" applyAlignment="1">
      <alignment horizontal="right" vertical="center"/>
    </xf>
    <xf numFmtId="0" fontId="20" fillId="5" borderId="9" xfId="0" applyFont="1" applyFill="1" applyBorder="1" applyAlignment="1">
      <alignment horizontal="center" vertical="center"/>
    </xf>
    <xf numFmtId="0" fontId="21" fillId="0" borderId="17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4" fontId="22" fillId="0" borderId="0" xfId="0" applyNumberFormat="1" applyFont="1" applyAlignment="1">
      <alignment horizontal="right" vertical="center"/>
    </xf>
    <xf numFmtId="4" fontId="22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8" fillId="0" borderId="15" xfId="0" applyNumberFormat="1" applyFont="1" applyBorder="1" applyAlignment="1">
      <alignment vertical="center"/>
    </xf>
    <xf numFmtId="4" fontId="18" fillId="0" borderId="0" xfId="0" applyNumberFormat="1" applyFont="1" applyBorder="1" applyAlignment="1">
      <alignment vertical="center"/>
    </xf>
    <xf numFmtId="166" fontId="18" fillId="0" borderId="0" xfId="0" applyNumberFormat="1" applyFont="1" applyBorder="1" applyAlignment="1">
      <alignment vertical="center"/>
    </xf>
    <xf numFmtId="4" fontId="18" fillId="0" borderId="16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4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left" vertical="center" wrapText="1"/>
    </xf>
    <xf numFmtId="0" fontId="26" fillId="0" borderId="0" xfId="0" applyFont="1" applyAlignment="1">
      <alignment vertical="center"/>
    </xf>
    <xf numFmtId="4" fontId="26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" fontId="27" fillId="0" borderId="15" xfId="0" applyNumberFormat="1" applyFont="1" applyBorder="1" applyAlignment="1">
      <alignment vertical="center"/>
    </xf>
    <xf numFmtId="4" fontId="27" fillId="0" borderId="0" xfId="0" applyNumberFormat="1" applyFont="1" applyBorder="1" applyAlignment="1">
      <alignment vertical="center"/>
    </xf>
    <xf numFmtId="166" fontId="27" fillId="0" borderId="0" xfId="0" applyNumberFormat="1" applyFont="1" applyBorder="1" applyAlignment="1">
      <alignment vertical="center"/>
    </xf>
    <xf numFmtId="4" fontId="27" fillId="0" borderId="16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7" fillId="0" borderId="20" xfId="0" applyNumberFormat="1" applyFont="1" applyBorder="1" applyAlignment="1">
      <alignment vertical="center"/>
    </xf>
    <xf numFmtId="4" fontId="27" fillId="0" borderId="21" xfId="0" applyNumberFormat="1" applyFont="1" applyBorder="1" applyAlignment="1">
      <alignment vertical="center"/>
    </xf>
    <xf numFmtId="166" fontId="27" fillId="0" borderId="21" xfId="0" applyNumberFormat="1" applyFont="1" applyBorder="1" applyAlignment="1">
      <alignment vertical="center"/>
    </xf>
    <xf numFmtId="4" fontId="27" fillId="0" borderId="22" xfId="0" applyNumberFormat="1" applyFont="1" applyBorder="1" applyAlignment="1">
      <alignment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16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7" xfId="0" applyFont="1" applyFill="1" applyBorder="1" applyAlignment="1">
      <alignment horizontal="left" vertical="center"/>
    </xf>
    <xf numFmtId="0" fontId="4" fillId="5" borderId="8" xfId="0" applyFont="1" applyFill="1" applyBorder="1" applyAlignment="1">
      <alignment horizontal="right" vertical="center"/>
    </xf>
    <xf numFmtId="0" fontId="4" fillId="5" borderId="8" xfId="0" applyFont="1" applyFill="1" applyBorder="1" applyAlignment="1">
      <alignment horizontal="center" vertical="center"/>
    </xf>
    <xf numFmtId="4" fontId="4" fillId="5" borderId="8" xfId="0" applyNumberFormat="1" applyFont="1" applyFill="1" applyBorder="1" applyAlignment="1">
      <alignment vertical="center"/>
    </xf>
    <xf numFmtId="0" fontId="0" fillId="5" borderId="9" xfId="0" applyFont="1" applyFill="1" applyBorder="1" applyAlignment="1">
      <alignment vertical="center"/>
    </xf>
    <xf numFmtId="0" fontId="20" fillId="5" borderId="0" xfId="0" applyFont="1" applyFill="1" applyAlignment="1">
      <alignment horizontal="left" vertical="center"/>
    </xf>
    <xf numFmtId="0" fontId="20" fillId="5" borderId="0" xfId="0" applyFont="1" applyFill="1" applyAlignment="1">
      <alignment horizontal="right" vertical="center"/>
    </xf>
    <xf numFmtId="0" fontId="29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0" fontId="6" fillId="0" borderId="21" xfId="0" applyFont="1" applyBorder="1" applyAlignment="1">
      <alignment vertical="center"/>
    </xf>
    <xf numFmtId="4" fontId="6" fillId="0" borderId="21" xfId="0" applyNumberFormat="1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21" xfId="0" applyFont="1" applyBorder="1" applyAlignment="1">
      <alignment horizontal="left" vertical="center"/>
    </xf>
    <xf numFmtId="0" fontId="7" fillId="0" borderId="21" xfId="0" applyFont="1" applyBorder="1" applyAlignment="1">
      <alignment vertical="center"/>
    </xf>
    <xf numFmtId="4" fontId="7" fillId="0" borderId="21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0" fillId="5" borderId="17" xfId="0" applyFont="1" applyFill="1" applyBorder="1" applyAlignment="1">
      <alignment horizontal="center" vertical="center" wrapText="1"/>
    </xf>
    <xf numFmtId="0" fontId="20" fillId="5" borderId="18" xfId="0" applyFont="1" applyFill="1" applyBorder="1" applyAlignment="1">
      <alignment horizontal="center" vertical="center" wrapText="1"/>
    </xf>
    <xf numFmtId="0" fontId="20" fillId="5" borderId="19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2" fillId="0" borderId="0" xfId="0" applyNumberFormat="1" applyFont="1" applyAlignment="1"/>
    <xf numFmtId="166" fontId="30" fillId="0" borderId="13" xfId="0" applyNumberFormat="1" applyFont="1" applyBorder="1" applyAlignment="1"/>
    <xf numFmtId="166" fontId="30" fillId="0" borderId="14" xfId="0" applyNumberFormat="1" applyFont="1" applyBorder="1" applyAlignment="1"/>
    <xf numFmtId="4" fontId="31" fillId="0" borderId="0" xfId="0" applyNumberFormat="1" applyFont="1" applyAlignment="1">
      <alignment vertical="center"/>
    </xf>
    <xf numFmtId="0" fontId="8" fillId="0" borderId="4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5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6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4" xfId="0" applyFont="1" applyBorder="1" applyAlignment="1" applyProtection="1">
      <alignment vertical="center"/>
      <protection locked="0"/>
    </xf>
    <xf numFmtId="0" fontId="20" fillId="0" borderId="23" xfId="0" applyFont="1" applyBorder="1" applyAlignment="1" applyProtection="1">
      <alignment horizontal="center" vertical="center"/>
      <protection locked="0"/>
    </xf>
    <xf numFmtId="49" fontId="20" fillId="0" borderId="23" xfId="0" applyNumberFormat="1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left" vertical="center" wrapText="1"/>
      <protection locked="0"/>
    </xf>
    <xf numFmtId="0" fontId="20" fillId="0" borderId="23" xfId="0" applyFont="1" applyBorder="1" applyAlignment="1" applyProtection="1">
      <alignment horizontal="center" vertical="center" wrapText="1"/>
      <protection locked="0"/>
    </xf>
    <xf numFmtId="167" fontId="20" fillId="0" borderId="23" xfId="0" applyNumberFormat="1" applyFont="1" applyBorder="1" applyAlignment="1" applyProtection="1">
      <alignment vertical="center"/>
      <protection locked="0"/>
    </xf>
    <xf numFmtId="4" fontId="20" fillId="3" borderId="23" xfId="0" applyNumberFormat="1" applyFont="1" applyFill="1" applyBorder="1" applyAlignment="1" applyProtection="1">
      <alignment vertical="center"/>
      <protection locked="0"/>
    </xf>
    <xf numFmtId="4" fontId="20" fillId="0" borderId="23" xfId="0" applyNumberFormat="1" applyFont="1" applyBorder="1" applyAlignment="1" applyProtection="1">
      <alignment vertical="center"/>
      <protection locked="0"/>
    </xf>
    <xf numFmtId="0" fontId="21" fillId="3" borderId="15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>
      <alignment horizontal="center" vertical="center"/>
    </xf>
    <xf numFmtId="166" fontId="21" fillId="0" borderId="0" xfId="0" applyNumberFormat="1" applyFont="1" applyBorder="1" applyAlignment="1">
      <alignment vertical="center"/>
    </xf>
    <xf numFmtId="166" fontId="21" fillId="0" borderId="16" xfId="0" applyNumberFormat="1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5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4" fillId="0" borderId="0" xfId="0" applyFont="1" applyAlignment="1">
      <alignment horizontal="left" vertical="center"/>
    </xf>
    <xf numFmtId="0" fontId="35" fillId="0" borderId="0" xfId="1" applyFont="1" applyAlignment="1">
      <alignment vertical="center" wrapText="1"/>
    </xf>
    <xf numFmtId="0" fontId="9" fillId="0" borderId="4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36" fillId="0" borderId="0" xfId="0" applyFont="1" applyAlignment="1">
      <alignment vertical="center" wrapText="1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9" fillId="0" borderId="22" xfId="0" applyFont="1" applyBorder="1" applyAlignment="1">
      <alignment vertical="center"/>
    </xf>
    <xf numFmtId="0" fontId="0" fillId="0" borderId="0" xfId="0" applyAlignment="1">
      <alignment vertical="top"/>
    </xf>
    <xf numFmtId="0" fontId="37" fillId="0" borderId="24" xfId="0" applyFont="1" applyBorder="1" applyAlignment="1">
      <alignment vertical="center" wrapText="1"/>
    </xf>
    <xf numFmtId="0" fontId="37" fillId="0" borderId="25" xfId="0" applyFont="1" applyBorder="1" applyAlignment="1">
      <alignment vertical="center" wrapText="1"/>
    </xf>
    <xf numFmtId="0" fontId="37" fillId="0" borderId="26" xfId="0" applyFont="1" applyBorder="1" applyAlignment="1">
      <alignment vertical="center" wrapText="1"/>
    </xf>
    <xf numFmtId="0" fontId="37" fillId="0" borderId="27" xfId="0" applyFont="1" applyBorder="1" applyAlignment="1">
      <alignment horizontal="center" vertical="center" wrapText="1"/>
    </xf>
    <xf numFmtId="0" fontId="38" fillId="0" borderId="1" xfId="0" applyFont="1" applyBorder="1" applyAlignment="1">
      <alignment horizontal="center" vertical="center" wrapText="1"/>
    </xf>
    <xf numFmtId="0" fontId="37" fillId="0" borderId="28" xfId="0" applyFont="1" applyBorder="1" applyAlignment="1">
      <alignment horizontal="center" vertical="center" wrapText="1"/>
    </xf>
    <xf numFmtId="0" fontId="37" fillId="0" borderId="27" xfId="0" applyFont="1" applyBorder="1" applyAlignment="1">
      <alignment vertical="center" wrapText="1"/>
    </xf>
    <xf numFmtId="0" fontId="39" fillId="0" borderId="29" xfId="0" applyFont="1" applyBorder="1" applyAlignment="1">
      <alignment horizontal="left" wrapText="1"/>
    </xf>
    <xf numFmtId="0" fontId="37" fillId="0" borderId="28" xfId="0" applyFont="1" applyBorder="1" applyAlignment="1">
      <alignment vertical="center" wrapText="1"/>
    </xf>
    <xf numFmtId="0" fontId="39" fillId="0" borderId="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27" xfId="0" applyFont="1" applyBorder="1" applyAlignment="1">
      <alignment vertical="center" wrapText="1"/>
    </xf>
    <xf numFmtId="0" fontId="40" fillId="0" borderId="1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vertical="center"/>
    </xf>
    <xf numFmtId="49" fontId="40" fillId="0" borderId="1" xfId="0" applyNumberFormat="1" applyFont="1" applyBorder="1" applyAlignment="1">
      <alignment horizontal="left" vertical="center" wrapText="1"/>
    </xf>
    <xf numFmtId="49" fontId="40" fillId="0" borderId="1" xfId="0" applyNumberFormat="1" applyFont="1" applyBorder="1" applyAlignment="1">
      <alignment vertical="center" wrapText="1"/>
    </xf>
    <xf numFmtId="0" fontId="37" fillId="0" borderId="30" xfId="0" applyFont="1" applyBorder="1" applyAlignment="1">
      <alignment vertical="center" wrapText="1"/>
    </xf>
    <xf numFmtId="0" fontId="42" fillId="0" borderId="29" xfId="0" applyFont="1" applyBorder="1" applyAlignment="1">
      <alignment vertical="center" wrapText="1"/>
    </xf>
    <xf numFmtId="0" fontId="37" fillId="0" borderId="31" xfId="0" applyFont="1" applyBorder="1" applyAlignment="1">
      <alignment vertical="center" wrapText="1"/>
    </xf>
    <xf numFmtId="0" fontId="37" fillId="0" borderId="1" xfId="0" applyFont="1" applyBorder="1" applyAlignment="1">
      <alignment vertical="top"/>
    </xf>
    <xf numFmtId="0" fontId="37" fillId="0" borderId="0" xfId="0" applyFont="1" applyAlignment="1">
      <alignment vertical="top"/>
    </xf>
    <xf numFmtId="0" fontId="37" fillId="0" borderId="24" xfId="0" applyFont="1" applyBorder="1" applyAlignment="1">
      <alignment horizontal="left" vertical="center"/>
    </xf>
    <xf numFmtId="0" fontId="37" fillId="0" borderId="25" xfId="0" applyFont="1" applyBorder="1" applyAlignment="1">
      <alignment horizontal="left" vertical="center"/>
    </xf>
    <xf numFmtId="0" fontId="37" fillId="0" borderId="26" xfId="0" applyFont="1" applyBorder="1" applyAlignment="1">
      <alignment horizontal="left" vertical="center"/>
    </xf>
    <xf numFmtId="0" fontId="37" fillId="0" borderId="27" xfId="0" applyFont="1" applyBorder="1" applyAlignment="1">
      <alignment horizontal="left" vertical="center"/>
    </xf>
    <xf numFmtId="0" fontId="38" fillId="0" borderId="1" xfId="0" applyFont="1" applyBorder="1" applyAlignment="1">
      <alignment horizontal="center" vertical="center"/>
    </xf>
    <xf numFmtId="0" fontId="37" fillId="0" borderId="28" xfId="0" applyFont="1" applyBorder="1" applyAlignment="1">
      <alignment horizontal="left" vertical="center"/>
    </xf>
    <xf numFmtId="0" fontId="39" fillId="0" borderId="1" xfId="0" applyFont="1" applyBorder="1" applyAlignment="1">
      <alignment horizontal="left" vertical="center"/>
    </xf>
    <xf numFmtId="0" fontId="43" fillId="0" borderId="0" xfId="0" applyFont="1" applyAlignment="1">
      <alignment horizontal="left" vertical="center"/>
    </xf>
    <xf numFmtId="0" fontId="39" fillId="0" borderId="29" xfId="0" applyFont="1" applyBorder="1" applyAlignment="1">
      <alignment horizontal="left" vertical="center"/>
    </xf>
    <xf numFmtId="0" fontId="39" fillId="0" borderId="29" xfId="0" applyFont="1" applyBorder="1" applyAlignment="1">
      <alignment horizontal="center" vertical="center"/>
    </xf>
    <xf numFmtId="0" fontId="43" fillId="0" borderId="29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0" fillId="0" borderId="1" xfId="0" applyFont="1" applyBorder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27" xfId="0" applyFont="1" applyBorder="1" applyAlignment="1">
      <alignment horizontal="left" vertical="center"/>
    </xf>
    <xf numFmtId="0" fontId="40" fillId="0" borderId="1" xfId="0" applyFont="1" applyFill="1" applyBorder="1" applyAlignment="1">
      <alignment horizontal="left" vertical="center"/>
    </xf>
    <xf numFmtId="0" fontId="40" fillId="0" borderId="1" xfId="0" applyFont="1" applyFill="1" applyBorder="1" applyAlignment="1">
      <alignment horizontal="center" vertical="center"/>
    </xf>
    <xf numFmtId="0" fontId="37" fillId="0" borderId="30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7" fillId="0" borderId="3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42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1" fillId="0" borderId="29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center" vertical="center" wrapText="1"/>
    </xf>
    <xf numFmtId="0" fontId="37" fillId="0" borderId="24" xfId="0" applyFont="1" applyBorder="1" applyAlignment="1">
      <alignment horizontal="left" vertical="center" wrapText="1"/>
    </xf>
    <xf numFmtId="0" fontId="37" fillId="0" borderId="25" xfId="0" applyFont="1" applyBorder="1" applyAlignment="1">
      <alignment horizontal="left" vertical="center" wrapText="1"/>
    </xf>
    <xf numFmtId="0" fontId="37" fillId="0" borderId="26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43" fillId="0" borderId="27" xfId="0" applyFont="1" applyBorder="1" applyAlignment="1">
      <alignment horizontal="left" vertical="center" wrapText="1"/>
    </xf>
    <xf numFmtId="0" fontId="43" fillId="0" borderId="28" xfId="0" applyFont="1" applyBorder="1" applyAlignment="1">
      <alignment horizontal="left" vertical="center" wrapText="1"/>
    </xf>
    <xf numFmtId="0" fontId="41" fillId="0" borderId="27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/>
    </xf>
    <xf numFmtId="0" fontId="41" fillId="0" borderId="28" xfId="0" applyFont="1" applyBorder="1" applyAlignment="1">
      <alignment horizontal="left" vertical="center" wrapText="1"/>
    </xf>
    <xf numFmtId="0" fontId="41" fillId="0" borderId="28" xfId="0" applyFont="1" applyBorder="1" applyAlignment="1">
      <alignment horizontal="left" vertical="center"/>
    </xf>
    <xf numFmtId="0" fontId="41" fillId="0" borderId="30" xfId="0" applyFont="1" applyBorder="1" applyAlignment="1">
      <alignment horizontal="left" vertical="center" wrapText="1"/>
    </xf>
    <xf numFmtId="0" fontId="41" fillId="0" borderId="29" xfId="0" applyFont="1" applyBorder="1" applyAlignment="1">
      <alignment horizontal="left" vertical="center" wrapText="1"/>
    </xf>
    <xf numFmtId="0" fontId="41" fillId="0" borderId="31" xfId="0" applyFont="1" applyBorder="1" applyAlignment="1">
      <alignment horizontal="left" vertical="center" wrapText="1"/>
    </xf>
    <xf numFmtId="0" fontId="40" fillId="0" borderId="1" xfId="0" applyFont="1" applyBorder="1" applyAlignment="1">
      <alignment horizontal="left" vertical="top"/>
    </xf>
    <xf numFmtId="0" fontId="40" fillId="0" borderId="1" xfId="0" applyFont="1" applyBorder="1" applyAlignment="1">
      <alignment horizontal="center" vertical="top"/>
    </xf>
    <xf numFmtId="0" fontId="41" fillId="0" borderId="30" xfId="0" applyFont="1" applyBorder="1" applyAlignment="1">
      <alignment horizontal="left" vertical="center"/>
    </xf>
    <xf numFmtId="0" fontId="41" fillId="0" borderId="3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3" fillId="0" borderId="0" xfId="0" applyFont="1" applyAlignment="1">
      <alignment vertical="center"/>
    </xf>
    <xf numFmtId="0" fontId="39" fillId="0" borderId="1" xfId="0" applyFont="1" applyBorder="1" applyAlignment="1">
      <alignment vertical="center"/>
    </xf>
    <xf numFmtId="0" fontId="43" fillId="0" borderId="29" xfId="0" applyFont="1" applyBorder="1" applyAlignment="1">
      <alignment vertical="center"/>
    </xf>
    <xf numFmtId="0" fontId="39" fillId="0" borderId="29" xfId="0" applyFont="1" applyBorder="1" applyAlignment="1">
      <alignment vertical="center"/>
    </xf>
    <xf numFmtId="0" fontId="40" fillId="0" borderId="1" xfId="0" applyFont="1" applyBorder="1" applyAlignment="1">
      <alignment vertical="top"/>
    </xf>
    <xf numFmtId="49" fontId="40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9" fillId="0" borderId="29" xfId="0" applyFont="1" applyBorder="1" applyAlignment="1">
      <alignment horizontal="left"/>
    </xf>
    <xf numFmtId="0" fontId="43" fillId="0" borderId="29" xfId="0" applyFont="1" applyBorder="1" applyAlignment="1"/>
    <xf numFmtId="0" fontId="37" fillId="0" borderId="27" xfId="0" applyFont="1" applyBorder="1" applyAlignment="1">
      <alignment vertical="top"/>
    </xf>
    <xf numFmtId="0" fontId="37" fillId="0" borderId="28" xfId="0" applyFont="1" applyBorder="1" applyAlignment="1">
      <alignment vertical="top"/>
    </xf>
    <xf numFmtId="0" fontId="37" fillId="0" borderId="30" xfId="0" applyFont="1" applyBorder="1" applyAlignment="1">
      <alignment vertical="top"/>
    </xf>
    <xf numFmtId="0" fontId="37" fillId="0" borderId="29" xfId="0" applyFont="1" applyBorder="1" applyAlignment="1">
      <alignment vertical="top"/>
    </xf>
    <xf numFmtId="0" fontId="37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23" TargetMode="External" /><Relationship Id="rId2" Type="http://schemas.openxmlformats.org/officeDocument/2006/relationships/hyperlink" Target="https://podminky.urs.cz/item/CS_URS_2022_02/111203202" TargetMode="External" /><Relationship Id="rId3" Type="http://schemas.openxmlformats.org/officeDocument/2006/relationships/hyperlink" Target="https://podminky.urs.cz/item/CS_URS_2022_02/112101101" TargetMode="External" /><Relationship Id="rId4" Type="http://schemas.openxmlformats.org/officeDocument/2006/relationships/hyperlink" Target="https://podminky.urs.cz/item/CS_URS_2022_02/125703313" TargetMode="External" /><Relationship Id="rId5" Type="http://schemas.openxmlformats.org/officeDocument/2006/relationships/hyperlink" Target="https://podminky.urs.cz/item/CS_URS_2022_02/125703323" TargetMode="External" /><Relationship Id="rId6" Type="http://schemas.openxmlformats.org/officeDocument/2006/relationships/hyperlink" Target="https://podminky.urs.cz/item/CS_URS_2022_02/181006111" TargetMode="External" /><Relationship Id="rId7" Type="http://schemas.openxmlformats.org/officeDocument/2006/relationships/hyperlink" Target="https://podminky.urs.cz/item/CS_URS_2022_02/185803107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2_02/111103223" TargetMode="External" /><Relationship Id="rId2" Type="http://schemas.openxmlformats.org/officeDocument/2006/relationships/hyperlink" Target="https://podminky.urs.cz/item/CS_URS_2022_02/111203202" TargetMode="External" /><Relationship Id="rId3" Type="http://schemas.openxmlformats.org/officeDocument/2006/relationships/hyperlink" Target="https://podminky.urs.cz/item/CS_URS_2022_02/112101101" TargetMode="External" /><Relationship Id="rId4" Type="http://schemas.openxmlformats.org/officeDocument/2006/relationships/hyperlink" Target="https://podminky.urs.cz/item/CS_URS_2022_02/125703313" TargetMode="External" /><Relationship Id="rId5" Type="http://schemas.openxmlformats.org/officeDocument/2006/relationships/hyperlink" Target="https://podminky.urs.cz/item/CS_URS_2022_02/181006111" TargetMode="External" /><Relationship Id="rId6" Type="http://schemas.openxmlformats.org/officeDocument/2006/relationships/hyperlink" Target="https://podminky.urs.cz/item/CS_URS_2022_02/185803107" TargetMode="External" /><Relationship Id="rId7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6" t="s">
        <v>6</v>
      </c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7</v>
      </c>
      <c r="BT2" s="17" t="s">
        <v>8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7</v>
      </c>
      <c r="BT3" s="17" t="s">
        <v>9</v>
      </c>
    </row>
    <row r="4" s="1" customFormat="1" ht="24.96" customHeight="1">
      <c r="B4" s="20"/>
      <c r="D4" s="21" t="s">
        <v>10</v>
      </c>
      <c r="AR4" s="20"/>
      <c r="AS4" s="22" t="s">
        <v>11</v>
      </c>
      <c r="BE4" s="23" t="s">
        <v>12</v>
      </c>
      <c r="BS4" s="17" t="s">
        <v>13</v>
      </c>
    </row>
    <row r="5" s="1" customFormat="1" ht="12" customHeight="1">
      <c r="B5" s="20"/>
      <c r="D5" s="24" t="s">
        <v>14</v>
      </c>
      <c r="K5" s="25" t="s">
        <v>15</v>
      </c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R5" s="20"/>
      <c r="BE5" s="26" t="s">
        <v>16</v>
      </c>
      <c r="BS5" s="17" t="s">
        <v>7</v>
      </c>
    </row>
    <row r="6" s="1" customFormat="1" ht="36.96" customHeight="1">
      <c r="B6" s="20"/>
      <c r="D6" s="27" t="s">
        <v>17</v>
      </c>
      <c r="K6" s="28" t="s">
        <v>18</v>
      </c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R6" s="20"/>
      <c r="BE6" s="29"/>
      <c r="BS6" s="17" t="s">
        <v>7</v>
      </c>
    </row>
    <row r="7" s="1" customFormat="1" ht="12" customHeight="1">
      <c r="B7" s="20"/>
      <c r="D7" s="30" t="s">
        <v>19</v>
      </c>
      <c r="K7" s="25" t="s">
        <v>3</v>
      </c>
      <c r="AK7" s="30" t="s">
        <v>20</v>
      </c>
      <c r="AN7" s="25" t="s">
        <v>3</v>
      </c>
      <c r="AR7" s="20"/>
      <c r="BE7" s="29"/>
      <c r="BS7" s="17" t="s">
        <v>7</v>
      </c>
    </row>
    <row r="8" s="1" customFormat="1" ht="12" customHeight="1">
      <c r="B8" s="20"/>
      <c r="D8" s="30" t="s">
        <v>21</v>
      </c>
      <c r="K8" s="25" t="s">
        <v>22</v>
      </c>
      <c r="AK8" s="30" t="s">
        <v>23</v>
      </c>
      <c r="AN8" s="31" t="s">
        <v>24</v>
      </c>
      <c r="AR8" s="20"/>
      <c r="BE8" s="29"/>
      <c r="BS8" s="17" t="s">
        <v>7</v>
      </c>
    </row>
    <row r="9" s="1" customFormat="1" ht="14.4" customHeight="1">
      <c r="B9" s="20"/>
      <c r="AR9" s="20"/>
      <c r="BE9" s="29"/>
      <c r="BS9" s="17" t="s">
        <v>7</v>
      </c>
    </row>
    <row r="10" s="1" customFormat="1" ht="12" customHeight="1">
      <c r="B10" s="20"/>
      <c r="D10" s="30" t="s">
        <v>25</v>
      </c>
      <c r="AK10" s="30" t="s">
        <v>26</v>
      </c>
      <c r="AN10" s="25" t="s">
        <v>27</v>
      </c>
      <c r="AR10" s="20"/>
      <c r="BE10" s="29"/>
      <c r="BS10" s="17" t="s">
        <v>7</v>
      </c>
    </row>
    <row r="11" s="1" customFormat="1" ht="18.48" customHeight="1">
      <c r="B11" s="20"/>
      <c r="E11" s="25" t="s">
        <v>28</v>
      </c>
      <c r="AK11" s="30" t="s">
        <v>29</v>
      </c>
      <c r="AN11" s="25" t="s">
        <v>30</v>
      </c>
      <c r="AR11" s="20"/>
      <c r="BE11" s="29"/>
      <c r="BS11" s="17" t="s">
        <v>7</v>
      </c>
    </row>
    <row r="12" s="1" customFormat="1" ht="6.96" customHeight="1">
      <c r="B12" s="20"/>
      <c r="AR12" s="20"/>
      <c r="BE12" s="29"/>
      <c r="BS12" s="17" t="s">
        <v>7</v>
      </c>
    </row>
    <row r="13" s="1" customFormat="1" ht="12" customHeight="1">
      <c r="B13" s="20"/>
      <c r="D13" s="30" t="s">
        <v>31</v>
      </c>
      <c r="AK13" s="30" t="s">
        <v>26</v>
      </c>
      <c r="AN13" s="32" t="s">
        <v>32</v>
      </c>
      <c r="AR13" s="20"/>
      <c r="BE13" s="29"/>
      <c r="BS13" s="17" t="s">
        <v>7</v>
      </c>
    </row>
    <row r="14">
      <c r="B14" s="20"/>
      <c r="E14" s="32" t="s">
        <v>32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29</v>
      </c>
      <c r="AN14" s="32" t="s">
        <v>32</v>
      </c>
      <c r="AR14" s="20"/>
      <c r="BE14" s="29"/>
      <c r="BS14" s="17" t="s">
        <v>7</v>
      </c>
    </row>
    <row r="15" s="1" customFormat="1" ht="6.96" customHeight="1">
      <c r="B15" s="20"/>
      <c r="AR15" s="20"/>
      <c r="BE15" s="29"/>
      <c r="BS15" s="17" t="s">
        <v>4</v>
      </c>
    </row>
    <row r="16" s="1" customFormat="1" ht="12" customHeight="1">
      <c r="B16" s="20"/>
      <c r="D16" s="30" t="s">
        <v>33</v>
      </c>
      <c r="AK16" s="30" t="s">
        <v>26</v>
      </c>
      <c r="AN16" s="25" t="s">
        <v>3</v>
      </c>
      <c r="AR16" s="20"/>
      <c r="BE16" s="29"/>
      <c r="BS16" s="17" t="s">
        <v>4</v>
      </c>
    </row>
    <row r="17" s="1" customFormat="1" ht="18.48" customHeight="1">
      <c r="B17" s="20"/>
      <c r="E17" s="25" t="s">
        <v>34</v>
      </c>
      <c r="AK17" s="30" t="s">
        <v>29</v>
      </c>
      <c r="AN17" s="25" t="s">
        <v>3</v>
      </c>
      <c r="AR17" s="20"/>
      <c r="BE17" s="29"/>
      <c r="BS17" s="17" t="s">
        <v>35</v>
      </c>
    </row>
    <row r="18" s="1" customFormat="1" ht="6.96" customHeight="1">
      <c r="B18" s="20"/>
      <c r="AR18" s="20"/>
      <c r="BE18" s="29"/>
      <c r="BS18" s="17" t="s">
        <v>7</v>
      </c>
    </row>
    <row r="19" s="1" customFormat="1" ht="12" customHeight="1">
      <c r="B19" s="20"/>
      <c r="D19" s="30" t="s">
        <v>36</v>
      </c>
      <c r="AK19" s="30" t="s">
        <v>26</v>
      </c>
      <c r="AN19" s="25" t="s">
        <v>3</v>
      </c>
      <c r="AR19" s="20"/>
      <c r="BE19" s="29"/>
      <c r="BS19" s="17" t="s">
        <v>7</v>
      </c>
    </row>
    <row r="20" s="1" customFormat="1" ht="18.48" customHeight="1">
      <c r="B20" s="20"/>
      <c r="E20" s="25" t="s">
        <v>37</v>
      </c>
      <c r="AK20" s="30" t="s">
        <v>29</v>
      </c>
      <c r="AN20" s="25" t="s">
        <v>3</v>
      </c>
      <c r="AR20" s="20"/>
      <c r="BE20" s="29"/>
      <c r="BS20" s="17" t="s">
        <v>35</v>
      </c>
    </row>
    <row r="21" s="1" customFormat="1" ht="6.96" customHeight="1">
      <c r="B21" s="20"/>
      <c r="AR21" s="20"/>
      <c r="BE21" s="29"/>
    </row>
    <row r="22" s="1" customFormat="1" ht="12" customHeight="1">
      <c r="B22" s="20"/>
      <c r="D22" s="30" t="s">
        <v>38</v>
      </c>
      <c r="AR22" s="20"/>
      <c r="BE22" s="29"/>
    </row>
    <row r="23" s="1" customFormat="1" ht="47.25" customHeight="1">
      <c r="B23" s="20"/>
      <c r="E23" s="34" t="s">
        <v>39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R23" s="20"/>
      <c r="BE23" s="29"/>
    </row>
    <row r="24" s="1" customFormat="1" ht="6.96" customHeight="1">
      <c r="B24" s="20"/>
      <c r="AR24" s="20"/>
      <c r="BE24" s="29"/>
    </row>
    <row r="25" s="1" customFormat="1" ht="6.96" customHeight="1">
      <c r="B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R25" s="20"/>
      <c r="BE25" s="29"/>
    </row>
    <row r="26" s="2" customFormat="1" ht="25.92" customHeight="1">
      <c r="A26" s="36"/>
      <c r="B26" s="37"/>
      <c r="C26" s="36"/>
      <c r="D26" s="38" t="s">
        <v>40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6"/>
      <c r="AQ26" s="36"/>
      <c r="AR26" s="37"/>
      <c r="BE26" s="29"/>
    </row>
    <row r="27" s="2" customFormat="1" ht="6.96" customHeight="1">
      <c r="A27" s="36"/>
      <c r="B27" s="37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6"/>
      <c r="AQ27" s="36"/>
      <c r="AR27" s="37"/>
      <c r="BE27" s="29"/>
    </row>
    <row r="28" s="2" customForma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41" t="s">
        <v>41</v>
      </c>
      <c r="M28" s="41"/>
      <c r="N28" s="41"/>
      <c r="O28" s="41"/>
      <c r="P28" s="41"/>
      <c r="Q28" s="36"/>
      <c r="R28" s="36"/>
      <c r="S28" s="36"/>
      <c r="T28" s="36"/>
      <c r="U28" s="36"/>
      <c r="V28" s="36"/>
      <c r="W28" s="41" t="s">
        <v>42</v>
      </c>
      <c r="X28" s="41"/>
      <c r="Y28" s="41"/>
      <c r="Z28" s="41"/>
      <c r="AA28" s="41"/>
      <c r="AB28" s="41"/>
      <c r="AC28" s="41"/>
      <c r="AD28" s="41"/>
      <c r="AE28" s="41"/>
      <c r="AF28" s="36"/>
      <c r="AG28" s="36"/>
      <c r="AH28" s="36"/>
      <c r="AI28" s="36"/>
      <c r="AJ28" s="36"/>
      <c r="AK28" s="41" t="s">
        <v>43</v>
      </c>
      <c r="AL28" s="41"/>
      <c r="AM28" s="41"/>
      <c r="AN28" s="41"/>
      <c r="AO28" s="41"/>
      <c r="AP28" s="36"/>
      <c r="AQ28" s="36"/>
      <c r="AR28" s="37"/>
      <c r="BE28" s="29"/>
    </row>
    <row r="29" s="3" customFormat="1" ht="14.4" customHeight="1">
      <c r="A29" s="3"/>
      <c r="B29" s="42"/>
      <c r="C29" s="3"/>
      <c r="D29" s="30" t="s">
        <v>44</v>
      </c>
      <c r="E29" s="3"/>
      <c r="F29" s="30" t="s">
        <v>45</v>
      </c>
      <c r="G29" s="3"/>
      <c r="H29" s="3"/>
      <c r="I29" s="3"/>
      <c r="J29" s="3"/>
      <c r="K29" s="3"/>
      <c r="L29" s="43">
        <v>0.20999999999999999</v>
      </c>
      <c r="M29" s="3"/>
      <c r="N29" s="3"/>
      <c r="O29" s="3"/>
      <c r="P29" s="3"/>
      <c r="Q29" s="3"/>
      <c r="R29" s="3"/>
      <c r="S29" s="3"/>
      <c r="T29" s="3"/>
      <c r="U29" s="3"/>
      <c r="V29" s="3"/>
      <c r="W29" s="44">
        <f>ROUND(AZ54, 2)</f>
        <v>0</v>
      </c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44">
        <f>ROUND(AV54, 2)</f>
        <v>0</v>
      </c>
      <c r="AL29" s="3"/>
      <c r="AM29" s="3"/>
      <c r="AN29" s="3"/>
      <c r="AO29" s="3"/>
      <c r="AP29" s="3"/>
      <c r="AQ29" s="3"/>
      <c r="AR29" s="42"/>
      <c r="BE29" s="45"/>
    </row>
    <row r="30" s="3" customFormat="1" ht="14.4" customHeight="1">
      <c r="A30" s="3"/>
      <c r="B30" s="42"/>
      <c r="C30" s="3"/>
      <c r="D30" s="3"/>
      <c r="E30" s="3"/>
      <c r="F30" s="30" t="s">
        <v>46</v>
      </c>
      <c r="G30" s="3"/>
      <c r="H30" s="3"/>
      <c r="I30" s="3"/>
      <c r="J30" s="3"/>
      <c r="K30" s="3"/>
      <c r="L30" s="43">
        <v>0.14999999999999999</v>
      </c>
      <c r="M30" s="3"/>
      <c r="N30" s="3"/>
      <c r="O30" s="3"/>
      <c r="P30" s="3"/>
      <c r="Q30" s="3"/>
      <c r="R30" s="3"/>
      <c r="S30" s="3"/>
      <c r="T30" s="3"/>
      <c r="U30" s="3"/>
      <c r="V30" s="3"/>
      <c r="W30" s="44">
        <f>ROUND(BA54, 2)</f>
        <v>0</v>
      </c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44">
        <f>ROUND(AW54, 2)</f>
        <v>0</v>
      </c>
      <c r="AL30" s="3"/>
      <c r="AM30" s="3"/>
      <c r="AN30" s="3"/>
      <c r="AO30" s="3"/>
      <c r="AP30" s="3"/>
      <c r="AQ30" s="3"/>
      <c r="AR30" s="42"/>
      <c r="BE30" s="45"/>
    </row>
    <row r="31" hidden="1" s="3" customFormat="1" ht="14.4" customHeight="1">
      <c r="A31" s="3"/>
      <c r="B31" s="42"/>
      <c r="C31" s="3"/>
      <c r="D31" s="3"/>
      <c r="E31" s="3"/>
      <c r="F31" s="30" t="s">
        <v>47</v>
      </c>
      <c r="G31" s="3"/>
      <c r="H31" s="3"/>
      <c r="I31" s="3"/>
      <c r="J31" s="3"/>
      <c r="K31" s="3"/>
      <c r="L31" s="43">
        <v>0.20999999999999999</v>
      </c>
      <c r="M31" s="3"/>
      <c r="N31" s="3"/>
      <c r="O31" s="3"/>
      <c r="P31" s="3"/>
      <c r="Q31" s="3"/>
      <c r="R31" s="3"/>
      <c r="S31" s="3"/>
      <c r="T31" s="3"/>
      <c r="U31" s="3"/>
      <c r="V31" s="3"/>
      <c r="W31" s="44">
        <f>ROUND(BB54, 2)</f>
        <v>0</v>
      </c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44">
        <v>0</v>
      </c>
      <c r="AL31" s="3"/>
      <c r="AM31" s="3"/>
      <c r="AN31" s="3"/>
      <c r="AO31" s="3"/>
      <c r="AP31" s="3"/>
      <c r="AQ31" s="3"/>
      <c r="AR31" s="42"/>
      <c r="BE31" s="45"/>
    </row>
    <row r="32" hidden="1" s="3" customFormat="1" ht="14.4" customHeight="1">
      <c r="A32" s="3"/>
      <c r="B32" s="42"/>
      <c r="C32" s="3"/>
      <c r="D32" s="3"/>
      <c r="E32" s="3"/>
      <c r="F32" s="30" t="s">
        <v>48</v>
      </c>
      <c r="G32" s="3"/>
      <c r="H32" s="3"/>
      <c r="I32" s="3"/>
      <c r="J32" s="3"/>
      <c r="K32" s="3"/>
      <c r="L32" s="43">
        <v>0.14999999999999999</v>
      </c>
      <c r="M32" s="3"/>
      <c r="N32" s="3"/>
      <c r="O32" s="3"/>
      <c r="P32" s="3"/>
      <c r="Q32" s="3"/>
      <c r="R32" s="3"/>
      <c r="S32" s="3"/>
      <c r="T32" s="3"/>
      <c r="U32" s="3"/>
      <c r="V32" s="3"/>
      <c r="W32" s="44">
        <f>ROUND(BC54, 2)</f>
        <v>0</v>
      </c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44">
        <v>0</v>
      </c>
      <c r="AL32" s="3"/>
      <c r="AM32" s="3"/>
      <c r="AN32" s="3"/>
      <c r="AO32" s="3"/>
      <c r="AP32" s="3"/>
      <c r="AQ32" s="3"/>
      <c r="AR32" s="42"/>
      <c r="BE32" s="45"/>
    </row>
    <row r="33" hidden="1" s="3" customFormat="1" ht="14.4" customHeight="1">
      <c r="A33" s="3"/>
      <c r="B33" s="42"/>
      <c r="C33" s="3"/>
      <c r="D33" s="3"/>
      <c r="E33" s="3"/>
      <c r="F33" s="30" t="s">
        <v>49</v>
      </c>
      <c r="G33" s="3"/>
      <c r="H33" s="3"/>
      <c r="I33" s="3"/>
      <c r="J33" s="3"/>
      <c r="K33" s="3"/>
      <c r="L33" s="43">
        <v>0</v>
      </c>
      <c r="M33" s="3"/>
      <c r="N33" s="3"/>
      <c r="O33" s="3"/>
      <c r="P33" s="3"/>
      <c r="Q33" s="3"/>
      <c r="R33" s="3"/>
      <c r="S33" s="3"/>
      <c r="T33" s="3"/>
      <c r="U33" s="3"/>
      <c r="V33" s="3"/>
      <c r="W33" s="44">
        <f>ROUND(BD54, 2)</f>
        <v>0</v>
      </c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44">
        <v>0</v>
      </c>
      <c r="AL33" s="3"/>
      <c r="AM33" s="3"/>
      <c r="AN33" s="3"/>
      <c r="AO33" s="3"/>
      <c r="AP33" s="3"/>
      <c r="AQ33" s="3"/>
      <c r="AR33" s="42"/>
      <c r="BE33" s="3"/>
    </row>
    <row r="34" s="2" customFormat="1" ht="6.96" customHeight="1">
      <c r="A34" s="36"/>
      <c r="B34" s="37"/>
      <c r="C34" s="36"/>
      <c r="D34" s="36"/>
      <c r="E34" s="36"/>
      <c r="F34" s="36"/>
      <c r="G34" s="36"/>
      <c r="H34" s="36"/>
      <c r="I34" s="36"/>
      <c r="J34" s="36"/>
      <c r="K34" s="36"/>
      <c r="L34" s="36"/>
      <c r="M34" s="36"/>
      <c r="N34" s="36"/>
      <c r="O34" s="36"/>
      <c r="P34" s="36"/>
      <c r="Q34" s="36"/>
      <c r="R34" s="36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  <c r="AF34" s="36"/>
      <c r="AG34" s="36"/>
      <c r="AH34" s="36"/>
      <c r="AI34" s="36"/>
      <c r="AJ34" s="36"/>
      <c r="AK34" s="36"/>
      <c r="AL34" s="36"/>
      <c r="AM34" s="36"/>
      <c r="AN34" s="36"/>
      <c r="AO34" s="36"/>
      <c r="AP34" s="36"/>
      <c r="AQ34" s="36"/>
      <c r="AR34" s="37"/>
      <c r="BE34" s="36"/>
    </row>
    <row r="35" s="2" customFormat="1" ht="25.92" customHeight="1">
      <c r="A35" s="36"/>
      <c r="B35" s="37"/>
      <c r="C35" s="46"/>
      <c r="D35" s="47" t="s">
        <v>50</v>
      </c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  <c r="P35" s="48"/>
      <c r="Q35" s="48"/>
      <c r="R35" s="48"/>
      <c r="S35" s="48"/>
      <c r="T35" s="49" t="s">
        <v>51</v>
      </c>
      <c r="U35" s="48"/>
      <c r="V35" s="48"/>
      <c r="W35" s="48"/>
      <c r="X35" s="50" t="s">
        <v>52</v>
      </c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51">
        <f>SUM(AK26:AK33)</f>
        <v>0</v>
      </c>
      <c r="AL35" s="48"/>
      <c r="AM35" s="48"/>
      <c r="AN35" s="48"/>
      <c r="AO35" s="52"/>
      <c r="AP35" s="46"/>
      <c r="AQ35" s="46"/>
      <c r="AR35" s="37"/>
      <c r="BE35" s="36"/>
    </row>
    <row r="36" s="2" customFormat="1" ht="6.96" customHeight="1">
      <c r="A36" s="36"/>
      <c r="B36" s="37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  <c r="AJ36" s="36"/>
      <c r="AK36" s="36"/>
      <c r="AL36" s="36"/>
      <c r="AM36" s="36"/>
      <c r="AN36" s="36"/>
      <c r="AO36" s="36"/>
      <c r="AP36" s="36"/>
      <c r="AQ36" s="36"/>
      <c r="AR36" s="37"/>
      <c r="BE36" s="36"/>
    </row>
    <row r="37" s="2" customFormat="1" ht="6.96" customHeight="1">
      <c r="A37" s="36"/>
      <c r="B37" s="53"/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54"/>
      <c r="AB37" s="54"/>
      <c r="AC37" s="54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4"/>
      <c r="AP37" s="54"/>
      <c r="AQ37" s="54"/>
      <c r="AR37" s="37"/>
      <c r="BE37" s="36"/>
    </row>
    <row r="41" s="2" customFormat="1" ht="6.96" customHeight="1">
      <c r="A41" s="36"/>
      <c r="B41" s="55"/>
      <c r="C41" s="56"/>
      <c r="D41" s="56"/>
      <c r="E41" s="56"/>
      <c r="F41" s="56"/>
      <c r="G41" s="56"/>
      <c r="H41" s="56"/>
      <c r="I41" s="56"/>
      <c r="J41" s="56"/>
      <c r="K41" s="56"/>
      <c r="L41" s="56"/>
      <c r="M41" s="56"/>
      <c r="N41" s="56"/>
      <c r="O41" s="56"/>
      <c r="P41" s="56"/>
      <c r="Q41" s="56"/>
      <c r="R41" s="56"/>
      <c r="S41" s="56"/>
      <c r="T41" s="56"/>
      <c r="U41" s="56"/>
      <c r="V41" s="56"/>
      <c r="W41" s="56"/>
      <c r="X41" s="56"/>
      <c r="Y41" s="56"/>
      <c r="Z41" s="56"/>
      <c r="AA41" s="56"/>
      <c r="AB41" s="56"/>
      <c r="AC41" s="56"/>
      <c r="AD41" s="56"/>
      <c r="AE41" s="56"/>
      <c r="AF41" s="56"/>
      <c r="AG41" s="56"/>
      <c r="AH41" s="56"/>
      <c r="AI41" s="56"/>
      <c r="AJ41" s="56"/>
      <c r="AK41" s="56"/>
      <c r="AL41" s="56"/>
      <c r="AM41" s="56"/>
      <c r="AN41" s="56"/>
      <c r="AO41" s="56"/>
      <c r="AP41" s="56"/>
      <c r="AQ41" s="56"/>
      <c r="AR41" s="37"/>
      <c r="BE41" s="36"/>
    </row>
    <row r="42" s="2" customFormat="1" ht="24.96" customHeight="1">
      <c r="A42" s="36"/>
      <c r="B42" s="37"/>
      <c r="C42" s="21" t="s">
        <v>53</v>
      </c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6"/>
      <c r="O42" s="36"/>
      <c r="P42" s="36"/>
      <c r="Q42" s="36"/>
      <c r="R42" s="36"/>
      <c r="S42" s="36"/>
      <c r="T42" s="36"/>
      <c r="U42" s="36"/>
      <c r="V42" s="36"/>
      <c r="W42" s="36"/>
      <c r="X42" s="36"/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6"/>
      <c r="AR42" s="37"/>
      <c r="BE42" s="36"/>
    </row>
    <row r="43" s="2" customFormat="1" ht="6.96" customHeight="1">
      <c r="A43" s="36"/>
      <c r="B43" s="37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6"/>
      <c r="O43" s="36"/>
      <c r="P43" s="36"/>
      <c r="Q43" s="36"/>
      <c r="R43" s="36"/>
      <c r="S43" s="36"/>
      <c r="T43" s="36"/>
      <c r="U43" s="36"/>
      <c r="V43" s="36"/>
      <c r="W43" s="36"/>
      <c r="X43" s="36"/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36"/>
      <c r="AR43" s="37"/>
      <c r="BE43" s="36"/>
    </row>
    <row r="44" s="4" customFormat="1" ht="12" customHeight="1">
      <c r="A44" s="4"/>
      <c r="B44" s="57"/>
      <c r="C44" s="30" t="s">
        <v>14</v>
      </c>
      <c r="D44" s="4"/>
      <c r="E44" s="4"/>
      <c r="F44" s="4"/>
      <c r="G44" s="4"/>
      <c r="H44" s="4"/>
      <c r="I44" s="4"/>
      <c r="J44" s="4"/>
      <c r="K44" s="4"/>
      <c r="L44" s="4" t="str">
        <f>K5</f>
        <v>2022</v>
      </c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57"/>
      <c r="BE44" s="4"/>
    </row>
    <row r="45" s="5" customFormat="1" ht="36.96" customHeight="1">
      <c r="A45" s="5"/>
      <c r="B45" s="58"/>
      <c r="C45" s="59" t="s">
        <v>17</v>
      </c>
      <c r="D45" s="5"/>
      <c r="E45" s="5"/>
      <c r="F45" s="5"/>
      <c r="G45" s="5"/>
      <c r="H45" s="5"/>
      <c r="I45" s="5"/>
      <c r="J45" s="5"/>
      <c r="K45" s="5"/>
      <c r="L45" s="60" t="str">
        <f>K6</f>
        <v>Údržba HOZ Malnice</v>
      </c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8"/>
      <c r="BE45" s="5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  <c r="Q46" s="36"/>
      <c r="R46" s="36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  <c r="AF46" s="36"/>
      <c r="AG46" s="36"/>
      <c r="AH46" s="36"/>
      <c r="AI46" s="36"/>
      <c r="AJ46" s="36"/>
      <c r="AK46" s="36"/>
      <c r="AL46" s="36"/>
      <c r="AM46" s="36"/>
      <c r="AN46" s="36"/>
      <c r="AO46" s="36"/>
      <c r="AP46" s="36"/>
      <c r="AQ46" s="36"/>
      <c r="AR46" s="37"/>
      <c r="BE46" s="36"/>
    </row>
    <row r="47" s="2" customFormat="1" ht="12" customHeight="1">
      <c r="A47" s="36"/>
      <c r="B47" s="37"/>
      <c r="C47" s="30" t="s">
        <v>21</v>
      </c>
      <c r="D47" s="36"/>
      <c r="E47" s="36"/>
      <c r="F47" s="36"/>
      <c r="G47" s="36"/>
      <c r="H47" s="36"/>
      <c r="I47" s="36"/>
      <c r="J47" s="36"/>
      <c r="K47" s="36"/>
      <c r="L47" s="61" t="str">
        <f>IF(K8="","",K8)</f>
        <v>Malnice</v>
      </c>
      <c r="M47" s="36"/>
      <c r="N47" s="36"/>
      <c r="O47" s="36"/>
      <c r="P47" s="36"/>
      <c r="Q47" s="36"/>
      <c r="R47" s="36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  <c r="AF47" s="36"/>
      <c r="AG47" s="36"/>
      <c r="AH47" s="36"/>
      <c r="AI47" s="30" t="s">
        <v>23</v>
      </c>
      <c r="AJ47" s="36"/>
      <c r="AK47" s="36"/>
      <c r="AL47" s="36"/>
      <c r="AM47" s="62" t="str">
        <f>IF(AN8= "","",AN8)</f>
        <v>26. 7. 2022</v>
      </c>
      <c r="AN47" s="62"/>
      <c r="AO47" s="36"/>
      <c r="AP47" s="36"/>
      <c r="AQ47" s="36"/>
      <c r="AR47" s="37"/>
      <c r="BE47" s="36"/>
    </row>
    <row r="48" s="2" customFormat="1" ht="6.96" customHeight="1">
      <c r="A48" s="36"/>
      <c r="B48" s="37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  <c r="AF48" s="36"/>
      <c r="AG48" s="36"/>
      <c r="AH48" s="36"/>
      <c r="AI48" s="36"/>
      <c r="AJ48" s="36"/>
      <c r="AK48" s="36"/>
      <c r="AL48" s="36"/>
      <c r="AM48" s="36"/>
      <c r="AN48" s="36"/>
      <c r="AO48" s="36"/>
      <c r="AP48" s="36"/>
      <c r="AQ48" s="36"/>
      <c r="AR48" s="37"/>
      <c r="BE48" s="36"/>
    </row>
    <row r="49" s="2" customFormat="1" ht="15.15" customHeight="1">
      <c r="A49" s="36"/>
      <c r="B49" s="37"/>
      <c r="C49" s="30" t="s">
        <v>25</v>
      </c>
      <c r="D49" s="36"/>
      <c r="E49" s="36"/>
      <c r="F49" s="36"/>
      <c r="G49" s="36"/>
      <c r="H49" s="36"/>
      <c r="I49" s="36"/>
      <c r="J49" s="36"/>
      <c r="K49" s="36"/>
      <c r="L49" s="4" t="str">
        <f>IF(E11= "","",E11)</f>
        <v>Státní pozemkový úřad ČR</v>
      </c>
      <c r="M49" s="36"/>
      <c r="N49" s="36"/>
      <c r="O49" s="36"/>
      <c r="P49" s="36"/>
      <c r="Q49" s="36"/>
      <c r="R49" s="36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  <c r="AG49" s="36"/>
      <c r="AH49" s="36"/>
      <c r="AI49" s="30" t="s">
        <v>33</v>
      </c>
      <c r="AJ49" s="36"/>
      <c r="AK49" s="36"/>
      <c r="AL49" s="36"/>
      <c r="AM49" s="63" t="str">
        <f>IF(E17="","",E17)</f>
        <v xml:space="preserve"> </v>
      </c>
      <c r="AN49" s="4"/>
      <c r="AO49" s="4"/>
      <c r="AP49" s="4"/>
      <c r="AQ49" s="36"/>
      <c r="AR49" s="37"/>
      <c r="AS49" s="64" t="s">
        <v>54</v>
      </c>
      <c r="AT49" s="65"/>
      <c r="AU49" s="66"/>
      <c r="AV49" s="66"/>
      <c r="AW49" s="66"/>
      <c r="AX49" s="66"/>
      <c r="AY49" s="66"/>
      <c r="AZ49" s="66"/>
      <c r="BA49" s="66"/>
      <c r="BB49" s="66"/>
      <c r="BC49" s="66"/>
      <c r="BD49" s="67"/>
      <c r="BE49" s="36"/>
    </row>
    <row r="50" s="2" customFormat="1" ht="15.15" customHeight="1">
      <c r="A50" s="36"/>
      <c r="B50" s="37"/>
      <c r="C50" s="30" t="s">
        <v>31</v>
      </c>
      <c r="D50" s="36"/>
      <c r="E50" s="36"/>
      <c r="F50" s="36"/>
      <c r="G50" s="36"/>
      <c r="H50" s="36"/>
      <c r="I50" s="36"/>
      <c r="J50" s="36"/>
      <c r="K50" s="36"/>
      <c r="L50" s="4" t="str">
        <f>IF(E14= "Vyplň údaj","",E14)</f>
        <v/>
      </c>
      <c r="M50" s="36"/>
      <c r="N50" s="36"/>
      <c r="O50" s="36"/>
      <c r="P50" s="36"/>
      <c r="Q50" s="36"/>
      <c r="R50" s="36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0" t="s">
        <v>36</v>
      </c>
      <c r="AJ50" s="36"/>
      <c r="AK50" s="36"/>
      <c r="AL50" s="36"/>
      <c r="AM50" s="63" t="str">
        <f>IF(E20="","",E20)</f>
        <v>Ing. Markéta Pejzlová</v>
      </c>
      <c r="AN50" s="4"/>
      <c r="AO50" s="4"/>
      <c r="AP50" s="4"/>
      <c r="AQ50" s="36"/>
      <c r="AR50" s="37"/>
      <c r="AS50" s="68"/>
      <c r="AT50" s="69"/>
      <c r="AU50" s="70"/>
      <c r="AV50" s="70"/>
      <c r="AW50" s="70"/>
      <c r="AX50" s="70"/>
      <c r="AY50" s="70"/>
      <c r="AZ50" s="70"/>
      <c r="BA50" s="70"/>
      <c r="BB50" s="70"/>
      <c r="BC50" s="70"/>
      <c r="BD50" s="71"/>
      <c r="BE50" s="36"/>
    </row>
    <row r="51" s="2" customFormat="1" ht="10.8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  <c r="Q51" s="36"/>
      <c r="R51" s="36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  <c r="AG51" s="36"/>
      <c r="AH51" s="36"/>
      <c r="AI51" s="36"/>
      <c r="AJ51" s="36"/>
      <c r="AK51" s="36"/>
      <c r="AL51" s="36"/>
      <c r="AM51" s="36"/>
      <c r="AN51" s="36"/>
      <c r="AO51" s="36"/>
      <c r="AP51" s="36"/>
      <c r="AQ51" s="36"/>
      <c r="AR51" s="37"/>
      <c r="AS51" s="68"/>
      <c r="AT51" s="69"/>
      <c r="AU51" s="70"/>
      <c r="AV51" s="70"/>
      <c r="AW51" s="70"/>
      <c r="AX51" s="70"/>
      <c r="AY51" s="70"/>
      <c r="AZ51" s="70"/>
      <c r="BA51" s="70"/>
      <c r="BB51" s="70"/>
      <c r="BC51" s="70"/>
      <c r="BD51" s="71"/>
      <c r="BE51" s="36"/>
    </row>
    <row r="52" s="2" customFormat="1" ht="29.28" customHeight="1">
      <c r="A52" s="36"/>
      <c r="B52" s="37"/>
      <c r="C52" s="72" t="s">
        <v>55</v>
      </c>
      <c r="D52" s="73"/>
      <c r="E52" s="73"/>
      <c r="F52" s="73"/>
      <c r="G52" s="73"/>
      <c r="H52" s="74"/>
      <c r="I52" s="75" t="s">
        <v>56</v>
      </c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6" t="s">
        <v>57</v>
      </c>
      <c r="AH52" s="73"/>
      <c r="AI52" s="73"/>
      <c r="AJ52" s="73"/>
      <c r="AK52" s="73"/>
      <c r="AL52" s="73"/>
      <c r="AM52" s="73"/>
      <c r="AN52" s="75" t="s">
        <v>58</v>
      </c>
      <c r="AO52" s="73"/>
      <c r="AP52" s="73"/>
      <c r="AQ52" s="77" t="s">
        <v>59</v>
      </c>
      <c r="AR52" s="37"/>
      <c r="AS52" s="78" t="s">
        <v>60</v>
      </c>
      <c r="AT52" s="79" t="s">
        <v>61</v>
      </c>
      <c r="AU52" s="79" t="s">
        <v>62</v>
      </c>
      <c r="AV52" s="79" t="s">
        <v>63</v>
      </c>
      <c r="AW52" s="79" t="s">
        <v>64</v>
      </c>
      <c r="AX52" s="79" t="s">
        <v>65</v>
      </c>
      <c r="AY52" s="79" t="s">
        <v>66</v>
      </c>
      <c r="AZ52" s="79" t="s">
        <v>67</v>
      </c>
      <c r="BA52" s="79" t="s">
        <v>68</v>
      </c>
      <c r="BB52" s="79" t="s">
        <v>69</v>
      </c>
      <c r="BC52" s="79" t="s">
        <v>70</v>
      </c>
      <c r="BD52" s="80" t="s">
        <v>71</v>
      </c>
      <c r="BE52" s="36"/>
    </row>
    <row r="53" s="2" customFormat="1" ht="10.8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6"/>
      <c r="O53" s="36"/>
      <c r="P53" s="36"/>
      <c r="Q53" s="36"/>
      <c r="R53" s="36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  <c r="AG53" s="36"/>
      <c r="AH53" s="36"/>
      <c r="AI53" s="36"/>
      <c r="AJ53" s="36"/>
      <c r="AK53" s="36"/>
      <c r="AL53" s="36"/>
      <c r="AM53" s="36"/>
      <c r="AN53" s="36"/>
      <c r="AO53" s="36"/>
      <c r="AP53" s="36"/>
      <c r="AQ53" s="36"/>
      <c r="AR53" s="37"/>
      <c r="AS53" s="81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3"/>
      <c r="BE53" s="36"/>
    </row>
    <row r="54" s="6" customFormat="1" ht="32.4" customHeight="1">
      <c r="A54" s="6"/>
      <c r="B54" s="84"/>
      <c r="C54" s="85" t="s">
        <v>72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86"/>
      <c r="O54" s="86"/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  <c r="AE54" s="86"/>
      <c r="AF54" s="86"/>
      <c r="AG54" s="87">
        <f>ROUND(SUM(AG55:AG56),2)</f>
        <v>0</v>
      </c>
      <c r="AH54" s="87"/>
      <c r="AI54" s="87"/>
      <c r="AJ54" s="87"/>
      <c r="AK54" s="87"/>
      <c r="AL54" s="87"/>
      <c r="AM54" s="87"/>
      <c r="AN54" s="88">
        <f>SUM(AG54,AT54)</f>
        <v>0</v>
      </c>
      <c r="AO54" s="88"/>
      <c r="AP54" s="88"/>
      <c r="AQ54" s="89" t="s">
        <v>3</v>
      </c>
      <c r="AR54" s="84"/>
      <c r="AS54" s="90">
        <f>ROUND(SUM(AS55:AS56),2)</f>
        <v>0</v>
      </c>
      <c r="AT54" s="91">
        <f>ROUND(SUM(AV54:AW54),2)</f>
        <v>0</v>
      </c>
      <c r="AU54" s="92">
        <f>ROUND(SUM(AU55:AU56),5)</f>
        <v>0</v>
      </c>
      <c r="AV54" s="91">
        <f>ROUND(AZ54*L29,2)</f>
        <v>0</v>
      </c>
      <c r="AW54" s="91">
        <f>ROUND(BA54*L30,2)</f>
        <v>0</v>
      </c>
      <c r="AX54" s="91">
        <f>ROUND(BB54*L29,2)</f>
        <v>0</v>
      </c>
      <c r="AY54" s="91">
        <f>ROUND(BC54*L30,2)</f>
        <v>0</v>
      </c>
      <c r="AZ54" s="91">
        <f>ROUND(SUM(AZ55:AZ56),2)</f>
        <v>0</v>
      </c>
      <c r="BA54" s="91">
        <f>ROUND(SUM(BA55:BA56),2)</f>
        <v>0</v>
      </c>
      <c r="BB54" s="91">
        <f>ROUND(SUM(BB55:BB56),2)</f>
        <v>0</v>
      </c>
      <c r="BC54" s="91">
        <f>ROUND(SUM(BC55:BC56),2)</f>
        <v>0</v>
      </c>
      <c r="BD54" s="93">
        <f>ROUND(SUM(BD55:BD56),2)</f>
        <v>0</v>
      </c>
      <c r="BE54" s="6"/>
      <c r="BS54" s="94" t="s">
        <v>73</v>
      </c>
      <c r="BT54" s="94" t="s">
        <v>74</v>
      </c>
      <c r="BU54" s="95" t="s">
        <v>75</v>
      </c>
      <c r="BV54" s="94" t="s">
        <v>76</v>
      </c>
      <c r="BW54" s="94" t="s">
        <v>5</v>
      </c>
      <c r="BX54" s="94" t="s">
        <v>77</v>
      </c>
      <c r="CL54" s="94" t="s">
        <v>3</v>
      </c>
    </row>
    <row r="55" s="7" customFormat="1" ht="16.5" customHeight="1">
      <c r="A55" s="96" t="s">
        <v>78</v>
      </c>
      <c r="B55" s="97"/>
      <c r="C55" s="98"/>
      <c r="D55" s="99" t="s">
        <v>79</v>
      </c>
      <c r="E55" s="99"/>
      <c r="F55" s="99"/>
      <c r="G55" s="99"/>
      <c r="H55" s="99"/>
      <c r="I55" s="100"/>
      <c r="J55" s="99" t="s">
        <v>18</v>
      </c>
      <c r="K55" s="99"/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  <c r="AB55" s="99"/>
      <c r="AC55" s="99"/>
      <c r="AD55" s="99"/>
      <c r="AE55" s="99"/>
      <c r="AF55" s="99"/>
      <c r="AG55" s="101">
        <f>'307_141 - Údržba HOZ Malnice'!J30</f>
        <v>0</v>
      </c>
      <c r="AH55" s="100"/>
      <c r="AI55" s="100"/>
      <c r="AJ55" s="100"/>
      <c r="AK55" s="100"/>
      <c r="AL55" s="100"/>
      <c r="AM55" s="100"/>
      <c r="AN55" s="101">
        <f>SUM(AG55,AT55)</f>
        <v>0</v>
      </c>
      <c r="AO55" s="100"/>
      <c r="AP55" s="100"/>
      <c r="AQ55" s="102" t="s">
        <v>80</v>
      </c>
      <c r="AR55" s="97"/>
      <c r="AS55" s="103">
        <v>0</v>
      </c>
      <c r="AT55" s="104">
        <f>ROUND(SUM(AV55:AW55),2)</f>
        <v>0</v>
      </c>
      <c r="AU55" s="105">
        <f>'307_141 - Údržba HOZ Malnice'!P81</f>
        <v>0</v>
      </c>
      <c r="AV55" s="104">
        <f>'307_141 - Údržba HOZ Malnice'!J33</f>
        <v>0</v>
      </c>
      <c r="AW55" s="104">
        <f>'307_141 - Údržba HOZ Malnice'!J34</f>
        <v>0</v>
      </c>
      <c r="AX55" s="104">
        <f>'307_141 - Údržba HOZ Malnice'!J35</f>
        <v>0</v>
      </c>
      <c r="AY55" s="104">
        <f>'307_141 - Údržba HOZ Malnice'!J36</f>
        <v>0</v>
      </c>
      <c r="AZ55" s="104">
        <f>'307_141 - Údržba HOZ Malnice'!F33</f>
        <v>0</v>
      </c>
      <c r="BA55" s="104">
        <f>'307_141 - Údržba HOZ Malnice'!F34</f>
        <v>0</v>
      </c>
      <c r="BB55" s="104">
        <f>'307_141 - Údržba HOZ Malnice'!F35</f>
        <v>0</v>
      </c>
      <c r="BC55" s="104">
        <f>'307_141 - Údržba HOZ Malnice'!F36</f>
        <v>0</v>
      </c>
      <c r="BD55" s="106">
        <f>'307_141 - Údržba HOZ Malnice'!F37</f>
        <v>0</v>
      </c>
      <c r="BE55" s="7"/>
      <c r="BT55" s="107" t="s">
        <v>81</v>
      </c>
      <c r="BV55" s="107" t="s">
        <v>76</v>
      </c>
      <c r="BW55" s="107" t="s">
        <v>82</v>
      </c>
      <c r="BX55" s="107" t="s">
        <v>5</v>
      </c>
      <c r="CL55" s="107" t="s">
        <v>3</v>
      </c>
      <c r="CM55" s="107" t="s">
        <v>83</v>
      </c>
    </row>
    <row r="56" s="7" customFormat="1" ht="16.5" customHeight="1">
      <c r="A56" s="96" t="s">
        <v>78</v>
      </c>
      <c r="B56" s="97"/>
      <c r="C56" s="98"/>
      <c r="D56" s="99" t="s">
        <v>84</v>
      </c>
      <c r="E56" s="99"/>
      <c r="F56" s="99"/>
      <c r="G56" s="99"/>
      <c r="H56" s="99"/>
      <c r="I56" s="100"/>
      <c r="J56" s="99" t="s">
        <v>18</v>
      </c>
      <c r="K56" s="99"/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  <c r="AB56" s="99"/>
      <c r="AC56" s="99"/>
      <c r="AD56" s="99"/>
      <c r="AE56" s="99"/>
      <c r="AF56" s="99"/>
      <c r="AG56" s="101">
        <f>'307_138 - Údržba HOZ Malnice'!J30</f>
        <v>0</v>
      </c>
      <c r="AH56" s="100"/>
      <c r="AI56" s="100"/>
      <c r="AJ56" s="100"/>
      <c r="AK56" s="100"/>
      <c r="AL56" s="100"/>
      <c r="AM56" s="100"/>
      <c r="AN56" s="101">
        <f>SUM(AG56,AT56)</f>
        <v>0</v>
      </c>
      <c r="AO56" s="100"/>
      <c r="AP56" s="100"/>
      <c r="AQ56" s="102" t="s">
        <v>80</v>
      </c>
      <c r="AR56" s="97"/>
      <c r="AS56" s="108">
        <v>0</v>
      </c>
      <c r="AT56" s="109">
        <f>ROUND(SUM(AV56:AW56),2)</f>
        <v>0</v>
      </c>
      <c r="AU56" s="110">
        <f>'307_138 - Údržba HOZ Malnice'!P81</f>
        <v>0</v>
      </c>
      <c r="AV56" s="109">
        <f>'307_138 - Údržba HOZ Malnice'!J33</f>
        <v>0</v>
      </c>
      <c r="AW56" s="109">
        <f>'307_138 - Údržba HOZ Malnice'!J34</f>
        <v>0</v>
      </c>
      <c r="AX56" s="109">
        <f>'307_138 - Údržba HOZ Malnice'!J35</f>
        <v>0</v>
      </c>
      <c r="AY56" s="109">
        <f>'307_138 - Údržba HOZ Malnice'!J36</f>
        <v>0</v>
      </c>
      <c r="AZ56" s="109">
        <f>'307_138 - Údržba HOZ Malnice'!F33</f>
        <v>0</v>
      </c>
      <c r="BA56" s="109">
        <f>'307_138 - Údržba HOZ Malnice'!F34</f>
        <v>0</v>
      </c>
      <c r="BB56" s="109">
        <f>'307_138 - Údržba HOZ Malnice'!F35</f>
        <v>0</v>
      </c>
      <c r="BC56" s="109">
        <f>'307_138 - Údržba HOZ Malnice'!F36</f>
        <v>0</v>
      </c>
      <c r="BD56" s="111">
        <f>'307_138 - Údržba HOZ Malnice'!F37</f>
        <v>0</v>
      </c>
      <c r="BE56" s="7"/>
      <c r="BT56" s="107" t="s">
        <v>81</v>
      </c>
      <c r="BV56" s="107" t="s">
        <v>76</v>
      </c>
      <c r="BW56" s="107" t="s">
        <v>85</v>
      </c>
      <c r="BX56" s="107" t="s">
        <v>5</v>
      </c>
      <c r="CL56" s="107" t="s">
        <v>3</v>
      </c>
      <c r="CM56" s="107" t="s">
        <v>83</v>
      </c>
    </row>
    <row r="57" s="2" customFormat="1" ht="30" customHeight="1">
      <c r="A57" s="36"/>
      <c r="B57" s="37"/>
      <c r="C57" s="36"/>
      <c r="D57" s="36"/>
      <c r="E57" s="36"/>
      <c r="F57" s="36"/>
      <c r="G57" s="36"/>
      <c r="H57" s="36"/>
      <c r="I57" s="36"/>
      <c r="J57" s="36"/>
      <c r="K57" s="36"/>
      <c r="L57" s="36"/>
      <c r="M57" s="36"/>
      <c r="N57" s="36"/>
      <c r="O57" s="36"/>
      <c r="P57" s="36"/>
      <c r="Q57" s="36"/>
      <c r="R57" s="36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  <c r="AF57" s="36"/>
      <c r="AG57" s="36"/>
      <c r="AH57" s="36"/>
      <c r="AI57" s="36"/>
      <c r="AJ57" s="36"/>
      <c r="AK57" s="36"/>
      <c r="AL57" s="36"/>
      <c r="AM57" s="36"/>
      <c r="AN57" s="36"/>
      <c r="AO57" s="36"/>
      <c r="AP57" s="36"/>
      <c r="AQ57" s="36"/>
      <c r="AR57" s="37"/>
      <c r="AS57" s="36"/>
      <c r="AT57" s="36"/>
      <c r="AU57" s="36"/>
      <c r="AV57" s="36"/>
      <c r="AW57" s="36"/>
      <c r="AX57" s="36"/>
      <c r="AY57" s="36"/>
      <c r="AZ57" s="36"/>
      <c r="BA57" s="36"/>
      <c r="BB57" s="36"/>
      <c r="BC57" s="36"/>
      <c r="BD57" s="36"/>
      <c r="BE57" s="36"/>
    </row>
    <row r="58" s="2" customFormat="1" ht="6.96" customHeight="1">
      <c r="A58" s="36"/>
      <c r="B58" s="53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54"/>
      <c r="W58" s="54"/>
      <c r="X58" s="54"/>
      <c r="Y58" s="54"/>
      <c r="Z58" s="54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  <c r="AM58" s="54"/>
      <c r="AN58" s="54"/>
      <c r="AO58" s="54"/>
      <c r="AP58" s="54"/>
      <c r="AQ58" s="54"/>
      <c r="AR58" s="37"/>
      <c r="AS58" s="36"/>
      <c r="AT58" s="36"/>
      <c r="AU58" s="36"/>
      <c r="AV58" s="36"/>
      <c r="AW58" s="36"/>
      <c r="AX58" s="36"/>
      <c r="AY58" s="36"/>
      <c r="AZ58" s="36"/>
      <c r="BA58" s="36"/>
      <c r="BB58" s="36"/>
      <c r="BC58" s="36"/>
      <c r="BD58" s="36"/>
      <c r="BE58" s="36"/>
    </row>
  </sheetData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307_141 - Údržba HOZ Malnice'!C2" display="/"/>
    <hyperlink ref="A56" location="'307_138 - Údržba HOZ Malnice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82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="1" customFormat="1" ht="24.96" customHeight="1">
      <c r="B4" s="20"/>
      <c r="D4" s="21" t="s">
        <v>86</v>
      </c>
      <c r="L4" s="20"/>
      <c r="M4" s="112" t="s">
        <v>11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17</v>
      </c>
      <c r="L6" s="20"/>
    </row>
    <row r="7" s="1" customFormat="1" ht="16.5" customHeight="1">
      <c r="B7" s="20"/>
      <c r="E7" s="113" t="str">
        <f>'Rekapitulace stavby'!K6</f>
        <v>Údržba HOZ Malnice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87</v>
      </c>
      <c r="E8" s="36"/>
      <c r="F8" s="36"/>
      <c r="G8" s="36"/>
      <c r="H8" s="36"/>
      <c r="I8" s="36"/>
      <c r="J8" s="36"/>
      <c r="K8" s="36"/>
      <c r="L8" s="11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0" t="s">
        <v>88</v>
      </c>
      <c r="F9" s="36"/>
      <c r="G9" s="36"/>
      <c r="H9" s="36"/>
      <c r="I9" s="36"/>
      <c r="J9" s="36"/>
      <c r="K9" s="36"/>
      <c r="L9" s="11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11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3</v>
      </c>
      <c r="G11" s="36"/>
      <c r="H11" s="36"/>
      <c r="I11" s="30" t="s">
        <v>20</v>
      </c>
      <c r="J11" s="25" t="s">
        <v>3</v>
      </c>
      <c r="K11" s="36"/>
      <c r="L11" s="11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21</v>
      </c>
      <c r="E12" s="36"/>
      <c r="F12" s="25" t="s">
        <v>22</v>
      </c>
      <c r="G12" s="36"/>
      <c r="H12" s="36"/>
      <c r="I12" s="30" t="s">
        <v>23</v>
      </c>
      <c r="J12" s="62" t="str">
        <f>'Rekapitulace stavby'!AN8</f>
        <v>26. 7. 2022</v>
      </c>
      <c r="K12" s="36"/>
      <c r="L12" s="11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11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25</v>
      </c>
      <c r="E14" s="36"/>
      <c r="F14" s="36"/>
      <c r="G14" s="36"/>
      <c r="H14" s="36"/>
      <c r="I14" s="30" t="s">
        <v>26</v>
      </c>
      <c r="J14" s="25" t="s">
        <v>3</v>
      </c>
      <c r="K14" s="36"/>
      <c r="L14" s="11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28</v>
      </c>
      <c r="F15" s="36"/>
      <c r="G15" s="36"/>
      <c r="H15" s="36"/>
      <c r="I15" s="30" t="s">
        <v>29</v>
      </c>
      <c r="J15" s="25" t="s">
        <v>3</v>
      </c>
      <c r="K15" s="36"/>
      <c r="L15" s="11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11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31</v>
      </c>
      <c r="E17" s="36"/>
      <c r="F17" s="36"/>
      <c r="G17" s="36"/>
      <c r="H17" s="36"/>
      <c r="I17" s="30" t="s">
        <v>26</v>
      </c>
      <c r="J17" s="31" t="str">
        <f>'Rekapitulace stavby'!AN13</f>
        <v>Vyplň údaj</v>
      </c>
      <c r="K17" s="36"/>
      <c r="L17" s="11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29</v>
      </c>
      <c r="J18" s="31" t="str">
        <f>'Rekapitulace stavby'!AN14</f>
        <v>Vyplň údaj</v>
      </c>
      <c r="K18" s="36"/>
      <c r="L18" s="11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11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33</v>
      </c>
      <c r="E20" s="36"/>
      <c r="F20" s="36"/>
      <c r="G20" s="36"/>
      <c r="H20" s="36"/>
      <c r="I20" s="30" t="s">
        <v>26</v>
      </c>
      <c r="J20" s="25" t="str">
        <f>IF('Rekapitulace stavby'!AN16="","",'Rekapitulace stavby'!AN16)</f>
        <v/>
      </c>
      <c r="K20" s="36"/>
      <c r="L20" s="11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29</v>
      </c>
      <c r="J21" s="25" t="str">
        <f>IF('Rekapitulace stavby'!AN17="","",'Rekapitulace stavby'!AN17)</f>
        <v/>
      </c>
      <c r="K21" s="36"/>
      <c r="L21" s="11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11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36</v>
      </c>
      <c r="E23" s="36"/>
      <c r="F23" s="36"/>
      <c r="G23" s="36"/>
      <c r="H23" s="36"/>
      <c r="I23" s="30" t="s">
        <v>26</v>
      </c>
      <c r="J23" s="25" t="s">
        <v>3</v>
      </c>
      <c r="K23" s="36"/>
      <c r="L23" s="11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37</v>
      </c>
      <c r="F24" s="36"/>
      <c r="G24" s="36"/>
      <c r="H24" s="36"/>
      <c r="I24" s="30" t="s">
        <v>29</v>
      </c>
      <c r="J24" s="25" t="s">
        <v>3</v>
      </c>
      <c r="K24" s="36"/>
      <c r="L24" s="11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11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38</v>
      </c>
      <c r="E26" s="36"/>
      <c r="F26" s="36"/>
      <c r="G26" s="36"/>
      <c r="H26" s="36"/>
      <c r="I26" s="36"/>
      <c r="J26" s="36"/>
      <c r="K26" s="36"/>
      <c r="L26" s="11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15"/>
      <c r="B27" s="116"/>
      <c r="C27" s="115"/>
      <c r="D27" s="115"/>
      <c r="E27" s="34" t="s">
        <v>3</v>
      </c>
      <c r="F27" s="34"/>
      <c r="G27" s="34"/>
      <c r="H27" s="3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11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2"/>
      <c r="E29" s="82"/>
      <c r="F29" s="82"/>
      <c r="G29" s="82"/>
      <c r="H29" s="82"/>
      <c r="I29" s="82"/>
      <c r="J29" s="82"/>
      <c r="K29" s="82"/>
      <c r="L29" s="11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18" t="s">
        <v>40</v>
      </c>
      <c r="E30" s="36"/>
      <c r="F30" s="36"/>
      <c r="G30" s="36"/>
      <c r="H30" s="36"/>
      <c r="I30" s="36"/>
      <c r="J30" s="88">
        <f>ROUND(J81, 2)</f>
        <v>0</v>
      </c>
      <c r="K30" s="36"/>
      <c r="L30" s="11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2"/>
      <c r="E31" s="82"/>
      <c r="F31" s="82"/>
      <c r="G31" s="82"/>
      <c r="H31" s="82"/>
      <c r="I31" s="82"/>
      <c r="J31" s="82"/>
      <c r="K31" s="82"/>
      <c r="L31" s="11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42</v>
      </c>
      <c r="G32" s="36"/>
      <c r="H32" s="36"/>
      <c r="I32" s="41" t="s">
        <v>41</v>
      </c>
      <c r="J32" s="41" t="s">
        <v>43</v>
      </c>
      <c r="K32" s="36"/>
      <c r="L32" s="11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19" t="s">
        <v>44</v>
      </c>
      <c r="E33" s="30" t="s">
        <v>45</v>
      </c>
      <c r="F33" s="120">
        <f>ROUND((SUM(BE81:BE129)),  2)</f>
        <v>0</v>
      </c>
      <c r="G33" s="36"/>
      <c r="H33" s="36"/>
      <c r="I33" s="121">
        <v>0.20999999999999999</v>
      </c>
      <c r="J33" s="120">
        <f>ROUND(((SUM(BE81:BE129))*I33),  2)</f>
        <v>0</v>
      </c>
      <c r="K33" s="36"/>
      <c r="L33" s="11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46</v>
      </c>
      <c r="F34" s="120">
        <f>ROUND((SUM(BF81:BF129)),  2)</f>
        <v>0</v>
      </c>
      <c r="G34" s="36"/>
      <c r="H34" s="36"/>
      <c r="I34" s="121">
        <v>0.14999999999999999</v>
      </c>
      <c r="J34" s="120">
        <f>ROUND(((SUM(BF81:BF129))*I34),  2)</f>
        <v>0</v>
      </c>
      <c r="K34" s="36"/>
      <c r="L34" s="11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47</v>
      </c>
      <c r="F35" s="120">
        <f>ROUND((SUM(BG81:BG129)),  2)</f>
        <v>0</v>
      </c>
      <c r="G35" s="36"/>
      <c r="H35" s="36"/>
      <c r="I35" s="121">
        <v>0.20999999999999999</v>
      </c>
      <c r="J35" s="120">
        <f>0</f>
        <v>0</v>
      </c>
      <c r="K35" s="36"/>
      <c r="L35" s="11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48</v>
      </c>
      <c r="F36" s="120">
        <f>ROUND((SUM(BH81:BH129)),  2)</f>
        <v>0</v>
      </c>
      <c r="G36" s="36"/>
      <c r="H36" s="36"/>
      <c r="I36" s="121">
        <v>0.14999999999999999</v>
      </c>
      <c r="J36" s="120">
        <f>0</f>
        <v>0</v>
      </c>
      <c r="K36" s="36"/>
      <c r="L36" s="11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49</v>
      </c>
      <c r="F37" s="120">
        <f>ROUND((SUM(BI81:BI129)),  2)</f>
        <v>0</v>
      </c>
      <c r="G37" s="36"/>
      <c r="H37" s="36"/>
      <c r="I37" s="121">
        <v>0</v>
      </c>
      <c r="J37" s="120">
        <f>0</f>
        <v>0</v>
      </c>
      <c r="K37" s="36"/>
      <c r="L37" s="11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11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2"/>
      <c r="D39" s="123" t="s">
        <v>50</v>
      </c>
      <c r="E39" s="74"/>
      <c r="F39" s="74"/>
      <c r="G39" s="124" t="s">
        <v>51</v>
      </c>
      <c r="H39" s="125" t="s">
        <v>52</v>
      </c>
      <c r="I39" s="74"/>
      <c r="J39" s="126">
        <f>SUM(J30:J37)</f>
        <v>0</v>
      </c>
      <c r="K39" s="127"/>
      <c r="L39" s="11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11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11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89</v>
      </c>
      <c r="D45" s="36"/>
      <c r="E45" s="36"/>
      <c r="F45" s="36"/>
      <c r="G45" s="36"/>
      <c r="H45" s="36"/>
      <c r="I45" s="36"/>
      <c r="J45" s="36"/>
      <c r="K45" s="36"/>
      <c r="L45" s="11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11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17</v>
      </c>
      <c r="D47" s="36"/>
      <c r="E47" s="36"/>
      <c r="F47" s="36"/>
      <c r="G47" s="36"/>
      <c r="H47" s="36"/>
      <c r="I47" s="36"/>
      <c r="J47" s="36"/>
      <c r="K47" s="36"/>
      <c r="L47" s="11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6"/>
      <c r="D48" s="36"/>
      <c r="E48" s="113" t="str">
        <f>E7</f>
        <v>Údržba HOZ Malnice</v>
      </c>
      <c r="F48" s="30"/>
      <c r="G48" s="30"/>
      <c r="H48" s="30"/>
      <c r="I48" s="36"/>
      <c r="J48" s="36"/>
      <c r="K48" s="36"/>
      <c r="L48" s="11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87</v>
      </c>
      <c r="D49" s="36"/>
      <c r="E49" s="36"/>
      <c r="F49" s="36"/>
      <c r="G49" s="36"/>
      <c r="H49" s="36"/>
      <c r="I49" s="36"/>
      <c r="J49" s="36"/>
      <c r="K49" s="36"/>
      <c r="L49" s="11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6"/>
      <c r="D50" s="36"/>
      <c r="E50" s="60" t="str">
        <f>E9</f>
        <v>307_141 - Údržba HOZ Malnice</v>
      </c>
      <c r="F50" s="36"/>
      <c r="G50" s="36"/>
      <c r="H50" s="36"/>
      <c r="I50" s="36"/>
      <c r="J50" s="36"/>
      <c r="K50" s="36"/>
      <c r="L50" s="11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11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6"/>
      <c r="E52" s="36"/>
      <c r="F52" s="25" t="str">
        <f>F12</f>
        <v>Malnice</v>
      </c>
      <c r="G52" s="36"/>
      <c r="H52" s="36"/>
      <c r="I52" s="30" t="s">
        <v>23</v>
      </c>
      <c r="J52" s="62" t="str">
        <f>IF(J12="","",J12)</f>
        <v>26. 7. 2022</v>
      </c>
      <c r="K52" s="36"/>
      <c r="L52" s="11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11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6"/>
      <c r="E54" s="36"/>
      <c r="F54" s="25" t="str">
        <f>E15</f>
        <v>Státní pozemkový úřad ČR</v>
      </c>
      <c r="G54" s="36"/>
      <c r="H54" s="36"/>
      <c r="I54" s="30" t="s">
        <v>33</v>
      </c>
      <c r="J54" s="34" t="str">
        <f>E21</f>
        <v xml:space="preserve"> </v>
      </c>
      <c r="K54" s="36"/>
      <c r="L54" s="11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31</v>
      </c>
      <c r="D55" s="36"/>
      <c r="E55" s="36"/>
      <c r="F55" s="25" t="str">
        <f>IF(E18="","",E18)</f>
        <v>Vyplň údaj</v>
      </c>
      <c r="G55" s="36"/>
      <c r="H55" s="36"/>
      <c r="I55" s="30" t="s">
        <v>36</v>
      </c>
      <c r="J55" s="34" t="str">
        <f>E24</f>
        <v>Ing. Markéta Pejzlová</v>
      </c>
      <c r="K55" s="36"/>
      <c r="L55" s="11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6"/>
      <c r="D56" s="36"/>
      <c r="E56" s="36"/>
      <c r="F56" s="36"/>
      <c r="G56" s="36"/>
      <c r="H56" s="36"/>
      <c r="I56" s="36"/>
      <c r="J56" s="36"/>
      <c r="K56" s="36"/>
      <c r="L56" s="11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28" t="s">
        <v>90</v>
      </c>
      <c r="D57" s="122"/>
      <c r="E57" s="122"/>
      <c r="F57" s="122"/>
      <c r="G57" s="122"/>
      <c r="H57" s="122"/>
      <c r="I57" s="122"/>
      <c r="J57" s="129" t="s">
        <v>91</v>
      </c>
      <c r="K57" s="122"/>
      <c r="L57" s="11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6"/>
      <c r="D58" s="36"/>
      <c r="E58" s="36"/>
      <c r="F58" s="36"/>
      <c r="G58" s="36"/>
      <c r="H58" s="36"/>
      <c r="I58" s="36"/>
      <c r="J58" s="36"/>
      <c r="K58" s="36"/>
      <c r="L58" s="11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30" t="s">
        <v>72</v>
      </c>
      <c r="D59" s="36"/>
      <c r="E59" s="36"/>
      <c r="F59" s="36"/>
      <c r="G59" s="36"/>
      <c r="H59" s="36"/>
      <c r="I59" s="36"/>
      <c r="J59" s="88">
        <f>J81</f>
        <v>0</v>
      </c>
      <c r="K59" s="36"/>
      <c r="L59" s="11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7" t="s">
        <v>92</v>
      </c>
    </row>
    <row r="60" s="9" customFormat="1" ht="24.96" customHeight="1">
      <c r="A60" s="9"/>
      <c r="B60" s="131"/>
      <c r="C60" s="9"/>
      <c r="D60" s="132" t="s">
        <v>93</v>
      </c>
      <c r="E60" s="133"/>
      <c r="F60" s="133"/>
      <c r="G60" s="133"/>
      <c r="H60" s="133"/>
      <c r="I60" s="133"/>
      <c r="J60" s="134">
        <f>J82</f>
        <v>0</v>
      </c>
      <c r="K60" s="9"/>
      <c r="L60" s="13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5"/>
      <c r="C61" s="10"/>
      <c r="D61" s="136" t="s">
        <v>94</v>
      </c>
      <c r="E61" s="137"/>
      <c r="F61" s="137"/>
      <c r="G61" s="137"/>
      <c r="H61" s="137"/>
      <c r="I61" s="137"/>
      <c r="J61" s="138">
        <f>J83</f>
        <v>0</v>
      </c>
      <c r="K61" s="10"/>
      <c r="L61" s="13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6"/>
      <c r="B62" s="37"/>
      <c r="C62" s="36"/>
      <c r="D62" s="36"/>
      <c r="E62" s="36"/>
      <c r="F62" s="36"/>
      <c r="G62" s="36"/>
      <c r="H62" s="36"/>
      <c r="I62" s="36"/>
      <c r="J62" s="36"/>
      <c r="K62" s="36"/>
      <c r="L62" s="114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6.96" customHeight="1">
      <c r="A63" s="36"/>
      <c r="B63" s="53"/>
      <c r="C63" s="54"/>
      <c r="D63" s="54"/>
      <c r="E63" s="54"/>
      <c r="F63" s="54"/>
      <c r="G63" s="54"/>
      <c r="H63" s="54"/>
      <c r="I63" s="54"/>
      <c r="J63" s="54"/>
      <c r="K63" s="54"/>
      <c r="L63" s="114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="2" customFormat="1" ht="6.96" customHeight="1">
      <c r="A67" s="36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114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24.96" customHeight="1">
      <c r="A68" s="36"/>
      <c r="B68" s="37"/>
      <c r="C68" s="21" t="s">
        <v>95</v>
      </c>
      <c r="D68" s="36"/>
      <c r="E68" s="36"/>
      <c r="F68" s="36"/>
      <c r="G68" s="36"/>
      <c r="H68" s="36"/>
      <c r="I68" s="36"/>
      <c r="J68" s="36"/>
      <c r="K68" s="36"/>
      <c r="L68" s="114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37"/>
      <c r="C69" s="36"/>
      <c r="D69" s="36"/>
      <c r="E69" s="36"/>
      <c r="F69" s="36"/>
      <c r="G69" s="36"/>
      <c r="H69" s="36"/>
      <c r="I69" s="36"/>
      <c r="J69" s="36"/>
      <c r="K69" s="36"/>
      <c r="L69" s="114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2" customHeight="1">
      <c r="A70" s="36"/>
      <c r="B70" s="37"/>
      <c r="C70" s="30" t="s">
        <v>17</v>
      </c>
      <c r="D70" s="36"/>
      <c r="E70" s="36"/>
      <c r="F70" s="36"/>
      <c r="G70" s="36"/>
      <c r="H70" s="36"/>
      <c r="I70" s="36"/>
      <c r="J70" s="36"/>
      <c r="K70" s="36"/>
      <c r="L70" s="114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6.5" customHeight="1">
      <c r="A71" s="36"/>
      <c r="B71" s="37"/>
      <c r="C71" s="36"/>
      <c r="D71" s="36"/>
      <c r="E71" s="113" t="str">
        <f>E7</f>
        <v>Údržba HOZ Malnice</v>
      </c>
      <c r="F71" s="30"/>
      <c r="G71" s="30"/>
      <c r="H71" s="30"/>
      <c r="I71" s="36"/>
      <c r="J71" s="36"/>
      <c r="K71" s="36"/>
      <c r="L71" s="114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30" t="s">
        <v>87</v>
      </c>
      <c r="D72" s="36"/>
      <c r="E72" s="36"/>
      <c r="F72" s="36"/>
      <c r="G72" s="36"/>
      <c r="H72" s="36"/>
      <c r="I72" s="36"/>
      <c r="J72" s="36"/>
      <c r="K72" s="36"/>
      <c r="L72" s="114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6"/>
      <c r="D73" s="36"/>
      <c r="E73" s="60" t="str">
        <f>E9</f>
        <v>307_141 - Údržba HOZ Malnice</v>
      </c>
      <c r="F73" s="36"/>
      <c r="G73" s="36"/>
      <c r="H73" s="36"/>
      <c r="I73" s="36"/>
      <c r="J73" s="36"/>
      <c r="K73" s="36"/>
      <c r="L73" s="114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37"/>
      <c r="C74" s="36"/>
      <c r="D74" s="36"/>
      <c r="E74" s="36"/>
      <c r="F74" s="36"/>
      <c r="G74" s="36"/>
      <c r="H74" s="36"/>
      <c r="I74" s="36"/>
      <c r="J74" s="36"/>
      <c r="K74" s="36"/>
      <c r="L74" s="114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21</v>
      </c>
      <c r="D75" s="36"/>
      <c r="E75" s="36"/>
      <c r="F75" s="25" t="str">
        <f>F12</f>
        <v>Malnice</v>
      </c>
      <c r="G75" s="36"/>
      <c r="H75" s="36"/>
      <c r="I75" s="30" t="s">
        <v>23</v>
      </c>
      <c r="J75" s="62" t="str">
        <f>IF(J12="","",J12)</f>
        <v>26. 7. 2022</v>
      </c>
      <c r="K75" s="36"/>
      <c r="L75" s="114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114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0" t="s">
        <v>25</v>
      </c>
      <c r="D77" s="36"/>
      <c r="E77" s="36"/>
      <c r="F77" s="25" t="str">
        <f>E15</f>
        <v>Státní pozemkový úřad ČR</v>
      </c>
      <c r="G77" s="36"/>
      <c r="H77" s="36"/>
      <c r="I77" s="30" t="s">
        <v>33</v>
      </c>
      <c r="J77" s="34" t="str">
        <f>E21</f>
        <v xml:space="preserve"> </v>
      </c>
      <c r="K77" s="36"/>
      <c r="L77" s="114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5.15" customHeight="1">
      <c r="A78" s="36"/>
      <c r="B78" s="37"/>
      <c r="C78" s="30" t="s">
        <v>31</v>
      </c>
      <c r="D78" s="36"/>
      <c r="E78" s="36"/>
      <c r="F78" s="25" t="str">
        <f>IF(E18="","",E18)</f>
        <v>Vyplň údaj</v>
      </c>
      <c r="G78" s="36"/>
      <c r="H78" s="36"/>
      <c r="I78" s="30" t="s">
        <v>36</v>
      </c>
      <c r="J78" s="34" t="str">
        <f>E24</f>
        <v>Ing. Markéta Pejzlová</v>
      </c>
      <c r="K78" s="36"/>
      <c r="L78" s="114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0.32" customHeight="1">
      <c r="A79" s="36"/>
      <c r="B79" s="37"/>
      <c r="C79" s="36"/>
      <c r="D79" s="36"/>
      <c r="E79" s="36"/>
      <c r="F79" s="36"/>
      <c r="G79" s="36"/>
      <c r="H79" s="36"/>
      <c r="I79" s="36"/>
      <c r="J79" s="36"/>
      <c r="K79" s="36"/>
      <c r="L79" s="114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11" customFormat="1" ht="29.28" customHeight="1">
      <c r="A80" s="139"/>
      <c r="B80" s="140"/>
      <c r="C80" s="141" t="s">
        <v>96</v>
      </c>
      <c r="D80" s="142" t="s">
        <v>59</v>
      </c>
      <c r="E80" s="142" t="s">
        <v>55</v>
      </c>
      <c r="F80" s="142" t="s">
        <v>56</v>
      </c>
      <c r="G80" s="142" t="s">
        <v>97</v>
      </c>
      <c r="H80" s="142" t="s">
        <v>98</v>
      </c>
      <c r="I80" s="142" t="s">
        <v>99</v>
      </c>
      <c r="J80" s="142" t="s">
        <v>91</v>
      </c>
      <c r="K80" s="143" t="s">
        <v>100</v>
      </c>
      <c r="L80" s="144"/>
      <c r="M80" s="78" t="s">
        <v>3</v>
      </c>
      <c r="N80" s="79" t="s">
        <v>44</v>
      </c>
      <c r="O80" s="79" t="s">
        <v>101</v>
      </c>
      <c r="P80" s="79" t="s">
        <v>102</v>
      </c>
      <c r="Q80" s="79" t="s">
        <v>103</v>
      </c>
      <c r="R80" s="79" t="s">
        <v>104</v>
      </c>
      <c r="S80" s="79" t="s">
        <v>105</v>
      </c>
      <c r="T80" s="80" t="s">
        <v>106</v>
      </c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</row>
    <row r="81" s="2" customFormat="1" ht="22.8" customHeight="1">
      <c r="A81" s="36"/>
      <c r="B81" s="37"/>
      <c r="C81" s="85" t="s">
        <v>107</v>
      </c>
      <c r="D81" s="36"/>
      <c r="E81" s="36"/>
      <c r="F81" s="36"/>
      <c r="G81" s="36"/>
      <c r="H81" s="36"/>
      <c r="I81" s="36"/>
      <c r="J81" s="145">
        <f>BK81</f>
        <v>0</v>
      </c>
      <c r="K81" s="36"/>
      <c r="L81" s="37"/>
      <c r="M81" s="81"/>
      <c r="N81" s="66"/>
      <c r="O81" s="82"/>
      <c r="P81" s="146">
        <f>P82</f>
        <v>0</v>
      </c>
      <c r="Q81" s="82"/>
      <c r="R81" s="146">
        <f>R82</f>
        <v>0</v>
      </c>
      <c r="S81" s="82"/>
      <c r="T81" s="14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7" t="s">
        <v>73</v>
      </c>
      <c r="AU81" s="17" t="s">
        <v>92</v>
      </c>
      <c r="BK81" s="148">
        <f>BK82</f>
        <v>0</v>
      </c>
    </row>
    <row r="82" s="12" customFormat="1" ht="25.92" customHeight="1">
      <c r="A82" s="12"/>
      <c r="B82" s="149"/>
      <c r="C82" s="12"/>
      <c r="D82" s="150" t="s">
        <v>73</v>
      </c>
      <c r="E82" s="151" t="s">
        <v>108</v>
      </c>
      <c r="F82" s="151" t="s">
        <v>109</v>
      </c>
      <c r="G82" s="12"/>
      <c r="H82" s="12"/>
      <c r="I82" s="152"/>
      <c r="J82" s="153">
        <f>BK82</f>
        <v>0</v>
      </c>
      <c r="K82" s="12"/>
      <c r="L82" s="149"/>
      <c r="M82" s="154"/>
      <c r="N82" s="155"/>
      <c r="O82" s="155"/>
      <c r="P82" s="156">
        <f>P83</f>
        <v>0</v>
      </c>
      <c r="Q82" s="155"/>
      <c r="R82" s="156">
        <f>R83</f>
        <v>0</v>
      </c>
      <c r="S82" s="155"/>
      <c r="T82" s="15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50" t="s">
        <v>81</v>
      </c>
      <c r="AT82" s="158" t="s">
        <v>73</v>
      </c>
      <c r="AU82" s="158" t="s">
        <v>74</v>
      </c>
      <c r="AY82" s="150" t="s">
        <v>110</v>
      </c>
      <c r="BK82" s="159">
        <f>BK83</f>
        <v>0</v>
      </c>
    </row>
    <row r="83" s="12" customFormat="1" ht="22.8" customHeight="1">
      <c r="A83" s="12"/>
      <c r="B83" s="149"/>
      <c r="C83" s="12"/>
      <c r="D83" s="150" t="s">
        <v>73</v>
      </c>
      <c r="E83" s="160" t="s">
        <v>81</v>
      </c>
      <c r="F83" s="160" t="s">
        <v>111</v>
      </c>
      <c r="G83" s="12"/>
      <c r="H83" s="12"/>
      <c r="I83" s="152"/>
      <c r="J83" s="161">
        <f>BK83</f>
        <v>0</v>
      </c>
      <c r="K83" s="12"/>
      <c r="L83" s="149"/>
      <c r="M83" s="154"/>
      <c r="N83" s="155"/>
      <c r="O83" s="155"/>
      <c r="P83" s="156">
        <f>SUM(P84:P129)</f>
        <v>0</v>
      </c>
      <c r="Q83" s="155"/>
      <c r="R83" s="156">
        <f>SUM(R84:R129)</f>
        <v>0</v>
      </c>
      <c r="S83" s="155"/>
      <c r="T83" s="157">
        <f>SUM(T84:T129)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0" t="s">
        <v>81</v>
      </c>
      <c r="AT83" s="158" t="s">
        <v>73</v>
      </c>
      <c r="AU83" s="158" t="s">
        <v>81</v>
      </c>
      <c r="AY83" s="150" t="s">
        <v>110</v>
      </c>
      <c r="BK83" s="159">
        <f>SUM(BK84:BK129)</f>
        <v>0</v>
      </c>
    </row>
    <row r="84" s="2" customFormat="1" ht="16.5" customHeight="1">
      <c r="A84" s="36"/>
      <c r="B84" s="162"/>
      <c r="C84" s="163" t="s">
        <v>81</v>
      </c>
      <c r="D84" s="163" t="s">
        <v>112</v>
      </c>
      <c r="E84" s="164" t="s">
        <v>113</v>
      </c>
      <c r="F84" s="165" t="s">
        <v>114</v>
      </c>
      <c r="G84" s="166" t="s">
        <v>115</v>
      </c>
      <c r="H84" s="167">
        <v>0.30299999999999999</v>
      </c>
      <c r="I84" s="168"/>
      <c r="J84" s="169">
        <f>ROUND(I84*H84,2)</f>
        <v>0</v>
      </c>
      <c r="K84" s="165" t="s">
        <v>116</v>
      </c>
      <c r="L84" s="37"/>
      <c r="M84" s="170" t="s">
        <v>3</v>
      </c>
      <c r="N84" s="171" t="s">
        <v>45</v>
      </c>
      <c r="O84" s="70"/>
      <c r="P84" s="172">
        <f>O84*H84</f>
        <v>0</v>
      </c>
      <c r="Q84" s="172">
        <v>0</v>
      </c>
      <c r="R84" s="172">
        <f>Q84*H84</f>
        <v>0</v>
      </c>
      <c r="S84" s="172">
        <v>0</v>
      </c>
      <c r="T84" s="173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74" t="s">
        <v>117</v>
      </c>
      <c r="AT84" s="174" t="s">
        <v>112</v>
      </c>
      <c r="AU84" s="174" t="s">
        <v>83</v>
      </c>
      <c r="AY84" s="17" t="s">
        <v>110</v>
      </c>
      <c r="BE84" s="175">
        <f>IF(N84="základní",J84,0)</f>
        <v>0</v>
      </c>
      <c r="BF84" s="175">
        <f>IF(N84="snížená",J84,0)</f>
        <v>0</v>
      </c>
      <c r="BG84" s="175">
        <f>IF(N84="zákl. přenesená",J84,0)</f>
        <v>0</v>
      </c>
      <c r="BH84" s="175">
        <f>IF(N84="sníž. přenesená",J84,0)</f>
        <v>0</v>
      </c>
      <c r="BI84" s="175">
        <f>IF(N84="nulová",J84,0)</f>
        <v>0</v>
      </c>
      <c r="BJ84" s="17" t="s">
        <v>81</v>
      </c>
      <c r="BK84" s="175">
        <f>ROUND(I84*H84,2)</f>
        <v>0</v>
      </c>
      <c r="BL84" s="17" t="s">
        <v>117</v>
      </c>
      <c r="BM84" s="174" t="s">
        <v>118</v>
      </c>
    </row>
    <row r="85" s="2" customFormat="1">
      <c r="A85" s="36"/>
      <c r="B85" s="37"/>
      <c r="C85" s="36"/>
      <c r="D85" s="176" t="s">
        <v>119</v>
      </c>
      <c r="E85" s="36"/>
      <c r="F85" s="177" t="s">
        <v>120</v>
      </c>
      <c r="G85" s="36"/>
      <c r="H85" s="36"/>
      <c r="I85" s="178"/>
      <c r="J85" s="36"/>
      <c r="K85" s="36"/>
      <c r="L85" s="37"/>
      <c r="M85" s="179"/>
      <c r="N85" s="180"/>
      <c r="O85" s="70"/>
      <c r="P85" s="70"/>
      <c r="Q85" s="70"/>
      <c r="R85" s="70"/>
      <c r="S85" s="70"/>
      <c r="T85" s="71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7" t="s">
        <v>119</v>
      </c>
      <c r="AU85" s="17" t="s">
        <v>83</v>
      </c>
    </row>
    <row r="86" s="2" customFormat="1">
      <c r="A86" s="36"/>
      <c r="B86" s="37"/>
      <c r="C86" s="36"/>
      <c r="D86" s="181" t="s">
        <v>121</v>
      </c>
      <c r="E86" s="36"/>
      <c r="F86" s="182" t="s">
        <v>122</v>
      </c>
      <c r="G86" s="36"/>
      <c r="H86" s="36"/>
      <c r="I86" s="178"/>
      <c r="J86" s="36"/>
      <c r="K86" s="36"/>
      <c r="L86" s="37"/>
      <c r="M86" s="179"/>
      <c r="N86" s="180"/>
      <c r="O86" s="70"/>
      <c r="P86" s="70"/>
      <c r="Q86" s="70"/>
      <c r="R86" s="70"/>
      <c r="S86" s="70"/>
      <c r="T86" s="71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7" t="s">
        <v>121</v>
      </c>
      <c r="AU86" s="17" t="s">
        <v>83</v>
      </c>
    </row>
    <row r="87" s="13" customFormat="1">
      <c r="A87" s="13"/>
      <c r="B87" s="183"/>
      <c r="C87" s="13"/>
      <c r="D87" s="176" t="s">
        <v>123</v>
      </c>
      <c r="E87" s="184" t="s">
        <v>3</v>
      </c>
      <c r="F87" s="185" t="s">
        <v>124</v>
      </c>
      <c r="G87" s="13"/>
      <c r="H87" s="186">
        <v>0.30299999999999999</v>
      </c>
      <c r="I87" s="187"/>
      <c r="J87" s="13"/>
      <c r="K87" s="13"/>
      <c r="L87" s="183"/>
      <c r="M87" s="188"/>
      <c r="N87" s="189"/>
      <c r="O87" s="189"/>
      <c r="P87" s="189"/>
      <c r="Q87" s="189"/>
      <c r="R87" s="189"/>
      <c r="S87" s="189"/>
      <c r="T87" s="190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184" t="s">
        <v>123</v>
      </c>
      <c r="AU87" s="184" t="s">
        <v>83</v>
      </c>
      <c r="AV87" s="13" t="s">
        <v>83</v>
      </c>
      <c r="AW87" s="13" t="s">
        <v>35</v>
      </c>
      <c r="AX87" s="13" t="s">
        <v>81</v>
      </c>
      <c r="AY87" s="184" t="s">
        <v>110</v>
      </c>
    </row>
    <row r="88" s="2" customFormat="1" ht="16.5" customHeight="1">
      <c r="A88" s="36"/>
      <c r="B88" s="162"/>
      <c r="C88" s="163" t="s">
        <v>83</v>
      </c>
      <c r="D88" s="163" t="s">
        <v>112</v>
      </c>
      <c r="E88" s="164" t="s">
        <v>125</v>
      </c>
      <c r="F88" s="165" t="s">
        <v>126</v>
      </c>
      <c r="G88" s="166" t="s">
        <v>127</v>
      </c>
      <c r="H88" s="167">
        <v>1098</v>
      </c>
      <c r="I88" s="168"/>
      <c r="J88" s="169">
        <f>ROUND(I88*H88,2)</f>
        <v>0</v>
      </c>
      <c r="K88" s="165" t="s">
        <v>116</v>
      </c>
      <c r="L88" s="37"/>
      <c r="M88" s="170" t="s">
        <v>3</v>
      </c>
      <c r="N88" s="171" t="s">
        <v>45</v>
      </c>
      <c r="O88" s="70"/>
      <c r="P88" s="172">
        <f>O88*H88</f>
        <v>0</v>
      </c>
      <c r="Q88" s="172">
        <v>0</v>
      </c>
      <c r="R88" s="172">
        <f>Q88*H88</f>
        <v>0</v>
      </c>
      <c r="S88" s="172">
        <v>0</v>
      </c>
      <c r="T88" s="173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74" t="s">
        <v>117</v>
      </c>
      <c r="AT88" s="174" t="s">
        <v>112</v>
      </c>
      <c r="AU88" s="174" t="s">
        <v>83</v>
      </c>
      <c r="AY88" s="17" t="s">
        <v>110</v>
      </c>
      <c r="BE88" s="175">
        <f>IF(N88="základní",J88,0)</f>
        <v>0</v>
      </c>
      <c r="BF88" s="175">
        <f>IF(N88="snížená",J88,0)</f>
        <v>0</v>
      </c>
      <c r="BG88" s="175">
        <f>IF(N88="zákl. přenesená",J88,0)</f>
        <v>0</v>
      </c>
      <c r="BH88" s="175">
        <f>IF(N88="sníž. přenesená",J88,0)</f>
        <v>0</v>
      </c>
      <c r="BI88" s="175">
        <f>IF(N88="nulová",J88,0)</f>
        <v>0</v>
      </c>
      <c r="BJ88" s="17" t="s">
        <v>81</v>
      </c>
      <c r="BK88" s="175">
        <f>ROUND(I88*H88,2)</f>
        <v>0</v>
      </c>
      <c r="BL88" s="17" t="s">
        <v>117</v>
      </c>
      <c r="BM88" s="174" t="s">
        <v>128</v>
      </c>
    </row>
    <row r="89" s="2" customFormat="1">
      <c r="A89" s="36"/>
      <c r="B89" s="37"/>
      <c r="C89" s="36"/>
      <c r="D89" s="176" t="s">
        <v>119</v>
      </c>
      <c r="E89" s="36"/>
      <c r="F89" s="177" t="s">
        <v>129</v>
      </c>
      <c r="G89" s="36"/>
      <c r="H89" s="36"/>
      <c r="I89" s="178"/>
      <c r="J89" s="36"/>
      <c r="K89" s="36"/>
      <c r="L89" s="37"/>
      <c r="M89" s="179"/>
      <c r="N89" s="180"/>
      <c r="O89" s="70"/>
      <c r="P89" s="70"/>
      <c r="Q89" s="70"/>
      <c r="R89" s="70"/>
      <c r="S89" s="70"/>
      <c r="T89" s="71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7" t="s">
        <v>119</v>
      </c>
      <c r="AU89" s="17" t="s">
        <v>83</v>
      </c>
    </row>
    <row r="90" s="2" customFormat="1">
      <c r="A90" s="36"/>
      <c r="B90" s="37"/>
      <c r="C90" s="36"/>
      <c r="D90" s="181" t="s">
        <v>121</v>
      </c>
      <c r="E90" s="36"/>
      <c r="F90" s="182" t="s">
        <v>130</v>
      </c>
      <c r="G90" s="36"/>
      <c r="H90" s="36"/>
      <c r="I90" s="178"/>
      <c r="J90" s="36"/>
      <c r="K90" s="36"/>
      <c r="L90" s="37"/>
      <c r="M90" s="179"/>
      <c r="N90" s="180"/>
      <c r="O90" s="70"/>
      <c r="P90" s="70"/>
      <c r="Q90" s="70"/>
      <c r="R90" s="70"/>
      <c r="S90" s="70"/>
      <c r="T90" s="71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7" t="s">
        <v>121</v>
      </c>
      <c r="AU90" s="17" t="s">
        <v>83</v>
      </c>
    </row>
    <row r="91" s="13" customFormat="1">
      <c r="A91" s="13"/>
      <c r="B91" s="183"/>
      <c r="C91" s="13"/>
      <c r="D91" s="176" t="s">
        <v>123</v>
      </c>
      <c r="E91" s="184" t="s">
        <v>3</v>
      </c>
      <c r="F91" s="185" t="s">
        <v>131</v>
      </c>
      <c r="G91" s="13"/>
      <c r="H91" s="186">
        <v>1098</v>
      </c>
      <c r="I91" s="187"/>
      <c r="J91" s="13"/>
      <c r="K91" s="13"/>
      <c r="L91" s="183"/>
      <c r="M91" s="188"/>
      <c r="N91" s="189"/>
      <c r="O91" s="189"/>
      <c r="P91" s="189"/>
      <c r="Q91" s="189"/>
      <c r="R91" s="189"/>
      <c r="S91" s="189"/>
      <c r="T91" s="19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4" t="s">
        <v>123</v>
      </c>
      <c r="AU91" s="184" t="s">
        <v>83</v>
      </c>
      <c r="AV91" s="13" t="s">
        <v>83</v>
      </c>
      <c r="AW91" s="13" t="s">
        <v>35</v>
      </c>
      <c r="AX91" s="13" t="s">
        <v>81</v>
      </c>
      <c r="AY91" s="184" t="s">
        <v>110</v>
      </c>
    </row>
    <row r="92" s="2" customFormat="1" ht="16.5" customHeight="1">
      <c r="A92" s="36"/>
      <c r="B92" s="162"/>
      <c r="C92" s="163" t="s">
        <v>132</v>
      </c>
      <c r="D92" s="163" t="s">
        <v>112</v>
      </c>
      <c r="E92" s="164" t="s">
        <v>133</v>
      </c>
      <c r="F92" s="165" t="s">
        <v>134</v>
      </c>
      <c r="G92" s="166" t="s">
        <v>135</v>
      </c>
      <c r="H92" s="167">
        <v>12</v>
      </c>
      <c r="I92" s="168"/>
      <c r="J92" s="169">
        <f>ROUND(I92*H92,2)</f>
        <v>0</v>
      </c>
      <c r="K92" s="165" t="s">
        <v>116</v>
      </c>
      <c r="L92" s="37"/>
      <c r="M92" s="170" t="s">
        <v>3</v>
      </c>
      <c r="N92" s="171" t="s">
        <v>45</v>
      </c>
      <c r="O92" s="70"/>
      <c r="P92" s="172">
        <f>O92*H92</f>
        <v>0</v>
      </c>
      <c r="Q92" s="172">
        <v>0</v>
      </c>
      <c r="R92" s="172">
        <f>Q92*H92</f>
        <v>0</v>
      </c>
      <c r="S92" s="172">
        <v>0</v>
      </c>
      <c r="T92" s="17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74" t="s">
        <v>117</v>
      </c>
      <c r="AT92" s="174" t="s">
        <v>112</v>
      </c>
      <c r="AU92" s="174" t="s">
        <v>83</v>
      </c>
      <c r="AY92" s="17" t="s">
        <v>110</v>
      </c>
      <c r="BE92" s="175">
        <f>IF(N92="základní",J92,0)</f>
        <v>0</v>
      </c>
      <c r="BF92" s="175">
        <f>IF(N92="snížená",J92,0)</f>
        <v>0</v>
      </c>
      <c r="BG92" s="175">
        <f>IF(N92="zákl. přenesená",J92,0)</f>
        <v>0</v>
      </c>
      <c r="BH92" s="175">
        <f>IF(N92="sníž. přenesená",J92,0)</f>
        <v>0</v>
      </c>
      <c r="BI92" s="175">
        <f>IF(N92="nulová",J92,0)</f>
        <v>0</v>
      </c>
      <c r="BJ92" s="17" t="s">
        <v>81</v>
      </c>
      <c r="BK92" s="175">
        <f>ROUND(I92*H92,2)</f>
        <v>0</v>
      </c>
      <c r="BL92" s="17" t="s">
        <v>117</v>
      </c>
      <c r="BM92" s="174" t="s">
        <v>136</v>
      </c>
    </row>
    <row r="93" s="2" customFormat="1">
      <c r="A93" s="36"/>
      <c r="B93" s="37"/>
      <c r="C93" s="36"/>
      <c r="D93" s="176" t="s">
        <v>119</v>
      </c>
      <c r="E93" s="36"/>
      <c r="F93" s="177" t="s">
        <v>137</v>
      </c>
      <c r="G93" s="36"/>
      <c r="H93" s="36"/>
      <c r="I93" s="178"/>
      <c r="J93" s="36"/>
      <c r="K93" s="36"/>
      <c r="L93" s="37"/>
      <c r="M93" s="179"/>
      <c r="N93" s="180"/>
      <c r="O93" s="70"/>
      <c r="P93" s="70"/>
      <c r="Q93" s="70"/>
      <c r="R93" s="70"/>
      <c r="S93" s="70"/>
      <c r="T93" s="71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7" t="s">
        <v>119</v>
      </c>
      <c r="AU93" s="17" t="s">
        <v>83</v>
      </c>
    </row>
    <row r="94" s="2" customFormat="1">
      <c r="A94" s="36"/>
      <c r="B94" s="37"/>
      <c r="C94" s="36"/>
      <c r="D94" s="181" t="s">
        <v>121</v>
      </c>
      <c r="E94" s="36"/>
      <c r="F94" s="182" t="s">
        <v>138</v>
      </c>
      <c r="G94" s="36"/>
      <c r="H94" s="36"/>
      <c r="I94" s="178"/>
      <c r="J94" s="36"/>
      <c r="K94" s="36"/>
      <c r="L94" s="37"/>
      <c r="M94" s="179"/>
      <c r="N94" s="180"/>
      <c r="O94" s="70"/>
      <c r="P94" s="70"/>
      <c r="Q94" s="70"/>
      <c r="R94" s="70"/>
      <c r="S94" s="70"/>
      <c r="T94" s="71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7" t="s">
        <v>121</v>
      </c>
      <c r="AU94" s="17" t="s">
        <v>83</v>
      </c>
    </row>
    <row r="95" s="2" customFormat="1" ht="16.5" customHeight="1">
      <c r="A95" s="36"/>
      <c r="B95" s="162"/>
      <c r="C95" s="163" t="s">
        <v>117</v>
      </c>
      <c r="D95" s="163" t="s">
        <v>112</v>
      </c>
      <c r="E95" s="164" t="s">
        <v>139</v>
      </c>
      <c r="F95" s="165" t="s">
        <v>140</v>
      </c>
      <c r="G95" s="166" t="s">
        <v>141</v>
      </c>
      <c r="H95" s="167">
        <v>356.30000000000001</v>
      </c>
      <c r="I95" s="168"/>
      <c r="J95" s="169">
        <f>ROUND(I95*H95,2)</f>
        <v>0</v>
      </c>
      <c r="K95" s="165" t="s">
        <v>116</v>
      </c>
      <c r="L95" s="37"/>
      <c r="M95" s="170" t="s">
        <v>3</v>
      </c>
      <c r="N95" s="171" t="s">
        <v>45</v>
      </c>
      <c r="O95" s="70"/>
      <c r="P95" s="172">
        <f>O95*H95</f>
        <v>0</v>
      </c>
      <c r="Q95" s="172">
        <v>0</v>
      </c>
      <c r="R95" s="172">
        <f>Q95*H95</f>
        <v>0</v>
      </c>
      <c r="S95" s="172">
        <v>0</v>
      </c>
      <c r="T95" s="173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74" t="s">
        <v>117</v>
      </c>
      <c r="AT95" s="174" t="s">
        <v>112</v>
      </c>
      <c r="AU95" s="174" t="s">
        <v>83</v>
      </c>
      <c r="AY95" s="17" t="s">
        <v>110</v>
      </c>
      <c r="BE95" s="175">
        <f>IF(N95="základní",J95,0)</f>
        <v>0</v>
      </c>
      <c r="BF95" s="175">
        <f>IF(N95="snížená",J95,0)</f>
        <v>0</v>
      </c>
      <c r="BG95" s="175">
        <f>IF(N95="zákl. přenesená",J95,0)</f>
        <v>0</v>
      </c>
      <c r="BH95" s="175">
        <f>IF(N95="sníž. přenesená",J95,0)</f>
        <v>0</v>
      </c>
      <c r="BI95" s="175">
        <f>IF(N95="nulová",J95,0)</f>
        <v>0</v>
      </c>
      <c r="BJ95" s="17" t="s">
        <v>81</v>
      </c>
      <c r="BK95" s="175">
        <f>ROUND(I95*H95,2)</f>
        <v>0</v>
      </c>
      <c r="BL95" s="17" t="s">
        <v>117</v>
      </c>
      <c r="BM95" s="174" t="s">
        <v>142</v>
      </c>
    </row>
    <row r="96" s="2" customFormat="1">
      <c r="A96" s="36"/>
      <c r="B96" s="37"/>
      <c r="C96" s="36"/>
      <c r="D96" s="176" t="s">
        <v>119</v>
      </c>
      <c r="E96" s="36"/>
      <c r="F96" s="177" t="s">
        <v>143</v>
      </c>
      <c r="G96" s="36"/>
      <c r="H96" s="36"/>
      <c r="I96" s="178"/>
      <c r="J96" s="36"/>
      <c r="K96" s="36"/>
      <c r="L96" s="37"/>
      <c r="M96" s="179"/>
      <c r="N96" s="180"/>
      <c r="O96" s="70"/>
      <c r="P96" s="70"/>
      <c r="Q96" s="70"/>
      <c r="R96" s="70"/>
      <c r="S96" s="70"/>
      <c r="T96" s="71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7" t="s">
        <v>119</v>
      </c>
      <c r="AU96" s="17" t="s">
        <v>83</v>
      </c>
    </row>
    <row r="97" s="2" customFormat="1">
      <c r="A97" s="36"/>
      <c r="B97" s="37"/>
      <c r="C97" s="36"/>
      <c r="D97" s="181" t="s">
        <v>121</v>
      </c>
      <c r="E97" s="36"/>
      <c r="F97" s="182" t="s">
        <v>144</v>
      </c>
      <c r="G97" s="36"/>
      <c r="H97" s="36"/>
      <c r="I97" s="178"/>
      <c r="J97" s="36"/>
      <c r="K97" s="36"/>
      <c r="L97" s="37"/>
      <c r="M97" s="179"/>
      <c r="N97" s="180"/>
      <c r="O97" s="70"/>
      <c r="P97" s="70"/>
      <c r="Q97" s="70"/>
      <c r="R97" s="70"/>
      <c r="S97" s="70"/>
      <c r="T97" s="71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7" t="s">
        <v>121</v>
      </c>
      <c r="AU97" s="17" t="s">
        <v>83</v>
      </c>
    </row>
    <row r="98" s="13" customFormat="1">
      <c r="A98" s="13"/>
      <c r="B98" s="183"/>
      <c r="C98" s="13"/>
      <c r="D98" s="176" t="s">
        <v>123</v>
      </c>
      <c r="E98" s="184" t="s">
        <v>3</v>
      </c>
      <c r="F98" s="185" t="s">
        <v>145</v>
      </c>
      <c r="G98" s="13"/>
      <c r="H98" s="186">
        <v>356.30000000000001</v>
      </c>
      <c r="I98" s="187"/>
      <c r="J98" s="13"/>
      <c r="K98" s="13"/>
      <c r="L98" s="183"/>
      <c r="M98" s="188"/>
      <c r="N98" s="189"/>
      <c r="O98" s="189"/>
      <c r="P98" s="189"/>
      <c r="Q98" s="189"/>
      <c r="R98" s="189"/>
      <c r="S98" s="189"/>
      <c r="T98" s="190"/>
      <c r="U98" s="13"/>
      <c r="V98" s="13"/>
      <c r="W98" s="13"/>
      <c r="X98" s="13"/>
      <c r="Y98" s="13"/>
      <c r="Z98" s="13"/>
      <c r="AA98" s="13"/>
      <c r="AB98" s="13"/>
      <c r="AC98" s="13"/>
      <c r="AD98" s="13"/>
      <c r="AE98" s="13"/>
      <c r="AT98" s="184" t="s">
        <v>123</v>
      </c>
      <c r="AU98" s="184" t="s">
        <v>83</v>
      </c>
      <c r="AV98" s="13" t="s">
        <v>83</v>
      </c>
      <c r="AW98" s="13" t="s">
        <v>35</v>
      </c>
      <c r="AX98" s="13" t="s">
        <v>81</v>
      </c>
      <c r="AY98" s="184" t="s">
        <v>110</v>
      </c>
    </row>
    <row r="99" s="2" customFormat="1" ht="16.5" customHeight="1">
      <c r="A99" s="36"/>
      <c r="B99" s="162"/>
      <c r="C99" s="163" t="s">
        <v>146</v>
      </c>
      <c r="D99" s="163" t="s">
        <v>112</v>
      </c>
      <c r="E99" s="164" t="s">
        <v>147</v>
      </c>
      <c r="F99" s="165" t="s">
        <v>148</v>
      </c>
      <c r="G99" s="166" t="s">
        <v>141</v>
      </c>
      <c r="H99" s="167">
        <v>61.899999999999999</v>
      </c>
      <c r="I99" s="168"/>
      <c r="J99" s="169">
        <f>ROUND(I99*H99,2)</f>
        <v>0</v>
      </c>
      <c r="K99" s="165" t="s">
        <v>116</v>
      </c>
      <c r="L99" s="37"/>
      <c r="M99" s="170" t="s">
        <v>3</v>
      </c>
      <c r="N99" s="171" t="s">
        <v>45</v>
      </c>
      <c r="O99" s="70"/>
      <c r="P99" s="172">
        <f>O99*H99</f>
        <v>0</v>
      </c>
      <c r="Q99" s="172">
        <v>0</v>
      </c>
      <c r="R99" s="172">
        <f>Q99*H99</f>
        <v>0</v>
      </c>
      <c r="S99" s="172">
        <v>0</v>
      </c>
      <c r="T99" s="173">
        <f>S99*H99</f>
        <v>0</v>
      </c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R99" s="174" t="s">
        <v>117</v>
      </c>
      <c r="AT99" s="174" t="s">
        <v>112</v>
      </c>
      <c r="AU99" s="174" t="s">
        <v>83</v>
      </c>
      <c r="AY99" s="17" t="s">
        <v>110</v>
      </c>
      <c r="BE99" s="175">
        <f>IF(N99="základní",J99,0)</f>
        <v>0</v>
      </c>
      <c r="BF99" s="175">
        <f>IF(N99="snížená",J99,0)</f>
        <v>0</v>
      </c>
      <c r="BG99" s="175">
        <f>IF(N99="zákl. přenesená",J99,0)</f>
        <v>0</v>
      </c>
      <c r="BH99" s="175">
        <f>IF(N99="sníž. přenesená",J99,0)</f>
        <v>0</v>
      </c>
      <c r="BI99" s="175">
        <f>IF(N99="nulová",J99,0)</f>
        <v>0</v>
      </c>
      <c r="BJ99" s="17" t="s">
        <v>81</v>
      </c>
      <c r="BK99" s="175">
        <f>ROUND(I99*H99,2)</f>
        <v>0</v>
      </c>
      <c r="BL99" s="17" t="s">
        <v>117</v>
      </c>
      <c r="BM99" s="174" t="s">
        <v>149</v>
      </c>
    </row>
    <row r="100" s="2" customFormat="1">
      <c r="A100" s="36"/>
      <c r="B100" s="37"/>
      <c r="C100" s="36"/>
      <c r="D100" s="176" t="s">
        <v>119</v>
      </c>
      <c r="E100" s="36"/>
      <c r="F100" s="177" t="s">
        <v>150</v>
      </c>
      <c r="G100" s="36"/>
      <c r="H100" s="36"/>
      <c r="I100" s="178"/>
      <c r="J100" s="36"/>
      <c r="K100" s="36"/>
      <c r="L100" s="37"/>
      <c r="M100" s="179"/>
      <c r="N100" s="180"/>
      <c r="O100" s="70"/>
      <c r="P100" s="70"/>
      <c r="Q100" s="70"/>
      <c r="R100" s="70"/>
      <c r="S100" s="70"/>
      <c r="T100" s="71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7" t="s">
        <v>119</v>
      </c>
      <c r="AU100" s="17" t="s">
        <v>83</v>
      </c>
    </row>
    <row r="101" s="2" customFormat="1">
      <c r="A101" s="36"/>
      <c r="B101" s="37"/>
      <c r="C101" s="36"/>
      <c r="D101" s="181" t="s">
        <v>121</v>
      </c>
      <c r="E101" s="36"/>
      <c r="F101" s="182" t="s">
        <v>151</v>
      </c>
      <c r="G101" s="36"/>
      <c r="H101" s="36"/>
      <c r="I101" s="178"/>
      <c r="J101" s="36"/>
      <c r="K101" s="36"/>
      <c r="L101" s="37"/>
      <c r="M101" s="179"/>
      <c r="N101" s="180"/>
      <c r="O101" s="70"/>
      <c r="P101" s="70"/>
      <c r="Q101" s="70"/>
      <c r="R101" s="70"/>
      <c r="S101" s="70"/>
      <c r="T101" s="71"/>
      <c r="U101" s="36"/>
      <c r="V101" s="36"/>
      <c r="W101" s="36"/>
      <c r="X101" s="36"/>
      <c r="Y101" s="36"/>
      <c r="Z101" s="36"/>
      <c r="AA101" s="36"/>
      <c r="AB101" s="36"/>
      <c r="AC101" s="36"/>
      <c r="AD101" s="36"/>
      <c r="AE101" s="36"/>
      <c r="AT101" s="17" t="s">
        <v>121</v>
      </c>
      <c r="AU101" s="17" t="s">
        <v>83</v>
      </c>
    </row>
    <row r="102" s="2" customFormat="1" ht="16.5" customHeight="1">
      <c r="A102" s="36"/>
      <c r="B102" s="162"/>
      <c r="C102" s="163" t="s">
        <v>152</v>
      </c>
      <c r="D102" s="163" t="s">
        <v>112</v>
      </c>
      <c r="E102" s="164" t="s">
        <v>153</v>
      </c>
      <c r="F102" s="165" t="s">
        <v>154</v>
      </c>
      <c r="G102" s="166" t="s">
        <v>127</v>
      </c>
      <c r="H102" s="167">
        <v>4182</v>
      </c>
      <c r="I102" s="168"/>
      <c r="J102" s="169">
        <f>ROUND(I102*H102,2)</f>
        <v>0</v>
      </c>
      <c r="K102" s="165" t="s">
        <v>116</v>
      </c>
      <c r="L102" s="37"/>
      <c r="M102" s="170" t="s">
        <v>3</v>
      </c>
      <c r="N102" s="171" t="s">
        <v>45</v>
      </c>
      <c r="O102" s="70"/>
      <c r="P102" s="172">
        <f>O102*H102</f>
        <v>0</v>
      </c>
      <c r="Q102" s="172">
        <v>0</v>
      </c>
      <c r="R102" s="172">
        <f>Q102*H102</f>
        <v>0</v>
      </c>
      <c r="S102" s="172">
        <v>0</v>
      </c>
      <c r="T102" s="17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74" t="s">
        <v>117</v>
      </c>
      <c r="AT102" s="174" t="s">
        <v>112</v>
      </c>
      <c r="AU102" s="174" t="s">
        <v>83</v>
      </c>
      <c r="AY102" s="17" t="s">
        <v>110</v>
      </c>
      <c r="BE102" s="175">
        <f>IF(N102="základní",J102,0)</f>
        <v>0</v>
      </c>
      <c r="BF102" s="175">
        <f>IF(N102="snížená",J102,0)</f>
        <v>0</v>
      </c>
      <c r="BG102" s="175">
        <f>IF(N102="zákl. přenesená",J102,0)</f>
        <v>0</v>
      </c>
      <c r="BH102" s="175">
        <f>IF(N102="sníž. přenesená",J102,0)</f>
        <v>0</v>
      </c>
      <c r="BI102" s="175">
        <f>IF(N102="nulová",J102,0)</f>
        <v>0</v>
      </c>
      <c r="BJ102" s="17" t="s">
        <v>81</v>
      </c>
      <c r="BK102" s="175">
        <f>ROUND(I102*H102,2)</f>
        <v>0</v>
      </c>
      <c r="BL102" s="17" t="s">
        <v>117</v>
      </c>
      <c r="BM102" s="174" t="s">
        <v>155</v>
      </c>
    </row>
    <row r="103" s="2" customFormat="1">
      <c r="A103" s="36"/>
      <c r="B103" s="37"/>
      <c r="C103" s="36"/>
      <c r="D103" s="176" t="s">
        <v>119</v>
      </c>
      <c r="E103" s="36"/>
      <c r="F103" s="177" t="s">
        <v>156</v>
      </c>
      <c r="G103" s="36"/>
      <c r="H103" s="36"/>
      <c r="I103" s="178"/>
      <c r="J103" s="36"/>
      <c r="K103" s="36"/>
      <c r="L103" s="37"/>
      <c r="M103" s="179"/>
      <c r="N103" s="180"/>
      <c r="O103" s="70"/>
      <c r="P103" s="70"/>
      <c r="Q103" s="70"/>
      <c r="R103" s="70"/>
      <c r="S103" s="70"/>
      <c r="T103" s="71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7" t="s">
        <v>119</v>
      </c>
      <c r="AU103" s="17" t="s">
        <v>83</v>
      </c>
    </row>
    <row r="104" s="2" customFormat="1">
      <c r="A104" s="36"/>
      <c r="B104" s="37"/>
      <c r="C104" s="36"/>
      <c r="D104" s="181" t="s">
        <v>121</v>
      </c>
      <c r="E104" s="36"/>
      <c r="F104" s="182" t="s">
        <v>157</v>
      </c>
      <c r="G104" s="36"/>
      <c r="H104" s="36"/>
      <c r="I104" s="178"/>
      <c r="J104" s="36"/>
      <c r="K104" s="36"/>
      <c r="L104" s="37"/>
      <c r="M104" s="179"/>
      <c r="N104" s="180"/>
      <c r="O104" s="70"/>
      <c r="P104" s="70"/>
      <c r="Q104" s="70"/>
      <c r="R104" s="70"/>
      <c r="S104" s="70"/>
      <c r="T104" s="71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7" t="s">
        <v>121</v>
      </c>
      <c r="AU104" s="17" t="s">
        <v>83</v>
      </c>
    </row>
    <row r="105" s="13" customFormat="1">
      <c r="A105" s="13"/>
      <c r="B105" s="183"/>
      <c r="C105" s="13"/>
      <c r="D105" s="176" t="s">
        <v>123</v>
      </c>
      <c r="E105" s="184" t="s">
        <v>3</v>
      </c>
      <c r="F105" s="185" t="s">
        <v>158</v>
      </c>
      <c r="G105" s="13"/>
      <c r="H105" s="186">
        <v>4182</v>
      </c>
      <c r="I105" s="187"/>
      <c r="J105" s="13"/>
      <c r="K105" s="13"/>
      <c r="L105" s="183"/>
      <c r="M105" s="188"/>
      <c r="N105" s="189"/>
      <c r="O105" s="189"/>
      <c r="P105" s="189"/>
      <c r="Q105" s="189"/>
      <c r="R105" s="189"/>
      <c r="S105" s="189"/>
      <c r="T105" s="19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4" t="s">
        <v>123</v>
      </c>
      <c r="AU105" s="184" t="s">
        <v>83</v>
      </c>
      <c r="AV105" s="13" t="s">
        <v>83</v>
      </c>
      <c r="AW105" s="13" t="s">
        <v>35</v>
      </c>
      <c r="AX105" s="13" t="s">
        <v>81</v>
      </c>
      <c r="AY105" s="184" t="s">
        <v>110</v>
      </c>
    </row>
    <row r="106" s="2" customFormat="1" ht="16.5" customHeight="1">
      <c r="A106" s="36"/>
      <c r="B106" s="162"/>
      <c r="C106" s="163" t="s">
        <v>159</v>
      </c>
      <c r="D106" s="163" t="s">
        <v>112</v>
      </c>
      <c r="E106" s="164" t="s">
        <v>160</v>
      </c>
      <c r="F106" s="165" t="s">
        <v>161</v>
      </c>
      <c r="G106" s="166" t="s">
        <v>115</v>
      </c>
      <c r="H106" s="167">
        <v>0.30299999999999999</v>
      </c>
      <c r="I106" s="168"/>
      <c r="J106" s="169">
        <f>ROUND(I106*H106,2)</f>
        <v>0</v>
      </c>
      <c r="K106" s="165" t="s">
        <v>116</v>
      </c>
      <c r="L106" s="37"/>
      <c r="M106" s="170" t="s">
        <v>3</v>
      </c>
      <c r="N106" s="171" t="s">
        <v>45</v>
      </c>
      <c r="O106" s="70"/>
      <c r="P106" s="172">
        <f>O106*H106</f>
        <v>0</v>
      </c>
      <c r="Q106" s="172">
        <v>0</v>
      </c>
      <c r="R106" s="172">
        <f>Q106*H106</f>
        <v>0</v>
      </c>
      <c r="S106" s="172">
        <v>0</v>
      </c>
      <c r="T106" s="173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74" t="s">
        <v>117</v>
      </c>
      <c r="AT106" s="174" t="s">
        <v>112</v>
      </c>
      <c r="AU106" s="174" t="s">
        <v>83</v>
      </c>
      <c r="AY106" s="17" t="s">
        <v>110</v>
      </c>
      <c r="BE106" s="175">
        <f>IF(N106="základní",J106,0)</f>
        <v>0</v>
      </c>
      <c r="BF106" s="175">
        <f>IF(N106="snížená",J106,0)</f>
        <v>0</v>
      </c>
      <c r="BG106" s="175">
        <f>IF(N106="zákl. přenesená",J106,0)</f>
        <v>0</v>
      </c>
      <c r="BH106" s="175">
        <f>IF(N106="sníž. přenesená",J106,0)</f>
        <v>0</v>
      </c>
      <c r="BI106" s="175">
        <f>IF(N106="nulová",J106,0)</f>
        <v>0</v>
      </c>
      <c r="BJ106" s="17" t="s">
        <v>81</v>
      </c>
      <c r="BK106" s="175">
        <f>ROUND(I106*H106,2)</f>
        <v>0</v>
      </c>
      <c r="BL106" s="17" t="s">
        <v>117</v>
      </c>
      <c r="BM106" s="174" t="s">
        <v>162</v>
      </c>
    </row>
    <row r="107" s="2" customFormat="1">
      <c r="A107" s="36"/>
      <c r="B107" s="37"/>
      <c r="C107" s="36"/>
      <c r="D107" s="176" t="s">
        <v>119</v>
      </c>
      <c r="E107" s="36"/>
      <c r="F107" s="177" t="s">
        <v>163</v>
      </c>
      <c r="G107" s="36"/>
      <c r="H107" s="36"/>
      <c r="I107" s="178"/>
      <c r="J107" s="36"/>
      <c r="K107" s="36"/>
      <c r="L107" s="37"/>
      <c r="M107" s="179"/>
      <c r="N107" s="180"/>
      <c r="O107" s="70"/>
      <c r="P107" s="70"/>
      <c r="Q107" s="70"/>
      <c r="R107" s="70"/>
      <c r="S107" s="70"/>
      <c r="T107" s="71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7" t="s">
        <v>119</v>
      </c>
      <c r="AU107" s="17" t="s">
        <v>83</v>
      </c>
    </row>
    <row r="108" s="2" customFormat="1">
      <c r="A108" s="36"/>
      <c r="B108" s="37"/>
      <c r="C108" s="36"/>
      <c r="D108" s="181" t="s">
        <v>121</v>
      </c>
      <c r="E108" s="36"/>
      <c r="F108" s="182" t="s">
        <v>164</v>
      </c>
      <c r="G108" s="36"/>
      <c r="H108" s="36"/>
      <c r="I108" s="178"/>
      <c r="J108" s="36"/>
      <c r="K108" s="36"/>
      <c r="L108" s="37"/>
      <c r="M108" s="179"/>
      <c r="N108" s="180"/>
      <c r="O108" s="70"/>
      <c r="P108" s="70"/>
      <c r="Q108" s="70"/>
      <c r="R108" s="70"/>
      <c r="S108" s="70"/>
      <c r="T108" s="71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7" t="s">
        <v>121</v>
      </c>
      <c r="AU108" s="17" t="s">
        <v>83</v>
      </c>
    </row>
    <row r="109" s="13" customFormat="1">
      <c r="A109" s="13"/>
      <c r="B109" s="183"/>
      <c r="C109" s="13"/>
      <c r="D109" s="176" t="s">
        <v>123</v>
      </c>
      <c r="E109" s="184" t="s">
        <v>3</v>
      </c>
      <c r="F109" s="185" t="s">
        <v>165</v>
      </c>
      <c r="G109" s="13"/>
      <c r="H109" s="186">
        <v>0.30299999999999999</v>
      </c>
      <c r="I109" s="187"/>
      <c r="J109" s="13"/>
      <c r="K109" s="13"/>
      <c r="L109" s="183"/>
      <c r="M109" s="188"/>
      <c r="N109" s="189"/>
      <c r="O109" s="189"/>
      <c r="P109" s="189"/>
      <c r="Q109" s="189"/>
      <c r="R109" s="189"/>
      <c r="S109" s="189"/>
      <c r="T109" s="19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4" t="s">
        <v>123</v>
      </c>
      <c r="AU109" s="184" t="s">
        <v>83</v>
      </c>
      <c r="AV109" s="13" t="s">
        <v>83</v>
      </c>
      <c r="AW109" s="13" t="s">
        <v>35</v>
      </c>
      <c r="AX109" s="13" t="s">
        <v>81</v>
      </c>
      <c r="AY109" s="184" t="s">
        <v>110</v>
      </c>
    </row>
    <row r="110" s="2" customFormat="1" ht="24.15" customHeight="1">
      <c r="A110" s="36"/>
      <c r="B110" s="162"/>
      <c r="C110" s="163" t="s">
        <v>166</v>
      </c>
      <c r="D110" s="163" t="s">
        <v>112</v>
      </c>
      <c r="E110" s="164" t="s">
        <v>167</v>
      </c>
      <c r="F110" s="165" t="s">
        <v>168</v>
      </c>
      <c r="G110" s="166" t="s">
        <v>127</v>
      </c>
      <c r="H110" s="167">
        <v>1098</v>
      </c>
      <c r="I110" s="168"/>
      <c r="J110" s="169">
        <f>ROUND(I110*H110,2)</f>
        <v>0</v>
      </c>
      <c r="K110" s="165" t="s">
        <v>3</v>
      </c>
      <c r="L110" s="37"/>
      <c r="M110" s="170" t="s">
        <v>3</v>
      </c>
      <c r="N110" s="171" t="s">
        <v>45</v>
      </c>
      <c r="O110" s="70"/>
      <c r="P110" s="172">
        <f>O110*H110</f>
        <v>0</v>
      </c>
      <c r="Q110" s="172">
        <v>0</v>
      </c>
      <c r="R110" s="172">
        <f>Q110*H110</f>
        <v>0</v>
      </c>
      <c r="S110" s="172">
        <v>0</v>
      </c>
      <c r="T110" s="17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74" t="s">
        <v>117</v>
      </c>
      <c r="AT110" s="174" t="s">
        <v>112</v>
      </c>
      <c r="AU110" s="174" t="s">
        <v>83</v>
      </c>
      <c r="AY110" s="17" t="s">
        <v>110</v>
      </c>
      <c r="BE110" s="175">
        <f>IF(N110="základní",J110,0)</f>
        <v>0</v>
      </c>
      <c r="BF110" s="175">
        <f>IF(N110="snížená",J110,0)</f>
        <v>0</v>
      </c>
      <c r="BG110" s="175">
        <f>IF(N110="zákl. přenesená",J110,0)</f>
        <v>0</v>
      </c>
      <c r="BH110" s="175">
        <f>IF(N110="sníž. přenesená",J110,0)</f>
        <v>0</v>
      </c>
      <c r="BI110" s="175">
        <f>IF(N110="nulová",J110,0)</f>
        <v>0</v>
      </c>
      <c r="BJ110" s="17" t="s">
        <v>81</v>
      </c>
      <c r="BK110" s="175">
        <f>ROUND(I110*H110,2)</f>
        <v>0</v>
      </c>
      <c r="BL110" s="17" t="s">
        <v>117</v>
      </c>
      <c r="BM110" s="174" t="s">
        <v>169</v>
      </c>
    </row>
    <row r="111" s="2" customFormat="1">
      <c r="A111" s="36"/>
      <c r="B111" s="37"/>
      <c r="C111" s="36"/>
      <c r="D111" s="176" t="s">
        <v>119</v>
      </c>
      <c r="E111" s="36"/>
      <c r="F111" s="177" t="s">
        <v>170</v>
      </c>
      <c r="G111" s="36"/>
      <c r="H111" s="36"/>
      <c r="I111" s="178"/>
      <c r="J111" s="36"/>
      <c r="K111" s="36"/>
      <c r="L111" s="37"/>
      <c r="M111" s="179"/>
      <c r="N111" s="180"/>
      <c r="O111" s="70"/>
      <c r="P111" s="70"/>
      <c r="Q111" s="70"/>
      <c r="R111" s="70"/>
      <c r="S111" s="70"/>
      <c r="T111" s="71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7" t="s">
        <v>119</v>
      </c>
      <c r="AU111" s="17" t="s">
        <v>83</v>
      </c>
    </row>
    <row r="112" s="2" customFormat="1">
      <c r="A112" s="36"/>
      <c r="B112" s="37"/>
      <c r="C112" s="36"/>
      <c r="D112" s="176" t="s">
        <v>171</v>
      </c>
      <c r="E112" s="36"/>
      <c r="F112" s="191" t="s">
        <v>172</v>
      </c>
      <c r="G112" s="36"/>
      <c r="H112" s="36"/>
      <c r="I112" s="178"/>
      <c r="J112" s="36"/>
      <c r="K112" s="36"/>
      <c r="L112" s="37"/>
      <c r="M112" s="179"/>
      <c r="N112" s="180"/>
      <c r="O112" s="70"/>
      <c r="P112" s="70"/>
      <c r="Q112" s="70"/>
      <c r="R112" s="70"/>
      <c r="S112" s="70"/>
      <c r="T112" s="71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7" t="s">
        <v>171</v>
      </c>
      <c r="AU112" s="17" t="s">
        <v>83</v>
      </c>
    </row>
    <row r="113" s="13" customFormat="1">
      <c r="A113" s="13"/>
      <c r="B113" s="183"/>
      <c r="C113" s="13"/>
      <c r="D113" s="176" t="s">
        <v>123</v>
      </c>
      <c r="E113" s="184" t="s">
        <v>3</v>
      </c>
      <c r="F113" s="185" t="s">
        <v>173</v>
      </c>
      <c r="G113" s="13"/>
      <c r="H113" s="186">
        <v>1098</v>
      </c>
      <c r="I113" s="187"/>
      <c r="J113" s="13"/>
      <c r="K113" s="13"/>
      <c r="L113" s="183"/>
      <c r="M113" s="188"/>
      <c r="N113" s="189"/>
      <c r="O113" s="189"/>
      <c r="P113" s="189"/>
      <c r="Q113" s="189"/>
      <c r="R113" s="189"/>
      <c r="S113" s="189"/>
      <c r="T113" s="19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4" t="s">
        <v>123</v>
      </c>
      <c r="AU113" s="184" t="s">
        <v>83</v>
      </c>
      <c r="AV113" s="13" t="s">
        <v>83</v>
      </c>
      <c r="AW113" s="13" t="s">
        <v>35</v>
      </c>
      <c r="AX113" s="13" t="s">
        <v>81</v>
      </c>
      <c r="AY113" s="184" t="s">
        <v>110</v>
      </c>
    </row>
    <row r="114" s="2" customFormat="1" ht="24.15" customHeight="1">
      <c r="A114" s="36"/>
      <c r="B114" s="162"/>
      <c r="C114" s="163" t="s">
        <v>174</v>
      </c>
      <c r="D114" s="163" t="s">
        <v>112</v>
      </c>
      <c r="E114" s="164" t="s">
        <v>175</v>
      </c>
      <c r="F114" s="165" t="s">
        <v>176</v>
      </c>
      <c r="G114" s="166" t="s">
        <v>177</v>
      </c>
      <c r="H114" s="167">
        <v>12</v>
      </c>
      <c r="I114" s="168"/>
      <c r="J114" s="169">
        <f>ROUND(I114*H114,2)</f>
        <v>0</v>
      </c>
      <c r="K114" s="165" t="s">
        <v>3</v>
      </c>
      <c r="L114" s="37"/>
      <c r="M114" s="170" t="s">
        <v>3</v>
      </c>
      <c r="N114" s="171" t="s">
        <v>45</v>
      </c>
      <c r="O114" s="70"/>
      <c r="P114" s="172">
        <f>O114*H114</f>
        <v>0</v>
      </c>
      <c r="Q114" s="172">
        <v>0</v>
      </c>
      <c r="R114" s="172">
        <f>Q114*H114</f>
        <v>0</v>
      </c>
      <c r="S114" s="172">
        <v>0</v>
      </c>
      <c r="T114" s="17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74" t="s">
        <v>117</v>
      </c>
      <c r="AT114" s="174" t="s">
        <v>112</v>
      </c>
      <c r="AU114" s="174" t="s">
        <v>83</v>
      </c>
      <c r="AY114" s="17" t="s">
        <v>110</v>
      </c>
      <c r="BE114" s="175">
        <f>IF(N114="základní",J114,0)</f>
        <v>0</v>
      </c>
      <c r="BF114" s="175">
        <f>IF(N114="snížená",J114,0)</f>
        <v>0</v>
      </c>
      <c r="BG114" s="175">
        <f>IF(N114="zákl. přenesená",J114,0)</f>
        <v>0</v>
      </c>
      <c r="BH114" s="175">
        <f>IF(N114="sníž. přenesená",J114,0)</f>
        <v>0</v>
      </c>
      <c r="BI114" s="175">
        <f>IF(N114="nulová",J114,0)</f>
        <v>0</v>
      </c>
      <c r="BJ114" s="17" t="s">
        <v>81</v>
      </c>
      <c r="BK114" s="175">
        <f>ROUND(I114*H114,2)</f>
        <v>0</v>
      </c>
      <c r="BL114" s="17" t="s">
        <v>117</v>
      </c>
      <c r="BM114" s="174" t="s">
        <v>178</v>
      </c>
    </row>
    <row r="115" s="2" customFormat="1">
      <c r="A115" s="36"/>
      <c r="B115" s="37"/>
      <c r="C115" s="36"/>
      <c r="D115" s="176" t="s">
        <v>119</v>
      </c>
      <c r="E115" s="36"/>
      <c r="F115" s="177" t="s">
        <v>179</v>
      </c>
      <c r="G115" s="36"/>
      <c r="H115" s="36"/>
      <c r="I115" s="178"/>
      <c r="J115" s="36"/>
      <c r="K115" s="36"/>
      <c r="L115" s="37"/>
      <c r="M115" s="179"/>
      <c r="N115" s="180"/>
      <c r="O115" s="70"/>
      <c r="P115" s="70"/>
      <c r="Q115" s="70"/>
      <c r="R115" s="70"/>
      <c r="S115" s="70"/>
      <c r="T115" s="71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7" t="s">
        <v>119</v>
      </c>
      <c r="AU115" s="17" t="s">
        <v>83</v>
      </c>
    </row>
    <row r="116" s="2" customFormat="1">
      <c r="A116" s="36"/>
      <c r="B116" s="37"/>
      <c r="C116" s="36"/>
      <c r="D116" s="176" t="s">
        <v>171</v>
      </c>
      <c r="E116" s="36"/>
      <c r="F116" s="191" t="s">
        <v>180</v>
      </c>
      <c r="G116" s="36"/>
      <c r="H116" s="36"/>
      <c r="I116" s="178"/>
      <c r="J116" s="36"/>
      <c r="K116" s="36"/>
      <c r="L116" s="37"/>
      <c r="M116" s="179"/>
      <c r="N116" s="180"/>
      <c r="O116" s="70"/>
      <c r="P116" s="70"/>
      <c r="Q116" s="70"/>
      <c r="R116" s="70"/>
      <c r="S116" s="70"/>
      <c r="T116" s="71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7" t="s">
        <v>171</v>
      </c>
      <c r="AU116" s="17" t="s">
        <v>83</v>
      </c>
    </row>
    <row r="117" s="13" customFormat="1">
      <c r="A117" s="13"/>
      <c r="B117" s="183"/>
      <c r="C117" s="13"/>
      <c r="D117" s="176" t="s">
        <v>123</v>
      </c>
      <c r="E117" s="184" t="s">
        <v>3</v>
      </c>
      <c r="F117" s="185" t="s">
        <v>181</v>
      </c>
      <c r="G117" s="13"/>
      <c r="H117" s="186">
        <v>12</v>
      </c>
      <c r="I117" s="187"/>
      <c r="J117" s="13"/>
      <c r="K117" s="13"/>
      <c r="L117" s="183"/>
      <c r="M117" s="188"/>
      <c r="N117" s="189"/>
      <c r="O117" s="189"/>
      <c r="P117" s="189"/>
      <c r="Q117" s="189"/>
      <c r="R117" s="189"/>
      <c r="S117" s="189"/>
      <c r="T117" s="19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4" t="s">
        <v>123</v>
      </c>
      <c r="AU117" s="184" t="s">
        <v>83</v>
      </c>
      <c r="AV117" s="13" t="s">
        <v>83</v>
      </c>
      <c r="AW117" s="13" t="s">
        <v>35</v>
      </c>
      <c r="AX117" s="13" t="s">
        <v>81</v>
      </c>
      <c r="AY117" s="184" t="s">
        <v>110</v>
      </c>
    </row>
    <row r="118" s="2" customFormat="1" ht="24.15" customHeight="1">
      <c r="A118" s="36"/>
      <c r="B118" s="162"/>
      <c r="C118" s="163" t="s">
        <v>182</v>
      </c>
      <c r="D118" s="163" t="s">
        <v>112</v>
      </c>
      <c r="E118" s="164" t="s">
        <v>183</v>
      </c>
      <c r="F118" s="165" t="s">
        <v>184</v>
      </c>
      <c r="G118" s="166" t="s">
        <v>127</v>
      </c>
      <c r="H118" s="167">
        <v>120</v>
      </c>
      <c r="I118" s="168"/>
      <c r="J118" s="169">
        <f>ROUND(I118*H118,2)</f>
        <v>0</v>
      </c>
      <c r="K118" s="165" t="s">
        <v>3</v>
      </c>
      <c r="L118" s="37"/>
      <c r="M118" s="170" t="s">
        <v>3</v>
      </c>
      <c r="N118" s="171" t="s">
        <v>45</v>
      </c>
      <c r="O118" s="70"/>
      <c r="P118" s="172">
        <f>O118*H118</f>
        <v>0</v>
      </c>
      <c r="Q118" s="172">
        <v>0</v>
      </c>
      <c r="R118" s="172">
        <f>Q118*H118</f>
        <v>0</v>
      </c>
      <c r="S118" s="172">
        <v>0</v>
      </c>
      <c r="T118" s="17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74" t="s">
        <v>117</v>
      </c>
      <c r="AT118" s="174" t="s">
        <v>112</v>
      </c>
      <c r="AU118" s="174" t="s">
        <v>83</v>
      </c>
      <c r="AY118" s="17" t="s">
        <v>110</v>
      </c>
      <c r="BE118" s="175">
        <f>IF(N118="základní",J118,0)</f>
        <v>0</v>
      </c>
      <c r="BF118" s="175">
        <f>IF(N118="snížená",J118,0)</f>
        <v>0</v>
      </c>
      <c r="BG118" s="175">
        <f>IF(N118="zákl. přenesená",J118,0)</f>
        <v>0</v>
      </c>
      <c r="BH118" s="175">
        <f>IF(N118="sníž. přenesená",J118,0)</f>
        <v>0</v>
      </c>
      <c r="BI118" s="175">
        <f>IF(N118="nulová",J118,0)</f>
        <v>0</v>
      </c>
      <c r="BJ118" s="17" t="s">
        <v>81</v>
      </c>
      <c r="BK118" s="175">
        <f>ROUND(I118*H118,2)</f>
        <v>0</v>
      </c>
      <c r="BL118" s="17" t="s">
        <v>117</v>
      </c>
      <c r="BM118" s="174" t="s">
        <v>185</v>
      </c>
    </row>
    <row r="119" s="2" customFormat="1">
      <c r="A119" s="36"/>
      <c r="B119" s="37"/>
      <c r="C119" s="36"/>
      <c r="D119" s="176" t="s">
        <v>119</v>
      </c>
      <c r="E119" s="36"/>
      <c r="F119" s="177" t="s">
        <v>186</v>
      </c>
      <c r="G119" s="36"/>
      <c r="H119" s="36"/>
      <c r="I119" s="178"/>
      <c r="J119" s="36"/>
      <c r="K119" s="36"/>
      <c r="L119" s="37"/>
      <c r="M119" s="179"/>
      <c r="N119" s="180"/>
      <c r="O119" s="70"/>
      <c r="P119" s="70"/>
      <c r="Q119" s="70"/>
      <c r="R119" s="70"/>
      <c r="S119" s="70"/>
      <c r="T119" s="71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7" t="s">
        <v>119</v>
      </c>
      <c r="AU119" s="17" t="s">
        <v>83</v>
      </c>
    </row>
    <row r="120" s="2" customFormat="1">
      <c r="A120" s="36"/>
      <c r="B120" s="37"/>
      <c r="C120" s="36"/>
      <c r="D120" s="176" t="s">
        <v>171</v>
      </c>
      <c r="E120" s="36"/>
      <c r="F120" s="191" t="s">
        <v>187</v>
      </c>
      <c r="G120" s="36"/>
      <c r="H120" s="36"/>
      <c r="I120" s="178"/>
      <c r="J120" s="36"/>
      <c r="K120" s="36"/>
      <c r="L120" s="37"/>
      <c r="M120" s="179"/>
      <c r="N120" s="180"/>
      <c r="O120" s="70"/>
      <c r="P120" s="70"/>
      <c r="Q120" s="70"/>
      <c r="R120" s="70"/>
      <c r="S120" s="70"/>
      <c r="T120" s="71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171</v>
      </c>
      <c r="AU120" s="17" t="s">
        <v>83</v>
      </c>
    </row>
    <row r="121" s="13" customFormat="1">
      <c r="A121" s="13"/>
      <c r="B121" s="183"/>
      <c r="C121" s="13"/>
      <c r="D121" s="176" t="s">
        <v>123</v>
      </c>
      <c r="E121" s="184" t="s">
        <v>3</v>
      </c>
      <c r="F121" s="185" t="s">
        <v>188</v>
      </c>
      <c r="G121" s="13"/>
      <c r="H121" s="186">
        <v>120</v>
      </c>
      <c r="I121" s="187"/>
      <c r="J121" s="13"/>
      <c r="K121" s="13"/>
      <c r="L121" s="183"/>
      <c r="M121" s="188"/>
      <c r="N121" s="189"/>
      <c r="O121" s="189"/>
      <c r="P121" s="189"/>
      <c r="Q121" s="189"/>
      <c r="R121" s="189"/>
      <c r="S121" s="189"/>
      <c r="T121" s="19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4" t="s">
        <v>123</v>
      </c>
      <c r="AU121" s="184" t="s">
        <v>83</v>
      </c>
      <c r="AV121" s="13" t="s">
        <v>83</v>
      </c>
      <c r="AW121" s="13" t="s">
        <v>35</v>
      </c>
      <c r="AX121" s="13" t="s">
        <v>81</v>
      </c>
      <c r="AY121" s="184" t="s">
        <v>110</v>
      </c>
    </row>
    <row r="122" s="2" customFormat="1" ht="21.75" customHeight="1">
      <c r="A122" s="36"/>
      <c r="B122" s="162"/>
      <c r="C122" s="163" t="s">
        <v>189</v>
      </c>
      <c r="D122" s="163" t="s">
        <v>112</v>
      </c>
      <c r="E122" s="164" t="s">
        <v>190</v>
      </c>
      <c r="F122" s="165" t="s">
        <v>191</v>
      </c>
      <c r="G122" s="166" t="s">
        <v>115</v>
      </c>
      <c r="H122" s="167">
        <v>0.30299999999999999</v>
      </c>
      <c r="I122" s="168"/>
      <c r="J122" s="169">
        <f>ROUND(I122*H122,2)</f>
        <v>0</v>
      </c>
      <c r="K122" s="165" t="s">
        <v>3</v>
      </c>
      <c r="L122" s="37"/>
      <c r="M122" s="170" t="s">
        <v>3</v>
      </c>
      <c r="N122" s="171" t="s">
        <v>45</v>
      </c>
      <c r="O122" s="70"/>
      <c r="P122" s="172">
        <f>O122*H122</f>
        <v>0</v>
      </c>
      <c r="Q122" s="172">
        <v>0</v>
      </c>
      <c r="R122" s="172">
        <f>Q122*H122</f>
        <v>0</v>
      </c>
      <c r="S122" s="172">
        <v>0</v>
      </c>
      <c r="T122" s="17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74" t="s">
        <v>117</v>
      </c>
      <c r="AT122" s="174" t="s">
        <v>112</v>
      </c>
      <c r="AU122" s="174" t="s">
        <v>83</v>
      </c>
      <c r="AY122" s="17" t="s">
        <v>110</v>
      </c>
      <c r="BE122" s="175">
        <f>IF(N122="základní",J122,0)</f>
        <v>0</v>
      </c>
      <c r="BF122" s="175">
        <f>IF(N122="snížená",J122,0)</f>
        <v>0</v>
      </c>
      <c r="BG122" s="175">
        <f>IF(N122="zákl. přenesená",J122,0)</f>
        <v>0</v>
      </c>
      <c r="BH122" s="175">
        <f>IF(N122="sníž. přenesená",J122,0)</f>
        <v>0</v>
      </c>
      <c r="BI122" s="175">
        <f>IF(N122="nulová",J122,0)</f>
        <v>0</v>
      </c>
      <c r="BJ122" s="17" t="s">
        <v>81</v>
      </c>
      <c r="BK122" s="175">
        <f>ROUND(I122*H122,2)</f>
        <v>0</v>
      </c>
      <c r="BL122" s="17" t="s">
        <v>117</v>
      </c>
      <c r="BM122" s="174" t="s">
        <v>192</v>
      </c>
    </row>
    <row r="123" s="2" customFormat="1">
      <c r="A123" s="36"/>
      <c r="B123" s="37"/>
      <c r="C123" s="36"/>
      <c r="D123" s="176" t="s">
        <v>119</v>
      </c>
      <c r="E123" s="36"/>
      <c r="F123" s="177" t="s">
        <v>193</v>
      </c>
      <c r="G123" s="36"/>
      <c r="H123" s="36"/>
      <c r="I123" s="178"/>
      <c r="J123" s="36"/>
      <c r="K123" s="36"/>
      <c r="L123" s="37"/>
      <c r="M123" s="179"/>
      <c r="N123" s="180"/>
      <c r="O123" s="70"/>
      <c r="P123" s="70"/>
      <c r="Q123" s="70"/>
      <c r="R123" s="70"/>
      <c r="S123" s="70"/>
      <c r="T123" s="71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119</v>
      </c>
      <c r="AU123" s="17" t="s">
        <v>83</v>
      </c>
    </row>
    <row r="124" s="2" customFormat="1">
      <c r="A124" s="36"/>
      <c r="B124" s="37"/>
      <c r="C124" s="36"/>
      <c r="D124" s="176" t="s">
        <v>171</v>
      </c>
      <c r="E124" s="36"/>
      <c r="F124" s="191" t="s">
        <v>194</v>
      </c>
      <c r="G124" s="36"/>
      <c r="H124" s="36"/>
      <c r="I124" s="178"/>
      <c r="J124" s="36"/>
      <c r="K124" s="36"/>
      <c r="L124" s="37"/>
      <c r="M124" s="179"/>
      <c r="N124" s="180"/>
      <c r="O124" s="70"/>
      <c r="P124" s="70"/>
      <c r="Q124" s="70"/>
      <c r="R124" s="70"/>
      <c r="S124" s="70"/>
      <c r="T124" s="71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171</v>
      </c>
      <c r="AU124" s="17" t="s">
        <v>83</v>
      </c>
    </row>
    <row r="125" s="13" customFormat="1">
      <c r="A125" s="13"/>
      <c r="B125" s="183"/>
      <c r="C125" s="13"/>
      <c r="D125" s="176" t="s">
        <v>123</v>
      </c>
      <c r="E125" s="184" t="s">
        <v>3</v>
      </c>
      <c r="F125" s="185" t="s">
        <v>124</v>
      </c>
      <c r="G125" s="13"/>
      <c r="H125" s="186">
        <v>0.30299999999999999</v>
      </c>
      <c r="I125" s="187"/>
      <c r="J125" s="13"/>
      <c r="K125" s="13"/>
      <c r="L125" s="183"/>
      <c r="M125" s="188"/>
      <c r="N125" s="189"/>
      <c r="O125" s="189"/>
      <c r="P125" s="189"/>
      <c r="Q125" s="189"/>
      <c r="R125" s="189"/>
      <c r="S125" s="189"/>
      <c r="T125" s="190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4" t="s">
        <v>123</v>
      </c>
      <c r="AU125" s="184" t="s">
        <v>83</v>
      </c>
      <c r="AV125" s="13" t="s">
        <v>83</v>
      </c>
      <c r="AW125" s="13" t="s">
        <v>35</v>
      </c>
      <c r="AX125" s="13" t="s">
        <v>81</v>
      </c>
      <c r="AY125" s="184" t="s">
        <v>110</v>
      </c>
    </row>
    <row r="126" s="2" customFormat="1" ht="24.15" customHeight="1">
      <c r="A126" s="36"/>
      <c r="B126" s="162"/>
      <c r="C126" s="163" t="s">
        <v>181</v>
      </c>
      <c r="D126" s="163" t="s">
        <v>112</v>
      </c>
      <c r="E126" s="164" t="s">
        <v>195</v>
      </c>
      <c r="F126" s="165" t="s">
        <v>196</v>
      </c>
      <c r="G126" s="166" t="s">
        <v>127</v>
      </c>
      <c r="H126" s="167">
        <v>2091</v>
      </c>
      <c r="I126" s="168"/>
      <c r="J126" s="169">
        <f>ROUND(I126*H126,2)</f>
        <v>0</v>
      </c>
      <c r="K126" s="165" t="s">
        <v>3</v>
      </c>
      <c r="L126" s="37"/>
      <c r="M126" s="170" t="s">
        <v>3</v>
      </c>
      <c r="N126" s="171" t="s">
        <v>45</v>
      </c>
      <c r="O126" s="70"/>
      <c r="P126" s="172">
        <f>O126*H126</f>
        <v>0</v>
      </c>
      <c r="Q126" s="172">
        <v>0</v>
      </c>
      <c r="R126" s="172">
        <f>Q126*H126</f>
        <v>0</v>
      </c>
      <c r="S126" s="172">
        <v>0</v>
      </c>
      <c r="T126" s="173">
        <f>S126*H126</f>
        <v>0</v>
      </c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  <c r="AR126" s="174" t="s">
        <v>117</v>
      </c>
      <c r="AT126" s="174" t="s">
        <v>112</v>
      </c>
      <c r="AU126" s="174" t="s">
        <v>83</v>
      </c>
      <c r="AY126" s="17" t="s">
        <v>110</v>
      </c>
      <c r="BE126" s="175">
        <f>IF(N126="základní",J126,0)</f>
        <v>0</v>
      </c>
      <c r="BF126" s="175">
        <f>IF(N126="snížená",J126,0)</f>
        <v>0</v>
      </c>
      <c r="BG126" s="175">
        <f>IF(N126="zákl. přenesená",J126,0)</f>
        <v>0</v>
      </c>
      <c r="BH126" s="175">
        <f>IF(N126="sníž. přenesená",J126,0)</f>
        <v>0</v>
      </c>
      <c r="BI126" s="175">
        <f>IF(N126="nulová",J126,0)</f>
        <v>0</v>
      </c>
      <c r="BJ126" s="17" t="s">
        <v>81</v>
      </c>
      <c r="BK126" s="175">
        <f>ROUND(I126*H126,2)</f>
        <v>0</v>
      </c>
      <c r="BL126" s="17" t="s">
        <v>117</v>
      </c>
      <c r="BM126" s="174" t="s">
        <v>197</v>
      </c>
    </row>
    <row r="127" s="2" customFormat="1">
      <c r="A127" s="36"/>
      <c r="B127" s="37"/>
      <c r="C127" s="36"/>
      <c r="D127" s="176" t="s">
        <v>119</v>
      </c>
      <c r="E127" s="36"/>
      <c r="F127" s="177" t="s">
        <v>198</v>
      </c>
      <c r="G127" s="36"/>
      <c r="H127" s="36"/>
      <c r="I127" s="178"/>
      <c r="J127" s="36"/>
      <c r="K127" s="36"/>
      <c r="L127" s="37"/>
      <c r="M127" s="179"/>
      <c r="N127" s="180"/>
      <c r="O127" s="70"/>
      <c r="P127" s="70"/>
      <c r="Q127" s="70"/>
      <c r="R127" s="70"/>
      <c r="S127" s="70"/>
      <c r="T127" s="71"/>
      <c r="U127" s="36"/>
      <c r="V127" s="36"/>
      <c r="W127" s="36"/>
      <c r="X127" s="36"/>
      <c r="Y127" s="36"/>
      <c r="Z127" s="36"/>
      <c r="AA127" s="36"/>
      <c r="AB127" s="36"/>
      <c r="AC127" s="36"/>
      <c r="AD127" s="36"/>
      <c r="AE127" s="36"/>
      <c r="AT127" s="17" t="s">
        <v>119</v>
      </c>
      <c r="AU127" s="17" t="s">
        <v>83</v>
      </c>
    </row>
    <row r="128" s="2" customFormat="1">
      <c r="A128" s="36"/>
      <c r="B128" s="37"/>
      <c r="C128" s="36"/>
      <c r="D128" s="176" t="s">
        <v>171</v>
      </c>
      <c r="E128" s="36"/>
      <c r="F128" s="191" t="s">
        <v>199</v>
      </c>
      <c r="G128" s="36"/>
      <c r="H128" s="36"/>
      <c r="I128" s="178"/>
      <c r="J128" s="36"/>
      <c r="K128" s="36"/>
      <c r="L128" s="37"/>
      <c r="M128" s="179"/>
      <c r="N128" s="180"/>
      <c r="O128" s="70"/>
      <c r="P128" s="70"/>
      <c r="Q128" s="70"/>
      <c r="R128" s="70"/>
      <c r="S128" s="70"/>
      <c r="T128" s="71"/>
      <c r="U128" s="36"/>
      <c r="V128" s="36"/>
      <c r="W128" s="36"/>
      <c r="X128" s="36"/>
      <c r="Y128" s="36"/>
      <c r="Z128" s="36"/>
      <c r="AA128" s="36"/>
      <c r="AB128" s="36"/>
      <c r="AC128" s="36"/>
      <c r="AD128" s="36"/>
      <c r="AE128" s="36"/>
      <c r="AT128" s="17" t="s">
        <v>171</v>
      </c>
      <c r="AU128" s="17" t="s">
        <v>83</v>
      </c>
    </row>
    <row r="129" s="13" customFormat="1">
      <c r="A129" s="13"/>
      <c r="B129" s="183"/>
      <c r="C129" s="13"/>
      <c r="D129" s="176" t="s">
        <v>123</v>
      </c>
      <c r="E129" s="184" t="s">
        <v>3</v>
      </c>
      <c r="F129" s="185" t="s">
        <v>200</v>
      </c>
      <c r="G129" s="13"/>
      <c r="H129" s="186">
        <v>2091</v>
      </c>
      <c r="I129" s="187"/>
      <c r="J129" s="13"/>
      <c r="K129" s="13"/>
      <c r="L129" s="183"/>
      <c r="M129" s="192"/>
      <c r="N129" s="193"/>
      <c r="O129" s="193"/>
      <c r="P129" s="193"/>
      <c r="Q129" s="193"/>
      <c r="R129" s="193"/>
      <c r="S129" s="193"/>
      <c r="T129" s="194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184" t="s">
        <v>123</v>
      </c>
      <c r="AU129" s="184" t="s">
        <v>83</v>
      </c>
      <c r="AV129" s="13" t="s">
        <v>83</v>
      </c>
      <c r="AW129" s="13" t="s">
        <v>35</v>
      </c>
      <c r="AX129" s="13" t="s">
        <v>81</v>
      </c>
      <c r="AY129" s="184" t="s">
        <v>110</v>
      </c>
    </row>
    <row r="130" s="2" customFormat="1" ht="6.96" customHeight="1">
      <c r="A130" s="36"/>
      <c r="B130" s="53"/>
      <c r="C130" s="54"/>
      <c r="D130" s="54"/>
      <c r="E130" s="54"/>
      <c r="F130" s="54"/>
      <c r="G130" s="54"/>
      <c r="H130" s="54"/>
      <c r="I130" s="54"/>
      <c r="J130" s="54"/>
      <c r="K130" s="54"/>
      <c r="L130" s="37"/>
      <c r="M130" s="36"/>
      <c r="O130" s="36"/>
      <c r="P130" s="36"/>
      <c r="Q130" s="36"/>
      <c r="R130" s="36"/>
      <c r="S130" s="36"/>
      <c r="T130" s="36"/>
      <c r="U130" s="36"/>
      <c r="V130" s="36"/>
      <c r="W130" s="36"/>
      <c r="X130" s="36"/>
      <c r="Y130" s="36"/>
      <c r="Z130" s="36"/>
      <c r="AA130" s="36"/>
      <c r="AB130" s="36"/>
      <c r="AC130" s="36"/>
      <c r="AD130" s="36"/>
      <c r="AE130" s="36"/>
    </row>
  </sheetData>
  <autoFilter ref="C80:K129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2/111103223"/>
    <hyperlink ref="F90" r:id="rId2" display="https://podminky.urs.cz/item/CS_URS_2022_02/111203202"/>
    <hyperlink ref="F94" r:id="rId3" display="https://podminky.urs.cz/item/CS_URS_2022_02/112101101"/>
    <hyperlink ref="F97" r:id="rId4" display="https://podminky.urs.cz/item/CS_URS_2022_02/125703313"/>
    <hyperlink ref="F101" r:id="rId5" display="https://podminky.urs.cz/item/CS_URS_2022_02/125703323"/>
    <hyperlink ref="F104" r:id="rId6" display="https://podminky.urs.cz/item/CS_URS_2022_02/181006111"/>
    <hyperlink ref="F108" r:id="rId7" display="https://podminky.urs.cz/item/CS_URS_2022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6" t="s">
        <v>6</v>
      </c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85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83</v>
      </c>
    </row>
    <row r="4" s="1" customFormat="1" ht="24.96" customHeight="1">
      <c r="B4" s="20"/>
      <c r="D4" s="21" t="s">
        <v>86</v>
      </c>
      <c r="L4" s="20"/>
      <c r="M4" s="112" t="s">
        <v>11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30" t="s">
        <v>17</v>
      </c>
      <c r="L6" s="20"/>
    </row>
    <row r="7" s="1" customFormat="1" ht="16.5" customHeight="1">
      <c r="B7" s="20"/>
      <c r="E7" s="113" t="str">
        <f>'Rekapitulace stavby'!K6</f>
        <v>Údržba HOZ Malnice</v>
      </c>
      <c r="F7" s="30"/>
      <c r="G7" s="30"/>
      <c r="H7" s="30"/>
      <c r="L7" s="20"/>
    </row>
    <row r="8" s="2" customFormat="1" ht="12" customHeight="1">
      <c r="A8" s="36"/>
      <c r="B8" s="37"/>
      <c r="C8" s="36"/>
      <c r="D8" s="30" t="s">
        <v>87</v>
      </c>
      <c r="E8" s="36"/>
      <c r="F8" s="36"/>
      <c r="G8" s="36"/>
      <c r="H8" s="36"/>
      <c r="I8" s="36"/>
      <c r="J8" s="36"/>
      <c r="K8" s="36"/>
      <c r="L8" s="114"/>
      <c r="S8" s="36"/>
      <c r="T8" s="36"/>
      <c r="U8" s="36"/>
      <c r="V8" s="36"/>
      <c r="W8" s="36"/>
      <c r="X8" s="36"/>
      <c r="Y8" s="36"/>
      <c r="Z8" s="36"/>
      <c r="AA8" s="36"/>
      <c r="AB8" s="36"/>
      <c r="AC8" s="36"/>
      <c r="AD8" s="36"/>
      <c r="AE8" s="36"/>
    </row>
    <row r="9" s="2" customFormat="1" ht="16.5" customHeight="1">
      <c r="A9" s="36"/>
      <c r="B9" s="37"/>
      <c r="C9" s="36"/>
      <c r="D9" s="36"/>
      <c r="E9" s="60" t="s">
        <v>201</v>
      </c>
      <c r="F9" s="36"/>
      <c r="G9" s="36"/>
      <c r="H9" s="36"/>
      <c r="I9" s="36"/>
      <c r="J9" s="36"/>
      <c r="K9" s="36"/>
      <c r="L9" s="114"/>
      <c r="S9" s="36"/>
      <c r="T9" s="36"/>
      <c r="U9" s="36"/>
      <c r="V9" s="36"/>
      <c r="W9" s="36"/>
      <c r="X9" s="36"/>
      <c r="Y9" s="36"/>
      <c r="Z9" s="36"/>
      <c r="AA9" s="36"/>
      <c r="AB9" s="36"/>
      <c r="AC9" s="36"/>
      <c r="AD9" s="36"/>
      <c r="AE9" s="36"/>
    </row>
    <row r="10" s="2" customFormat="1">
      <c r="A10" s="36"/>
      <c r="B10" s="37"/>
      <c r="C10" s="36"/>
      <c r="D10" s="36"/>
      <c r="E10" s="36"/>
      <c r="F10" s="36"/>
      <c r="G10" s="36"/>
      <c r="H10" s="36"/>
      <c r="I10" s="36"/>
      <c r="J10" s="36"/>
      <c r="K10" s="36"/>
      <c r="L10" s="114"/>
      <c r="S10" s="36"/>
      <c r="T10" s="36"/>
      <c r="U10" s="36"/>
      <c r="V10" s="36"/>
      <c r="W10" s="36"/>
      <c r="X10" s="36"/>
      <c r="Y10" s="36"/>
      <c r="Z10" s="36"/>
      <c r="AA10" s="36"/>
      <c r="AB10" s="36"/>
      <c r="AC10" s="36"/>
      <c r="AD10" s="36"/>
      <c r="AE10" s="36"/>
    </row>
    <row r="11" s="2" customFormat="1" ht="12" customHeight="1">
      <c r="A11" s="36"/>
      <c r="B11" s="37"/>
      <c r="C11" s="36"/>
      <c r="D11" s="30" t="s">
        <v>19</v>
      </c>
      <c r="E11" s="36"/>
      <c r="F11" s="25" t="s">
        <v>3</v>
      </c>
      <c r="G11" s="36"/>
      <c r="H11" s="36"/>
      <c r="I11" s="30" t="s">
        <v>20</v>
      </c>
      <c r="J11" s="25" t="s">
        <v>3</v>
      </c>
      <c r="K11" s="36"/>
      <c r="L11" s="114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</row>
    <row r="12" s="2" customFormat="1" ht="12" customHeight="1">
      <c r="A12" s="36"/>
      <c r="B12" s="37"/>
      <c r="C12" s="36"/>
      <c r="D12" s="30" t="s">
        <v>21</v>
      </c>
      <c r="E12" s="36"/>
      <c r="F12" s="25" t="s">
        <v>22</v>
      </c>
      <c r="G12" s="36"/>
      <c r="H12" s="36"/>
      <c r="I12" s="30" t="s">
        <v>23</v>
      </c>
      <c r="J12" s="62" t="str">
        <f>'Rekapitulace stavby'!AN8</f>
        <v>26. 7. 2022</v>
      </c>
      <c r="K12" s="36"/>
      <c r="L12" s="114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</row>
    <row r="13" s="2" customFormat="1" ht="10.8" customHeight="1">
      <c r="A13" s="36"/>
      <c r="B13" s="37"/>
      <c r="C13" s="36"/>
      <c r="D13" s="36"/>
      <c r="E13" s="36"/>
      <c r="F13" s="36"/>
      <c r="G13" s="36"/>
      <c r="H13" s="36"/>
      <c r="I13" s="36"/>
      <c r="J13" s="36"/>
      <c r="K13" s="36"/>
      <c r="L13" s="114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</row>
    <row r="14" s="2" customFormat="1" ht="12" customHeight="1">
      <c r="A14" s="36"/>
      <c r="B14" s="37"/>
      <c r="C14" s="36"/>
      <c r="D14" s="30" t="s">
        <v>25</v>
      </c>
      <c r="E14" s="36"/>
      <c r="F14" s="36"/>
      <c r="G14" s="36"/>
      <c r="H14" s="36"/>
      <c r="I14" s="30" t="s">
        <v>26</v>
      </c>
      <c r="J14" s="25" t="s">
        <v>27</v>
      </c>
      <c r="K14" s="36"/>
      <c r="L14" s="114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</row>
    <row r="15" s="2" customFormat="1" ht="18" customHeight="1">
      <c r="A15" s="36"/>
      <c r="B15" s="37"/>
      <c r="C15" s="36"/>
      <c r="D15" s="36"/>
      <c r="E15" s="25" t="s">
        <v>28</v>
      </c>
      <c r="F15" s="36"/>
      <c r="G15" s="36"/>
      <c r="H15" s="36"/>
      <c r="I15" s="30" t="s">
        <v>29</v>
      </c>
      <c r="J15" s="25" t="s">
        <v>30</v>
      </c>
      <c r="K15" s="36"/>
      <c r="L15" s="114"/>
      <c r="S15" s="36"/>
      <c r="T15" s="36"/>
      <c r="U15" s="36"/>
      <c r="V15" s="36"/>
      <c r="W15" s="36"/>
      <c r="X15" s="36"/>
      <c r="Y15" s="36"/>
      <c r="Z15" s="36"/>
      <c r="AA15" s="36"/>
      <c r="AB15" s="36"/>
      <c r="AC15" s="36"/>
      <c r="AD15" s="36"/>
      <c r="AE15" s="36"/>
    </row>
    <row r="16" s="2" customFormat="1" ht="6.96" customHeight="1">
      <c r="A16" s="36"/>
      <c r="B16" s="37"/>
      <c r="C16" s="36"/>
      <c r="D16" s="36"/>
      <c r="E16" s="36"/>
      <c r="F16" s="36"/>
      <c r="G16" s="36"/>
      <c r="H16" s="36"/>
      <c r="I16" s="36"/>
      <c r="J16" s="36"/>
      <c r="K16" s="36"/>
      <c r="L16" s="114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</row>
    <row r="17" s="2" customFormat="1" ht="12" customHeight="1">
      <c r="A17" s="36"/>
      <c r="B17" s="37"/>
      <c r="C17" s="36"/>
      <c r="D17" s="30" t="s">
        <v>31</v>
      </c>
      <c r="E17" s="36"/>
      <c r="F17" s="36"/>
      <c r="G17" s="36"/>
      <c r="H17" s="36"/>
      <c r="I17" s="30" t="s">
        <v>26</v>
      </c>
      <c r="J17" s="31" t="str">
        <f>'Rekapitulace stavby'!AN13</f>
        <v>Vyplň údaj</v>
      </c>
      <c r="K17" s="36"/>
      <c r="L17" s="114"/>
      <c r="S17" s="36"/>
      <c r="T17" s="36"/>
      <c r="U17" s="36"/>
      <c r="V17" s="36"/>
      <c r="W17" s="36"/>
      <c r="X17" s="36"/>
      <c r="Y17" s="36"/>
      <c r="Z17" s="36"/>
      <c r="AA17" s="36"/>
      <c r="AB17" s="36"/>
      <c r="AC17" s="36"/>
      <c r="AD17" s="36"/>
      <c r="AE17" s="36"/>
    </row>
    <row r="18" s="2" customFormat="1" ht="18" customHeight="1">
      <c r="A18" s="36"/>
      <c r="B18" s="37"/>
      <c r="C18" s="36"/>
      <c r="D18" s="36"/>
      <c r="E18" s="31" t="str">
        <f>'Rekapitulace stavby'!E14</f>
        <v>Vyplň údaj</v>
      </c>
      <c r="F18" s="25"/>
      <c r="G18" s="25"/>
      <c r="H18" s="25"/>
      <c r="I18" s="30" t="s">
        <v>29</v>
      </c>
      <c r="J18" s="31" t="str">
        <f>'Rekapitulace stavby'!AN14</f>
        <v>Vyplň údaj</v>
      </c>
      <c r="K18" s="36"/>
      <c r="L18" s="114"/>
      <c r="S18" s="36"/>
      <c r="T18" s="36"/>
      <c r="U18" s="36"/>
      <c r="V18" s="36"/>
      <c r="W18" s="36"/>
      <c r="X18" s="36"/>
      <c r="Y18" s="36"/>
      <c r="Z18" s="36"/>
      <c r="AA18" s="36"/>
      <c r="AB18" s="36"/>
      <c r="AC18" s="36"/>
      <c r="AD18" s="36"/>
      <c r="AE18" s="36"/>
    </row>
    <row r="19" s="2" customFormat="1" ht="6.96" customHeight="1">
      <c r="A19" s="36"/>
      <c r="B19" s="37"/>
      <c r="C19" s="36"/>
      <c r="D19" s="36"/>
      <c r="E19" s="36"/>
      <c r="F19" s="36"/>
      <c r="G19" s="36"/>
      <c r="H19" s="36"/>
      <c r="I19" s="36"/>
      <c r="J19" s="36"/>
      <c r="K19" s="36"/>
      <c r="L19" s="114"/>
      <c r="S19" s="36"/>
      <c r="T19" s="36"/>
      <c r="U19" s="36"/>
      <c r="V19" s="36"/>
      <c r="W19" s="36"/>
      <c r="X19" s="36"/>
      <c r="Y19" s="36"/>
      <c r="Z19" s="36"/>
      <c r="AA19" s="36"/>
      <c r="AB19" s="36"/>
      <c r="AC19" s="36"/>
      <c r="AD19" s="36"/>
      <c r="AE19" s="36"/>
    </row>
    <row r="20" s="2" customFormat="1" ht="12" customHeight="1">
      <c r="A20" s="36"/>
      <c r="B20" s="37"/>
      <c r="C20" s="36"/>
      <c r="D20" s="30" t="s">
        <v>33</v>
      </c>
      <c r="E20" s="36"/>
      <c r="F20" s="36"/>
      <c r="G20" s="36"/>
      <c r="H20" s="36"/>
      <c r="I20" s="30" t="s">
        <v>26</v>
      </c>
      <c r="J20" s="25" t="str">
        <f>IF('Rekapitulace stavby'!AN16="","",'Rekapitulace stavby'!AN16)</f>
        <v/>
      </c>
      <c r="K20" s="36"/>
      <c r="L20" s="114"/>
      <c r="S20" s="36"/>
      <c r="T20" s="36"/>
      <c r="U20" s="36"/>
      <c r="V20" s="36"/>
      <c r="W20" s="36"/>
      <c r="X20" s="36"/>
      <c r="Y20" s="36"/>
      <c r="Z20" s="36"/>
      <c r="AA20" s="36"/>
      <c r="AB20" s="36"/>
      <c r="AC20" s="36"/>
      <c r="AD20" s="36"/>
      <c r="AE20" s="36"/>
    </row>
    <row r="21" s="2" customFormat="1" ht="18" customHeight="1">
      <c r="A21" s="36"/>
      <c r="B21" s="37"/>
      <c r="C21" s="36"/>
      <c r="D21" s="36"/>
      <c r="E21" s="25" t="str">
        <f>IF('Rekapitulace stavby'!E17="","",'Rekapitulace stavby'!E17)</f>
        <v xml:space="preserve"> </v>
      </c>
      <c r="F21" s="36"/>
      <c r="G21" s="36"/>
      <c r="H21" s="36"/>
      <c r="I21" s="30" t="s">
        <v>29</v>
      </c>
      <c r="J21" s="25" t="str">
        <f>IF('Rekapitulace stavby'!AN17="","",'Rekapitulace stavby'!AN17)</f>
        <v/>
      </c>
      <c r="K21" s="36"/>
      <c r="L21" s="114"/>
      <c r="S21" s="36"/>
      <c r="T21" s="36"/>
      <c r="U21" s="36"/>
      <c r="V21" s="36"/>
      <c r="W21" s="36"/>
      <c r="X21" s="36"/>
      <c r="Y21" s="36"/>
      <c r="Z21" s="36"/>
      <c r="AA21" s="36"/>
      <c r="AB21" s="36"/>
      <c r="AC21" s="36"/>
      <c r="AD21" s="36"/>
      <c r="AE21" s="36"/>
    </row>
    <row r="22" s="2" customFormat="1" ht="6.96" customHeight="1">
      <c r="A22" s="36"/>
      <c r="B22" s="37"/>
      <c r="C22" s="36"/>
      <c r="D22" s="36"/>
      <c r="E22" s="36"/>
      <c r="F22" s="36"/>
      <c r="G22" s="36"/>
      <c r="H22" s="36"/>
      <c r="I22" s="36"/>
      <c r="J22" s="36"/>
      <c r="K22" s="36"/>
      <c r="L22" s="114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</row>
    <row r="23" s="2" customFormat="1" ht="12" customHeight="1">
      <c r="A23" s="36"/>
      <c r="B23" s="37"/>
      <c r="C23" s="36"/>
      <c r="D23" s="30" t="s">
        <v>36</v>
      </c>
      <c r="E23" s="36"/>
      <c r="F23" s="36"/>
      <c r="G23" s="36"/>
      <c r="H23" s="36"/>
      <c r="I23" s="30" t="s">
        <v>26</v>
      </c>
      <c r="J23" s="25" t="s">
        <v>3</v>
      </c>
      <c r="K23" s="36"/>
      <c r="L23" s="114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</row>
    <row r="24" s="2" customFormat="1" ht="18" customHeight="1">
      <c r="A24" s="36"/>
      <c r="B24" s="37"/>
      <c r="C24" s="36"/>
      <c r="D24" s="36"/>
      <c r="E24" s="25" t="s">
        <v>37</v>
      </c>
      <c r="F24" s="36"/>
      <c r="G24" s="36"/>
      <c r="H24" s="36"/>
      <c r="I24" s="30" t="s">
        <v>29</v>
      </c>
      <c r="J24" s="25" t="s">
        <v>3</v>
      </c>
      <c r="K24" s="36"/>
      <c r="L24" s="114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</row>
    <row r="25" s="2" customFormat="1" ht="6.96" customHeight="1">
      <c r="A25" s="36"/>
      <c r="B25" s="37"/>
      <c r="C25" s="36"/>
      <c r="D25" s="36"/>
      <c r="E25" s="36"/>
      <c r="F25" s="36"/>
      <c r="G25" s="36"/>
      <c r="H25" s="36"/>
      <c r="I25" s="36"/>
      <c r="J25" s="36"/>
      <c r="K25" s="36"/>
      <c r="L25" s="114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</row>
    <row r="26" s="2" customFormat="1" ht="12" customHeight="1">
      <c r="A26" s="36"/>
      <c r="B26" s="37"/>
      <c r="C26" s="36"/>
      <c r="D26" s="30" t="s">
        <v>38</v>
      </c>
      <c r="E26" s="36"/>
      <c r="F26" s="36"/>
      <c r="G26" s="36"/>
      <c r="H26" s="36"/>
      <c r="I26" s="36"/>
      <c r="J26" s="36"/>
      <c r="K26" s="36"/>
      <c r="L26" s="114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</row>
    <row r="27" s="8" customFormat="1" ht="16.5" customHeight="1">
      <c r="A27" s="115"/>
      <c r="B27" s="116"/>
      <c r="C27" s="115"/>
      <c r="D27" s="115"/>
      <c r="E27" s="34" t="s">
        <v>3</v>
      </c>
      <c r="F27" s="34"/>
      <c r="G27" s="34"/>
      <c r="H27" s="34"/>
      <c r="I27" s="115"/>
      <c r="J27" s="115"/>
      <c r="K27" s="115"/>
      <c r="L27" s="117"/>
      <c r="S27" s="115"/>
      <c r="T27" s="115"/>
      <c r="U27" s="115"/>
      <c r="V27" s="115"/>
      <c r="W27" s="115"/>
      <c r="X27" s="115"/>
      <c r="Y27" s="115"/>
      <c r="Z27" s="115"/>
      <c r="AA27" s="115"/>
      <c r="AB27" s="115"/>
      <c r="AC27" s="115"/>
      <c r="AD27" s="115"/>
      <c r="AE27" s="115"/>
    </row>
    <row r="28" s="2" customFormat="1" ht="6.96" customHeight="1">
      <c r="A28" s="36"/>
      <c r="B28" s="37"/>
      <c r="C28" s="36"/>
      <c r="D28" s="36"/>
      <c r="E28" s="36"/>
      <c r="F28" s="36"/>
      <c r="G28" s="36"/>
      <c r="H28" s="36"/>
      <c r="I28" s="36"/>
      <c r="J28" s="36"/>
      <c r="K28" s="36"/>
      <c r="L28" s="114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</row>
    <row r="29" s="2" customFormat="1" ht="6.96" customHeight="1">
      <c r="A29" s="36"/>
      <c r="B29" s="37"/>
      <c r="C29" s="36"/>
      <c r="D29" s="82"/>
      <c r="E29" s="82"/>
      <c r="F29" s="82"/>
      <c r="G29" s="82"/>
      <c r="H29" s="82"/>
      <c r="I29" s="82"/>
      <c r="J29" s="82"/>
      <c r="K29" s="82"/>
      <c r="L29" s="114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</row>
    <row r="30" s="2" customFormat="1" ht="25.44" customHeight="1">
      <c r="A30" s="36"/>
      <c r="B30" s="37"/>
      <c r="C30" s="36"/>
      <c r="D30" s="118" t="s">
        <v>40</v>
      </c>
      <c r="E30" s="36"/>
      <c r="F30" s="36"/>
      <c r="G30" s="36"/>
      <c r="H30" s="36"/>
      <c r="I30" s="36"/>
      <c r="J30" s="88">
        <f>ROUND(J81, 2)</f>
        <v>0</v>
      </c>
      <c r="K30" s="36"/>
      <c r="L30" s="114"/>
      <c r="S30" s="36"/>
      <c r="T30" s="36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</row>
    <row r="31" s="2" customFormat="1" ht="6.96" customHeight="1">
      <c r="A31" s="36"/>
      <c r="B31" s="37"/>
      <c r="C31" s="36"/>
      <c r="D31" s="82"/>
      <c r="E31" s="82"/>
      <c r="F31" s="82"/>
      <c r="G31" s="82"/>
      <c r="H31" s="82"/>
      <c r="I31" s="82"/>
      <c r="J31" s="82"/>
      <c r="K31" s="82"/>
      <c r="L31" s="114"/>
      <c r="S31" s="36"/>
      <c r="T31" s="36"/>
      <c r="U31" s="36"/>
      <c r="V31" s="36"/>
      <c r="W31" s="36"/>
      <c r="X31" s="36"/>
      <c r="Y31" s="36"/>
      <c r="Z31" s="36"/>
      <c r="AA31" s="36"/>
      <c r="AB31" s="36"/>
      <c r="AC31" s="36"/>
      <c r="AD31" s="36"/>
      <c r="AE31" s="36"/>
    </row>
    <row r="32" s="2" customFormat="1" ht="14.4" customHeight="1">
      <c r="A32" s="36"/>
      <c r="B32" s="37"/>
      <c r="C32" s="36"/>
      <c r="D32" s="36"/>
      <c r="E32" s="36"/>
      <c r="F32" s="41" t="s">
        <v>42</v>
      </c>
      <c r="G32" s="36"/>
      <c r="H32" s="36"/>
      <c r="I32" s="41" t="s">
        <v>41</v>
      </c>
      <c r="J32" s="41" t="s">
        <v>43</v>
      </c>
      <c r="K32" s="36"/>
      <c r="L32" s="114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</row>
    <row r="33" s="2" customFormat="1" ht="14.4" customHeight="1">
      <c r="A33" s="36"/>
      <c r="B33" s="37"/>
      <c r="C33" s="36"/>
      <c r="D33" s="119" t="s">
        <v>44</v>
      </c>
      <c r="E33" s="30" t="s">
        <v>45</v>
      </c>
      <c r="F33" s="120">
        <f>ROUND((SUM(BE81:BE125)),  2)</f>
        <v>0</v>
      </c>
      <c r="G33" s="36"/>
      <c r="H33" s="36"/>
      <c r="I33" s="121">
        <v>0.20999999999999999</v>
      </c>
      <c r="J33" s="120">
        <f>ROUND(((SUM(BE81:BE125))*I33),  2)</f>
        <v>0</v>
      </c>
      <c r="K33" s="36"/>
      <c r="L33" s="114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</row>
    <row r="34" s="2" customFormat="1" ht="14.4" customHeight="1">
      <c r="A34" s="36"/>
      <c r="B34" s="37"/>
      <c r="C34" s="36"/>
      <c r="D34" s="36"/>
      <c r="E34" s="30" t="s">
        <v>46</v>
      </c>
      <c r="F34" s="120">
        <f>ROUND((SUM(BF81:BF125)),  2)</f>
        <v>0</v>
      </c>
      <c r="G34" s="36"/>
      <c r="H34" s="36"/>
      <c r="I34" s="121">
        <v>0.14999999999999999</v>
      </c>
      <c r="J34" s="120">
        <f>ROUND(((SUM(BF81:BF125))*I34),  2)</f>
        <v>0</v>
      </c>
      <c r="K34" s="36"/>
      <c r="L34" s="114"/>
      <c r="S34" s="36"/>
      <c r="T34" s="36"/>
      <c r="U34" s="36"/>
      <c r="V34" s="36"/>
      <c r="W34" s="36"/>
      <c r="X34" s="36"/>
      <c r="Y34" s="36"/>
      <c r="Z34" s="36"/>
      <c r="AA34" s="36"/>
      <c r="AB34" s="36"/>
      <c r="AC34" s="36"/>
      <c r="AD34" s="36"/>
      <c r="AE34" s="36"/>
    </row>
    <row r="35" hidden="1" s="2" customFormat="1" ht="14.4" customHeight="1">
      <c r="A35" s="36"/>
      <c r="B35" s="37"/>
      <c r="C35" s="36"/>
      <c r="D35" s="36"/>
      <c r="E35" s="30" t="s">
        <v>47</v>
      </c>
      <c r="F35" s="120">
        <f>ROUND((SUM(BG81:BG125)),  2)</f>
        <v>0</v>
      </c>
      <c r="G35" s="36"/>
      <c r="H35" s="36"/>
      <c r="I35" s="121">
        <v>0.20999999999999999</v>
      </c>
      <c r="J35" s="120">
        <f>0</f>
        <v>0</v>
      </c>
      <c r="K35" s="36"/>
      <c r="L35" s="114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</row>
    <row r="36" hidden="1" s="2" customFormat="1" ht="14.4" customHeight="1">
      <c r="A36" s="36"/>
      <c r="B36" s="37"/>
      <c r="C36" s="36"/>
      <c r="D36" s="36"/>
      <c r="E36" s="30" t="s">
        <v>48</v>
      </c>
      <c r="F36" s="120">
        <f>ROUND((SUM(BH81:BH125)),  2)</f>
        <v>0</v>
      </c>
      <c r="G36" s="36"/>
      <c r="H36" s="36"/>
      <c r="I36" s="121">
        <v>0.14999999999999999</v>
      </c>
      <c r="J36" s="120">
        <f>0</f>
        <v>0</v>
      </c>
      <c r="K36" s="36"/>
      <c r="L36" s="114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</row>
    <row r="37" hidden="1" s="2" customFormat="1" ht="14.4" customHeight="1">
      <c r="A37" s="36"/>
      <c r="B37" s="37"/>
      <c r="C37" s="36"/>
      <c r="D37" s="36"/>
      <c r="E37" s="30" t="s">
        <v>49</v>
      </c>
      <c r="F37" s="120">
        <f>ROUND((SUM(BI81:BI125)),  2)</f>
        <v>0</v>
      </c>
      <c r="G37" s="36"/>
      <c r="H37" s="36"/>
      <c r="I37" s="121">
        <v>0</v>
      </c>
      <c r="J37" s="120">
        <f>0</f>
        <v>0</v>
      </c>
      <c r="K37" s="36"/>
      <c r="L37" s="114"/>
      <c r="S37" s="36"/>
      <c r="T37" s="36"/>
      <c r="U37" s="36"/>
      <c r="V37" s="36"/>
      <c r="W37" s="36"/>
      <c r="X37" s="36"/>
      <c r="Y37" s="36"/>
      <c r="Z37" s="36"/>
      <c r="AA37" s="36"/>
      <c r="AB37" s="36"/>
      <c r="AC37" s="36"/>
      <c r="AD37" s="36"/>
      <c r="AE37" s="36"/>
    </row>
    <row r="38" s="2" customFormat="1" ht="6.96" customHeight="1">
      <c r="A38" s="36"/>
      <c r="B38" s="37"/>
      <c r="C38" s="36"/>
      <c r="D38" s="36"/>
      <c r="E38" s="36"/>
      <c r="F38" s="36"/>
      <c r="G38" s="36"/>
      <c r="H38" s="36"/>
      <c r="I38" s="36"/>
      <c r="J38" s="36"/>
      <c r="K38" s="36"/>
      <c r="L38" s="114"/>
      <c r="S38" s="36"/>
      <c r="T38" s="36"/>
      <c r="U38" s="36"/>
      <c r="V38" s="36"/>
      <c r="W38" s="36"/>
      <c r="X38" s="36"/>
      <c r="Y38" s="36"/>
      <c r="Z38" s="36"/>
      <c r="AA38" s="36"/>
      <c r="AB38" s="36"/>
      <c r="AC38" s="36"/>
      <c r="AD38" s="36"/>
      <c r="AE38" s="36"/>
    </row>
    <row r="39" s="2" customFormat="1" ht="25.44" customHeight="1">
      <c r="A39" s="36"/>
      <c r="B39" s="37"/>
      <c r="C39" s="122"/>
      <c r="D39" s="123" t="s">
        <v>50</v>
      </c>
      <c r="E39" s="74"/>
      <c r="F39" s="74"/>
      <c r="G39" s="124" t="s">
        <v>51</v>
      </c>
      <c r="H39" s="125" t="s">
        <v>52</v>
      </c>
      <c r="I39" s="74"/>
      <c r="J39" s="126">
        <f>SUM(J30:J37)</f>
        <v>0</v>
      </c>
      <c r="K39" s="127"/>
      <c r="L39" s="114"/>
      <c r="S39" s="36"/>
      <c r="T39" s="36"/>
      <c r="U39" s="36"/>
      <c r="V39" s="36"/>
      <c r="W39" s="36"/>
      <c r="X39" s="36"/>
      <c r="Y39" s="36"/>
      <c r="Z39" s="36"/>
      <c r="AA39" s="36"/>
      <c r="AB39" s="36"/>
      <c r="AC39" s="36"/>
      <c r="AD39" s="36"/>
      <c r="AE39" s="36"/>
    </row>
    <row r="40" s="2" customFormat="1" ht="14.4" customHeight="1">
      <c r="A40" s="36"/>
      <c r="B40" s="53"/>
      <c r="C40" s="54"/>
      <c r="D40" s="54"/>
      <c r="E40" s="54"/>
      <c r="F40" s="54"/>
      <c r="G40" s="54"/>
      <c r="H40" s="54"/>
      <c r="I40" s="54"/>
      <c r="J40" s="54"/>
      <c r="K40" s="54"/>
      <c r="L40" s="114"/>
      <c r="S40" s="36"/>
      <c r="T40" s="36"/>
      <c r="U40" s="36"/>
      <c r="V40" s="36"/>
      <c r="W40" s="36"/>
      <c r="X40" s="36"/>
      <c r="Y40" s="36"/>
      <c r="Z40" s="36"/>
      <c r="AA40" s="36"/>
      <c r="AB40" s="36"/>
      <c r="AC40" s="36"/>
      <c r="AD40" s="36"/>
      <c r="AE40" s="36"/>
    </row>
    <row r="44" s="2" customFormat="1" ht="6.96" customHeight="1">
      <c r="A44" s="36"/>
      <c r="B44" s="55"/>
      <c r="C44" s="56"/>
      <c r="D44" s="56"/>
      <c r="E44" s="56"/>
      <c r="F44" s="56"/>
      <c r="G44" s="56"/>
      <c r="H44" s="56"/>
      <c r="I44" s="56"/>
      <c r="J44" s="56"/>
      <c r="K44" s="56"/>
      <c r="L44" s="114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</row>
    <row r="45" s="2" customFormat="1" ht="24.96" customHeight="1">
      <c r="A45" s="36"/>
      <c r="B45" s="37"/>
      <c r="C45" s="21" t="s">
        <v>89</v>
      </c>
      <c r="D45" s="36"/>
      <c r="E45" s="36"/>
      <c r="F45" s="36"/>
      <c r="G45" s="36"/>
      <c r="H45" s="36"/>
      <c r="I45" s="36"/>
      <c r="J45" s="36"/>
      <c r="K45" s="36"/>
      <c r="L45" s="114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</row>
    <row r="46" s="2" customFormat="1" ht="6.96" customHeight="1">
      <c r="A46" s="36"/>
      <c r="B46" s="37"/>
      <c r="C46" s="36"/>
      <c r="D46" s="36"/>
      <c r="E46" s="36"/>
      <c r="F46" s="36"/>
      <c r="G46" s="36"/>
      <c r="H46" s="36"/>
      <c r="I46" s="36"/>
      <c r="J46" s="36"/>
      <c r="K46" s="36"/>
      <c r="L46" s="114"/>
      <c r="S46" s="36"/>
      <c r="T46" s="36"/>
      <c r="U46" s="36"/>
      <c r="V46" s="36"/>
      <c r="W46" s="36"/>
      <c r="X46" s="36"/>
      <c r="Y46" s="36"/>
      <c r="Z46" s="36"/>
      <c r="AA46" s="36"/>
      <c r="AB46" s="36"/>
      <c r="AC46" s="36"/>
      <c r="AD46" s="36"/>
      <c r="AE46" s="36"/>
    </row>
    <row r="47" s="2" customFormat="1" ht="12" customHeight="1">
      <c r="A47" s="36"/>
      <c r="B47" s="37"/>
      <c r="C47" s="30" t="s">
        <v>17</v>
      </c>
      <c r="D47" s="36"/>
      <c r="E47" s="36"/>
      <c r="F47" s="36"/>
      <c r="G47" s="36"/>
      <c r="H47" s="36"/>
      <c r="I47" s="36"/>
      <c r="J47" s="36"/>
      <c r="K47" s="36"/>
      <c r="L47" s="114"/>
      <c r="S47" s="36"/>
      <c r="T47" s="36"/>
      <c r="U47" s="36"/>
      <c r="V47" s="36"/>
      <c r="W47" s="36"/>
      <c r="X47" s="36"/>
      <c r="Y47" s="36"/>
      <c r="Z47" s="36"/>
      <c r="AA47" s="36"/>
      <c r="AB47" s="36"/>
      <c r="AC47" s="36"/>
      <c r="AD47" s="36"/>
      <c r="AE47" s="36"/>
    </row>
    <row r="48" s="2" customFormat="1" ht="16.5" customHeight="1">
      <c r="A48" s="36"/>
      <c r="B48" s="37"/>
      <c r="C48" s="36"/>
      <c r="D48" s="36"/>
      <c r="E48" s="113" t="str">
        <f>E7</f>
        <v>Údržba HOZ Malnice</v>
      </c>
      <c r="F48" s="30"/>
      <c r="G48" s="30"/>
      <c r="H48" s="30"/>
      <c r="I48" s="36"/>
      <c r="J48" s="36"/>
      <c r="K48" s="36"/>
      <c r="L48" s="114"/>
      <c r="S48" s="36"/>
      <c r="T48" s="36"/>
      <c r="U48" s="36"/>
      <c r="V48" s="36"/>
      <c r="W48" s="36"/>
      <c r="X48" s="36"/>
      <c r="Y48" s="36"/>
      <c r="Z48" s="36"/>
      <c r="AA48" s="36"/>
      <c r="AB48" s="36"/>
      <c r="AC48" s="36"/>
      <c r="AD48" s="36"/>
      <c r="AE48" s="36"/>
    </row>
    <row r="49" s="2" customFormat="1" ht="12" customHeight="1">
      <c r="A49" s="36"/>
      <c r="B49" s="37"/>
      <c r="C49" s="30" t="s">
        <v>87</v>
      </c>
      <c r="D49" s="36"/>
      <c r="E49" s="36"/>
      <c r="F49" s="36"/>
      <c r="G49" s="36"/>
      <c r="H49" s="36"/>
      <c r="I49" s="36"/>
      <c r="J49" s="36"/>
      <c r="K49" s="36"/>
      <c r="L49" s="114"/>
      <c r="S49" s="36"/>
      <c r="T49" s="36"/>
      <c r="U49" s="36"/>
      <c r="V49" s="36"/>
      <c r="W49" s="36"/>
      <c r="X49" s="36"/>
      <c r="Y49" s="36"/>
      <c r="Z49" s="36"/>
      <c r="AA49" s="36"/>
      <c r="AB49" s="36"/>
      <c r="AC49" s="36"/>
      <c r="AD49" s="36"/>
      <c r="AE49" s="36"/>
    </row>
    <row r="50" s="2" customFormat="1" ht="16.5" customHeight="1">
      <c r="A50" s="36"/>
      <c r="B50" s="37"/>
      <c r="C50" s="36"/>
      <c r="D50" s="36"/>
      <c r="E50" s="60" t="str">
        <f>E9</f>
        <v>307_138 - Údržba HOZ Malnice</v>
      </c>
      <c r="F50" s="36"/>
      <c r="G50" s="36"/>
      <c r="H50" s="36"/>
      <c r="I50" s="36"/>
      <c r="J50" s="36"/>
      <c r="K50" s="36"/>
      <c r="L50" s="114"/>
      <c r="S50" s="36"/>
      <c r="T50" s="36"/>
      <c r="U50" s="36"/>
      <c r="V50" s="36"/>
      <c r="W50" s="36"/>
      <c r="X50" s="36"/>
      <c r="Y50" s="36"/>
      <c r="Z50" s="36"/>
      <c r="AA50" s="36"/>
      <c r="AB50" s="36"/>
      <c r="AC50" s="36"/>
      <c r="AD50" s="36"/>
      <c r="AE50" s="36"/>
    </row>
    <row r="51" s="2" customFormat="1" ht="6.96" customHeight="1">
      <c r="A51" s="36"/>
      <c r="B51" s="37"/>
      <c r="C51" s="36"/>
      <c r="D51" s="36"/>
      <c r="E51" s="36"/>
      <c r="F51" s="36"/>
      <c r="G51" s="36"/>
      <c r="H51" s="36"/>
      <c r="I51" s="36"/>
      <c r="J51" s="36"/>
      <c r="K51" s="36"/>
      <c r="L51" s="114"/>
      <c r="S51" s="36"/>
      <c r="T51" s="36"/>
      <c r="U51" s="36"/>
      <c r="V51" s="36"/>
      <c r="W51" s="36"/>
      <c r="X51" s="36"/>
      <c r="Y51" s="36"/>
      <c r="Z51" s="36"/>
      <c r="AA51" s="36"/>
      <c r="AB51" s="36"/>
      <c r="AC51" s="36"/>
      <c r="AD51" s="36"/>
      <c r="AE51" s="36"/>
    </row>
    <row r="52" s="2" customFormat="1" ht="12" customHeight="1">
      <c r="A52" s="36"/>
      <c r="B52" s="37"/>
      <c r="C52" s="30" t="s">
        <v>21</v>
      </c>
      <c r="D52" s="36"/>
      <c r="E52" s="36"/>
      <c r="F52" s="25" t="str">
        <f>F12</f>
        <v>Malnice</v>
      </c>
      <c r="G52" s="36"/>
      <c r="H52" s="36"/>
      <c r="I52" s="30" t="s">
        <v>23</v>
      </c>
      <c r="J52" s="62" t="str">
        <f>IF(J12="","",J12)</f>
        <v>26. 7. 2022</v>
      </c>
      <c r="K52" s="36"/>
      <c r="L52" s="114"/>
      <c r="S52" s="36"/>
      <c r="T52" s="36"/>
      <c r="U52" s="36"/>
      <c r="V52" s="36"/>
      <c r="W52" s="36"/>
      <c r="X52" s="36"/>
      <c r="Y52" s="36"/>
      <c r="Z52" s="36"/>
      <c r="AA52" s="36"/>
      <c r="AB52" s="36"/>
      <c r="AC52" s="36"/>
      <c r="AD52" s="36"/>
      <c r="AE52" s="36"/>
    </row>
    <row r="53" s="2" customFormat="1" ht="6.96" customHeight="1">
      <c r="A53" s="36"/>
      <c r="B53" s="37"/>
      <c r="C53" s="36"/>
      <c r="D53" s="36"/>
      <c r="E53" s="36"/>
      <c r="F53" s="36"/>
      <c r="G53" s="36"/>
      <c r="H53" s="36"/>
      <c r="I53" s="36"/>
      <c r="J53" s="36"/>
      <c r="K53" s="36"/>
      <c r="L53" s="114"/>
      <c r="S53" s="36"/>
      <c r="T53" s="36"/>
      <c r="U53" s="36"/>
      <c r="V53" s="36"/>
      <c r="W53" s="36"/>
      <c r="X53" s="36"/>
      <c r="Y53" s="36"/>
      <c r="Z53" s="36"/>
      <c r="AA53" s="36"/>
      <c r="AB53" s="36"/>
      <c r="AC53" s="36"/>
      <c r="AD53" s="36"/>
      <c r="AE53" s="36"/>
    </row>
    <row r="54" s="2" customFormat="1" ht="15.15" customHeight="1">
      <c r="A54" s="36"/>
      <c r="B54" s="37"/>
      <c r="C54" s="30" t="s">
        <v>25</v>
      </c>
      <c r="D54" s="36"/>
      <c r="E54" s="36"/>
      <c r="F54" s="25" t="str">
        <f>E15</f>
        <v>Státní pozemkový úřad ČR</v>
      </c>
      <c r="G54" s="36"/>
      <c r="H54" s="36"/>
      <c r="I54" s="30" t="s">
        <v>33</v>
      </c>
      <c r="J54" s="34" t="str">
        <f>E21</f>
        <v xml:space="preserve"> </v>
      </c>
      <c r="K54" s="36"/>
      <c r="L54" s="114"/>
      <c r="S54" s="36"/>
      <c r="T54" s="36"/>
      <c r="U54" s="36"/>
      <c r="V54" s="36"/>
      <c r="W54" s="36"/>
      <c r="X54" s="36"/>
      <c r="Y54" s="36"/>
      <c r="Z54" s="36"/>
      <c r="AA54" s="36"/>
      <c r="AB54" s="36"/>
      <c r="AC54" s="36"/>
      <c r="AD54" s="36"/>
      <c r="AE54" s="36"/>
    </row>
    <row r="55" s="2" customFormat="1" ht="15.15" customHeight="1">
      <c r="A55" s="36"/>
      <c r="B55" s="37"/>
      <c r="C55" s="30" t="s">
        <v>31</v>
      </c>
      <c r="D55" s="36"/>
      <c r="E55" s="36"/>
      <c r="F55" s="25" t="str">
        <f>IF(E18="","",E18)</f>
        <v>Vyplň údaj</v>
      </c>
      <c r="G55" s="36"/>
      <c r="H55" s="36"/>
      <c r="I55" s="30" t="s">
        <v>36</v>
      </c>
      <c r="J55" s="34" t="str">
        <f>E24</f>
        <v>Ing. Markéta Pejzlová</v>
      </c>
      <c r="K55" s="36"/>
      <c r="L55" s="114"/>
      <c r="S55" s="36"/>
      <c r="T55" s="36"/>
      <c r="U55" s="36"/>
      <c r="V55" s="36"/>
      <c r="W55" s="36"/>
      <c r="X55" s="36"/>
      <c r="Y55" s="36"/>
      <c r="Z55" s="36"/>
      <c r="AA55" s="36"/>
      <c r="AB55" s="36"/>
      <c r="AC55" s="36"/>
      <c r="AD55" s="36"/>
      <c r="AE55" s="36"/>
    </row>
    <row r="56" s="2" customFormat="1" ht="10.32" customHeight="1">
      <c r="A56" s="36"/>
      <c r="B56" s="37"/>
      <c r="C56" s="36"/>
      <c r="D56" s="36"/>
      <c r="E56" s="36"/>
      <c r="F56" s="36"/>
      <c r="G56" s="36"/>
      <c r="H56" s="36"/>
      <c r="I56" s="36"/>
      <c r="J56" s="36"/>
      <c r="K56" s="36"/>
      <c r="L56" s="114"/>
      <c r="S56" s="36"/>
      <c r="T56" s="36"/>
      <c r="U56" s="36"/>
      <c r="V56" s="36"/>
      <c r="W56" s="36"/>
      <c r="X56" s="36"/>
      <c r="Y56" s="36"/>
      <c r="Z56" s="36"/>
      <c r="AA56" s="36"/>
      <c r="AB56" s="36"/>
      <c r="AC56" s="36"/>
      <c r="AD56" s="36"/>
      <c r="AE56" s="36"/>
    </row>
    <row r="57" s="2" customFormat="1" ht="29.28" customHeight="1">
      <c r="A57" s="36"/>
      <c r="B57" s="37"/>
      <c r="C57" s="128" t="s">
        <v>90</v>
      </c>
      <c r="D57" s="122"/>
      <c r="E57" s="122"/>
      <c r="F57" s="122"/>
      <c r="G57" s="122"/>
      <c r="H57" s="122"/>
      <c r="I57" s="122"/>
      <c r="J57" s="129" t="s">
        <v>91</v>
      </c>
      <c r="K57" s="122"/>
      <c r="L57" s="114"/>
      <c r="S57" s="36"/>
      <c r="T57" s="36"/>
      <c r="U57" s="36"/>
      <c r="V57" s="36"/>
      <c r="W57" s="36"/>
      <c r="X57" s="36"/>
      <c r="Y57" s="36"/>
      <c r="Z57" s="36"/>
      <c r="AA57" s="36"/>
      <c r="AB57" s="36"/>
      <c r="AC57" s="36"/>
      <c r="AD57" s="36"/>
      <c r="AE57" s="36"/>
    </row>
    <row r="58" s="2" customFormat="1" ht="10.32" customHeight="1">
      <c r="A58" s="36"/>
      <c r="B58" s="37"/>
      <c r="C58" s="36"/>
      <c r="D58" s="36"/>
      <c r="E58" s="36"/>
      <c r="F58" s="36"/>
      <c r="G58" s="36"/>
      <c r="H58" s="36"/>
      <c r="I58" s="36"/>
      <c r="J58" s="36"/>
      <c r="K58" s="36"/>
      <c r="L58" s="114"/>
      <c r="S58" s="36"/>
      <c r="T58" s="36"/>
      <c r="U58" s="36"/>
      <c r="V58" s="36"/>
      <c r="W58" s="36"/>
      <c r="X58" s="36"/>
      <c r="Y58" s="36"/>
      <c r="Z58" s="36"/>
      <c r="AA58" s="36"/>
      <c r="AB58" s="36"/>
      <c r="AC58" s="36"/>
      <c r="AD58" s="36"/>
      <c r="AE58" s="36"/>
    </row>
    <row r="59" s="2" customFormat="1" ht="22.8" customHeight="1">
      <c r="A59" s="36"/>
      <c r="B59" s="37"/>
      <c r="C59" s="130" t="s">
        <v>72</v>
      </c>
      <c r="D59" s="36"/>
      <c r="E59" s="36"/>
      <c r="F59" s="36"/>
      <c r="G59" s="36"/>
      <c r="H59" s="36"/>
      <c r="I59" s="36"/>
      <c r="J59" s="88">
        <f>J81</f>
        <v>0</v>
      </c>
      <c r="K59" s="36"/>
      <c r="L59" s="114"/>
      <c r="S59" s="36"/>
      <c r="T59" s="36"/>
      <c r="U59" s="36"/>
      <c r="V59" s="36"/>
      <c r="W59" s="36"/>
      <c r="X59" s="36"/>
      <c r="Y59" s="36"/>
      <c r="Z59" s="36"/>
      <c r="AA59" s="36"/>
      <c r="AB59" s="36"/>
      <c r="AC59" s="36"/>
      <c r="AD59" s="36"/>
      <c r="AE59" s="36"/>
      <c r="AU59" s="17" t="s">
        <v>92</v>
      </c>
    </row>
    <row r="60" s="9" customFormat="1" ht="24.96" customHeight="1">
      <c r="A60" s="9"/>
      <c r="B60" s="131"/>
      <c r="C60" s="9"/>
      <c r="D60" s="132" t="s">
        <v>93</v>
      </c>
      <c r="E60" s="133"/>
      <c r="F60" s="133"/>
      <c r="G60" s="133"/>
      <c r="H60" s="133"/>
      <c r="I60" s="133"/>
      <c r="J60" s="134">
        <f>J82</f>
        <v>0</v>
      </c>
      <c r="K60" s="9"/>
      <c r="L60" s="131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35"/>
      <c r="C61" s="10"/>
      <c r="D61" s="136" t="s">
        <v>94</v>
      </c>
      <c r="E61" s="137"/>
      <c r="F61" s="137"/>
      <c r="G61" s="137"/>
      <c r="H61" s="137"/>
      <c r="I61" s="137"/>
      <c r="J61" s="138">
        <f>J83</f>
        <v>0</v>
      </c>
      <c r="K61" s="10"/>
      <c r="L61" s="135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2" customFormat="1" ht="21.84" customHeight="1">
      <c r="A62" s="36"/>
      <c r="B62" s="37"/>
      <c r="C62" s="36"/>
      <c r="D62" s="36"/>
      <c r="E62" s="36"/>
      <c r="F62" s="36"/>
      <c r="G62" s="36"/>
      <c r="H62" s="36"/>
      <c r="I62" s="36"/>
      <c r="J62" s="36"/>
      <c r="K62" s="36"/>
      <c r="L62" s="114"/>
      <c r="S62" s="36"/>
      <c r="T62" s="36"/>
      <c r="U62" s="36"/>
      <c r="V62" s="36"/>
      <c r="W62" s="36"/>
      <c r="X62" s="36"/>
      <c r="Y62" s="36"/>
      <c r="Z62" s="36"/>
      <c r="AA62" s="36"/>
      <c r="AB62" s="36"/>
      <c r="AC62" s="36"/>
      <c r="AD62" s="36"/>
      <c r="AE62" s="36"/>
    </row>
    <row r="63" s="2" customFormat="1" ht="6.96" customHeight="1">
      <c r="A63" s="36"/>
      <c r="B63" s="53"/>
      <c r="C63" s="54"/>
      <c r="D63" s="54"/>
      <c r="E63" s="54"/>
      <c r="F63" s="54"/>
      <c r="G63" s="54"/>
      <c r="H63" s="54"/>
      <c r="I63" s="54"/>
      <c r="J63" s="54"/>
      <c r="K63" s="54"/>
      <c r="L63" s="114"/>
      <c r="S63" s="36"/>
      <c r="T63" s="36"/>
      <c r="U63" s="36"/>
      <c r="V63" s="36"/>
      <c r="W63" s="36"/>
      <c r="X63" s="36"/>
      <c r="Y63" s="36"/>
      <c r="Z63" s="36"/>
      <c r="AA63" s="36"/>
      <c r="AB63" s="36"/>
      <c r="AC63" s="36"/>
      <c r="AD63" s="36"/>
      <c r="AE63" s="36"/>
    </row>
    <row r="67" s="2" customFormat="1" ht="6.96" customHeight="1">
      <c r="A67" s="36"/>
      <c r="B67" s="55"/>
      <c r="C67" s="56"/>
      <c r="D67" s="56"/>
      <c r="E67" s="56"/>
      <c r="F67" s="56"/>
      <c r="G67" s="56"/>
      <c r="H67" s="56"/>
      <c r="I67" s="56"/>
      <c r="J67" s="56"/>
      <c r="K67" s="56"/>
      <c r="L67" s="114"/>
      <c r="S67" s="36"/>
      <c r="T67" s="36"/>
      <c r="U67" s="36"/>
      <c r="V67" s="36"/>
      <c r="W67" s="36"/>
      <c r="X67" s="36"/>
      <c r="Y67" s="36"/>
      <c r="Z67" s="36"/>
      <c r="AA67" s="36"/>
      <c r="AB67" s="36"/>
      <c r="AC67" s="36"/>
      <c r="AD67" s="36"/>
      <c r="AE67" s="36"/>
    </row>
    <row r="68" s="2" customFormat="1" ht="24.96" customHeight="1">
      <c r="A68" s="36"/>
      <c r="B68" s="37"/>
      <c r="C68" s="21" t="s">
        <v>95</v>
      </c>
      <c r="D68" s="36"/>
      <c r="E68" s="36"/>
      <c r="F68" s="36"/>
      <c r="G68" s="36"/>
      <c r="H68" s="36"/>
      <c r="I68" s="36"/>
      <c r="J68" s="36"/>
      <c r="K68" s="36"/>
      <c r="L68" s="114"/>
      <c r="S68" s="36"/>
      <c r="T68" s="36"/>
      <c r="U68" s="36"/>
      <c r="V68" s="36"/>
      <c r="W68" s="36"/>
      <c r="X68" s="36"/>
      <c r="Y68" s="36"/>
      <c r="Z68" s="36"/>
      <c r="AA68" s="36"/>
      <c r="AB68" s="36"/>
      <c r="AC68" s="36"/>
      <c r="AD68" s="36"/>
      <c r="AE68" s="36"/>
    </row>
    <row r="69" s="2" customFormat="1" ht="6.96" customHeight="1">
      <c r="A69" s="36"/>
      <c r="B69" s="37"/>
      <c r="C69" s="36"/>
      <c r="D69" s="36"/>
      <c r="E69" s="36"/>
      <c r="F69" s="36"/>
      <c r="G69" s="36"/>
      <c r="H69" s="36"/>
      <c r="I69" s="36"/>
      <c r="J69" s="36"/>
      <c r="K69" s="36"/>
      <c r="L69" s="114"/>
      <c r="S69" s="36"/>
      <c r="T69" s="36"/>
      <c r="U69" s="36"/>
      <c r="V69" s="36"/>
      <c r="W69" s="36"/>
      <c r="X69" s="36"/>
      <c r="Y69" s="36"/>
      <c r="Z69" s="36"/>
      <c r="AA69" s="36"/>
      <c r="AB69" s="36"/>
      <c r="AC69" s="36"/>
      <c r="AD69" s="36"/>
      <c r="AE69" s="36"/>
    </row>
    <row r="70" s="2" customFormat="1" ht="12" customHeight="1">
      <c r="A70" s="36"/>
      <c r="B70" s="37"/>
      <c r="C70" s="30" t="s">
        <v>17</v>
      </c>
      <c r="D70" s="36"/>
      <c r="E70" s="36"/>
      <c r="F70" s="36"/>
      <c r="G70" s="36"/>
      <c r="H70" s="36"/>
      <c r="I70" s="36"/>
      <c r="J70" s="36"/>
      <c r="K70" s="36"/>
      <c r="L70" s="114"/>
      <c r="S70" s="36"/>
      <c r="T70" s="36"/>
      <c r="U70" s="36"/>
      <c r="V70" s="36"/>
      <c r="W70" s="36"/>
      <c r="X70" s="36"/>
      <c r="Y70" s="36"/>
      <c r="Z70" s="36"/>
      <c r="AA70" s="36"/>
      <c r="AB70" s="36"/>
      <c r="AC70" s="36"/>
      <c r="AD70" s="36"/>
      <c r="AE70" s="36"/>
    </row>
    <row r="71" s="2" customFormat="1" ht="16.5" customHeight="1">
      <c r="A71" s="36"/>
      <c r="B71" s="37"/>
      <c r="C71" s="36"/>
      <c r="D71" s="36"/>
      <c r="E71" s="113" t="str">
        <f>E7</f>
        <v>Údržba HOZ Malnice</v>
      </c>
      <c r="F71" s="30"/>
      <c r="G71" s="30"/>
      <c r="H71" s="30"/>
      <c r="I71" s="36"/>
      <c r="J71" s="36"/>
      <c r="K71" s="36"/>
      <c r="L71" s="114"/>
      <c r="S71" s="36"/>
      <c r="T71" s="36"/>
      <c r="U71" s="36"/>
      <c r="V71" s="36"/>
      <c r="W71" s="36"/>
      <c r="X71" s="36"/>
      <c r="Y71" s="36"/>
      <c r="Z71" s="36"/>
      <c r="AA71" s="36"/>
      <c r="AB71" s="36"/>
      <c r="AC71" s="36"/>
      <c r="AD71" s="36"/>
      <c r="AE71" s="36"/>
    </row>
    <row r="72" s="2" customFormat="1" ht="12" customHeight="1">
      <c r="A72" s="36"/>
      <c r="B72" s="37"/>
      <c r="C72" s="30" t="s">
        <v>87</v>
      </c>
      <c r="D72" s="36"/>
      <c r="E72" s="36"/>
      <c r="F72" s="36"/>
      <c r="G72" s="36"/>
      <c r="H72" s="36"/>
      <c r="I72" s="36"/>
      <c r="J72" s="36"/>
      <c r="K72" s="36"/>
      <c r="L72" s="114"/>
      <c r="S72" s="36"/>
      <c r="T72" s="36"/>
      <c r="U72" s="36"/>
      <c r="V72" s="36"/>
      <c r="W72" s="36"/>
      <c r="X72" s="36"/>
      <c r="Y72" s="36"/>
      <c r="Z72" s="36"/>
      <c r="AA72" s="36"/>
      <c r="AB72" s="36"/>
      <c r="AC72" s="36"/>
      <c r="AD72" s="36"/>
      <c r="AE72" s="36"/>
    </row>
    <row r="73" s="2" customFormat="1" ht="16.5" customHeight="1">
      <c r="A73" s="36"/>
      <c r="B73" s="37"/>
      <c r="C73" s="36"/>
      <c r="D73" s="36"/>
      <c r="E73" s="60" t="str">
        <f>E9</f>
        <v>307_138 - Údržba HOZ Malnice</v>
      </c>
      <c r="F73" s="36"/>
      <c r="G73" s="36"/>
      <c r="H73" s="36"/>
      <c r="I73" s="36"/>
      <c r="J73" s="36"/>
      <c r="K73" s="36"/>
      <c r="L73" s="114"/>
      <c r="S73" s="36"/>
      <c r="T73" s="36"/>
      <c r="U73" s="36"/>
      <c r="V73" s="36"/>
      <c r="W73" s="36"/>
      <c r="X73" s="36"/>
      <c r="Y73" s="36"/>
      <c r="Z73" s="36"/>
      <c r="AA73" s="36"/>
      <c r="AB73" s="36"/>
      <c r="AC73" s="36"/>
      <c r="AD73" s="36"/>
      <c r="AE73" s="36"/>
    </row>
    <row r="74" s="2" customFormat="1" ht="6.96" customHeight="1">
      <c r="A74" s="36"/>
      <c r="B74" s="37"/>
      <c r="C74" s="36"/>
      <c r="D74" s="36"/>
      <c r="E74" s="36"/>
      <c r="F74" s="36"/>
      <c r="G74" s="36"/>
      <c r="H74" s="36"/>
      <c r="I74" s="36"/>
      <c r="J74" s="36"/>
      <c r="K74" s="36"/>
      <c r="L74" s="114"/>
      <c r="S74" s="36"/>
      <c r="T74" s="36"/>
      <c r="U74" s="36"/>
      <c r="V74" s="36"/>
      <c r="W74" s="36"/>
      <c r="X74" s="36"/>
      <c r="Y74" s="36"/>
      <c r="Z74" s="36"/>
      <c r="AA74" s="36"/>
      <c r="AB74" s="36"/>
      <c r="AC74" s="36"/>
      <c r="AD74" s="36"/>
      <c r="AE74" s="36"/>
    </row>
    <row r="75" s="2" customFormat="1" ht="12" customHeight="1">
      <c r="A75" s="36"/>
      <c r="B75" s="37"/>
      <c r="C75" s="30" t="s">
        <v>21</v>
      </c>
      <c r="D75" s="36"/>
      <c r="E75" s="36"/>
      <c r="F75" s="25" t="str">
        <f>F12</f>
        <v>Malnice</v>
      </c>
      <c r="G75" s="36"/>
      <c r="H75" s="36"/>
      <c r="I75" s="30" t="s">
        <v>23</v>
      </c>
      <c r="J75" s="62" t="str">
        <f>IF(J12="","",J12)</f>
        <v>26. 7. 2022</v>
      </c>
      <c r="K75" s="36"/>
      <c r="L75" s="114"/>
      <c r="S75" s="36"/>
      <c r="T75" s="36"/>
      <c r="U75" s="36"/>
      <c r="V75" s="36"/>
      <c r="W75" s="36"/>
      <c r="X75" s="36"/>
      <c r="Y75" s="36"/>
      <c r="Z75" s="36"/>
      <c r="AA75" s="36"/>
      <c r="AB75" s="36"/>
      <c r="AC75" s="36"/>
      <c r="AD75" s="36"/>
      <c r="AE75" s="36"/>
    </row>
    <row r="76" s="2" customFormat="1" ht="6.96" customHeight="1">
      <c r="A76" s="36"/>
      <c r="B76" s="37"/>
      <c r="C76" s="36"/>
      <c r="D76" s="36"/>
      <c r="E76" s="36"/>
      <c r="F76" s="36"/>
      <c r="G76" s="36"/>
      <c r="H76" s="36"/>
      <c r="I76" s="36"/>
      <c r="J76" s="36"/>
      <c r="K76" s="36"/>
      <c r="L76" s="114"/>
      <c r="S76" s="36"/>
      <c r="T76" s="36"/>
      <c r="U76" s="36"/>
      <c r="V76" s="36"/>
      <c r="W76" s="36"/>
      <c r="X76" s="36"/>
      <c r="Y76" s="36"/>
      <c r="Z76" s="36"/>
      <c r="AA76" s="36"/>
      <c r="AB76" s="36"/>
      <c r="AC76" s="36"/>
      <c r="AD76" s="36"/>
      <c r="AE76" s="36"/>
    </row>
    <row r="77" s="2" customFormat="1" ht="15.15" customHeight="1">
      <c r="A77" s="36"/>
      <c r="B77" s="37"/>
      <c r="C77" s="30" t="s">
        <v>25</v>
      </c>
      <c r="D77" s="36"/>
      <c r="E77" s="36"/>
      <c r="F77" s="25" t="str">
        <f>E15</f>
        <v>Státní pozemkový úřad ČR</v>
      </c>
      <c r="G77" s="36"/>
      <c r="H77" s="36"/>
      <c r="I77" s="30" t="s">
        <v>33</v>
      </c>
      <c r="J77" s="34" t="str">
        <f>E21</f>
        <v xml:space="preserve"> </v>
      </c>
      <c r="K77" s="36"/>
      <c r="L77" s="114"/>
      <c r="S77" s="36"/>
      <c r="T77" s="36"/>
      <c r="U77" s="36"/>
      <c r="V77" s="36"/>
      <c r="W77" s="36"/>
      <c r="X77" s="36"/>
      <c r="Y77" s="36"/>
      <c r="Z77" s="36"/>
      <c r="AA77" s="36"/>
      <c r="AB77" s="36"/>
      <c r="AC77" s="36"/>
      <c r="AD77" s="36"/>
      <c r="AE77" s="36"/>
    </row>
    <row r="78" s="2" customFormat="1" ht="15.15" customHeight="1">
      <c r="A78" s="36"/>
      <c r="B78" s="37"/>
      <c r="C78" s="30" t="s">
        <v>31</v>
      </c>
      <c r="D78" s="36"/>
      <c r="E78" s="36"/>
      <c r="F78" s="25" t="str">
        <f>IF(E18="","",E18)</f>
        <v>Vyplň údaj</v>
      </c>
      <c r="G78" s="36"/>
      <c r="H78" s="36"/>
      <c r="I78" s="30" t="s">
        <v>36</v>
      </c>
      <c r="J78" s="34" t="str">
        <f>E24</f>
        <v>Ing. Markéta Pejzlová</v>
      </c>
      <c r="K78" s="36"/>
      <c r="L78" s="114"/>
      <c r="S78" s="36"/>
      <c r="T78" s="36"/>
      <c r="U78" s="36"/>
      <c r="V78" s="36"/>
      <c r="W78" s="36"/>
      <c r="X78" s="36"/>
      <c r="Y78" s="36"/>
      <c r="Z78" s="36"/>
      <c r="AA78" s="36"/>
      <c r="AB78" s="36"/>
      <c r="AC78" s="36"/>
      <c r="AD78" s="36"/>
      <c r="AE78" s="36"/>
    </row>
    <row r="79" s="2" customFormat="1" ht="10.32" customHeight="1">
      <c r="A79" s="36"/>
      <c r="B79" s="37"/>
      <c r="C79" s="36"/>
      <c r="D79" s="36"/>
      <c r="E79" s="36"/>
      <c r="F79" s="36"/>
      <c r="G79" s="36"/>
      <c r="H79" s="36"/>
      <c r="I79" s="36"/>
      <c r="J79" s="36"/>
      <c r="K79" s="36"/>
      <c r="L79" s="114"/>
      <c r="S79" s="36"/>
      <c r="T79" s="36"/>
      <c r="U79" s="36"/>
      <c r="V79" s="36"/>
      <c r="W79" s="36"/>
      <c r="X79" s="36"/>
      <c r="Y79" s="36"/>
      <c r="Z79" s="36"/>
      <c r="AA79" s="36"/>
      <c r="AB79" s="36"/>
      <c r="AC79" s="36"/>
      <c r="AD79" s="36"/>
      <c r="AE79" s="36"/>
    </row>
    <row r="80" s="11" customFormat="1" ht="29.28" customHeight="1">
      <c r="A80" s="139"/>
      <c r="B80" s="140"/>
      <c r="C80" s="141" t="s">
        <v>96</v>
      </c>
      <c r="D80" s="142" t="s">
        <v>59</v>
      </c>
      <c r="E80" s="142" t="s">
        <v>55</v>
      </c>
      <c r="F80" s="142" t="s">
        <v>56</v>
      </c>
      <c r="G80" s="142" t="s">
        <v>97</v>
      </c>
      <c r="H80" s="142" t="s">
        <v>98</v>
      </c>
      <c r="I80" s="142" t="s">
        <v>99</v>
      </c>
      <c r="J80" s="142" t="s">
        <v>91</v>
      </c>
      <c r="K80" s="143" t="s">
        <v>100</v>
      </c>
      <c r="L80" s="144"/>
      <c r="M80" s="78" t="s">
        <v>3</v>
      </c>
      <c r="N80" s="79" t="s">
        <v>44</v>
      </c>
      <c r="O80" s="79" t="s">
        <v>101</v>
      </c>
      <c r="P80" s="79" t="s">
        <v>102</v>
      </c>
      <c r="Q80" s="79" t="s">
        <v>103</v>
      </c>
      <c r="R80" s="79" t="s">
        <v>104</v>
      </c>
      <c r="S80" s="79" t="s">
        <v>105</v>
      </c>
      <c r="T80" s="80" t="s">
        <v>106</v>
      </c>
      <c r="U80" s="139"/>
      <c r="V80" s="139"/>
      <c r="W80" s="139"/>
      <c r="X80" s="139"/>
      <c r="Y80" s="139"/>
      <c r="Z80" s="139"/>
      <c r="AA80" s="139"/>
      <c r="AB80" s="139"/>
      <c r="AC80" s="139"/>
      <c r="AD80" s="139"/>
      <c r="AE80" s="139"/>
    </row>
    <row r="81" s="2" customFormat="1" ht="22.8" customHeight="1">
      <c r="A81" s="36"/>
      <c r="B81" s="37"/>
      <c r="C81" s="85" t="s">
        <v>107</v>
      </c>
      <c r="D81" s="36"/>
      <c r="E81" s="36"/>
      <c r="F81" s="36"/>
      <c r="G81" s="36"/>
      <c r="H81" s="36"/>
      <c r="I81" s="36"/>
      <c r="J81" s="145">
        <f>BK81</f>
        <v>0</v>
      </c>
      <c r="K81" s="36"/>
      <c r="L81" s="37"/>
      <c r="M81" s="81"/>
      <c r="N81" s="66"/>
      <c r="O81" s="82"/>
      <c r="P81" s="146">
        <f>P82</f>
        <v>0</v>
      </c>
      <c r="Q81" s="82"/>
      <c r="R81" s="146">
        <f>R82</f>
        <v>0</v>
      </c>
      <c r="S81" s="82"/>
      <c r="T81" s="147">
        <f>T82</f>
        <v>0</v>
      </c>
      <c r="U81" s="36"/>
      <c r="V81" s="36"/>
      <c r="W81" s="36"/>
      <c r="X81" s="36"/>
      <c r="Y81" s="36"/>
      <c r="Z81" s="36"/>
      <c r="AA81" s="36"/>
      <c r="AB81" s="36"/>
      <c r="AC81" s="36"/>
      <c r="AD81" s="36"/>
      <c r="AE81" s="36"/>
      <c r="AT81" s="17" t="s">
        <v>73</v>
      </c>
      <c r="AU81" s="17" t="s">
        <v>92</v>
      </c>
      <c r="BK81" s="148">
        <f>BK82</f>
        <v>0</v>
      </c>
    </row>
    <row r="82" s="12" customFormat="1" ht="25.92" customHeight="1">
      <c r="A82" s="12"/>
      <c r="B82" s="149"/>
      <c r="C82" s="12"/>
      <c r="D82" s="150" t="s">
        <v>73</v>
      </c>
      <c r="E82" s="151" t="s">
        <v>108</v>
      </c>
      <c r="F82" s="151" t="s">
        <v>109</v>
      </c>
      <c r="G82" s="12"/>
      <c r="H82" s="12"/>
      <c r="I82" s="152"/>
      <c r="J82" s="153">
        <f>BK82</f>
        <v>0</v>
      </c>
      <c r="K82" s="12"/>
      <c r="L82" s="149"/>
      <c r="M82" s="154"/>
      <c r="N82" s="155"/>
      <c r="O82" s="155"/>
      <c r="P82" s="156">
        <f>P83</f>
        <v>0</v>
      </c>
      <c r="Q82" s="155"/>
      <c r="R82" s="156">
        <f>R83</f>
        <v>0</v>
      </c>
      <c r="S82" s="155"/>
      <c r="T82" s="157">
        <f>T83</f>
        <v>0</v>
      </c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R82" s="150" t="s">
        <v>81</v>
      </c>
      <c r="AT82" s="158" t="s">
        <v>73</v>
      </c>
      <c r="AU82" s="158" t="s">
        <v>74</v>
      </c>
      <c r="AY82" s="150" t="s">
        <v>110</v>
      </c>
      <c r="BK82" s="159">
        <f>BK83</f>
        <v>0</v>
      </c>
    </row>
    <row r="83" s="12" customFormat="1" ht="22.8" customHeight="1">
      <c r="A83" s="12"/>
      <c r="B83" s="149"/>
      <c r="C83" s="12"/>
      <c r="D83" s="150" t="s">
        <v>73</v>
      </c>
      <c r="E83" s="160" t="s">
        <v>81</v>
      </c>
      <c r="F83" s="160" t="s">
        <v>111</v>
      </c>
      <c r="G83" s="12"/>
      <c r="H83" s="12"/>
      <c r="I83" s="152"/>
      <c r="J83" s="161">
        <f>BK83</f>
        <v>0</v>
      </c>
      <c r="K83" s="12"/>
      <c r="L83" s="149"/>
      <c r="M83" s="154"/>
      <c r="N83" s="155"/>
      <c r="O83" s="155"/>
      <c r="P83" s="156">
        <f>SUM(P84:P125)</f>
        <v>0</v>
      </c>
      <c r="Q83" s="155"/>
      <c r="R83" s="156">
        <f>SUM(R84:R125)</f>
        <v>0</v>
      </c>
      <c r="S83" s="155"/>
      <c r="T83" s="157">
        <f>SUM(T84:T125)</f>
        <v>0</v>
      </c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R83" s="150" t="s">
        <v>81</v>
      </c>
      <c r="AT83" s="158" t="s">
        <v>73</v>
      </c>
      <c r="AU83" s="158" t="s">
        <v>81</v>
      </c>
      <c r="AY83" s="150" t="s">
        <v>110</v>
      </c>
      <c r="BK83" s="159">
        <f>SUM(BK84:BK125)</f>
        <v>0</v>
      </c>
    </row>
    <row r="84" s="2" customFormat="1" ht="16.5" customHeight="1">
      <c r="A84" s="36"/>
      <c r="B84" s="162"/>
      <c r="C84" s="163" t="s">
        <v>81</v>
      </c>
      <c r="D84" s="163" t="s">
        <v>112</v>
      </c>
      <c r="E84" s="164" t="s">
        <v>113</v>
      </c>
      <c r="F84" s="165" t="s">
        <v>114</v>
      </c>
      <c r="G84" s="166" t="s">
        <v>115</v>
      </c>
      <c r="H84" s="167">
        <v>0.017000000000000001</v>
      </c>
      <c r="I84" s="168"/>
      <c r="J84" s="169">
        <f>ROUND(I84*H84,2)</f>
        <v>0</v>
      </c>
      <c r="K84" s="165" t="s">
        <v>116</v>
      </c>
      <c r="L84" s="37"/>
      <c r="M84" s="170" t="s">
        <v>3</v>
      </c>
      <c r="N84" s="171" t="s">
        <v>45</v>
      </c>
      <c r="O84" s="70"/>
      <c r="P84" s="172">
        <f>O84*H84</f>
        <v>0</v>
      </c>
      <c r="Q84" s="172">
        <v>0</v>
      </c>
      <c r="R84" s="172">
        <f>Q84*H84</f>
        <v>0</v>
      </c>
      <c r="S84" s="172">
        <v>0</v>
      </c>
      <c r="T84" s="173">
        <f>S84*H84</f>
        <v>0</v>
      </c>
      <c r="U84" s="36"/>
      <c r="V84" s="36"/>
      <c r="W84" s="36"/>
      <c r="X84" s="36"/>
      <c r="Y84" s="36"/>
      <c r="Z84" s="36"/>
      <c r="AA84" s="36"/>
      <c r="AB84" s="36"/>
      <c r="AC84" s="36"/>
      <c r="AD84" s="36"/>
      <c r="AE84" s="36"/>
      <c r="AR84" s="174" t="s">
        <v>117</v>
      </c>
      <c r="AT84" s="174" t="s">
        <v>112</v>
      </c>
      <c r="AU84" s="174" t="s">
        <v>83</v>
      </c>
      <c r="AY84" s="17" t="s">
        <v>110</v>
      </c>
      <c r="BE84" s="175">
        <f>IF(N84="základní",J84,0)</f>
        <v>0</v>
      </c>
      <c r="BF84" s="175">
        <f>IF(N84="snížená",J84,0)</f>
        <v>0</v>
      </c>
      <c r="BG84" s="175">
        <f>IF(N84="zákl. přenesená",J84,0)</f>
        <v>0</v>
      </c>
      <c r="BH84" s="175">
        <f>IF(N84="sníž. přenesená",J84,0)</f>
        <v>0</v>
      </c>
      <c r="BI84" s="175">
        <f>IF(N84="nulová",J84,0)</f>
        <v>0</v>
      </c>
      <c r="BJ84" s="17" t="s">
        <v>81</v>
      </c>
      <c r="BK84" s="175">
        <f>ROUND(I84*H84,2)</f>
        <v>0</v>
      </c>
      <c r="BL84" s="17" t="s">
        <v>117</v>
      </c>
      <c r="BM84" s="174" t="s">
        <v>202</v>
      </c>
    </row>
    <row r="85" s="2" customFormat="1">
      <c r="A85" s="36"/>
      <c r="B85" s="37"/>
      <c r="C85" s="36"/>
      <c r="D85" s="176" t="s">
        <v>119</v>
      </c>
      <c r="E85" s="36"/>
      <c r="F85" s="177" t="s">
        <v>120</v>
      </c>
      <c r="G85" s="36"/>
      <c r="H85" s="36"/>
      <c r="I85" s="178"/>
      <c r="J85" s="36"/>
      <c r="K85" s="36"/>
      <c r="L85" s="37"/>
      <c r="M85" s="179"/>
      <c r="N85" s="180"/>
      <c r="O85" s="70"/>
      <c r="P85" s="70"/>
      <c r="Q85" s="70"/>
      <c r="R85" s="70"/>
      <c r="S85" s="70"/>
      <c r="T85" s="71"/>
      <c r="U85" s="36"/>
      <c r="V85" s="36"/>
      <c r="W85" s="36"/>
      <c r="X85" s="36"/>
      <c r="Y85" s="36"/>
      <c r="Z85" s="36"/>
      <c r="AA85" s="36"/>
      <c r="AB85" s="36"/>
      <c r="AC85" s="36"/>
      <c r="AD85" s="36"/>
      <c r="AE85" s="36"/>
      <c r="AT85" s="17" t="s">
        <v>119</v>
      </c>
      <c r="AU85" s="17" t="s">
        <v>83</v>
      </c>
    </row>
    <row r="86" s="2" customFormat="1">
      <c r="A86" s="36"/>
      <c r="B86" s="37"/>
      <c r="C86" s="36"/>
      <c r="D86" s="181" t="s">
        <v>121</v>
      </c>
      <c r="E86" s="36"/>
      <c r="F86" s="182" t="s">
        <v>122</v>
      </c>
      <c r="G86" s="36"/>
      <c r="H86" s="36"/>
      <c r="I86" s="178"/>
      <c r="J86" s="36"/>
      <c r="K86" s="36"/>
      <c r="L86" s="37"/>
      <c r="M86" s="179"/>
      <c r="N86" s="180"/>
      <c r="O86" s="70"/>
      <c r="P86" s="70"/>
      <c r="Q86" s="70"/>
      <c r="R86" s="70"/>
      <c r="S86" s="70"/>
      <c r="T86" s="71"/>
      <c r="U86" s="36"/>
      <c r="V86" s="36"/>
      <c r="W86" s="36"/>
      <c r="X86" s="36"/>
      <c r="Y86" s="36"/>
      <c r="Z86" s="36"/>
      <c r="AA86" s="36"/>
      <c r="AB86" s="36"/>
      <c r="AC86" s="36"/>
      <c r="AD86" s="36"/>
      <c r="AE86" s="36"/>
      <c r="AT86" s="17" t="s">
        <v>121</v>
      </c>
      <c r="AU86" s="17" t="s">
        <v>83</v>
      </c>
    </row>
    <row r="87" s="13" customFormat="1">
      <c r="A87" s="13"/>
      <c r="B87" s="183"/>
      <c r="C87" s="13"/>
      <c r="D87" s="176" t="s">
        <v>123</v>
      </c>
      <c r="E87" s="184" t="s">
        <v>3</v>
      </c>
      <c r="F87" s="185" t="s">
        <v>203</v>
      </c>
      <c r="G87" s="13"/>
      <c r="H87" s="186">
        <v>0.017000000000000001</v>
      </c>
      <c r="I87" s="187"/>
      <c r="J87" s="13"/>
      <c r="K87" s="13"/>
      <c r="L87" s="183"/>
      <c r="M87" s="188"/>
      <c r="N87" s="189"/>
      <c r="O87" s="189"/>
      <c r="P87" s="189"/>
      <c r="Q87" s="189"/>
      <c r="R87" s="189"/>
      <c r="S87" s="189"/>
      <c r="T87" s="190"/>
      <c r="U87" s="13"/>
      <c r="V87" s="13"/>
      <c r="W87" s="13"/>
      <c r="X87" s="13"/>
      <c r="Y87" s="13"/>
      <c r="Z87" s="13"/>
      <c r="AA87" s="13"/>
      <c r="AB87" s="13"/>
      <c r="AC87" s="13"/>
      <c r="AD87" s="13"/>
      <c r="AE87" s="13"/>
      <c r="AT87" s="184" t="s">
        <v>123</v>
      </c>
      <c r="AU87" s="184" t="s">
        <v>83</v>
      </c>
      <c r="AV87" s="13" t="s">
        <v>83</v>
      </c>
      <c r="AW87" s="13" t="s">
        <v>35</v>
      </c>
      <c r="AX87" s="13" t="s">
        <v>81</v>
      </c>
      <c r="AY87" s="184" t="s">
        <v>110</v>
      </c>
    </row>
    <row r="88" s="2" customFormat="1" ht="16.5" customHeight="1">
      <c r="A88" s="36"/>
      <c r="B88" s="162"/>
      <c r="C88" s="163" t="s">
        <v>83</v>
      </c>
      <c r="D88" s="163" t="s">
        <v>112</v>
      </c>
      <c r="E88" s="164" t="s">
        <v>125</v>
      </c>
      <c r="F88" s="165" t="s">
        <v>126</v>
      </c>
      <c r="G88" s="166" t="s">
        <v>127</v>
      </c>
      <c r="H88" s="167">
        <v>105</v>
      </c>
      <c r="I88" s="168"/>
      <c r="J88" s="169">
        <f>ROUND(I88*H88,2)</f>
        <v>0</v>
      </c>
      <c r="K88" s="165" t="s">
        <v>116</v>
      </c>
      <c r="L88" s="37"/>
      <c r="M88" s="170" t="s">
        <v>3</v>
      </c>
      <c r="N88" s="171" t="s">
        <v>45</v>
      </c>
      <c r="O88" s="70"/>
      <c r="P88" s="172">
        <f>O88*H88</f>
        <v>0</v>
      </c>
      <c r="Q88" s="172">
        <v>0</v>
      </c>
      <c r="R88" s="172">
        <f>Q88*H88</f>
        <v>0</v>
      </c>
      <c r="S88" s="172">
        <v>0</v>
      </c>
      <c r="T88" s="173">
        <f>S88*H88</f>
        <v>0</v>
      </c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R88" s="174" t="s">
        <v>117</v>
      </c>
      <c r="AT88" s="174" t="s">
        <v>112</v>
      </c>
      <c r="AU88" s="174" t="s">
        <v>83</v>
      </c>
      <c r="AY88" s="17" t="s">
        <v>110</v>
      </c>
      <c r="BE88" s="175">
        <f>IF(N88="základní",J88,0)</f>
        <v>0</v>
      </c>
      <c r="BF88" s="175">
        <f>IF(N88="snížená",J88,0)</f>
        <v>0</v>
      </c>
      <c r="BG88" s="175">
        <f>IF(N88="zákl. přenesená",J88,0)</f>
        <v>0</v>
      </c>
      <c r="BH88" s="175">
        <f>IF(N88="sníž. přenesená",J88,0)</f>
        <v>0</v>
      </c>
      <c r="BI88" s="175">
        <f>IF(N88="nulová",J88,0)</f>
        <v>0</v>
      </c>
      <c r="BJ88" s="17" t="s">
        <v>81</v>
      </c>
      <c r="BK88" s="175">
        <f>ROUND(I88*H88,2)</f>
        <v>0</v>
      </c>
      <c r="BL88" s="17" t="s">
        <v>117</v>
      </c>
      <c r="BM88" s="174" t="s">
        <v>204</v>
      </c>
    </row>
    <row r="89" s="2" customFormat="1">
      <c r="A89" s="36"/>
      <c r="B89" s="37"/>
      <c r="C89" s="36"/>
      <c r="D89" s="176" t="s">
        <v>119</v>
      </c>
      <c r="E89" s="36"/>
      <c r="F89" s="177" t="s">
        <v>129</v>
      </c>
      <c r="G89" s="36"/>
      <c r="H89" s="36"/>
      <c r="I89" s="178"/>
      <c r="J89" s="36"/>
      <c r="K89" s="36"/>
      <c r="L89" s="37"/>
      <c r="M89" s="179"/>
      <c r="N89" s="180"/>
      <c r="O89" s="70"/>
      <c r="P89" s="70"/>
      <c r="Q89" s="70"/>
      <c r="R89" s="70"/>
      <c r="S89" s="70"/>
      <c r="T89" s="71"/>
      <c r="U89" s="36"/>
      <c r="V89" s="36"/>
      <c r="W89" s="36"/>
      <c r="X89" s="36"/>
      <c r="Y89" s="36"/>
      <c r="Z89" s="36"/>
      <c r="AA89" s="36"/>
      <c r="AB89" s="36"/>
      <c r="AC89" s="36"/>
      <c r="AD89" s="36"/>
      <c r="AE89" s="36"/>
      <c r="AT89" s="17" t="s">
        <v>119</v>
      </c>
      <c r="AU89" s="17" t="s">
        <v>83</v>
      </c>
    </row>
    <row r="90" s="2" customFormat="1">
      <c r="A90" s="36"/>
      <c r="B90" s="37"/>
      <c r="C90" s="36"/>
      <c r="D90" s="181" t="s">
        <v>121</v>
      </c>
      <c r="E90" s="36"/>
      <c r="F90" s="182" t="s">
        <v>130</v>
      </c>
      <c r="G90" s="36"/>
      <c r="H90" s="36"/>
      <c r="I90" s="178"/>
      <c r="J90" s="36"/>
      <c r="K90" s="36"/>
      <c r="L90" s="37"/>
      <c r="M90" s="179"/>
      <c r="N90" s="180"/>
      <c r="O90" s="70"/>
      <c r="P90" s="70"/>
      <c r="Q90" s="70"/>
      <c r="R90" s="70"/>
      <c r="S90" s="70"/>
      <c r="T90" s="71"/>
      <c r="U90" s="36"/>
      <c r="V90" s="36"/>
      <c r="W90" s="36"/>
      <c r="X90" s="36"/>
      <c r="Y90" s="36"/>
      <c r="Z90" s="36"/>
      <c r="AA90" s="36"/>
      <c r="AB90" s="36"/>
      <c r="AC90" s="36"/>
      <c r="AD90" s="36"/>
      <c r="AE90" s="36"/>
      <c r="AT90" s="17" t="s">
        <v>121</v>
      </c>
      <c r="AU90" s="17" t="s">
        <v>83</v>
      </c>
    </row>
    <row r="91" s="13" customFormat="1">
      <c r="A91" s="13"/>
      <c r="B91" s="183"/>
      <c r="C91" s="13"/>
      <c r="D91" s="176" t="s">
        <v>123</v>
      </c>
      <c r="E91" s="184" t="s">
        <v>3</v>
      </c>
      <c r="F91" s="185" t="s">
        <v>205</v>
      </c>
      <c r="G91" s="13"/>
      <c r="H91" s="186">
        <v>105</v>
      </c>
      <c r="I91" s="187"/>
      <c r="J91" s="13"/>
      <c r="K91" s="13"/>
      <c r="L91" s="183"/>
      <c r="M91" s="188"/>
      <c r="N91" s="189"/>
      <c r="O91" s="189"/>
      <c r="P91" s="189"/>
      <c r="Q91" s="189"/>
      <c r="R91" s="189"/>
      <c r="S91" s="189"/>
      <c r="T91" s="190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184" t="s">
        <v>123</v>
      </c>
      <c r="AU91" s="184" t="s">
        <v>83</v>
      </c>
      <c r="AV91" s="13" t="s">
        <v>83</v>
      </c>
      <c r="AW91" s="13" t="s">
        <v>35</v>
      </c>
      <c r="AX91" s="13" t="s">
        <v>81</v>
      </c>
      <c r="AY91" s="184" t="s">
        <v>110</v>
      </c>
    </row>
    <row r="92" s="2" customFormat="1" ht="16.5" customHeight="1">
      <c r="A92" s="36"/>
      <c r="B92" s="162"/>
      <c r="C92" s="163" t="s">
        <v>132</v>
      </c>
      <c r="D92" s="163" t="s">
        <v>112</v>
      </c>
      <c r="E92" s="164" t="s">
        <v>133</v>
      </c>
      <c r="F92" s="165" t="s">
        <v>134</v>
      </c>
      <c r="G92" s="166" t="s">
        <v>135</v>
      </c>
      <c r="H92" s="167">
        <v>80</v>
      </c>
      <c r="I92" s="168"/>
      <c r="J92" s="169">
        <f>ROUND(I92*H92,2)</f>
        <v>0</v>
      </c>
      <c r="K92" s="165" t="s">
        <v>116</v>
      </c>
      <c r="L92" s="37"/>
      <c r="M92" s="170" t="s">
        <v>3</v>
      </c>
      <c r="N92" s="171" t="s">
        <v>45</v>
      </c>
      <c r="O92" s="70"/>
      <c r="P92" s="172">
        <f>O92*H92</f>
        <v>0</v>
      </c>
      <c r="Q92" s="172">
        <v>0</v>
      </c>
      <c r="R92" s="172">
        <f>Q92*H92</f>
        <v>0</v>
      </c>
      <c r="S92" s="172">
        <v>0</v>
      </c>
      <c r="T92" s="173">
        <f>S92*H92</f>
        <v>0</v>
      </c>
      <c r="U92" s="36"/>
      <c r="V92" s="36"/>
      <c r="W92" s="36"/>
      <c r="X92" s="36"/>
      <c r="Y92" s="36"/>
      <c r="Z92" s="36"/>
      <c r="AA92" s="36"/>
      <c r="AB92" s="36"/>
      <c r="AC92" s="36"/>
      <c r="AD92" s="36"/>
      <c r="AE92" s="36"/>
      <c r="AR92" s="174" t="s">
        <v>117</v>
      </c>
      <c r="AT92" s="174" t="s">
        <v>112</v>
      </c>
      <c r="AU92" s="174" t="s">
        <v>83</v>
      </c>
      <c r="AY92" s="17" t="s">
        <v>110</v>
      </c>
      <c r="BE92" s="175">
        <f>IF(N92="základní",J92,0)</f>
        <v>0</v>
      </c>
      <c r="BF92" s="175">
        <f>IF(N92="snížená",J92,0)</f>
        <v>0</v>
      </c>
      <c r="BG92" s="175">
        <f>IF(N92="zákl. přenesená",J92,0)</f>
        <v>0</v>
      </c>
      <c r="BH92" s="175">
        <f>IF(N92="sníž. přenesená",J92,0)</f>
        <v>0</v>
      </c>
      <c r="BI92" s="175">
        <f>IF(N92="nulová",J92,0)</f>
        <v>0</v>
      </c>
      <c r="BJ92" s="17" t="s">
        <v>81</v>
      </c>
      <c r="BK92" s="175">
        <f>ROUND(I92*H92,2)</f>
        <v>0</v>
      </c>
      <c r="BL92" s="17" t="s">
        <v>117</v>
      </c>
      <c r="BM92" s="174" t="s">
        <v>206</v>
      </c>
    </row>
    <row r="93" s="2" customFormat="1">
      <c r="A93" s="36"/>
      <c r="B93" s="37"/>
      <c r="C93" s="36"/>
      <c r="D93" s="176" t="s">
        <v>119</v>
      </c>
      <c r="E93" s="36"/>
      <c r="F93" s="177" t="s">
        <v>137</v>
      </c>
      <c r="G93" s="36"/>
      <c r="H93" s="36"/>
      <c r="I93" s="178"/>
      <c r="J93" s="36"/>
      <c r="K93" s="36"/>
      <c r="L93" s="37"/>
      <c r="M93" s="179"/>
      <c r="N93" s="180"/>
      <c r="O93" s="70"/>
      <c r="P93" s="70"/>
      <c r="Q93" s="70"/>
      <c r="R93" s="70"/>
      <c r="S93" s="70"/>
      <c r="T93" s="71"/>
      <c r="U93" s="36"/>
      <c r="V93" s="36"/>
      <c r="W93" s="36"/>
      <c r="X93" s="36"/>
      <c r="Y93" s="36"/>
      <c r="Z93" s="36"/>
      <c r="AA93" s="36"/>
      <c r="AB93" s="36"/>
      <c r="AC93" s="36"/>
      <c r="AD93" s="36"/>
      <c r="AE93" s="36"/>
      <c r="AT93" s="17" t="s">
        <v>119</v>
      </c>
      <c r="AU93" s="17" t="s">
        <v>83</v>
      </c>
    </row>
    <row r="94" s="2" customFormat="1">
      <c r="A94" s="36"/>
      <c r="B94" s="37"/>
      <c r="C94" s="36"/>
      <c r="D94" s="181" t="s">
        <v>121</v>
      </c>
      <c r="E94" s="36"/>
      <c r="F94" s="182" t="s">
        <v>138</v>
      </c>
      <c r="G94" s="36"/>
      <c r="H94" s="36"/>
      <c r="I94" s="178"/>
      <c r="J94" s="36"/>
      <c r="K94" s="36"/>
      <c r="L94" s="37"/>
      <c r="M94" s="179"/>
      <c r="N94" s="180"/>
      <c r="O94" s="70"/>
      <c r="P94" s="70"/>
      <c r="Q94" s="70"/>
      <c r="R94" s="70"/>
      <c r="S94" s="70"/>
      <c r="T94" s="71"/>
      <c r="U94" s="36"/>
      <c r="V94" s="36"/>
      <c r="W94" s="36"/>
      <c r="X94" s="36"/>
      <c r="Y94" s="36"/>
      <c r="Z94" s="36"/>
      <c r="AA94" s="36"/>
      <c r="AB94" s="36"/>
      <c r="AC94" s="36"/>
      <c r="AD94" s="36"/>
      <c r="AE94" s="36"/>
      <c r="AT94" s="17" t="s">
        <v>121</v>
      </c>
      <c r="AU94" s="17" t="s">
        <v>83</v>
      </c>
    </row>
    <row r="95" s="2" customFormat="1" ht="16.5" customHeight="1">
      <c r="A95" s="36"/>
      <c r="B95" s="162"/>
      <c r="C95" s="163" t="s">
        <v>117</v>
      </c>
      <c r="D95" s="163" t="s">
        <v>112</v>
      </c>
      <c r="E95" s="164" t="s">
        <v>139</v>
      </c>
      <c r="F95" s="165" t="s">
        <v>140</v>
      </c>
      <c r="G95" s="166" t="s">
        <v>141</v>
      </c>
      <c r="H95" s="167">
        <v>37.200000000000003</v>
      </c>
      <c r="I95" s="168"/>
      <c r="J95" s="169">
        <f>ROUND(I95*H95,2)</f>
        <v>0</v>
      </c>
      <c r="K95" s="165" t="s">
        <v>116</v>
      </c>
      <c r="L95" s="37"/>
      <c r="M95" s="170" t="s">
        <v>3</v>
      </c>
      <c r="N95" s="171" t="s">
        <v>45</v>
      </c>
      <c r="O95" s="70"/>
      <c r="P95" s="172">
        <f>O95*H95</f>
        <v>0</v>
      </c>
      <c r="Q95" s="172">
        <v>0</v>
      </c>
      <c r="R95" s="172">
        <f>Q95*H95</f>
        <v>0</v>
      </c>
      <c r="S95" s="172">
        <v>0</v>
      </c>
      <c r="T95" s="173">
        <f>S95*H95</f>
        <v>0</v>
      </c>
      <c r="U95" s="36"/>
      <c r="V95" s="36"/>
      <c r="W95" s="36"/>
      <c r="X95" s="36"/>
      <c r="Y95" s="36"/>
      <c r="Z95" s="36"/>
      <c r="AA95" s="36"/>
      <c r="AB95" s="36"/>
      <c r="AC95" s="36"/>
      <c r="AD95" s="36"/>
      <c r="AE95" s="36"/>
      <c r="AR95" s="174" t="s">
        <v>117</v>
      </c>
      <c r="AT95" s="174" t="s">
        <v>112</v>
      </c>
      <c r="AU95" s="174" t="s">
        <v>83</v>
      </c>
      <c r="AY95" s="17" t="s">
        <v>110</v>
      </c>
      <c r="BE95" s="175">
        <f>IF(N95="základní",J95,0)</f>
        <v>0</v>
      </c>
      <c r="BF95" s="175">
        <f>IF(N95="snížená",J95,0)</f>
        <v>0</v>
      </c>
      <c r="BG95" s="175">
        <f>IF(N95="zákl. přenesená",J95,0)</f>
        <v>0</v>
      </c>
      <c r="BH95" s="175">
        <f>IF(N95="sníž. přenesená",J95,0)</f>
        <v>0</v>
      </c>
      <c r="BI95" s="175">
        <f>IF(N95="nulová",J95,0)</f>
        <v>0</v>
      </c>
      <c r="BJ95" s="17" t="s">
        <v>81</v>
      </c>
      <c r="BK95" s="175">
        <f>ROUND(I95*H95,2)</f>
        <v>0</v>
      </c>
      <c r="BL95" s="17" t="s">
        <v>117</v>
      </c>
      <c r="BM95" s="174" t="s">
        <v>207</v>
      </c>
    </row>
    <row r="96" s="2" customFormat="1">
      <c r="A96" s="36"/>
      <c r="B96" s="37"/>
      <c r="C96" s="36"/>
      <c r="D96" s="176" t="s">
        <v>119</v>
      </c>
      <c r="E96" s="36"/>
      <c r="F96" s="177" t="s">
        <v>143</v>
      </c>
      <c r="G96" s="36"/>
      <c r="H96" s="36"/>
      <c r="I96" s="178"/>
      <c r="J96" s="36"/>
      <c r="K96" s="36"/>
      <c r="L96" s="37"/>
      <c r="M96" s="179"/>
      <c r="N96" s="180"/>
      <c r="O96" s="70"/>
      <c r="P96" s="70"/>
      <c r="Q96" s="70"/>
      <c r="R96" s="70"/>
      <c r="S96" s="70"/>
      <c r="T96" s="71"/>
      <c r="U96" s="36"/>
      <c r="V96" s="36"/>
      <c r="W96" s="36"/>
      <c r="X96" s="36"/>
      <c r="Y96" s="36"/>
      <c r="Z96" s="36"/>
      <c r="AA96" s="36"/>
      <c r="AB96" s="36"/>
      <c r="AC96" s="36"/>
      <c r="AD96" s="36"/>
      <c r="AE96" s="36"/>
      <c r="AT96" s="17" t="s">
        <v>119</v>
      </c>
      <c r="AU96" s="17" t="s">
        <v>83</v>
      </c>
    </row>
    <row r="97" s="2" customFormat="1">
      <c r="A97" s="36"/>
      <c r="B97" s="37"/>
      <c r="C97" s="36"/>
      <c r="D97" s="181" t="s">
        <v>121</v>
      </c>
      <c r="E97" s="36"/>
      <c r="F97" s="182" t="s">
        <v>144</v>
      </c>
      <c r="G97" s="36"/>
      <c r="H97" s="36"/>
      <c r="I97" s="178"/>
      <c r="J97" s="36"/>
      <c r="K97" s="36"/>
      <c r="L97" s="37"/>
      <c r="M97" s="179"/>
      <c r="N97" s="180"/>
      <c r="O97" s="70"/>
      <c r="P97" s="70"/>
      <c r="Q97" s="70"/>
      <c r="R97" s="70"/>
      <c r="S97" s="70"/>
      <c r="T97" s="71"/>
      <c r="U97" s="36"/>
      <c r="V97" s="36"/>
      <c r="W97" s="36"/>
      <c r="X97" s="36"/>
      <c r="Y97" s="36"/>
      <c r="Z97" s="36"/>
      <c r="AA97" s="36"/>
      <c r="AB97" s="36"/>
      <c r="AC97" s="36"/>
      <c r="AD97" s="36"/>
      <c r="AE97" s="36"/>
      <c r="AT97" s="17" t="s">
        <v>121</v>
      </c>
      <c r="AU97" s="17" t="s">
        <v>83</v>
      </c>
    </row>
    <row r="98" s="2" customFormat="1" ht="16.5" customHeight="1">
      <c r="A98" s="36"/>
      <c r="B98" s="162"/>
      <c r="C98" s="163" t="s">
        <v>146</v>
      </c>
      <c r="D98" s="163" t="s">
        <v>112</v>
      </c>
      <c r="E98" s="164" t="s">
        <v>153</v>
      </c>
      <c r="F98" s="165" t="s">
        <v>208</v>
      </c>
      <c r="G98" s="166" t="s">
        <v>127</v>
      </c>
      <c r="H98" s="167">
        <v>372</v>
      </c>
      <c r="I98" s="168"/>
      <c r="J98" s="169">
        <f>ROUND(I98*H98,2)</f>
        <v>0</v>
      </c>
      <c r="K98" s="165" t="s">
        <v>116</v>
      </c>
      <c r="L98" s="37"/>
      <c r="M98" s="170" t="s">
        <v>3</v>
      </c>
      <c r="N98" s="171" t="s">
        <v>45</v>
      </c>
      <c r="O98" s="70"/>
      <c r="P98" s="172">
        <f>O98*H98</f>
        <v>0</v>
      </c>
      <c r="Q98" s="172">
        <v>0</v>
      </c>
      <c r="R98" s="172">
        <f>Q98*H98</f>
        <v>0</v>
      </c>
      <c r="S98" s="172">
        <v>0</v>
      </c>
      <c r="T98" s="173">
        <f>S98*H98</f>
        <v>0</v>
      </c>
      <c r="U98" s="36"/>
      <c r="V98" s="36"/>
      <c r="W98" s="36"/>
      <c r="X98" s="36"/>
      <c r="Y98" s="36"/>
      <c r="Z98" s="36"/>
      <c r="AA98" s="36"/>
      <c r="AB98" s="36"/>
      <c r="AC98" s="36"/>
      <c r="AD98" s="36"/>
      <c r="AE98" s="36"/>
      <c r="AR98" s="174" t="s">
        <v>117</v>
      </c>
      <c r="AT98" s="174" t="s">
        <v>112</v>
      </c>
      <c r="AU98" s="174" t="s">
        <v>83</v>
      </c>
      <c r="AY98" s="17" t="s">
        <v>110</v>
      </c>
      <c r="BE98" s="175">
        <f>IF(N98="základní",J98,0)</f>
        <v>0</v>
      </c>
      <c r="BF98" s="175">
        <f>IF(N98="snížená",J98,0)</f>
        <v>0</v>
      </c>
      <c r="BG98" s="175">
        <f>IF(N98="zákl. přenesená",J98,0)</f>
        <v>0</v>
      </c>
      <c r="BH98" s="175">
        <f>IF(N98="sníž. přenesená",J98,0)</f>
        <v>0</v>
      </c>
      <c r="BI98" s="175">
        <f>IF(N98="nulová",J98,0)</f>
        <v>0</v>
      </c>
      <c r="BJ98" s="17" t="s">
        <v>81</v>
      </c>
      <c r="BK98" s="175">
        <f>ROUND(I98*H98,2)</f>
        <v>0</v>
      </c>
      <c r="BL98" s="17" t="s">
        <v>117</v>
      </c>
      <c r="BM98" s="174" t="s">
        <v>209</v>
      </c>
    </row>
    <row r="99" s="2" customFormat="1">
      <c r="A99" s="36"/>
      <c r="B99" s="37"/>
      <c r="C99" s="36"/>
      <c r="D99" s="176" t="s">
        <v>119</v>
      </c>
      <c r="E99" s="36"/>
      <c r="F99" s="177" t="s">
        <v>156</v>
      </c>
      <c r="G99" s="36"/>
      <c r="H99" s="36"/>
      <c r="I99" s="178"/>
      <c r="J99" s="36"/>
      <c r="K99" s="36"/>
      <c r="L99" s="37"/>
      <c r="M99" s="179"/>
      <c r="N99" s="180"/>
      <c r="O99" s="70"/>
      <c r="P99" s="70"/>
      <c r="Q99" s="70"/>
      <c r="R99" s="70"/>
      <c r="S99" s="70"/>
      <c r="T99" s="71"/>
      <c r="U99" s="36"/>
      <c r="V99" s="36"/>
      <c r="W99" s="36"/>
      <c r="X99" s="36"/>
      <c r="Y99" s="36"/>
      <c r="Z99" s="36"/>
      <c r="AA99" s="36"/>
      <c r="AB99" s="36"/>
      <c r="AC99" s="36"/>
      <c r="AD99" s="36"/>
      <c r="AE99" s="36"/>
      <c r="AT99" s="17" t="s">
        <v>119</v>
      </c>
      <c r="AU99" s="17" t="s">
        <v>83</v>
      </c>
    </row>
    <row r="100" s="2" customFormat="1">
      <c r="A100" s="36"/>
      <c r="B100" s="37"/>
      <c r="C100" s="36"/>
      <c r="D100" s="181" t="s">
        <v>121</v>
      </c>
      <c r="E100" s="36"/>
      <c r="F100" s="182" t="s">
        <v>157</v>
      </c>
      <c r="G100" s="36"/>
      <c r="H100" s="36"/>
      <c r="I100" s="178"/>
      <c r="J100" s="36"/>
      <c r="K100" s="36"/>
      <c r="L100" s="37"/>
      <c r="M100" s="179"/>
      <c r="N100" s="180"/>
      <c r="O100" s="70"/>
      <c r="P100" s="70"/>
      <c r="Q100" s="70"/>
      <c r="R100" s="70"/>
      <c r="S100" s="70"/>
      <c r="T100" s="71"/>
      <c r="U100" s="36"/>
      <c r="V100" s="36"/>
      <c r="W100" s="36"/>
      <c r="X100" s="36"/>
      <c r="Y100" s="36"/>
      <c r="Z100" s="36"/>
      <c r="AA100" s="36"/>
      <c r="AB100" s="36"/>
      <c r="AC100" s="36"/>
      <c r="AD100" s="36"/>
      <c r="AE100" s="36"/>
      <c r="AT100" s="17" t="s">
        <v>121</v>
      </c>
      <c r="AU100" s="17" t="s">
        <v>83</v>
      </c>
    </row>
    <row r="101" s="13" customFormat="1">
      <c r="A101" s="13"/>
      <c r="B101" s="183"/>
      <c r="C101" s="13"/>
      <c r="D101" s="176" t="s">
        <v>123</v>
      </c>
      <c r="E101" s="184" t="s">
        <v>3</v>
      </c>
      <c r="F101" s="185" t="s">
        <v>210</v>
      </c>
      <c r="G101" s="13"/>
      <c r="H101" s="186">
        <v>372</v>
      </c>
      <c r="I101" s="187"/>
      <c r="J101" s="13"/>
      <c r="K101" s="13"/>
      <c r="L101" s="183"/>
      <c r="M101" s="188"/>
      <c r="N101" s="189"/>
      <c r="O101" s="189"/>
      <c r="P101" s="189"/>
      <c r="Q101" s="189"/>
      <c r="R101" s="189"/>
      <c r="S101" s="189"/>
      <c r="T101" s="190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184" t="s">
        <v>123</v>
      </c>
      <c r="AU101" s="184" t="s">
        <v>83</v>
      </c>
      <c r="AV101" s="13" t="s">
        <v>83</v>
      </c>
      <c r="AW101" s="13" t="s">
        <v>35</v>
      </c>
      <c r="AX101" s="13" t="s">
        <v>81</v>
      </c>
      <c r="AY101" s="184" t="s">
        <v>110</v>
      </c>
    </row>
    <row r="102" s="2" customFormat="1" ht="16.5" customHeight="1">
      <c r="A102" s="36"/>
      <c r="B102" s="162"/>
      <c r="C102" s="163" t="s">
        <v>152</v>
      </c>
      <c r="D102" s="163" t="s">
        <v>112</v>
      </c>
      <c r="E102" s="164" t="s">
        <v>160</v>
      </c>
      <c r="F102" s="165" t="s">
        <v>161</v>
      </c>
      <c r="G102" s="166" t="s">
        <v>115</v>
      </c>
      <c r="H102" s="167">
        <v>0.017000000000000001</v>
      </c>
      <c r="I102" s="168"/>
      <c r="J102" s="169">
        <f>ROUND(I102*H102,2)</f>
        <v>0</v>
      </c>
      <c r="K102" s="165" t="s">
        <v>116</v>
      </c>
      <c r="L102" s="37"/>
      <c r="M102" s="170" t="s">
        <v>3</v>
      </c>
      <c r="N102" s="171" t="s">
        <v>45</v>
      </c>
      <c r="O102" s="70"/>
      <c r="P102" s="172">
        <f>O102*H102</f>
        <v>0</v>
      </c>
      <c r="Q102" s="172">
        <v>0</v>
      </c>
      <c r="R102" s="172">
        <f>Q102*H102</f>
        <v>0</v>
      </c>
      <c r="S102" s="172">
        <v>0</v>
      </c>
      <c r="T102" s="173">
        <f>S102*H102</f>
        <v>0</v>
      </c>
      <c r="U102" s="36"/>
      <c r="V102" s="36"/>
      <c r="W102" s="36"/>
      <c r="X102" s="36"/>
      <c r="Y102" s="36"/>
      <c r="Z102" s="36"/>
      <c r="AA102" s="36"/>
      <c r="AB102" s="36"/>
      <c r="AC102" s="36"/>
      <c r="AD102" s="36"/>
      <c r="AE102" s="36"/>
      <c r="AR102" s="174" t="s">
        <v>117</v>
      </c>
      <c r="AT102" s="174" t="s">
        <v>112</v>
      </c>
      <c r="AU102" s="174" t="s">
        <v>83</v>
      </c>
      <c r="AY102" s="17" t="s">
        <v>110</v>
      </c>
      <c r="BE102" s="175">
        <f>IF(N102="základní",J102,0)</f>
        <v>0</v>
      </c>
      <c r="BF102" s="175">
        <f>IF(N102="snížená",J102,0)</f>
        <v>0</v>
      </c>
      <c r="BG102" s="175">
        <f>IF(N102="zákl. přenesená",J102,0)</f>
        <v>0</v>
      </c>
      <c r="BH102" s="175">
        <f>IF(N102="sníž. přenesená",J102,0)</f>
        <v>0</v>
      </c>
      <c r="BI102" s="175">
        <f>IF(N102="nulová",J102,0)</f>
        <v>0</v>
      </c>
      <c r="BJ102" s="17" t="s">
        <v>81</v>
      </c>
      <c r="BK102" s="175">
        <f>ROUND(I102*H102,2)</f>
        <v>0</v>
      </c>
      <c r="BL102" s="17" t="s">
        <v>117</v>
      </c>
      <c r="BM102" s="174" t="s">
        <v>211</v>
      </c>
    </row>
    <row r="103" s="2" customFormat="1">
      <c r="A103" s="36"/>
      <c r="B103" s="37"/>
      <c r="C103" s="36"/>
      <c r="D103" s="176" t="s">
        <v>119</v>
      </c>
      <c r="E103" s="36"/>
      <c r="F103" s="177" t="s">
        <v>163</v>
      </c>
      <c r="G103" s="36"/>
      <c r="H103" s="36"/>
      <c r="I103" s="178"/>
      <c r="J103" s="36"/>
      <c r="K103" s="36"/>
      <c r="L103" s="37"/>
      <c r="M103" s="179"/>
      <c r="N103" s="180"/>
      <c r="O103" s="70"/>
      <c r="P103" s="70"/>
      <c r="Q103" s="70"/>
      <c r="R103" s="70"/>
      <c r="S103" s="70"/>
      <c r="T103" s="71"/>
      <c r="U103" s="36"/>
      <c r="V103" s="36"/>
      <c r="W103" s="36"/>
      <c r="X103" s="36"/>
      <c r="Y103" s="36"/>
      <c r="Z103" s="36"/>
      <c r="AA103" s="36"/>
      <c r="AB103" s="36"/>
      <c r="AC103" s="36"/>
      <c r="AD103" s="36"/>
      <c r="AE103" s="36"/>
      <c r="AT103" s="17" t="s">
        <v>119</v>
      </c>
      <c r="AU103" s="17" t="s">
        <v>83</v>
      </c>
    </row>
    <row r="104" s="2" customFormat="1">
      <c r="A104" s="36"/>
      <c r="B104" s="37"/>
      <c r="C104" s="36"/>
      <c r="D104" s="181" t="s">
        <v>121</v>
      </c>
      <c r="E104" s="36"/>
      <c r="F104" s="182" t="s">
        <v>164</v>
      </c>
      <c r="G104" s="36"/>
      <c r="H104" s="36"/>
      <c r="I104" s="178"/>
      <c r="J104" s="36"/>
      <c r="K104" s="36"/>
      <c r="L104" s="37"/>
      <c r="M104" s="179"/>
      <c r="N104" s="180"/>
      <c r="O104" s="70"/>
      <c r="P104" s="70"/>
      <c r="Q104" s="70"/>
      <c r="R104" s="70"/>
      <c r="S104" s="70"/>
      <c r="T104" s="71"/>
      <c r="U104" s="36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T104" s="17" t="s">
        <v>121</v>
      </c>
      <c r="AU104" s="17" t="s">
        <v>83</v>
      </c>
    </row>
    <row r="105" s="13" customFormat="1">
      <c r="A105" s="13"/>
      <c r="B105" s="183"/>
      <c r="C105" s="13"/>
      <c r="D105" s="176" t="s">
        <v>123</v>
      </c>
      <c r="E105" s="184" t="s">
        <v>3</v>
      </c>
      <c r="F105" s="185" t="s">
        <v>212</v>
      </c>
      <c r="G105" s="13"/>
      <c r="H105" s="186">
        <v>0.017000000000000001</v>
      </c>
      <c r="I105" s="187"/>
      <c r="J105" s="13"/>
      <c r="K105" s="13"/>
      <c r="L105" s="183"/>
      <c r="M105" s="188"/>
      <c r="N105" s="189"/>
      <c r="O105" s="189"/>
      <c r="P105" s="189"/>
      <c r="Q105" s="189"/>
      <c r="R105" s="189"/>
      <c r="S105" s="189"/>
      <c r="T105" s="190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184" t="s">
        <v>123</v>
      </c>
      <c r="AU105" s="184" t="s">
        <v>83</v>
      </c>
      <c r="AV105" s="13" t="s">
        <v>83</v>
      </c>
      <c r="AW105" s="13" t="s">
        <v>35</v>
      </c>
      <c r="AX105" s="13" t="s">
        <v>81</v>
      </c>
      <c r="AY105" s="184" t="s">
        <v>110</v>
      </c>
    </row>
    <row r="106" s="2" customFormat="1" ht="24.15" customHeight="1">
      <c r="A106" s="36"/>
      <c r="B106" s="162"/>
      <c r="C106" s="163" t="s">
        <v>159</v>
      </c>
      <c r="D106" s="163" t="s">
        <v>112</v>
      </c>
      <c r="E106" s="164" t="s">
        <v>167</v>
      </c>
      <c r="F106" s="165" t="s">
        <v>168</v>
      </c>
      <c r="G106" s="166" t="s">
        <v>127</v>
      </c>
      <c r="H106" s="167">
        <v>105</v>
      </c>
      <c r="I106" s="168"/>
      <c r="J106" s="169">
        <f>ROUND(I106*H106,2)</f>
        <v>0</v>
      </c>
      <c r="K106" s="165" t="s">
        <v>3</v>
      </c>
      <c r="L106" s="37"/>
      <c r="M106" s="170" t="s">
        <v>3</v>
      </c>
      <c r="N106" s="171" t="s">
        <v>45</v>
      </c>
      <c r="O106" s="70"/>
      <c r="P106" s="172">
        <f>O106*H106</f>
        <v>0</v>
      </c>
      <c r="Q106" s="172">
        <v>0</v>
      </c>
      <c r="R106" s="172">
        <f>Q106*H106</f>
        <v>0</v>
      </c>
      <c r="S106" s="172">
        <v>0</v>
      </c>
      <c r="T106" s="173">
        <f>S106*H106</f>
        <v>0</v>
      </c>
      <c r="U106" s="36"/>
      <c r="V106" s="36"/>
      <c r="W106" s="36"/>
      <c r="X106" s="36"/>
      <c r="Y106" s="36"/>
      <c r="Z106" s="36"/>
      <c r="AA106" s="36"/>
      <c r="AB106" s="36"/>
      <c r="AC106" s="36"/>
      <c r="AD106" s="36"/>
      <c r="AE106" s="36"/>
      <c r="AR106" s="174" t="s">
        <v>117</v>
      </c>
      <c r="AT106" s="174" t="s">
        <v>112</v>
      </c>
      <c r="AU106" s="174" t="s">
        <v>83</v>
      </c>
      <c r="AY106" s="17" t="s">
        <v>110</v>
      </c>
      <c r="BE106" s="175">
        <f>IF(N106="základní",J106,0)</f>
        <v>0</v>
      </c>
      <c r="BF106" s="175">
        <f>IF(N106="snížená",J106,0)</f>
        <v>0</v>
      </c>
      <c r="BG106" s="175">
        <f>IF(N106="zákl. přenesená",J106,0)</f>
        <v>0</v>
      </c>
      <c r="BH106" s="175">
        <f>IF(N106="sníž. přenesená",J106,0)</f>
        <v>0</v>
      </c>
      <c r="BI106" s="175">
        <f>IF(N106="nulová",J106,0)</f>
        <v>0</v>
      </c>
      <c r="BJ106" s="17" t="s">
        <v>81</v>
      </c>
      <c r="BK106" s="175">
        <f>ROUND(I106*H106,2)</f>
        <v>0</v>
      </c>
      <c r="BL106" s="17" t="s">
        <v>117</v>
      </c>
      <c r="BM106" s="174" t="s">
        <v>213</v>
      </c>
    </row>
    <row r="107" s="2" customFormat="1">
      <c r="A107" s="36"/>
      <c r="B107" s="37"/>
      <c r="C107" s="36"/>
      <c r="D107" s="176" t="s">
        <v>119</v>
      </c>
      <c r="E107" s="36"/>
      <c r="F107" s="177" t="s">
        <v>170</v>
      </c>
      <c r="G107" s="36"/>
      <c r="H107" s="36"/>
      <c r="I107" s="178"/>
      <c r="J107" s="36"/>
      <c r="K107" s="36"/>
      <c r="L107" s="37"/>
      <c r="M107" s="179"/>
      <c r="N107" s="180"/>
      <c r="O107" s="70"/>
      <c r="P107" s="70"/>
      <c r="Q107" s="70"/>
      <c r="R107" s="70"/>
      <c r="S107" s="70"/>
      <c r="T107" s="71"/>
      <c r="U107" s="36"/>
      <c r="V107" s="36"/>
      <c r="W107" s="36"/>
      <c r="X107" s="36"/>
      <c r="Y107" s="36"/>
      <c r="Z107" s="36"/>
      <c r="AA107" s="36"/>
      <c r="AB107" s="36"/>
      <c r="AC107" s="36"/>
      <c r="AD107" s="36"/>
      <c r="AE107" s="36"/>
      <c r="AT107" s="17" t="s">
        <v>119</v>
      </c>
      <c r="AU107" s="17" t="s">
        <v>83</v>
      </c>
    </row>
    <row r="108" s="2" customFormat="1">
      <c r="A108" s="36"/>
      <c r="B108" s="37"/>
      <c r="C108" s="36"/>
      <c r="D108" s="176" t="s">
        <v>171</v>
      </c>
      <c r="E108" s="36"/>
      <c r="F108" s="191" t="s">
        <v>172</v>
      </c>
      <c r="G108" s="36"/>
      <c r="H108" s="36"/>
      <c r="I108" s="178"/>
      <c r="J108" s="36"/>
      <c r="K108" s="36"/>
      <c r="L108" s="37"/>
      <c r="M108" s="179"/>
      <c r="N108" s="180"/>
      <c r="O108" s="70"/>
      <c r="P108" s="70"/>
      <c r="Q108" s="70"/>
      <c r="R108" s="70"/>
      <c r="S108" s="70"/>
      <c r="T108" s="71"/>
      <c r="U108" s="36"/>
      <c r="V108" s="36"/>
      <c r="W108" s="36"/>
      <c r="X108" s="36"/>
      <c r="Y108" s="36"/>
      <c r="Z108" s="36"/>
      <c r="AA108" s="36"/>
      <c r="AB108" s="36"/>
      <c r="AC108" s="36"/>
      <c r="AD108" s="36"/>
      <c r="AE108" s="36"/>
      <c r="AT108" s="17" t="s">
        <v>171</v>
      </c>
      <c r="AU108" s="17" t="s">
        <v>83</v>
      </c>
    </row>
    <row r="109" s="13" customFormat="1">
      <c r="A109" s="13"/>
      <c r="B109" s="183"/>
      <c r="C109" s="13"/>
      <c r="D109" s="176" t="s">
        <v>123</v>
      </c>
      <c r="E109" s="184" t="s">
        <v>3</v>
      </c>
      <c r="F109" s="185" t="s">
        <v>205</v>
      </c>
      <c r="G109" s="13"/>
      <c r="H109" s="186">
        <v>105</v>
      </c>
      <c r="I109" s="187"/>
      <c r="J109" s="13"/>
      <c r="K109" s="13"/>
      <c r="L109" s="183"/>
      <c r="M109" s="188"/>
      <c r="N109" s="189"/>
      <c r="O109" s="189"/>
      <c r="P109" s="189"/>
      <c r="Q109" s="189"/>
      <c r="R109" s="189"/>
      <c r="S109" s="189"/>
      <c r="T109" s="190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184" t="s">
        <v>123</v>
      </c>
      <c r="AU109" s="184" t="s">
        <v>83</v>
      </c>
      <c r="AV109" s="13" t="s">
        <v>83</v>
      </c>
      <c r="AW109" s="13" t="s">
        <v>35</v>
      </c>
      <c r="AX109" s="13" t="s">
        <v>81</v>
      </c>
      <c r="AY109" s="184" t="s">
        <v>110</v>
      </c>
    </row>
    <row r="110" s="2" customFormat="1" ht="24.15" customHeight="1">
      <c r="A110" s="36"/>
      <c r="B110" s="162"/>
      <c r="C110" s="163" t="s">
        <v>166</v>
      </c>
      <c r="D110" s="163" t="s">
        <v>112</v>
      </c>
      <c r="E110" s="164" t="s">
        <v>175</v>
      </c>
      <c r="F110" s="165" t="s">
        <v>176</v>
      </c>
      <c r="G110" s="166" t="s">
        <v>177</v>
      </c>
      <c r="H110" s="167">
        <v>80</v>
      </c>
      <c r="I110" s="168"/>
      <c r="J110" s="169">
        <f>ROUND(I110*H110,2)</f>
        <v>0</v>
      </c>
      <c r="K110" s="165" t="s">
        <v>3</v>
      </c>
      <c r="L110" s="37"/>
      <c r="M110" s="170" t="s">
        <v>3</v>
      </c>
      <c r="N110" s="171" t="s">
        <v>45</v>
      </c>
      <c r="O110" s="70"/>
      <c r="P110" s="172">
        <f>O110*H110</f>
        <v>0</v>
      </c>
      <c r="Q110" s="172">
        <v>0</v>
      </c>
      <c r="R110" s="172">
        <f>Q110*H110</f>
        <v>0</v>
      </c>
      <c r="S110" s="172">
        <v>0</v>
      </c>
      <c r="T110" s="173">
        <f>S110*H110</f>
        <v>0</v>
      </c>
      <c r="U110" s="36"/>
      <c r="V110" s="36"/>
      <c r="W110" s="36"/>
      <c r="X110" s="36"/>
      <c r="Y110" s="36"/>
      <c r="Z110" s="36"/>
      <c r="AA110" s="36"/>
      <c r="AB110" s="36"/>
      <c r="AC110" s="36"/>
      <c r="AD110" s="36"/>
      <c r="AE110" s="36"/>
      <c r="AR110" s="174" t="s">
        <v>117</v>
      </c>
      <c r="AT110" s="174" t="s">
        <v>112</v>
      </c>
      <c r="AU110" s="174" t="s">
        <v>83</v>
      </c>
      <c r="AY110" s="17" t="s">
        <v>110</v>
      </c>
      <c r="BE110" s="175">
        <f>IF(N110="základní",J110,0)</f>
        <v>0</v>
      </c>
      <c r="BF110" s="175">
        <f>IF(N110="snížená",J110,0)</f>
        <v>0</v>
      </c>
      <c r="BG110" s="175">
        <f>IF(N110="zákl. přenesená",J110,0)</f>
        <v>0</v>
      </c>
      <c r="BH110" s="175">
        <f>IF(N110="sníž. přenesená",J110,0)</f>
        <v>0</v>
      </c>
      <c r="BI110" s="175">
        <f>IF(N110="nulová",J110,0)</f>
        <v>0</v>
      </c>
      <c r="BJ110" s="17" t="s">
        <v>81</v>
      </c>
      <c r="BK110" s="175">
        <f>ROUND(I110*H110,2)</f>
        <v>0</v>
      </c>
      <c r="BL110" s="17" t="s">
        <v>117</v>
      </c>
      <c r="BM110" s="174" t="s">
        <v>214</v>
      </c>
    </row>
    <row r="111" s="2" customFormat="1">
      <c r="A111" s="36"/>
      <c r="B111" s="37"/>
      <c r="C111" s="36"/>
      <c r="D111" s="176" t="s">
        <v>119</v>
      </c>
      <c r="E111" s="36"/>
      <c r="F111" s="177" t="s">
        <v>179</v>
      </c>
      <c r="G111" s="36"/>
      <c r="H111" s="36"/>
      <c r="I111" s="178"/>
      <c r="J111" s="36"/>
      <c r="K111" s="36"/>
      <c r="L111" s="37"/>
      <c r="M111" s="179"/>
      <c r="N111" s="180"/>
      <c r="O111" s="70"/>
      <c r="P111" s="70"/>
      <c r="Q111" s="70"/>
      <c r="R111" s="70"/>
      <c r="S111" s="70"/>
      <c r="T111" s="71"/>
      <c r="U111" s="36"/>
      <c r="V111" s="36"/>
      <c r="W111" s="36"/>
      <c r="X111" s="36"/>
      <c r="Y111" s="36"/>
      <c r="Z111" s="36"/>
      <c r="AA111" s="36"/>
      <c r="AB111" s="36"/>
      <c r="AC111" s="36"/>
      <c r="AD111" s="36"/>
      <c r="AE111" s="36"/>
      <c r="AT111" s="17" t="s">
        <v>119</v>
      </c>
      <c r="AU111" s="17" t="s">
        <v>83</v>
      </c>
    </row>
    <row r="112" s="2" customFormat="1">
      <c r="A112" s="36"/>
      <c r="B112" s="37"/>
      <c r="C112" s="36"/>
      <c r="D112" s="176" t="s">
        <v>171</v>
      </c>
      <c r="E112" s="36"/>
      <c r="F112" s="191" t="s">
        <v>180</v>
      </c>
      <c r="G112" s="36"/>
      <c r="H112" s="36"/>
      <c r="I112" s="178"/>
      <c r="J112" s="36"/>
      <c r="K112" s="36"/>
      <c r="L112" s="37"/>
      <c r="M112" s="179"/>
      <c r="N112" s="180"/>
      <c r="O112" s="70"/>
      <c r="P112" s="70"/>
      <c r="Q112" s="70"/>
      <c r="R112" s="70"/>
      <c r="S112" s="70"/>
      <c r="T112" s="71"/>
      <c r="U112" s="36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T112" s="17" t="s">
        <v>171</v>
      </c>
      <c r="AU112" s="17" t="s">
        <v>83</v>
      </c>
    </row>
    <row r="113" s="13" customFormat="1">
      <c r="A113" s="13"/>
      <c r="B113" s="183"/>
      <c r="C113" s="13"/>
      <c r="D113" s="176" t="s">
        <v>123</v>
      </c>
      <c r="E113" s="184" t="s">
        <v>3</v>
      </c>
      <c r="F113" s="185" t="s">
        <v>215</v>
      </c>
      <c r="G113" s="13"/>
      <c r="H113" s="186">
        <v>80</v>
      </c>
      <c r="I113" s="187"/>
      <c r="J113" s="13"/>
      <c r="K113" s="13"/>
      <c r="L113" s="183"/>
      <c r="M113" s="188"/>
      <c r="N113" s="189"/>
      <c r="O113" s="189"/>
      <c r="P113" s="189"/>
      <c r="Q113" s="189"/>
      <c r="R113" s="189"/>
      <c r="S113" s="189"/>
      <c r="T113" s="190"/>
      <c r="U113" s="13"/>
      <c r="V113" s="13"/>
      <c r="W113" s="13"/>
      <c r="X113" s="13"/>
      <c r="Y113" s="13"/>
      <c r="Z113" s="13"/>
      <c r="AA113" s="13"/>
      <c r="AB113" s="13"/>
      <c r="AC113" s="13"/>
      <c r="AD113" s="13"/>
      <c r="AE113" s="13"/>
      <c r="AT113" s="184" t="s">
        <v>123</v>
      </c>
      <c r="AU113" s="184" t="s">
        <v>83</v>
      </c>
      <c r="AV113" s="13" t="s">
        <v>83</v>
      </c>
      <c r="AW113" s="13" t="s">
        <v>35</v>
      </c>
      <c r="AX113" s="13" t="s">
        <v>81</v>
      </c>
      <c r="AY113" s="184" t="s">
        <v>110</v>
      </c>
    </row>
    <row r="114" s="2" customFormat="1" ht="24.15" customHeight="1">
      <c r="A114" s="36"/>
      <c r="B114" s="162"/>
      <c r="C114" s="163" t="s">
        <v>174</v>
      </c>
      <c r="D114" s="163" t="s">
        <v>112</v>
      </c>
      <c r="E114" s="164" t="s">
        <v>183</v>
      </c>
      <c r="F114" s="165" t="s">
        <v>184</v>
      </c>
      <c r="G114" s="166" t="s">
        <v>127</v>
      </c>
      <c r="H114" s="167">
        <v>600</v>
      </c>
      <c r="I114" s="168"/>
      <c r="J114" s="169">
        <f>ROUND(I114*H114,2)</f>
        <v>0</v>
      </c>
      <c r="K114" s="165" t="s">
        <v>3</v>
      </c>
      <c r="L114" s="37"/>
      <c r="M114" s="170" t="s">
        <v>3</v>
      </c>
      <c r="N114" s="171" t="s">
        <v>45</v>
      </c>
      <c r="O114" s="70"/>
      <c r="P114" s="172">
        <f>O114*H114</f>
        <v>0</v>
      </c>
      <c r="Q114" s="172">
        <v>0</v>
      </c>
      <c r="R114" s="172">
        <f>Q114*H114</f>
        <v>0</v>
      </c>
      <c r="S114" s="172">
        <v>0</v>
      </c>
      <c r="T114" s="173">
        <f>S114*H114</f>
        <v>0</v>
      </c>
      <c r="U114" s="36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R114" s="174" t="s">
        <v>117</v>
      </c>
      <c r="AT114" s="174" t="s">
        <v>112</v>
      </c>
      <c r="AU114" s="174" t="s">
        <v>83</v>
      </c>
      <c r="AY114" s="17" t="s">
        <v>110</v>
      </c>
      <c r="BE114" s="175">
        <f>IF(N114="základní",J114,0)</f>
        <v>0</v>
      </c>
      <c r="BF114" s="175">
        <f>IF(N114="snížená",J114,0)</f>
        <v>0</v>
      </c>
      <c r="BG114" s="175">
        <f>IF(N114="zákl. přenesená",J114,0)</f>
        <v>0</v>
      </c>
      <c r="BH114" s="175">
        <f>IF(N114="sníž. přenesená",J114,0)</f>
        <v>0</v>
      </c>
      <c r="BI114" s="175">
        <f>IF(N114="nulová",J114,0)</f>
        <v>0</v>
      </c>
      <c r="BJ114" s="17" t="s">
        <v>81</v>
      </c>
      <c r="BK114" s="175">
        <f>ROUND(I114*H114,2)</f>
        <v>0</v>
      </c>
      <c r="BL114" s="17" t="s">
        <v>117</v>
      </c>
      <c r="BM114" s="174" t="s">
        <v>216</v>
      </c>
    </row>
    <row r="115" s="2" customFormat="1">
      <c r="A115" s="36"/>
      <c r="B115" s="37"/>
      <c r="C115" s="36"/>
      <c r="D115" s="176" t="s">
        <v>119</v>
      </c>
      <c r="E115" s="36"/>
      <c r="F115" s="177" t="s">
        <v>186</v>
      </c>
      <c r="G115" s="36"/>
      <c r="H115" s="36"/>
      <c r="I115" s="178"/>
      <c r="J115" s="36"/>
      <c r="K115" s="36"/>
      <c r="L115" s="37"/>
      <c r="M115" s="179"/>
      <c r="N115" s="180"/>
      <c r="O115" s="70"/>
      <c r="P115" s="70"/>
      <c r="Q115" s="70"/>
      <c r="R115" s="70"/>
      <c r="S115" s="70"/>
      <c r="T115" s="71"/>
      <c r="U115" s="36"/>
      <c r="V115" s="36"/>
      <c r="W115" s="36"/>
      <c r="X115" s="36"/>
      <c r="Y115" s="36"/>
      <c r="Z115" s="36"/>
      <c r="AA115" s="36"/>
      <c r="AB115" s="36"/>
      <c r="AC115" s="36"/>
      <c r="AD115" s="36"/>
      <c r="AE115" s="36"/>
      <c r="AT115" s="17" t="s">
        <v>119</v>
      </c>
      <c r="AU115" s="17" t="s">
        <v>83</v>
      </c>
    </row>
    <row r="116" s="2" customFormat="1">
      <c r="A116" s="36"/>
      <c r="B116" s="37"/>
      <c r="C116" s="36"/>
      <c r="D116" s="176" t="s">
        <v>171</v>
      </c>
      <c r="E116" s="36"/>
      <c r="F116" s="191" t="s">
        <v>187</v>
      </c>
      <c r="G116" s="36"/>
      <c r="H116" s="36"/>
      <c r="I116" s="178"/>
      <c r="J116" s="36"/>
      <c r="K116" s="36"/>
      <c r="L116" s="37"/>
      <c r="M116" s="179"/>
      <c r="N116" s="180"/>
      <c r="O116" s="70"/>
      <c r="P116" s="70"/>
      <c r="Q116" s="70"/>
      <c r="R116" s="70"/>
      <c r="S116" s="70"/>
      <c r="T116" s="71"/>
      <c r="U116" s="36"/>
      <c r="V116" s="36"/>
      <c r="W116" s="36"/>
      <c r="X116" s="36"/>
      <c r="Y116" s="36"/>
      <c r="Z116" s="36"/>
      <c r="AA116" s="36"/>
      <c r="AB116" s="36"/>
      <c r="AC116" s="36"/>
      <c r="AD116" s="36"/>
      <c r="AE116" s="36"/>
      <c r="AT116" s="17" t="s">
        <v>171</v>
      </c>
      <c r="AU116" s="17" t="s">
        <v>83</v>
      </c>
    </row>
    <row r="117" s="13" customFormat="1">
      <c r="A117" s="13"/>
      <c r="B117" s="183"/>
      <c r="C117" s="13"/>
      <c r="D117" s="176" t="s">
        <v>123</v>
      </c>
      <c r="E117" s="184" t="s">
        <v>3</v>
      </c>
      <c r="F117" s="185" t="s">
        <v>217</v>
      </c>
      <c r="G117" s="13"/>
      <c r="H117" s="186">
        <v>600</v>
      </c>
      <c r="I117" s="187"/>
      <c r="J117" s="13"/>
      <c r="K117" s="13"/>
      <c r="L117" s="183"/>
      <c r="M117" s="188"/>
      <c r="N117" s="189"/>
      <c r="O117" s="189"/>
      <c r="P117" s="189"/>
      <c r="Q117" s="189"/>
      <c r="R117" s="189"/>
      <c r="S117" s="189"/>
      <c r="T117" s="190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184" t="s">
        <v>123</v>
      </c>
      <c r="AU117" s="184" t="s">
        <v>83</v>
      </c>
      <c r="AV117" s="13" t="s">
        <v>83</v>
      </c>
      <c r="AW117" s="13" t="s">
        <v>35</v>
      </c>
      <c r="AX117" s="13" t="s">
        <v>81</v>
      </c>
      <c r="AY117" s="184" t="s">
        <v>110</v>
      </c>
    </row>
    <row r="118" s="2" customFormat="1" ht="24.15" customHeight="1">
      <c r="A118" s="36"/>
      <c r="B118" s="162"/>
      <c r="C118" s="163" t="s">
        <v>182</v>
      </c>
      <c r="D118" s="163" t="s">
        <v>112</v>
      </c>
      <c r="E118" s="164" t="s">
        <v>195</v>
      </c>
      <c r="F118" s="165" t="s">
        <v>218</v>
      </c>
      <c r="G118" s="166" t="s">
        <v>127</v>
      </c>
      <c r="H118" s="167">
        <v>372</v>
      </c>
      <c r="I118" s="168"/>
      <c r="J118" s="169">
        <f>ROUND(I118*H118,2)</f>
        <v>0</v>
      </c>
      <c r="K118" s="165" t="s">
        <v>3</v>
      </c>
      <c r="L118" s="37"/>
      <c r="M118" s="170" t="s">
        <v>3</v>
      </c>
      <c r="N118" s="171" t="s">
        <v>45</v>
      </c>
      <c r="O118" s="70"/>
      <c r="P118" s="172">
        <f>O118*H118</f>
        <v>0</v>
      </c>
      <c r="Q118" s="172">
        <v>0</v>
      </c>
      <c r="R118" s="172">
        <f>Q118*H118</f>
        <v>0</v>
      </c>
      <c r="S118" s="172">
        <v>0</v>
      </c>
      <c r="T118" s="173">
        <f>S118*H118</f>
        <v>0</v>
      </c>
      <c r="U118" s="36"/>
      <c r="V118" s="36"/>
      <c r="W118" s="36"/>
      <c r="X118" s="36"/>
      <c r="Y118" s="36"/>
      <c r="Z118" s="36"/>
      <c r="AA118" s="36"/>
      <c r="AB118" s="36"/>
      <c r="AC118" s="36"/>
      <c r="AD118" s="36"/>
      <c r="AE118" s="36"/>
      <c r="AR118" s="174" t="s">
        <v>117</v>
      </c>
      <c r="AT118" s="174" t="s">
        <v>112</v>
      </c>
      <c r="AU118" s="174" t="s">
        <v>83</v>
      </c>
      <c r="AY118" s="17" t="s">
        <v>110</v>
      </c>
      <c r="BE118" s="175">
        <f>IF(N118="základní",J118,0)</f>
        <v>0</v>
      </c>
      <c r="BF118" s="175">
        <f>IF(N118="snížená",J118,0)</f>
        <v>0</v>
      </c>
      <c r="BG118" s="175">
        <f>IF(N118="zákl. přenesená",J118,0)</f>
        <v>0</v>
      </c>
      <c r="BH118" s="175">
        <f>IF(N118="sníž. přenesená",J118,0)</f>
        <v>0</v>
      </c>
      <c r="BI118" s="175">
        <f>IF(N118="nulová",J118,0)</f>
        <v>0</v>
      </c>
      <c r="BJ118" s="17" t="s">
        <v>81</v>
      </c>
      <c r="BK118" s="175">
        <f>ROUND(I118*H118,2)</f>
        <v>0</v>
      </c>
      <c r="BL118" s="17" t="s">
        <v>117</v>
      </c>
      <c r="BM118" s="174" t="s">
        <v>219</v>
      </c>
    </row>
    <row r="119" s="2" customFormat="1">
      <c r="A119" s="36"/>
      <c r="B119" s="37"/>
      <c r="C119" s="36"/>
      <c r="D119" s="176" t="s">
        <v>119</v>
      </c>
      <c r="E119" s="36"/>
      <c r="F119" s="177" t="s">
        <v>198</v>
      </c>
      <c r="G119" s="36"/>
      <c r="H119" s="36"/>
      <c r="I119" s="178"/>
      <c r="J119" s="36"/>
      <c r="K119" s="36"/>
      <c r="L119" s="37"/>
      <c r="M119" s="179"/>
      <c r="N119" s="180"/>
      <c r="O119" s="70"/>
      <c r="P119" s="70"/>
      <c r="Q119" s="70"/>
      <c r="R119" s="70"/>
      <c r="S119" s="70"/>
      <c r="T119" s="71"/>
      <c r="U119" s="36"/>
      <c r="V119" s="36"/>
      <c r="W119" s="36"/>
      <c r="X119" s="36"/>
      <c r="Y119" s="36"/>
      <c r="Z119" s="36"/>
      <c r="AA119" s="36"/>
      <c r="AB119" s="36"/>
      <c r="AC119" s="36"/>
      <c r="AD119" s="36"/>
      <c r="AE119" s="36"/>
      <c r="AT119" s="17" t="s">
        <v>119</v>
      </c>
      <c r="AU119" s="17" t="s">
        <v>83</v>
      </c>
    </row>
    <row r="120" s="2" customFormat="1">
      <c r="A120" s="36"/>
      <c r="B120" s="37"/>
      <c r="C120" s="36"/>
      <c r="D120" s="176" t="s">
        <v>171</v>
      </c>
      <c r="E120" s="36"/>
      <c r="F120" s="191" t="s">
        <v>199</v>
      </c>
      <c r="G120" s="36"/>
      <c r="H120" s="36"/>
      <c r="I120" s="178"/>
      <c r="J120" s="36"/>
      <c r="K120" s="36"/>
      <c r="L120" s="37"/>
      <c r="M120" s="179"/>
      <c r="N120" s="180"/>
      <c r="O120" s="70"/>
      <c r="P120" s="70"/>
      <c r="Q120" s="70"/>
      <c r="R120" s="70"/>
      <c r="S120" s="70"/>
      <c r="T120" s="71"/>
      <c r="U120" s="36"/>
      <c r="V120" s="36"/>
      <c r="W120" s="36"/>
      <c r="X120" s="36"/>
      <c r="Y120" s="36"/>
      <c r="Z120" s="36"/>
      <c r="AA120" s="36"/>
      <c r="AB120" s="36"/>
      <c r="AC120" s="36"/>
      <c r="AD120" s="36"/>
      <c r="AE120" s="36"/>
      <c r="AT120" s="17" t="s">
        <v>171</v>
      </c>
      <c r="AU120" s="17" t="s">
        <v>83</v>
      </c>
    </row>
    <row r="121" s="13" customFormat="1">
      <c r="A121" s="13"/>
      <c r="B121" s="183"/>
      <c r="C121" s="13"/>
      <c r="D121" s="176" t="s">
        <v>123</v>
      </c>
      <c r="E121" s="184" t="s">
        <v>3</v>
      </c>
      <c r="F121" s="185" t="s">
        <v>220</v>
      </c>
      <c r="G121" s="13"/>
      <c r="H121" s="186">
        <v>372</v>
      </c>
      <c r="I121" s="187"/>
      <c r="J121" s="13"/>
      <c r="K121" s="13"/>
      <c r="L121" s="183"/>
      <c r="M121" s="188"/>
      <c r="N121" s="189"/>
      <c r="O121" s="189"/>
      <c r="P121" s="189"/>
      <c r="Q121" s="189"/>
      <c r="R121" s="189"/>
      <c r="S121" s="189"/>
      <c r="T121" s="190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184" t="s">
        <v>123</v>
      </c>
      <c r="AU121" s="184" t="s">
        <v>83</v>
      </c>
      <c r="AV121" s="13" t="s">
        <v>83</v>
      </c>
      <c r="AW121" s="13" t="s">
        <v>35</v>
      </c>
      <c r="AX121" s="13" t="s">
        <v>81</v>
      </c>
      <c r="AY121" s="184" t="s">
        <v>110</v>
      </c>
    </row>
    <row r="122" s="2" customFormat="1" ht="21.75" customHeight="1">
      <c r="A122" s="36"/>
      <c r="B122" s="162"/>
      <c r="C122" s="163" t="s">
        <v>189</v>
      </c>
      <c r="D122" s="163" t="s">
        <v>112</v>
      </c>
      <c r="E122" s="164" t="s">
        <v>190</v>
      </c>
      <c r="F122" s="165" t="s">
        <v>191</v>
      </c>
      <c r="G122" s="166" t="s">
        <v>115</v>
      </c>
      <c r="H122" s="167">
        <v>0.017000000000000001</v>
      </c>
      <c r="I122" s="168"/>
      <c r="J122" s="169">
        <f>ROUND(I122*H122,2)</f>
        <v>0</v>
      </c>
      <c r="K122" s="165" t="s">
        <v>3</v>
      </c>
      <c r="L122" s="37"/>
      <c r="M122" s="170" t="s">
        <v>3</v>
      </c>
      <c r="N122" s="171" t="s">
        <v>45</v>
      </c>
      <c r="O122" s="70"/>
      <c r="P122" s="172">
        <f>O122*H122</f>
        <v>0</v>
      </c>
      <c r="Q122" s="172">
        <v>0</v>
      </c>
      <c r="R122" s="172">
        <f>Q122*H122</f>
        <v>0</v>
      </c>
      <c r="S122" s="172">
        <v>0</v>
      </c>
      <c r="T122" s="173">
        <f>S122*H122</f>
        <v>0</v>
      </c>
      <c r="U122" s="36"/>
      <c r="V122" s="36"/>
      <c r="W122" s="36"/>
      <c r="X122" s="36"/>
      <c r="Y122" s="36"/>
      <c r="Z122" s="36"/>
      <c r="AA122" s="36"/>
      <c r="AB122" s="36"/>
      <c r="AC122" s="36"/>
      <c r="AD122" s="36"/>
      <c r="AE122" s="36"/>
      <c r="AR122" s="174" t="s">
        <v>117</v>
      </c>
      <c r="AT122" s="174" t="s">
        <v>112</v>
      </c>
      <c r="AU122" s="174" t="s">
        <v>83</v>
      </c>
      <c r="AY122" s="17" t="s">
        <v>110</v>
      </c>
      <c r="BE122" s="175">
        <f>IF(N122="základní",J122,0)</f>
        <v>0</v>
      </c>
      <c r="BF122" s="175">
        <f>IF(N122="snížená",J122,0)</f>
        <v>0</v>
      </c>
      <c r="BG122" s="175">
        <f>IF(N122="zákl. přenesená",J122,0)</f>
        <v>0</v>
      </c>
      <c r="BH122" s="175">
        <f>IF(N122="sníž. přenesená",J122,0)</f>
        <v>0</v>
      </c>
      <c r="BI122" s="175">
        <f>IF(N122="nulová",J122,0)</f>
        <v>0</v>
      </c>
      <c r="BJ122" s="17" t="s">
        <v>81</v>
      </c>
      <c r="BK122" s="175">
        <f>ROUND(I122*H122,2)</f>
        <v>0</v>
      </c>
      <c r="BL122" s="17" t="s">
        <v>117</v>
      </c>
      <c r="BM122" s="174" t="s">
        <v>221</v>
      </c>
    </row>
    <row r="123" s="2" customFormat="1">
      <c r="A123" s="36"/>
      <c r="B123" s="37"/>
      <c r="C123" s="36"/>
      <c r="D123" s="176" t="s">
        <v>119</v>
      </c>
      <c r="E123" s="36"/>
      <c r="F123" s="177" t="s">
        <v>193</v>
      </c>
      <c r="G123" s="36"/>
      <c r="H123" s="36"/>
      <c r="I123" s="178"/>
      <c r="J123" s="36"/>
      <c r="K123" s="36"/>
      <c r="L123" s="37"/>
      <c r="M123" s="179"/>
      <c r="N123" s="180"/>
      <c r="O123" s="70"/>
      <c r="P123" s="70"/>
      <c r="Q123" s="70"/>
      <c r="R123" s="70"/>
      <c r="S123" s="70"/>
      <c r="T123" s="71"/>
      <c r="U123" s="36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T123" s="17" t="s">
        <v>119</v>
      </c>
      <c r="AU123" s="17" t="s">
        <v>83</v>
      </c>
    </row>
    <row r="124" s="2" customFormat="1">
      <c r="A124" s="36"/>
      <c r="B124" s="37"/>
      <c r="C124" s="36"/>
      <c r="D124" s="176" t="s">
        <v>171</v>
      </c>
      <c r="E124" s="36"/>
      <c r="F124" s="191" t="s">
        <v>194</v>
      </c>
      <c r="G124" s="36"/>
      <c r="H124" s="36"/>
      <c r="I124" s="178"/>
      <c r="J124" s="36"/>
      <c r="K124" s="36"/>
      <c r="L124" s="37"/>
      <c r="M124" s="179"/>
      <c r="N124" s="180"/>
      <c r="O124" s="70"/>
      <c r="P124" s="70"/>
      <c r="Q124" s="70"/>
      <c r="R124" s="70"/>
      <c r="S124" s="70"/>
      <c r="T124" s="71"/>
      <c r="U124" s="36"/>
      <c r="V124" s="36"/>
      <c r="W124" s="36"/>
      <c r="X124" s="36"/>
      <c r="Y124" s="36"/>
      <c r="Z124" s="36"/>
      <c r="AA124" s="36"/>
      <c r="AB124" s="36"/>
      <c r="AC124" s="36"/>
      <c r="AD124" s="36"/>
      <c r="AE124" s="36"/>
      <c r="AT124" s="17" t="s">
        <v>171</v>
      </c>
      <c r="AU124" s="17" t="s">
        <v>83</v>
      </c>
    </row>
    <row r="125" s="13" customFormat="1">
      <c r="A125" s="13"/>
      <c r="B125" s="183"/>
      <c r="C125" s="13"/>
      <c r="D125" s="176" t="s">
        <v>123</v>
      </c>
      <c r="E125" s="184" t="s">
        <v>3</v>
      </c>
      <c r="F125" s="185" t="s">
        <v>212</v>
      </c>
      <c r="G125" s="13"/>
      <c r="H125" s="186">
        <v>0.017000000000000001</v>
      </c>
      <c r="I125" s="187"/>
      <c r="J125" s="13"/>
      <c r="K125" s="13"/>
      <c r="L125" s="183"/>
      <c r="M125" s="192"/>
      <c r="N125" s="193"/>
      <c r="O125" s="193"/>
      <c r="P125" s="193"/>
      <c r="Q125" s="193"/>
      <c r="R125" s="193"/>
      <c r="S125" s="193"/>
      <c r="T125" s="194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184" t="s">
        <v>123</v>
      </c>
      <c r="AU125" s="184" t="s">
        <v>83</v>
      </c>
      <c r="AV125" s="13" t="s">
        <v>83</v>
      </c>
      <c r="AW125" s="13" t="s">
        <v>35</v>
      </c>
      <c r="AX125" s="13" t="s">
        <v>81</v>
      </c>
      <c r="AY125" s="184" t="s">
        <v>110</v>
      </c>
    </row>
    <row r="126" s="2" customFormat="1" ht="6.96" customHeight="1">
      <c r="A126" s="36"/>
      <c r="B126" s="53"/>
      <c r="C126" s="54"/>
      <c r="D126" s="54"/>
      <c r="E126" s="54"/>
      <c r="F126" s="54"/>
      <c r="G126" s="54"/>
      <c r="H126" s="54"/>
      <c r="I126" s="54"/>
      <c r="J126" s="54"/>
      <c r="K126" s="54"/>
      <c r="L126" s="37"/>
      <c r="M126" s="36"/>
      <c r="O126" s="36"/>
      <c r="P126" s="36"/>
      <c r="Q126" s="36"/>
      <c r="R126" s="36"/>
      <c r="S126" s="36"/>
      <c r="T126" s="36"/>
      <c r="U126" s="36"/>
      <c r="V126" s="36"/>
      <c r="W126" s="36"/>
      <c r="X126" s="36"/>
      <c r="Y126" s="36"/>
      <c r="Z126" s="36"/>
      <c r="AA126" s="36"/>
      <c r="AB126" s="36"/>
      <c r="AC126" s="36"/>
      <c r="AD126" s="36"/>
      <c r="AE126" s="36"/>
    </row>
  </sheetData>
  <autoFilter ref="C80:K125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6" r:id="rId1" display="https://podminky.urs.cz/item/CS_URS_2022_02/111103223"/>
    <hyperlink ref="F90" r:id="rId2" display="https://podminky.urs.cz/item/CS_URS_2022_02/111203202"/>
    <hyperlink ref="F94" r:id="rId3" display="https://podminky.urs.cz/item/CS_URS_2022_02/112101101"/>
    <hyperlink ref="F97" r:id="rId4" display="https://podminky.urs.cz/item/CS_URS_2022_02/125703313"/>
    <hyperlink ref="F100" r:id="rId5" display="https://podminky.urs.cz/item/CS_URS_2022_02/181006111"/>
    <hyperlink ref="F104" r:id="rId6" display="https://podminky.urs.cz/item/CS_URS_2022_02/185803107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7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195" customWidth="1"/>
    <col min="2" max="2" width="1.667969" style="195" customWidth="1"/>
    <col min="3" max="4" width="5" style="195" customWidth="1"/>
    <col min="5" max="5" width="11.66016" style="195" customWidth="1"/>
    <col min="6" max="6" width="9.160156" style="195" customWidth="1"/>
    <col min="7" max="7" width="5" style="195" customWidth="1"/>
    <col min="8" max="8" width="77.83203" style="195" customWidth="1"/>
    <col min="9" max="10" width="20" style="195" customWidth="1"/>
    <col min="11" max="11" width="1.667969" style="195" customWidth="1"/>
  </cols>
  <sheetData>
    <row r="1" s="1" customFormat="1" ht="37.5" customHeight="1"/>
    <row r="2" s="1" customFormat="1" ht="7.5" customHeight="1">
      <c r="B2" s="196"/>
      <c r="C2" s="197"/>
      <c r="D2" s="197"/>
      <c r="E2" s="197"/>
      <c r="F2" s="197"/>
      <c r="G2" s="197"/>
      <c r="H2" s="197"/>
      <c r="I2" s="197"/>
      <c r="J2" s="197"/>
      <c r="K2" s="198"/>
    </row>
    <row r="3" s="14" customFormat="1" ht="45" customHeight="1">
      <c r="B3" s="199"/>
      <c r="C3" s="200" t="s">
        <v>222</v>
      </c>
      <c r="D3" s="200"/>
      <c r="E3" s="200"/>
      <c r="F3" s="200"/>
      <c r="G3" s="200"/>
      <c r="H3" s="200"/>
      <c r="I3" s="200"/>
      <c r="J3" s="200"/>
      <c r="K3" s="201"/>
    </row>
    <row r="4" s="1" customFormat="1" ht="25.5" customHeight="1">
      <c r="B4" s="202"/>
      <c r="C4" s="203" t="s">
        <v>223</v>
      </c>
      <c r="D4" s="203"/>
      <c r="E4" s="203"/>
      <c r="F4" s="203"/>
      <c r="G4" s="203"/>
      <c r="H4" s="203"/>
      <c r="I4" s="203"/>
      <c r="J4" s="203"/>
      <c r="K4" s="204"/>
    </row>
    <row r="5" s="1" customFormat="1" ht="5.25" customHeight="1">
      <c r="B5" s="202"/>
      <c r="C5" s="205"/>
      <c r="D5" s="205"/>
      <c r="E5" s="205"/>
      <c r="F5" s="205"/>
      <c r="G5" s="205"/>
      <c r="H5" s="205"/>
      <c r="I5" s="205"/>
      <c r="J5" s="205"/>
      <c r="K5" s="204"/>
    </row>
    <row r="6" s="1" customFormat="1" ht="15" customHeight="1">
      <c r="B6" s="202"/>
      <c r="C6" s="206" t="s">
        <v>224</v>
      </c>
      <c r="D6" s="206"/>
      <c r="E6" s="206"/>
      <c r="F6" s="206"/>
      <c r="G6" s="206"/>
      <c r="H6" s="206"/>
      <c r="I6" s="206"/>
      <c r="J6" s="206"/>
      <c r="K6" s="204"/>
    </row>
    <row r="7" s="1" customFormat="1" ht="15" customHeight="1">
      <c r="B7" s="207"/>
      <c r="C7" s="206" t="s">
        <v>225</v>
      </c>
      <c r="D7" s="206"/>
      <c r="E7" s="206"/>
      <c r="F7" s="206"/>
      <c r="G7" s="206"/>
      <c r="H7" s="206"/>
      <c r="I7" s="206"/>
      <c r="J7" s="206"/>
      <c r="K7" s="204"/>
    </row>
    <row r="8" s="1" customFormat="1" ht="12.75" customHeight="1">
      <c r="B8" s="207"/>
      <c r="C8" s="206"/>
      <c r="D8" s="206"/>
      <c r="E8" s="206"/>
      <c r="F8" s="206"/>
      <c r="G8" s="206"/>
      <c r="H8" s="206"/>
      <c r="I8" s="206"/>
      <c r="J8" s="206"/>
      <c r="K8" s="204"/>
    </row>
    <row r="9" s="1" customFormat="1" ht="15" customHeight="1">
      <c r="B9" s="207"/>
      <c r="C9" s="206" t="s">
        <v>226</v>
      </c>
      <c r="D9" s="206"/>
      <c r="E9" s="206"/>
      <c r="F9" s="206"/>
      <c r="G9" s="206"/>
      <c r="H9" s="206"/>
      <c r="I9" s="206"/>
      <c r="J9" s="206"/>
      <c r="K9" s="204"/>
    </row>
    <row r="10" s="1" customFormat="1" ht="15" customHeight="1">
      <c r="B10" s="207"/>
      <c r="C10" s="206"/>
      <c r="D10" s="206" t="s">
        <v>227</v>
      </c>
      <c r="E10" s="206"/>
      <c r="F10" s="206"/>
      <c r="G10" s="206"/>
      <c r="H10" s="206"/>
      <c r="I10" s="206"/>
      <c r="J10" s="206"/>
      <c r="K10" s="204"/>
    </row>
    <row r="11" s="1" customFormat="1" ht="15" customHeight="1">
      <c r="B11" s="207"/>
      <c r="C11" s="208"/>
      <c r="D11" s="206" t="s">
        <v>228</v>
      </c>
      <c r="E11" s="206"/>
      <c r="F11" s="206"/>
      <c r="G11" s="206"/>
      <c r="H11" s="206"/>
      <c r="I11" s="206"/>
      <c r="J11" s="206"/>
      <c r="K11" s="204"/>
    </row>
    <row r="12" s="1" customFormat="1" ht="15" customHeight="1">
      <c r="B12" s="207"/>
      <c r="C12" s="208"/>
      <c r="D12" s="206"/>
      <c r="E12" s="206"/>
      <c r="F12" s="206"/>
      <c r="G12" s="206"/>
      <c r="H12" s="206"/>
      <c r="I12" s="206"/>
      <c r="J12" s="206"/>
      <c r="K12" s="204"/>
    </row>
    <row r="13" s="1" customFormat="1" ht="15" customHeight="1">
      <c r="B13" s="207"/>
      <c r="C13" s="208"/>
      <c r="D13" s="209" t="s">
        <v>229</v>
      </c>
      <c r="E13" s="206"/>
      <c r="F13" s="206"/>
      <c r="G13" s="206"/>
      <c r="H13" s="206"/>
      <c r="I13" s="206"/>
      <c r="J13" s="206"/>
      <c r="K13" s="204"/>
    </row>
    <row r="14" s="1" customFormat="1" ht="12.75" customHeight="1">
      <c r="B14" s="207"/>
      <c r="C14" s="208"/>
      <c r="D14" s="208"/>
      <c r="E14" s="208"/>
      <c r="F14" s="208"/>
      <c r="G14" s="208"/>
      <c r="H14" s="208"/>
      <c r="I14" s="208"/>
      <c r="J14" s="208"/>
      <c r="K14" s="204"/>
    </row>
    <row r="15" s="1" customFormat="1" ht="15" customHeight="1">
      <c r="B15" s="207"/>
      <c r="C15" s="208"/>
      <c r="D15" s="206" t="s">
        <v>230</v>
      </c>
      <c r="E15" s="206"/>
      <c r="F15" s="206"/>
      <c r="G15" s="206"/>
      <c r="H15" s="206"/>
      <c r="I15" s="206"/>
      <c r="J15" s="206"/>
      <c r="K15" s="204"/>
    </row>
    <row r="16" s="1" customFormat="1" ht="15" customHeight="1">
      <c r="B16" s="207"/>
      <c r="C16" s="208"/>
      <c r="D16" s="206" t="s">
        <v>231</v>
      </c>
      <c r="E16" s="206"/>
      <c r="F16" s="206"/>
      <c r="G16" s="206"/>
      <c r="H16" s="206"/>
      <c r="I16" s="206"/>
      <c r="J16" s="206"/>
      <c r="K16" s="204"/>
    </row>
    <row r="17" s="1" customFormat="1" ht="15" customHeight="1">
      <c r="B17" s="207"/>
      <c r="C17" s="208"/>
      <c r="D17" s="206" t="s">
        <v>232</v>
      </c>
      <c r="E17" s="206"/>
      <c r="F17" s="206"/>
      <c r="G17" s="206"/>
      <c r="H17" s="206"/>
      <c r="I17" s="206"/>
      <c r="J17" s="206"/>
      <c r="K17" s="204"/>
    </row>
    <row r="18" s="1" customFormat="1" ht="15" customHeight="1">
      <c r="B18" s="207"/>
      <c r="C18" s="208"/>
      <c r="D18" s="208"/>
      <c r="E18" s="210" t="s">
        <v>80</v>
      </c>
      <c r="F18" s="206" t="s">
        <v>233</v>
      </c>
      <c r="G18" s="206"/>
      <c r="H18" s="206"/>
      <c r="I18" s="206"/>
      <c r="J18" s="206"/>
      <c r="K18" s="204"/>
    </row>
    <row r="19" s="1" customFormat="1" ht="15" customHeight="1">
      <c r="B19" s="207"/>
      <c r="C19" s="208"/>
      <c r="D19" s="208"/>
      <c r="E19" s="210" t="s">
        <v>234</v>
      </c>
      <c r="F19" s="206" t="s">
        <v>235</v>
      </c>
      <c r="G19" s="206"/>
      <c r="H19" s="206"/>
      <c r="I19" s="206"/>
      <c r="J19" s="206"/>
      <c r="K19" s="204"/>
    </row>
    <row r="20" s="1" customFormat="1" ht="15" customHeight="1">
      <c r="B20" s="207"/>
      <c r="C20" s="208"/>
      <c r="D20" s="208"/>
      <c r="E20" s="210" t="s">
        <v>236</v>
      </c>
      <c r="F20" s="206" t="s">
        <v>237</v>
      </c>
      <c r="G20" s="206"/>
      <c r="H20" s="206"/>
      <c r="I20" s="206"/>
      <c r="J20" s="206"/>
      <c r="K20" s="204"/>
    </row>
    <row r="21" s="1" customFormat="1" ht="15" customHeight="1">
      <c r="B21" s="207"/>
      <c r="C21" s="208"/>
      <c r="D21" s="208"/>
      <c r="E21" s="210" t="s">
        <v>238</v>
      </c>
      <c r="F21" s="206" t="s">
        <v>239</v>
      </c>
      <c r="G21" s="206"/>
      <c r="H21" s="206"/>
      <c r="I21" s="206"/>
      <c r="J21" s="206"/>
      <c r="K21" s="204"/>
    </row>
    <row r="22" s="1" customFormat="1" ht="15" customHeight="1">
      <c r="B22" s="207"/>
      <c r="C22" s="208"/>
      <c r="D22" s="208"/>
      <c r="E22" s="210" t="s">
        <v>240</v>
      </c>
      <c r="F22" s="206" t="s">
        <v>241</v>
      </c>
      <c r="G22" s="206"/>
      <c r="H22" s="206"/>
      <c r="I22" s="206"/>
      <c r="J22" s="206"/>
      <c r="K22" s="204"/>
    </row>
    <row r="23" s="1" customFormat="1" ht="15" customHeight="1">
      <c r="B23" s="207"/>
      <c r="C23" s="208"/>
      <c r="D23" s="208"/>
      <c r="E23" s="210" t="s">
        <v>242</v>
      </c>
      <c r="F23" s="206" t="s">
        <v>243</v>
      </c>
      <c r="G23" s="206"/>
      <c r="H23" s="206"/>
      <c r="I23" s="206"/>
      <c r="J23" s="206"/>
      <c r="K23" s="204"/>
    </row>
    <row r="24" s="1" customFormat="1" ht="12.75" customHeight="1">
      <c r="B24" s="207"/>
      <c r="C24" s="208"/>
      <c r="D24" s="208"/>
      <c r="E24" s="208"/>
      <c r="F24" s="208"/>
      <c r="G24" s="208"/>
      <c r="H24" s="208"/>
      <c r="I24" s="208"/>
      <c r="J24" s="208"/>
      <c r="K24" s="204"/>
    </row>
    <row r="25" s="1" customFormat="1" ht="15" customHeight="1">
      <c r="B25" s="207"/>
      <c r="C25" s="206" t="s">
        <v>244</v>
      </c>
      <c r="D25" s="206"/>
      <c r="E25" s="206"/>
      <c r="F25" s="206"/>
      <c r="G25" s="206"/>
      <c r="H25" s="206"/>
      <c r="I25" s="206"/>
      <c r="J25" s="206"/>
      <c r="K25" s="204"/>
    </row>
    <row r="26" s="1" customFormat="1" ht="15" customHeight="1">
      <c r="B26" s="207"/>
      <c r="C26" s="206" t="s">
        <v>245</v>
      </c>
      <c r="D26" s="206"/>
      <c r="E26" s="206"/>
      <c r="F26" s="206"/>
      <c r="G26" s="206"/>
      <c r="H26" s="206"/>
      <c r="I26" s="206"/>
      <c r="J26" s="206"/>
      <c r="K26" s="204"/>
    </row>
    <row r="27" s="1" customFormat="1" ht="15" customHeight="1">
      <c r="B27" s="207"/>
      <c r="C27" s="206"/>
      <c r="D27" s="206" t="s">
        <v>246</v>
      </c>
      <c r="E27" s="206"/>
      <c r="F27" s="206"/>
      <c r="G27" s="206"/>
      <c r="H27" s="206"/>
      <c r="I27" s="206"/>
      <c r="J27" s="206"/>
      <c r="K27" s="204"/>
    </row>
    <row r="28" s="1" customFormat="1" ht="15" customHeight="1">
      <c r="B28" s="207"/>
      <c r="C28" s="208"/>
      <c r="D28" s="206" t="s">
        <v>247</v>
      </c>
      <c r="E28" s="206"/>
      <c r="F28" s="206"/>
      <c r="G28" s="206"/>
      <c r="H28" s="206"/>
      <c r="I28" s="206"/>
      <c r="J28" s="206"/>
      <c r="K28" s="204"/>
    </row>
    <row r="29" s="1" customFormat="1" ht="12.75" customHeight="1">
      <c r="B29" s="207"/>
      <c r="C29" s="208"/>
      <c r="D29" s="208"/>
      <c r="E29" s="208"/>
      <c r="F29" s="208"/>
      <c r="G29" s="208"/>
      <c r="H29" s="208"/>
      <c r="I29" s="208"/>
      <c r="J29" s="208"/>
      <c r="K29" s="204"/>
    </row>
    <row r="30" s="1" customFormat="1" ht="15" customHeight="1">
      <c r="B30" s="207"/>
      <c r="C30" s="208"/>
      <c r="D30" s="206" t="s">
        <v>248</v>
      </c>
      <c r="E30" s="206"/>
      <c r="F30" s="206"/>
      <c r="G30" s="206"/>
      <c r="H30" s="206"/>
      <c r="I30" s="206"/>
      <c r="J30" s="206"/>
      <c r="K30" s="204"/>
    </row>
    <row r="31" s="1" customFormat="1" ht="15" customHeight="1">
      <c r="B31" s="207"/>
      <c r="C31" s="208"/>
      <c r="D31" s="206" t="s">
        <v>249</v>
      </c>
      <c r="E31" s="206"/>
      <c r="F31" s="206"/>
      <c r="G31" s="206"/>
      <c r="H31" s="206"/>
      <c r="I31" s="206"/>
      <c r="J31" s="206"/>
      <c r="K31" s="204"/>
    </row>
    <row r="32" s="1" customFormat="1" ht="12.75" customHeight="1">
      <c r="B32" s="207"/>
      <c r="C32" s="208"/>
      <c r="D32" s="208"/>
      <c r="E32" s="208"/>
      <c r="F32" s="208"/>
      <c r="G32" s="208"/>
      <c r="H32" s="208"/>
      <c r="I32" s="208"/>
      <c r="J32" s="208"/>
      <c r="K32" s="204"/>
    </row>
    <row r="33" s="1" customFormat="1" ht="15" customHeight="1">
      <c r="B33" s="207"/>
      <c r="C33" s="208"/>
      <c r="D33" s="206" t="s">
        <v>250</v>
      </c>
      <c r="E33" s="206"/>
      <c r="F33" s="206"/>
      <c r="G33" s="206"/>
      <c r="H33" s="206"/>
      <c r="I33" s="206"/>
      <c r="J33" s="206"/>
      <c r="K33" s="204"/>
    </row>
    <row r="34" s="1" customFormat="1" ht="15" customHeight="1">
      <c r="B34" s="207"/>
      <c r="C34" s="208"/>
      <c r="D34" s="206" t="s">
        <v>251</v>
      </c>
      <c r="E34" s="206"/>
      <c r="F34" s="206"/>
      <c r="G34" s="206"/>
      <c r="H34" s="206"/>
      <c r="I34" s="206"/>
      <c r="J34" s="206"/>
      <c r="K34" s="204"/>
    </row>
    <row r="35" s="1" customFormat="1" ht="15" customHeight="1">
      <c r="B35" s="207"/>
      <c r="C35" s="208"/>
      <c r="D35" s="206" t="s">
        <v>252</v>
      </c>
      <c r="E35" s="206"/>
      <c r="F35" s="206"/>
      <c r="G35" s="206"/>
      <c r="H35" s="206"/>
      <c r="I35" s="206"/>
      <c r="J35" s="206"/>
      <c r="K35" s="204"/>
    </row>
    <row r="36" s="1" customFormat="1" ht="15" customHeight="1">
      <c r="B36" s="207"/>
      <c r="C36" s="208"/>
      <c r="D36" s="206"/>
      <c r="E36" s="209" t="s">
        <v>96</v>
      </c>
      <c r="F36" s="206"/>
      <c r="G36" s="206" t="s">
        <v>253</v>
      </c>
      <c r="H36" s="206"/>
      <c r="I36" s="206"/>
      <c r="J36" s="206"/>
      <c r="K36" s="204"/>
    </row>
    <row r="37" s="1" customFormat="1" ht="30.75" customHeight="1">
      <c r="B37" s="207"/>
      <c r="C37" s="208"/>
      <c r="D37" s="206"/>
      <c r="E37" s="209" t="s">
        <v>254</v>
      </c>
      <c r="F37" s="206"/>
      <c r="G37" s="206" t="s">
        <v>255</v>
      </c>
      <c r="H37" s="206"/>
      <c r="I37" s="206"/>
      <c r="J37" s="206"/>
      <c r="K37" s="204"/>
    </row>
    <row r="38" s="1" customFormat="1" ht="15" customHeight="1">
      <c r="B38" s="207"/>
      <c r="C38" s="208"/>
      <c r="D38" s="206"/>
      <c r="E38" s="209" t="s">
        <v>55</v>
      </c>
      <c r="F38" s="206"/>
      <c r="G38" s="206" t="s">
        <v>256</v>
      </c>
      <c r="H38" s="206"/>
      <c r="I38" s="206"/>
      <c r="J38" s="206"/>
      <c r="K38" s="204"/>
    </row>
    <row r="39" s="1" customFormat="1" ht="15" customHeight="1">
      <c r="B39" s="207"/>
      <c r="C39" s="208"/>
      <c r="D39" s="206"/>
      <c r="E39" s="209" t="s">
        <v>56</v>
      </c>
      <c r="F39" s="206"/>
      <c r="G39" s="206" t="s">
        <v>257</v>
      </c>
      <c r="H39" s="206"/>
      <c r="I39" s="206"/>
      <c r="J39" s="206"/>
      <c r="K39" s="204"/>
    </row>
    <row r="40" s="1" customFormat="1" ht="15" customHeight="1">
      <c r="B40" s="207"/>
      <c r="C40" s="208"/>
      <c r="D40" s="206"/>
      <c r="E40" s="209" t="s">
        <v>97</v>
      </c>
      <c r="F40" s="206"/>
      <c r="G40" s="206" t="s">
        <v>258</v>
      </c>
      <c r="H40" s="206"/>
      <c r="I40" s="206"/>
      <c r="J40" s="206"/>
      <c r="K40" s="204"/>
    </row>
    <row r="41" s="1" customFormat="1" ht="15" customHeight="1">
      <c r="B41" s="207"/>
      <c r="C41" s="208"/>
      <c r="D41" s="206"/>
      <c r="E41" s="209" t="s">
        <v>98</v>
      </c>
      <c r="F41" s="206"/>
      <c r="G41" s="206" t="s">
        <v>259</v>
      </c>
      <c r="H41" s="206"/>
      <c r="I41" s="206"/>
      <c r="J41" s="206"/>
      <c r="K41" s="204"/>
    </row>
    <row r="42" s="1" customFormat="1" ht="15" customHeight="1">
      <c r="B42" s="207"/>
      <c r="C42" s="208"/>
      <c r="D42" s="206"/>
      <c r="E42" s="209" t="s">
        <v>260</v>
      </c>
      <c r="F42" s="206"/>
      <c r="G42" s="206" t="s">
        <v>261</v>
      </c>
      <c r="H42" s="206"/>
      <c r="I42" s="206"/>
      <c r="J42" s="206"/>
      <c r="K42" s="204"/>
    </row>
    <row r="43" s="1" customFormat="1" ht="15" customHeight="1">
      <c r="B43" s="207"/>
      <c r="C43" s="208"/>
      <c r="D43" s="206"/>
      <c r="E43" s="209"/>
      <c r="F43" s="206"/>
      <c r="G43" s="206" t="s">
        <v>262</v>
      </c>
      <c r="H43" s="206"/>
      <c r="I43" s="206"/>
      <c r="J43" s="206"/>
      <c r="K43" s="204"/>
    </row>
    <row r="44" s="1" customFormat="1" ht="15" customHeight="1">
      <c r="B44" s="207"/>
      <c r="C44" s="208"/>
      <c r="D44" s="206"/>
      <c r="E44" s="209" t="s">
        <v>263</v>
      </c>
      <c r="F44" s="206"/>
      <c r="G44" s="206" t="s">
        <v>264</v>
      </c>
      <c r="H44" s="206"/>
      <c r="I44" s="206"/>
      <c r="J44" s="206"/>
      <c r="K44" s="204"/>
    </row>
    <row r="45" s="1" customFormat="1" ht="15" customHeight="1">
      <c r="B45" s="207"/>
      <c r="C45" s="208"/>
      <c r="D45" s="206"/>
      <c r="E45" s="209" t="s">
        <v>100</v>
      </c>
      <c r="F45" s="206"/>
      <c r="G45" s="206" t="s">
        <v>265</v>
      </c>
      <c r="H45" s="206"/>
      <c r="I45" s="206"/>
      <c r="J45" s="206"/>
      <c r="K45" s="204"/>
    </row>
    <row r="46" s="1" customFormat="1" ht="12.75" customHeight="1">
      <c r="B46" s="207"/>
      <c r="C46" s="208"/>
      <c r="D46" s="206"/>
      <c r="E46" s="206"/>
      <c r="F46" s="206"/>
      <c r="G46" s="206"/>
      <c r="H46" s="206"/>
      <c r="I46" s="206"/>
      <c r="J46" s="206"/>
      <c r="K46" s="204"/>
    </row>
    <row r="47" s="1" customFormat="1" ht="15" customHeight="1">
      <c r="B47" s="207"/>
      <c r="C47" s="208"/>
      <c r="D47" s="206" t="s">
        <v>266</v>
      </c>
      <c r="E47" s="206"/>
      <c r="F47" s="206"/>
      <c r="G47" s="206"/>
      <c r="H47" s="206"/>
      <c r="I47" s="206"/>
      <c r="J47" s="206"/>
      <c r="K47" s="204"/>
    </row>
    <row r="48" s="1" customFormat="1" ht="15" customHeight="1">
      <c r="B48" s="207"/>
      <c r="C48" s="208"/>
      <c r="D48" s="208"/>
      <c r="E48" s="206" t="s">
        <v>267</v>
      </c>
      <c r="F48" s="206"/>
      <c r="G48" s="206"/>
      <c r="H48" s="206"/>
      <c r="I48" s="206"/>
      <c r="J48" s="206"/>
      <c r="K48" s="204"/>
    </row>
    <row r="49" s="1" customFormat="1" ht="15" customHeight="1">
      <c r="B49" s="207"/>
      <c r="C49" s="208"/>
      <c r="D49" s="208"/>
      <c r="E49" s="206" t="s">
        <v>268</v>
      </c>
      <c r="F49" s="206"/>
      <c r="G49" s="206"/>
      <c r="H49" s="206"/>
      <c r="I49" s="206"/>
      <c r="J49" s="206"/>
      <c r="K49" s="204"/>
    </row>
    <row r="50" s="1" customFormat="1" ht="15" customHeight="1">
      <c r="B50" s="207"/>
      <c r="C50" s="208"/>
      <c r="D50" s="208"/>
      <c r="E50" s="206" t="s">
        <v>269</v>
      </c>
      <c r="F50" s="206"/>
      <c r="G50" s="206"/>
      <c r="H50" s="206"/>
      <c r="I50" s="206"/>
      <c r="J50" s="206"/>
      <c r="K50" s="204"/>
    </row>
    <row r="51" s="1" customFormat="1" ht="15" customHeight="1">
      <c r="B51" s="207"/>
      <c r="C51" s="208"/>
      <c r="D51" s="206" t="s">
        <v>270</v>
      </c>
      <c r="E51" s="206"/>
      <c r="F51" s="206"/>
      <c r="G51" s="206"/>
      <c r="H51" s="206"/>
      <c r="I51" s="206"/>
      <c r="J51" s="206"/>
      <c r="K51" s="204"/>
    </row>
    <row r="52" s="1" customFormat="1" ht="25.5" customHeight="1">
      <c r="B52" s="202"/>
      <c r="C52" s="203" t="s">
        <v>271</v>
      </c>
      <c r="D52" s="203"/>
      <c r="E52" s="203"/>
      <c r="F52" s="203"/>
      <c r="G52" s="203"/>
      <c r="H52" s="203"/>
      <c r="I52" s="203"/>
      <c r="J52" s="203"/>
      <c r="K52" s="204"/>
    </row>
    <row r="53" s="1" customFormat="1" ht="5.25" customHeight="1">
      <c r="B53" s="202"/>
      <c r="C53" s="205"/>
      <c r="D53" s="205"/>
      <c r="E53" s="205"/>
      <c r="F53" s="205"/>
      <c r="G53" s="205"/>
      <c r="H53" s="205"/>
      <c r="I53" s="205"/>
      <c r="J53" s="205"/>
      <c r="K53" s="204"/>
    </row>
    <row r="54" s="1" customFormat="1" ht="15" customHeight="1">
      <c r="B54" s="202"/>
      <c r="C54" s="206" t="s">
        <v>272</v>
      </c>
      <c r="D54" s="206"/>
      <c r="E54" s="206"/>
      <c r="F54" s="206"/>
      <c r="G54" s="206"/>
      <c r="H54" s="206"/>
      <c r="I54" s="206"/>
      <c r="J54" s="206"/>
      <c r="K54" s="204"/>
    </row>
    <row r="55" s="1" customFormat="1" ht="15" customHeight="1">
      <c r="B55" s="202"/>
      <c r="C55" s="206" t="s">
        <v>273</v>
      </c>
      <c r="D55" s="206"/>
      <c r="E55" s="206"/>
      <c r="F55" s="206"/>
      <c r="G55" s="206"/>
      <c r="H55" s="206"/>
      <c r="I55" s="206"/>
      <c r="J55" s="206"/>
      <c r="K55" s="204"/>
    </row>
    <row r="56" s="1" customFormat="1" ht="12.75" customHeight="1">
      <c r="B56" s="202"/>
      <c r="C56" s="206"/>
      <c r="D56" s="206"/>
      <c r="E56" s="206"/>
      <c r="F56" s="206"/>
      <c r="G56" s="206"/>
      <c r="H56" s="206"/>
      <c r="I56" s="206"/>
      <c r="J56" s="206"/>
      <c r="K56" s="204"/>
    </row>
    <row r="57" s="1" customFormat="1" ht="15" customHeight="1">
      <c r="B57" s="202"/>
      <c r="C57" s="206" t="s">
        <v>274</v>
      </c>
      <c r="D57" s="206"/>
      <c r="E57" s="206"/>
      <c r="F57" s="206"/>
      <c r="G57" s="206"/>
      <c r="H57" s="206"/>
      <c r="I57" s="206"/>
      <c r="J57" s="206"/>
      <c r="K57" s="204"/>
    </row>
    <row r="58" s="1" customFormat="1" ht="15" customHeight="1">
      <c r="B58" s="202"/>
      <c r="C58" s="208"/>
      <c r="D58" s="206" t="s">
        <v>275</v>
      </c>
      <c r="E58" s="206"/>
      <c r="F58" s="206"/>
      <c r="G58" s="206"/>
      <c r="H58" s="206"/>
      <c r="I58" s="206"/>
      <c r="J58" s="206"/>
      <c r="K58" s="204"/>
    </row>
    <row r="59" s="1" customFormat="1" ht="15" customHeight="1">
      <c r="B59" s="202"/>
      <c r="C59" s="208"/>
      <c r="D59" s="206" t="s">
        <v>276</v>
      </c>
      <c r="E59" s="206"/>
      <c r="F59" s="206"/>
      <c r="G59" s="206"/>
      <c r="H59" s="206"/>
      <c r="I59" s="206"/>
      <c r="J59" s="206"/>
      <c r="K59" s="204"/>
    </row>
    <row r="60" s="1" customFormat="1" ht="15" customHeight="1">
      <c r="B60" s="202"/>
      <c r="C60" s="208"/>
      <c r="D60" s="206" t="s">
        <v>277</v>
      </c>
      <c r="E60" s="206"/>
      <c r="F60" s="206"/>
      <c r="G60" s="206"/>
      <c r="H60" s="206"/>
      <c r="I60" s="206"/>
      <c r="J60" s="206"/>
      <c r="K60" s="204"/>
    </row>
    <row r="61" s="1" customFormat="1" ht="15" customHeight="1">
      <c r="B61" s="202"/>
      <c r="C61" s="208"/>
      <c r="D61" s="206" t="s">
        <v>278</v>
      </c>
      <c r="E61" s="206"/>
      <c r="F61" s="206"/>
      <c r="G61" s="206"/>
      <c r="H61" s="206"/>
      <c r="I61" s="206"/>
      <c r="J61" s="206"/>
      <c r="K61" s="204"/>
    </row>
    <row r="62" s="1" customFormat="1" ht="15" customHeight="1">
      <c r="B62" s="202"/>
      <c r="C62" s="208"/>
      <c r="D62" s="211" t="s">
        <v>279</v>
      </c>
      <c r="E62" s="211"/>
      <c r="F62" s="211"/>
      <c r="G62" s="211"/>
      <c r="H62" s="211"/>
      <c r="I62" s="211"/>
      <c r="J62" s="211"/>
      <c r="K62" s="204"/>
    </row>
    <row r="63" s="1" customFormat="1" ht="15" customHeight="1">
      <c r="B63" s="202"/>
      <c r="C63" s="208"/>
      <c r="D63" s="206" t="s">
        <v>280</v>
      </c>
      <c r="E63" s="206"/>
      <c r="F63" s="206"/>
      <c r="G63" s="206"/>
      <c r="H63" s="206"/>
      <c r="I63" s="206"/>
      <c r="J63" s="206"/>
      <c r="K63" s="204"/>
    </row>
    <row r="64" s="1" customFormat="1" ht="12.75" customHeight="1">
      <c r="B64" s="202"/>
      <c r="C64" s="208"/>
      <c r="D64" s="208"/>
      <c r="E64" s="212"/>
      <c r="F64" s="208"/>
      <c r="G64" s="208"/>
      <c r="H64" s="208"/>
      <c r="I64" s="208"/>
      <c r="J64" s="208"/>
      <c r="K64" s="204"/>
    </row>
    <row r="65" s="1" customFormat="1" ht="15" customHeight="1">
      <c r="B65" s="202"/>
      <c r="C65" s="208"/>
      <c r="D65" s="206" t="s">
        <v>281</v>
      </c>
      <c r="E65" s="206"/>
      <c r="F65" s="206"/>
      <c r="G65" s="206"/>
      <c r="H65" s="206"/>
      <c r="I65" s="206"/>
      <c r="J65" s="206"/>
      <c r="K65" s="204"/>
    </row>
    <row r="66" s="1" customFormat="1" ht="15" customHeight="1">
      <c r="B66" s="202"/>
      <c r="C66" s="208"/>
      <c r="D66" s="211" t="s">
        <v>282</v>
      </c>
      <c r="E66" s="211"/>
      <c r="F66" s="211"/>
      <c r="G66" s="211"/>
      <c r="H66" s="211"/>
      <c r="I66" s="211"/>
      <c r="J66" s="211"/>
      <c r="K66" s="204"/>
    </row>
    <row r="67" s="1" customFormat="1" ht="15" customHeight="1">
      <c r="B67" s="202"/>
      <c r="C67" s="208"/>
      <c r="D67" s="206" t="s">
        <v>283</v>
      </c>
      <c r="E67" s="206"/>
      <c r="F67" s="206"/>
      <c r="G67" s="206"/>
      <c r="H67" s="206"/>
      <c r="I67" s="206"/>
      <c r="J67" s="206"/>
      <c r="K67" s="204"/>
    </row>
    <row r="68" s="1" customFormat="1" ht="15" customHeight="1">
      <c r="B68" s="202"/>
      <c r="C68" s="208"/>
      <c r="D68" s="206" t="s">
        <v>284</v>
      </c>
      <c r="E68" s="206"/>
      <c r="F68" s="206"/>
      <c r="G68" s="206"/>
      <c r="H68" s="206"/>
      <c r="I68" s="206"/>
      <c r="J68" s="206"/>
      <c r="K68" s="204"/>
    </row>
    <row r="69" s="1" customFormat="1" ht="15" customHeight="1">
      <c r="B69" s="202"/>
      <c r="C69" s="208"/>
      <c r="D69" s="206" t="s">
        <v>285</v>
      </c>
      <c r="E69" s="206"/>
      <c r="F69" s="206"/>
      <c r="G69" s="206"/>
      <c r="H69" s="206"/>
      <c r="I69" s="206"/>
      <c r="J69" s="206"/>
      <c r="K69" s="204"/>
    </row>
    <row r="70" s="1" customFormat="1" ht="15" customHeight="1">
      <c r="B70" s="202"/>
      <c r="C70" s="208"/>
      <c r="D70" s="206" t="s">
        <v>286</v>
      </c>
      <c r="E70" s="206"/>
      <c r="F70" s="206"/>
      <c r="G70" s="206"/>
      <c r="H70" s="206"/>
      <c r="I70" s="206"/>
      <c r="J70" s="206"/>
      <c r="K70" s="204"/>
    </row>
    <row r="71" s="1" customFormat="1" ht="12.75" customHeight="1">
      <c r="B71" s="213"/>
      <c r="C71" s="214"/>
      <c r="D71" s="214"/>
      <c r="E71" s="214"/>
      <c r="F71" s="214"/>
      <c r="G71" s="214"/>
      <c r="H71" s="214"/>
      <c r="I71" s="214"/>
      <c r="J71" s="214"/>
      <c r="K71" s="215"/>
    </row>
    <row r="72" s="1" customFormat="1" ht="18.75" customHeight="1">
      <c r="B72" s="216"/>
      <c r="C72" s="216"/>
      <c r="D72" s="216"/>
      <c r="E72" s="216"/>
      <c r="F72" s="216"/>
      <c r="G72" s="216"/>
      <c r="H72" s="216"/>
      <c r="I72" s="216"/>
      <c r="J72" s="216"/>
      <c r="K72" s="217"/>
    </row>
    <row r="73" s="1" customFormat="1" ht="18.75" customHeight="1">
      <c r="B73" s="217"/>
      <c r="C73" s="217"/>
      <c r="D73" s="217"/>
      <c r="E73" s="217"/>
      <c r="F73" s="217"/>
      <c r="G73" s="217"/>
      <c r="H73" s="217"/>
      <c r="I73" s="217"/>
      <c r="J73" s="217"/>
      <c r="K73" s="217"/>
    </row>
    <row r="74" s="1" customFormat="1" ht="7.5" customHeight="1">
      <c r="B74" s="218"/>
      <c r="C74" s="219"/>
      <c r="D74" s="219"/>
      <c r="E74" s="219"/>
      <c r="F74" s="219"/>
      <c r="G74" s="219"/>
      <c r="H74" s="219"/>
      <c r="I74" s="219"/>
      <c r="J74" s="219"/>
      <c r="K74" s="220"/>
    </row>
    <row r="75" s="1" customFormat="1" ht="45" customHeight="1">
      <c r="B75" s="221"/>
      <c r="C75" s="222" t="s">
        <v>287</v>
      </c>
      <c r="D75" s="222"/>
      <c r="E75" s="222"/>
      <c r="F75" s="222"/>
      <c r="G75" s="222"/>
      <c r="H75" s="222"/>
      <c r="I75" s="222"/>
      <c r="J75" s="222"/>
      <c r="K75" s="223"/>
    </row>
    <row r="76" s="1" customFormat="1" ht="17.25" customHeight="1">
      <c r="B76" s="221"/>
      <c r="C76" s="224" t="s">
        <v>288</v>
      </c>
      <c r="D76" s="224"/>
      <c r="E76" s="224"/>
      <c r="F76" s="224" t="s">
        <v>289</v>
      </c>
      <c r="G76" s="225"/>
      <c r="H76" s="224" t="s">
        <v>56</v>
      </c>
      <c r="I76" s="224" t="s">
        <v>59</v>
      </c>
      <c r="J76" s="224" t="s">
        <v>290</v>
      </c>
      <c r="K76" s="223"/>
    </row>
    <row r="77" s="1" customFormat="1" ht="17.25" customHeight="1">
      <c r="B77" s="221"/>
      <c r="C77" s="226" t="s">
        <v>291</v>
      </c>
      <c r="D77" s="226"/>
      <c r="E77" s="226"/>
      <c r="F77" s="227" t="s">
        <v>292</v>
      </c>
      <c r="G77" s="228"/>
      <c r="H77" s="226"/>
      <c r="I77" s="226"/>
      <c r="J77" s="226" t="s">
        <v>293</v>
      </c>
      <c r="K77" s="223"/>
    </row>
    <row r="78" s="1" customFormat="1" ht="5.25" customHeight="1">
      <c r="B78" s="221"/>
      <c r="C78" s="229"/>
      <c r="D78" s="229"/>
      <c r="E78" s="229"/>
      <c r="F78" s="229"/>
      <c r="G78" s="230"/>
      <c r="H78" s="229"/>
      <c r="I78" s="229"/>
      <c r="J78" s="229"/>
      <c r="K78" s="223"/>
    </row>
    <row r="79" s="1" customFormat="1" ht="15" customHeight="1">
      <c r="B79" s="221"/>
      <c r="C79" s="209" t="s">
        <v>55</v>
      </c>
      <c r="D79" s="231"/>
      <c r="E79" s="231"/>
      <c r="F79" s="232" t="s">
        <v>294</v>
      </c>
      <c r="G79" s="233"/>
      <c r="H79" s="209" t="s">
        <v>295</v>
      </c>
      <c r="I79" s="209" t="s">
        <v>296</v>
      </c>
      <c r="J79" s="209">
        <v>20</v>
      </c>
      <c r="K79" s="223"/>
    </row>
    <row r="80" s="1" customFormat="1" ht="15" customHeight="1">
      <c r="B80" s="221"/>
      <c r="C80" s="209" t="s">
        <v>297</v>
      </c>
      <c r="D80" s="209"/>
      <c r="E80" s="209"/>
      <c r="F80" s="232" t="s">
        <v>294</v>
      </c>
      <c r="G80" s="233"/>
      <c r="H80" s="209" t="s">
        <v>298</v>
      </c>
      <c r="I80" s="209" t="s">
        <v>296</v>
      </c>
      <c r="J80" s="209">
        <v>120</v>
      </c>
      <c r="K80" s="223"/>
    </row>
    <row r="81" s="1" customFormat="1" ht="15" customHeight="1">
      <c r="B81" s="234"/>
      <c r="C81" s="209" t="s">
        <v>299</v>
      </c>
      <c r="D81" s="209"/>
      <c r="E81" s="209"/>
      <c r="F81" s="232" t="s">
        <v>300</v>
      </c>
      <c r="G81" s="233"/>
      <c r="H81" s="209" t="s">
        <v>301</v>
      </c>
      <c r="I81" s="209" t="s">
        <v>296</v>
      </c>
      <c r="J81" s="209">
        <v>50</v>
      </c>
      <c r="K81" s="223"/>
    </row>
    <row r="82" s="1" customFormat="1" ht="15" customHeight="1">
      <c r="B82" s="234"/>
      <c r="C82" s="209" t="s">
        <v>302</v>
      </c>
      <c r="D82" s="209"/>
      <c r="E82" s="209"/>
      <c r="F82" s="232" t="s">
        <v>294</v>
      </c>
      <c r="G82" s="233"/>
      <c r="H82" s="209" t="s">
        <v>303</v>
      </c>
      <c r="I82" s="209" t="s">
        <v>304</v>
      </c>
      <c r="J82" s="209"/>
      <c r="K82" s="223"/>
    </row>
    <row r="83" s="1" customFormat="1" ht="15" customHeight="1">
      <c r="B83" s="234"/>
      <c r="C83" s="235" t="s">
        <v>305</v>
      </c>
      <c r="D83" s="235"/>
      <c r="E83" s="235"/>
      <c r="F83" s="236" t="s">
        <v>300</v>
      </c>
      <c r="G83" s="235"/>
      <c r="H83" s="235" t="s">
        <v>306</v>
      </c>
      <c r="I83" s="235" t="s">
        <v>296</v>
      </c>
      <c r="J83" s="235">
        <v>15</v>
      </c>
      <c r="K83" s="223"/>
    </row>
    <row r="84" s="1" customFormat="1" ht="15" customHeight="1">
      <c r="B84" s="234"/>
      <c r="C84" s="235" t="s">
        <v>307</v>
      </c>
      <c r="D84" s="235"/>
      <c r="E84" s="235"/>
      <c r="F84" s="236" t="s">
        <v>300</v>
      </c>
      <c r="G84" s="235"/>
      <c r="H84" s="235" t="s">
        <v>308</v>
      </c>
      <c r="I84" s="235" t="s">
        <v>296</v>
      </c>
      <c r="J84" s="235">
        <v>15</v>
      </c>
      <c r="K84" s="223"/>
    </row>
    <row r="85" s="1" customFormat="1" ht="15" customHeight="1">
      <c r="B85" s="234"/>
      <c r="C85" s="235" t="s">
        <v>309</v>
      </c>
      <c r="D85" s="235"/>
      <c r="E85" s="235"/>
      <c r="F85" s="236" t="s">
        <v>300</v>
      </c>
      <c r="G85" s="235"/>
      <c r="H85" s="235" t="s">
        <v>310</v>
      </c>
      <c r="I85" s="235" t="s">
        <v>296</v>
      </c>
      <c r="J85" s="235">
        <v>20</v>
      </c>
      <c r="K85" s="223"/>
    </row>
    <row r="86" s="1" customFormat="1" ht="15" customHeight="1">
      <c r="B86" s="234"/>
      <c r="C86" s="235" t="s">
        <v>311</v>
      </c>
      <c r="D86" s="235"/>
      <c r="E86" s="235"/>
      <c r="F86" s="236" t="s">
        <v>300</v>
      </c>
      <c r="G86" s="235"/>
      <c r="H86" s="235" t="s">
        <v>312</v>
      </c>
      <c r="I86" s="235" t="s">
        <v>296</v>
      </c>
      <c r="J86" s="235">
        <v>20</v>
      </c>
      <c r="K86" s="223"/>
    </row>
    <row r="87" s="1" customFormat="1" ht="15" customHeight="1">
      <c r="B87" s="234"/>
      <c r="C87" s="209" t="s">
        <v>313</v>
      </c>
      <c r="D87" s="209"/>
      <c r="E87" s="209"/>
      <c r="F87" s="232" t="s">
        <v>300</v>
      </c>
      <c r="G87" s="233"/>
      <c r="H87" s="209" t="s">
        <v>314</v>
      </c>
      <c r="I87" s="209" t="s">
        <v>296</v>
      </c>
      <c r="J87" s="209">
        <v>50</v>
      </c>
      <c r="K87" s="223"/>
    </row>
    <row r="88" s="1" customFormat="1" ht="15" customHeight="1">
      <c r="B88" s="234"/>
      <c r="C88" s="209" t="s">
        <v>315</v>
      </c>
      <c r="D88" s="209"/>
      <c r="E88" s="209"/>
      <c r="F88" s="232" t="s">
        <v>300</v>
      </c>
      <c r="G88" s="233"/>
      <c r="H88" s="209" t="s">
        <v>316</v>
      </c>
      <c r="I88" s="209" t="s">
        <v>296</v>
      </c>
      <c r="J88" s="209">
        <v>20</v>
      </c>
      <c r="K88" s="223"/>
    </row>
    <row r="89" s="1" customFormat="1" ht="15" customHeight="1">
      <c r="B89" s="234"/>
      <c r="C89" s="209" t="s">
        <v>317</v>
      </c>
      <c r="D89" s="209"/>
      <c r="E89" s="209"/>
      <c r="F89" s="232" t="s">
        <v>300</v>
      </c>
      <c r="G89" s="233"/>
      <c r="H89" s="209" t="s">
        <v>318</v>
      </c>
      <c r="I89" s="209" t="s">
        <v>296</v>
      </c>
      <c r="J89" s="209">
        <v>20</v>
      </c>
      <c r="K89" s="223"/>
    </row>
    <row r="90" s="1" customFormat="1" ht="15" customHeight="1">
      <c r="B90" s="234"/>
      <c r="C90" s="209" t="s">
        <v>319</v>
      </c>
      <c r="D90" s="209"/>
      <c r="E90" s="209"/>
      <c r="F90" s="232" t="s">
        <v>300</v>
      </c>
      <c r="G90" s="233"/>
      <c r="H90" s="209" t="s">
        <v>320</v>
      </c>
      <c r="I90" s="209" t="s">
        <v>296</v>
      </c>
      <c r="J90" s="209">
        <v>50</v>
      </c>
      <c r="K90" s="223"/>
    </row>
    <row r="91" s="1" customFormat="1" ht="15" customHeight="1">
      <c r="B91" s="234"/>
      <c r="C91" s="209" t="s">
        <v>321</v>
      </c>
      <c r="D91" s="209"/>
      <c r="E91" s="209"/>
      <c r="F91" s="232" t="s">
        <v>300</v>
      </c>
      <c r="G91" s="233"/>
      <c r="H91" s="209" t="s">
        <v>321</v>
      </c>
      <c r="I91" s="209" t="s">
        <v>296</v>
      </c>
      <c r="J91" s="209">
        <v>50</v>
      </c>
      <c r="K91" s="223"/>
    </row>
    <row r="92" s="1" customFormat="1" ht="15" customHeight="1">
      <c r="B92" s="234"/>
      <c r="C92" s="209" t="s">
        <v>322</v>
      </c>
      <c r="D92" s="209"/>
      <c r="E92" s="209"/>
      <c r="F92" s="232" t="s">
        <v>300</v>
      </c>
      <c r="G92" s="233"/>
      <c r="H92" s="209" t="s">
        <v>323</v>
      </c>
      <c r="I92" s="209" t="s">
        <v>296</v>
      </c>
      <c r="J92" s="209">
        <v>255</v>
      </c>
      <c r="K92" s="223"/>
    </row>
    <row r="93" s="1" customFormat="1" ht="15" customHeight="1">
      <c r="B93" s="234"/>
      <c r="C93" s="209" t="s">
        <v>324</v>
      </c>
      <c r="D93" s="209"/>
      <c r="E93" s="209"/>
      <c r="F93" s="232" t="s">
        <v>294</v>
      </c>
      <c r="G93" s="233"/>
      <c r="H93" s="209" t="s">
        <v>325</v>
      </c>
      <c r="I93" s="209" t="s">
        <v>326</v>
      </c>
      <c r="J93" s="209"/>
      <c r="K93" s="223"/>
    </row>
    <row r="94" s="1" customFormat="1" ht="15" customHeight="1">
      <c r="B94" s="234"/>
      <c r="C94" s="209" t="s">
        <v>327</v>
      </c>
      <c r="D94" s="209"/>
      <c r="E94" s="209"/>
      <c r="F94" s="232" t="s">
        <v>294</v>
      </c>
      <c r="G94" s="233"/>
      <c r="H94" s="209" t="s">
        <v>328</v>
      </c>
      <c r="I94" s="209" t="s">
        <v>329</v>
      </c>
      <c r="J94" s="209"/>
      <c r="K94" s="223"/>
    </row>
    <row r="95" s="1" customFormat="1" ht="15" customHeight="1">
      <c r="B95" s="234"/>
      <c r="C95" s="209" t="s">
        <v>330</v>
      </c>
      <c r="D95" s="209"/>
      <c r="E95" s="209"/>
      <c r="F95" s="232" t="s">
        <v>294</v>
      </c>
      <c r="G95" s="233"/>
      <c r="H95" s="209" t="s">
        <v>330</v>
      </c>
      <c r="I95" s="209" t="s">
        <v>329</v>
      </c>
      <c r="J95" s="209"/>
      <c r="K95" s="223"/>
    </row>
    <row r="96" s="1" customFormat="1" ht="15" customHeight="1">
      <c r="B96" s="234"/>
      <c r="C96" s="209" t="s">
        <v>40</v>
      </c>
      <c r="D96" s="209"/>
      <c r="E96" s="209"/>
      <c r="F96" s="232" t="s">
        <v>294</v>
      </c>
      <c r="G96" s="233"/>
      <c r="H96" s="209" t="s">
        <v>331</v>
      </c>
      <c r="I96" s="209" t="s">
        <v>329</v>
      </c>
      <c r="J96" s="209"/>
      <c r="K96" s="223"/>
    </row>
    <row r="97" s="1" customFormat="1" ht="15" customHeight="1">
      <c r="B97" s="234"/>
      <c r="C97" s="209" t="s">
        <v>50</v>
      </c>
      <c r="D97" s="209"/>
      <c r="E97" s="209"/>
      <c r="F97" s="232" t="s">
        <v>294</v>
      </c>
      <c r="G97" s="233"/>
      <c r="H97" s="209" t="s">
        <v>332</v>
      </c>
      <c r="I97" s="209" t="s">
        <v>329</v>
      </c>
      <c r="J97" s="209"/>
      <c r="K97" s="223"/>
    </row>
    <row r="98" s="1" customFormat="1" ht="15" customHeight="1">
      <c r="B98" s="237"/>
      <c r="C98" s="238"/>
      <c r="D98" s="238"/>
      <c r="E98" s="238"/>
      <c r="F98" s="238"/>
      <c r="G98" s="238"/>
      <c r="H98" s="238"/>
      <c r="I98" s="238"/>
      <c r="J98" s="238"/>
      <c r="K98" s="239"/>
    </row>
    <row r="99" s="1" customFormat="1" ht="18.75" customHeight="1">
      <c r="B99" s="240"/>
      <c r="C99" s="241"/>
      <c r="D99" s="241"/>
      <c r="E99" s="241"/>
      <c r="F99" s="241"/>
      <c r="G99" s="241"/>
      <c r="H99" s="241"/>
      <c r="I99" s="241"/>
      <c r="J99" s="241"/>
      <c r="K99" s="240"/>
    </row>
    <row r="100" s="1" customFormat="1" ht="18.75" customHeight="1">
      <c r="B100" s="217"/>
      <c r="C100" s="217"/>
      <c r="D100" s="217"/>
      <c r="E100" s="217"/>
      <c r="F100" s="217"/>
      <c r="G100" s="217"/>
      <c r="H100" s="217"/>
      <c r="I100" s="217"/>
      <c r="J100" s="217"/>
      <c r="K100" s="217"/>
    </row>
    <row r="101" s="1" customFormat="1" ht="7.5" customHeight="1">
      <c r="B101" s="218"/>
      <c r="C101" s="219"/>
      <c r="D101" s="219"/>
      <c r="E101" s="219"/>
      <c r="F101" s="219"/>
      <c r="G101" s="219"/>
      <c r="H101" s="219"/>
      <c r="I101" s="219"/>
      <c r="J101" s="219"/>
      <c r="K101" s="220"/>
    </row>
    <row r="102" s="1" customFormat="1" ht="45" customHeight="1">
      <c r="B102" s="221"/>
      <c r="C102" s="222" t="s">
        <v>333</v>
      </c>
      <c r="D102" s="222"/>
      <c r="E102" s="222"/>
      <c r="F102" s="222"/>
      <c r="G102" s="222"/>
      <c r="H102" s="222"/>
      <c r="I102" s="222"/>
      <c r="J102" s="222"/>
      <c r="K102" s="223"/>
    </row>
    <row r="103" s="1" customFormat="1" ht="17.25" customHeight="1">
      <c r="B103" s="221"/>
      <c r="C103" s="224" t="s">
        <v>288</v>
      </c>
      <c r="D103" s="224"/>
      <c r="E103" s="224"/>
      <c r="F103" s="224" t="s">
        <v>289</v>
      </c>
      <c r="G103" s="225"/>
      <c r="H103" s="224" t="s">
        <v>56</v>
      </c>
      <c r="I103" s="224" t="s">
        <v>59</v>
      </c>
      <c r="J103" s="224" t="s">
        <v>290</v>
      </c>
      <c r="K103" s="223"/>
    </row>
    <row r="104" s="1" customFormat="1" ht="17.25" customHeight="1">
      <c r="B104" s="221"/>
      <c r="C104" s="226" t="s">
        <v>291</v>
      </c>
      <c r="D104" s="226"/>
      <c r="E104" s="226"/>
      <c r="F104" s="227" t="s">
        <v>292</v>
      </c>
      <c r="G104" s="228"/>
      <c r="H104" s="226"/>
      <c r="I104" s="226"/>
      <c r="J104" s="226" t="s">
        <v>293</v>
      </c>
      <c r="K104" s="223"/>
    </row>
    <row r="105" s="1" customFormat="1" ht="5.25" customHeight="1">
      <c r="B105" s="221"/>
      <c r="C105" s="224"/>
      <c r="D105" s="224"/>
      <c r="E105" s="224"/>
      <c r="F105" s="224"/>
      <c r="G105" s="242"/>
      <c r="H105" s="224"/>
      <c r="I105" s="224"/>
      <c r="J105" s="224"/>
      <c r="K105" s="223"/>
    </row>
    <row r="106" s="1" customFormat="1" ht="15" customHeight="1">
      <c r="B106" s="221"/>
      <c r="C106" s="209" t="s">
        <v>55</v>
      </c>
      <c r="D106" s="231"/>
      <c r="E106" s="231"/>
      <c r="F106" s="232" t="s">
        <v>294</v>
      </c>
      <c r="G106" s="209"/>
      <c r="H106" s="209" t="s">
        <v>334</v>
      </c>
      <c r="I106" s="209" t="s">
        <v>296</v>
      </c>
      <c r="J106" s="209">
        <v>20</v>
      </c>
      <c r="K106" s="223"/>
    </row>
    <row r="107" s="1" customFormat="1" ht="15" customHeight="1">
      <c r="B107" s="221"/>
      <c r="C107" s="209" t="s">
        <v>297</v>
      </c>
      <c r="D107" s="209"/>
      <c r="E107" s="209"/>
      <c r="F107" s="232" t="s">
        <v>294</v>
      </c>
      <c r="G107" s="209"/>
      <c r="H107" s="209" t="s">
        <v>334</v>
      </c>
      <c r="I107" s="209" t="s">
        <v>296</v>
      </c>
      <c r="J107" s="209">
        <v>120</v>
      </c>
      <c r="K107" s="223"/>
    </row>
    <row r="108" s="1" customFormat="1" ht="15" customHeight="1">
      <c r="B108" s="234"/>
      <c r="C108" s="209" t="s">
        <v>299</v>
      </c>
      <c r="D108" s="209"/>
      <c r="E108" s="209"/>
      <c r="F108" s="232" t="s">
        <v>300</v>
      </c>
      <c r="G108" s="209"/>
      <c r="H108" s="209" t="s">
        <v>334</v>
      </c>
      <c r="I108" s="209" t="s">
        <v>296</v>
      </c>
      <c r="J108" s="209">
        <v>50</v>
      </c>
      <c r="K108" s="223"/>
    </row>
    <row r="109" s="1" customFormat="1" ht="15" customHeight="1">
      <c r="B109" s="234"/>
      <c r="C109" s="209" t="s">
        <v>302</v>
      </c>
      <c r="D109" s="209"/>
      <c r="E109" s="209"/>
      <c r="F109" s="232" t="s">
        <v>294</v>
      </c>
      <c r="G109" s="209"/>
      <c r="H109" s="209" t="s">
        <v>334</v>
      </c>
      <c r="I109" s="209" t="s">
        <v>304</v>
      </c>
      <c r="J109" s="209"/>
      <c r="K109" s="223"/>
    </row>
    <row r="110" s="1" customFormat="1" ht="15" customHeight="1">
      <c r="B110" s="234"/>
      <c r="C110" s="209" t="s">
        <v>313</v>
      </c>
      <c r="D110" s="209"/>
      <c r="E110" s="209"/>
      <c r="F110" s="232" t="s">
        <v>300</v>
      </c>
      <c r="G110" s="209"/>
      <c r="H110" s="209" t="s">
        <v>334</v>
      </c>
      <c r="I110" s="209" t="s">
        <v>296</v>
      </c>
      <c r="J110" s="209">
        <v>50</v>
      </c>
      <c r="K110" s="223"/>
    </row>
    <row r="111" s="1" customFormat="1" ht="15" customHeight="1">
      <c r="B111" s="234"/>
      <c r="C111" s="209" t="s">
        <v>321</v>
      </c>
      <c r="D111" s="209"/>
      <c r="E111" s="209"/>
      <c r="F111" s="232" t="s">
        <v>300</v>
      </c>
      <c r="G111" s="209"/>
      <c r="H111" s="209" t="s">
        <v>334</v>
      </c>
      <c r="I111" s="209" t="s">
        <v>296</v>
      </c>
      <c r="J111" s="209">
        <v>50</v>
      </c>
      <c r="K111" s="223"/>
    </row>
    <row r="112" s="1" customFormat="1" ht="15" customHeight="1">
      <c r="B112" s="234"/>
      <c r="C112" s="209" t="s">
        <v>319</v>
      </c>
      <c r="D112" s="209"/>
      <c r="E112" s="209"/>
      <c r="F112" s="232" t="s">
        <v>300</v>
      </c>
      <c r="G112" s="209"/>
      <c r="H112" s="209" t="s">
        <v>334</v>
      </c>
      <c r="I112" s="209" t="s">
        <v>296</v>
      </c>
      <c r="J112" s="209">
        <v>50</v>
      </c>
      <c r="K112" s="223"/>
    </row>
    <row r="113" s="1" customFormat="1" ht="15" customHeight="1">
      <c r="B113" s="234"/>
      <c r="C113" s="209" t="s">
        <v>55</v>
      </c>
      <c r="D113" s="209"/>
      <c r="E113" s="209"/>
      <c r="F113" s="232" t="s">
        <v>294</v>
      </c>
      <c r="G113" s="209"/>
      <c r="H113" s="209" t="s">
        <v>335</v>
      </c>
      <c r="I113" s="209" t="s">
        <v>296</v>
      </c>
      <c r="J113" s="209">
        <v>20</v>
      </c>
      <c r="K113" s="223"/>
    </row>
    <row r="114" s="1" customFormat="1" ht="15" customHeight="1">
      <c r="B114" s="234"/>
      <c r="C114" s="209" t="s">
        <v>336</v>
      </c>
      <c r="D114" s="209"/>
      <c r="E114" s="209"/>
      <c r="F114" s="232" t="s">
        <v>294</v>
      </c>
      <c r="G114" s="209"/>
      <c r="H114" s="209" t="s">
        <v>337</v>
      </c>
      <c r="I114" s="209" t="s">
        <v>296</v>
      </c>
      <c r="J114" s="209">
        <v>120</v>
      </c>
      <c r="K114" s="223"/>
    </row>
    <row r="115" s="1" customFormat="1" ht="15" customHeight="1">
      <c r="B115" s="234"/>
      <c r="C115" s="209" t="s">
        <v>40</v>
      </c>
      <c r="D115" s="209"/>
      <c r="E115" s="209"/>
      <c r="F115" s="232" t="s">
        <v>294</v>
      </c>
      <c r="G115" s="209"/>
      <c r="H115" s="209" t="s">
        <v>338</v>
      </c>
      <c r="I115" s="209" t="s">
        <v>329</v>
      </c>
      <c r="J115" s="209"/>
      <c r="K115" s="223"/>
    </row>
    <row r="116" s="1" customFormat="1" ht="15" customHeight="1">
      <c r="B116" s="234"/>
      <c r="C116" s="209" t="s">
        <v>50</v>
      </c>
      <c r="D116" s="209"/>
      <c r="E116" s="209"/>
      <c r="F116" s="232" t="s">
        <v>294</v>
      </c>
      <c r="G116" s="209"/>
      <c r="H116" s="209" t="s">
        <v>339</v>
      </c>
      <c r="I116" s="209" t="s">
        <v>329</v>
      </c>
      <c r="J116" s="209"/>
      <c r="K116" s="223"/>
    </row>
    <row r="117" s="1" customFormat="1" ht="15" customHeight="1">
      <c r="B117" s="234"/>
      <c r="C117" s="209" t="s">
        <v>59</v>
      </c>
      <c r="D117" s="209"/>
      <c r="E117" s="209"/>
      <c r="F117" s="232" t="s">
        <v>294</v>
      </c>
      <c r="G117" s="209"/>
      <c r="H117" s="209" t="s">
        <v>340</v>
      </c>
      <c r="I117" s="209" t="s">
        <v>341</v>
      </c>
      <c r="J117" s="209"/>
      <c r="K117" s="223"/>
    </row>
    <row r="118" s="1" customFormat="1" ht="15" customHeight="1">
      <c r="B118" s="237"/>
      <c r="C118" s="243"/>
      <c r="D118" s="243"/>
      <c r="E118" s="243"/>
      <c r="F118" s="243"/>
      <c r="G118" s="243"/>
      <c r="H118" s="243"/>
      <c r="I118" s="243"/>
      <c r="J118" s="243"/>
      <c r="K118" s="239"/>
    </row>
    <row r="119" s="1" customFormat="1" ht="18.75" customHeight="1">
      <c r="B119" s="244"/>
      <c r="C119" s="245"/>
      <c r="D119" s="245"/>
      <c r="E119" s="245"/>
      <c r="F119" s="246"/>
      <c r="G119" s="245"/>
      <c r="H119" s="245"/>
      <c r="I119" s="245"/>
      <c r="J119" s="245"/>
      <c r="K119" s="244"/>
    </row>
    <row r="120" s="1" customFormat="1" ht="18.75" customHeight="1">
      <c r="B120" s="217"/>
      <c r="C120" s="217"/>
      <c r="D120" s="217"/>
      <c r="E120" s="217"/>
      <c r="F120" s="217"/>
      <c r="G120" s="217"/>
      <c r="H120" s="217"/>
      <c r="I120" s="217"/>
      <c r="J120" s="217"/>
      <c r="K120" s="217"/>
    </row>
    <row r="121" s="1" customFormat="1" ht="7.5" customHeight="1">
      <c r="B121" s="247"/>
      <c r="C121" s="248"/>
      <c r="D121" s="248"/>
      <c r="E121" s="248"/>
      <c r="F121" s="248"/>
      <c r="G121" s="248"/>
      <c r="H121" s="248"/>
      <c r="I121" s="248"/>
      <c r="J121" s="248"/>
      <c r="K121" s="249"/>
    </row>
    <row r="122" s="1" customFormat="1" ht="45" customHeight="1">
      <c r="B122" s="250"/>
      <c r="C122" s="200" t="s">
        <v>342</v>
      </c>
      <c r="D122" s="200"/>
      <c r="E122" s="200"/>
      <c r="F122" s="200"/>
      <c r="G122" s="200"/>
      <c r="H122" s="200"/>
      <c r="I122" s="200"/>
      <c r="J122" s="200"/>
      <c r="K122" s="251"/>
    </row>
    <row r="123" s="1" customFormat="1" ht="17.25" customHeight="1">
      <c r="B123" s="252"/>
      <c r="C123" s="224" t="s">
        <v>288</v>
      </c>
      <c r="D123" s="224"/>
      <c r="E123" s="224"/>
      <c r="F123" s="224" t="s">
        <v>289</v>
      </c>
      <c r="G123" s="225"/>
      <c r="H123" s="224" t="s">
        <v>56</v>
      </c>
      <c r="I123" s="224" t="s">
        <v>59</v>
      </c>
      <c r="J123" s="224" t="s">
        <v>290</v>
      </c>
      <c r="K123" s="253"/>
    </row>
    <row r="124" s="1" customFormat="1" ht="17.25" customHeight="1">
      <c r="B124" s="252"/>
      <c r="C124" s="226" t="s">
        <v>291</v>
      </c>
      <c r="D124" s="226"/>
      <c r="E124" s="226"/>
      <c r="F124" s="227" t="s">
        <v>292</v>
      </c>
      <c r="G124" s="228"/>
      <c r="H124" s="226"/>
      <c r="I124" s="226"/>
      <c r="J124" s="226" t="s">
        <v>293</v>
      </c>
      <c r="K124" s="253"/>
    </row>
    <row r="125" s="1" customFormat="1" ht="5.25" customHeight="1">
      <c r="B125" s="254"/>
      <c r="C125" s="229"/>
      <c r="D125" s="229"/>
      <c r="E125" s="229"/>
      <c r="F125" s="229"/>
      <c r="G125" s="255"/>
      <c r="H125" s="229"/>
      <c r="I125" s="229"/>
      <c r="J125" s="229"/>
      <c r="K125" s="256"/>
    </row>
    <row r="126" s="1" customFormat="1" ht="15" customHeight="1">
      <c r="B126" s="254"/>
      <c r="C126" s="209" t="s">
        <v>297</v>
      </c>
      <c r="D126" s="231"/>
      <c r="E126" s="231"/>
      <c r="F126" s="232" t="s">
        <v>294</v>
      </c>
      <c r="G126" s="209"/>
      <c r="H126" s="209" t="s">
        <v>334</v>
      </c>
      <c r="I126" s="209" t="s">
        <v>296</v>
      </c>
      <c r="J126" s="209">
        <v>120</v>
      </c>
      <c r="K126" s="257"/>
    </row>
    <row r="127" s="1" customFormat="1" ht="15" customHeight="1">
      <c r="B127" s="254"/>
      <c r="C127" s="209" t="s">
        <v>343</v>
      </c>
      <c r="D127" s="209"/>
      <c r="E127" s="209"/>
      <c r="F127" s="232" t="s">
        <v>294</v>
      </c>
      <c r="G127" s="209"/>
      <c r="H127" s="209" t="s">
        <v>344</v>
      </c>
      <c r="I127" s="209" t="s">
        <v>296</v>
      </c>
      <c r="J127" s="209" t="s">
        <v>345</v>
      </c>
      <c r="K127" s="257"/>
    </row>
    <row r="128" s="1" customFormat="1" ht="15" customHeight="1">
      <c r="B128" s="254"/>
      <c r="C128" s="209" t="s">
        <v>242</v>
      </c>
      <c r="D128" s="209"/>
      <c r="E128" s="209"/>
      <c r="F128" s="232" t="s">
        <v>294</v>
      </c>
      <c r="G128" s="209"/>
      <c r="H128" s="209" t="s">
        <v>346</v>
      </c>
      <c r="I128" s="209" t="s">
        <v>296</v>
      </c>
      <c r="J128" s="209" t="s">
        <v>345</v>
      </c>
      <c r="K128" s="257"/>
    </row>
    <row r="129" s="1" customFormat="1" ht="15" customHeight="1">
      <c r="B129" s="254"/>
      <c r="C129" s="209" t="s">
        <v>305</v>
      </c>
      <c r="D129" s="209"/>
      <c r="E129" s="209"/>
      <c r="F129" s="232" t="s">
        <v>300</v>
      </c>
      <c r="G129" s="209"/>
      <c r="H129" s="209" t="s">
        <v>306</v>
      </c>
      <c r="I129" s="209" t="s">
        <v>296</v>
      </c>
      <c r="J129" s="209">
        <v>15</v>
      </c>
      <c r="K129" s="257"/>
    </row>
    <row r="130" s="1" customFormat="1" ht="15" customHeight="1">
      <c r="B130" s="254"/>
      <c r="C130" s="235" t="s">
        <v>307</v>
      </c>
      <c r="D130" s="235"/>
      <c r="E130" s="235"/>
      <c r="F130" s="236" t="s">
        <v>300</v>
      </c>
      <c r="G130" s="235"/>
      <c r="H130" s="235" t="s">
        <v>308</v>
      </c>
      <c r="I130" s="235" t="s">
        <v>296</v>
      </c>
      <c r="J130" s="235">
        <v>15</v>
      </c>
      <c r="K130" s="257"/>
    </row>
    <row r="131" s="1" customFormat="1" ht="15" customHeight="1">
      <c r="B131" s="254"/>
      <c r="C131" s="235" t="s">
        <v>309</v>
      </c>
      <c r="D131" s="235"/>
      <c r="E131" s="235"/>
      <c r="F131" s="236" t="s">
        <v>300</v>
      </c>
      <c r="G131" s="235"/>
      <c r="H131" s="235" t="s">
        <v>310</v>
      </c>
      <c r="I131" s="235" t="s">
        <v>296</v>
      </c>
      <c r="J131" s="235">
        <v>20</v>
      </c>
      <c r="K131" s="257"/>
    </row>
    <row r="132" s="1" customFormat="1" ht="15" customHeight="1">
      <c r="B132" s="254"/>
      <c r="C132" s="235" t="s">
        <v>311</v>
      </c>
      <c r="D132" s="235"/>
      <c r="E132" s="235"/>
      <c r="F132" s="236" t="s">
        <v>300</v>
      </c>
      <c r="G132" s="235"/>
      <c r="H132" s="235" t="s">
        <v>312</v>
      </c>
      <c r="I132" s="235" t="s">
        <v>296</v>
      </c>
      <c r="J132" s="235">
        <v>20</v>
      </c>
      <c r="K132" s="257"/>
    </row>
    <row r="133" s="1" customFormat="1" ht="15" customHeight="1">
      <c r="B133" s="254"/>
      <c r="C133" s="209" t="s">
        <v>299</v>
      </c>
      <c r="D133" s="209"/>
      <c r="E133" s="209"/>
      <c r="F133" s="232" t="s">
        <v>300</v>
      </c>
      <c r="G133" s="209"/>
      <c r="H133" s="209" t="s">
        <v>334</v>
      </c>
      <c r="I133" s="209" t="s">
        <v>296</v>
      </c>
      <c r="J133" s="209">
        <v>50</v>
      </c>
      <c r="K133" s="257"/>
    </row>
    <row r="134" s="1" customFormat="1" ht="15" customHeight="1">
      <c r="B134" s="254"/>
      <c r="C134" s="209" t="s">
        <v>313</v>
      </c>
      <c r="D134" s="209"/>
      <c r="E134" s="209"/>
      <c r="F134" s="232" t="s">
        <v>300</v>
      </c>
      <c r="G134" s="209"/>
      <c r="H134" s="209" t="s">
        <v>334</v>
      </c>
      <c r="I134" s="209" t="s">
        <v>296</v>
      </c>
      <c r="J134" s="209">
        <v>50</v>
      </c>
      <c r="K134" s="257"/>
    </row>
    <row r="135" s="1" customFormat="1" ht="15" customHeight="1">
      <c r="B135" s="254"/>
      <c r="C135" s="209" t="s">
        <v>319</v>
      </c>
      <c r="D135" s="209"/>
      <c r="E135" s="209"/>
      <c r="F135" s="232" t="s">
        <v>300</v>
      </c>
      <c r="G135" s="209"/>
      <c r="H135" s="209" t="s">
        <v>334</v>
      </c>
      <c r="I135" s="209" t="s">
        <v>296</v>
      </c>
      <c r="J135" s="209">
        <v>50</v>
      </c>
      <c r="K135" s="257"/>
    </row>
    <row r="136" s="1" customFormat="1" ht="15" customHeight="1">
      <c r="B136" s="254"/>
      <c r="C136" s="209" t="s">
        <v>321</v>
      </c>
      <c r="D136" s="209"/>
      <c r="E136" s="209"/>
      <c r="F136" s="232" t="s">
        <v>300</v>
      </c>
      <c r="G136" s="209"/>
      <c r="H136" s="209" t="s">
        <v>334</v>
      </c>
      <c r="I136" s="209" t="s">
        <v>296</v>
      </c>
      <c r="J136" s="209">
        <v>50</v>
      </c>
      <c r="K136" s="257"/>
    </row>
    <row r="137" s="1" customFormat="1" ht="15" customHeight="1">
      <c r="B137" s="254"/>
      <c r="C137" s="209" t="s">
        <v>322</v>
      </c>
      <c r="D137" s="209"/>
      <c r="E137" s="209"/>
      <c r="F137" s="232" t="s">
        <v>300</v>
      </c>
      <c r="G137" s="209"/>
      <c r="H137" s="209" t="s">
        <v>347</v>
      </c>
      <c r="I137" s="209" t="s">
        <v>296</v>
      </c>
      <c r="J137" s="209">
        <v>255</v>
      </c>
      <c r="K137" s="257"/>
    </row>
    <row r="138" s="1" customFormat="1" ht="15" customHeight="1">
      <c r="B138" s="254"/>
      <c r="C138" s="209" t="s">
        <v>324</v>
      </c>
      <c r="D138" s="209"/>
      <c r="E138" s="209"/>
      <c r="F138" s="232" t="s">
        <v>294</v>
      </c>
      <c r="G138" s="209"/>
      <c r="H138" s="209" t="s">
        <v>348</v>
      </c>
      <c r="I138" s="209" t="s">
        <v>326</v>
      </c>
      <c r="J138" s="209"/>
      <c r="K138" s="257"/>
    </row>
    <row r="139" s="1" customFormat="1" ht="15" customHeight="1">
      <c r="B139" s="254"/>
      <c r="C139" s="209" t="s">
        <v>327</v>
      </c>
      <c r="D139" s="209"/>
      <c r="E139" s="209"/>
      <c r="F139" s="232" t="s">
        <v>294</v>
      </c>
      <c r="G139" s="209"/>
      <c r="H139" s="209" t="s">
        <v>349</v>
      </c>
      <c r="I139" s="209" t="s">
        <v>329</v>
      </c>
      <c r="J139" s="209"/>
      <c r="K139" s="257"/>
    </row>
    <row r="140" s="1" customFormat="1" ht="15" customHeight="1">
      <c r="B140" s="254"/>
      <c r="C140" s="209" t="s">
        <v>330</v>
      </c>
      <c r="D140" s="209"/>
      <c r="E140" s="209"/>
      <c r="F140" s="232" t="s">
        <v>294</v>
      </c>
      <c r="G140" s="209"/>
      <c r="H140" s="209" t="s">
        <v>330</v>
      </c>
      <c r="I140" s="209" t="s">
        <v>329</v>
      </c>
      <c r="J140" s="209"/>
      <c r="K140" s="257"/>
    </row>
    <row r="141" s="1" customFormat="1" ht="15" customHeight="1">
      <c r="B141" s="254"/>
      <c r="C141" s="209" t="s">
        <v>40</v>
      </c>
      <c r="D141" s="209"/>
      <c r="E141" s="209"/>
      <c r="F141" s="232" t="s">
        <v>294</v>
      </c>
      <c r="G141" s="209"/>
      <c r="H141" s="209" t="s">
        <v>350</v>
      </c>
      <c r="I141" s="209" t="s">
        <v>329</v>
      </c>
      <c r="J141" s="209"/>
      <c r="K141" s="257"/>
    </row>
    <row r="142" s="1" customFormat="1" ht="15" customHeight="1">
      <c r="B142" s="254"/>
      <c r="C142" s="209" t="s">
        <v>351</v>
      </c>
      <c r="D142" s="209"/>
      <c r="E142" s="209"/>
      <c r="F142" s="232" t="s">
        <v>294</v>
      </c>
      <c r="G142" s="209"/>
      <c r="H142" s="209" t="s">
        <v>352</v>
      </c>
      <c r="I142" s="209" t="s">
        <v>329</v>
      </c>
      <c r="J142" s="209"/>
      <c r="K142" s="257"/>
    </row>
    <row r="143" s="1" customFormat="1" ht="15" customHeight="1">
      <c r="B143" s="258"/>
      <c r="C143" s="259"/>
      <c r="D143" s="259"/>
      <c r="E143" s="259"/>
      <c r="F143" s="259"/>
      <c r="G143" s="259"/>
      <c r="H143" s="259"/>
      <c r="I143" s="259"/>
      <c r="J143" s="259"/>
      <c r="K143" s="260"/>
    </row>
    <row r="144" s="1" customFormat="1" ht="18.75" customHeight="1">
      <c r="B144" s="245"/>
      <c r="C144" s="245"/>
      <c r="D144" s="245"/>
      <c r="E144" s="245"/>
      <c r="F144" s="246"/>
      <c r="G144" s="245"/>
      <c r="H144" s="245"/>
      <c r="I144" s="245"/>
      <c r="J144" s="245"/>
      <c r="K144" s="245"/>
    </row>
    <row r="145" s="1" customFormat="1" ht="18.75" customHeight="1">
      <c r="B145" s="217"/>
      <c r="C145" s="217"/>
      <c r="D145" s="217"/>
      <c r="E145" s="217"/>
      <c r="F145" s="217"/>
      <c r="G145" s="217"/>
      <c r="H145" s="217"/>
      <c r="I145" s="217"/>
      <c r="J145" s="217"/>
      <c r="K145" s="217"/>
    </row>
    <row r="146" s="1" customFormat="1" ht="7.5" customHeight="1">
      <c r="B146" s="218"/>
      <c r="C146" s="219"/>
      <c r="D146" s="219"/>
      <c r="E146" s="219"/>
      <c r="F146" s="219"/>
      <c r="G146" s="219"/>
      <c r="H146" s="219"/>
      <c r="I146" s="219"/>
      <c r="J146" s="219"/>
      <c r="K146" s="220"/>
    </row>
    <row r="147" s="1" customFormat="1" ht="45" customHeight="1">
      <c r="B147" s="221"/>
      <c r="C147" s="222" t="s">
        <v>353</v>
      </c>
      <c r="D147" s="222"/>
      <c r="E147" s="222"/>
      <c r="F147" s="222"/>
      <c r="G147" s="222"/>
      <c r="H147" s="222"/>
      <c r="I147" s="222"/>
      <c r="J147" s="222"/>
      <c r="K147" s="223"/>
    </row>
    <row r="148" s="1" customFormat="1" ht="17.25" customHeight="1">
      <c r="B148" s="221"/>
      <c r="C148" s="224" t="s">
        <v>288</v>
      </c>
      <c r="D148" s="224"/>
      <c r="E148" s="224"/>
      <c r="F148" s="224" t="s">
        <v>289</v>
      </c>
      <c r="G148" s="225"/>
      <c r="H148" s="224" t="s">
        <v>56</v>
      </c>
      <c r="I148" s="224" t="s">
        <v>59</v>
      </c>
      <c r="J148" s="224" t="s">
        <v>290</v>
      </c>
      <c r="K148" s="223"/>
    </row>
    <row r="149" s="1" customFormat="1" ht="17.25" customHeight="1">
      <c r="B149" s="221"/>
      <c r="C149" s="226" t="s">
        <v>291</v>
      </c>
      <c r="D149" s="226"/>
      <c r="E149" s="226"/>
      <c r="F149" s="227" t="s">
        <v>292</v>
      </c>
      <c r="G149" s="228"/>
      <c r="H149" s="226"/>
      <c r="I149" s="226"/>
      <c r="J149" s="226" t="s">
        <v>293</v>
      </c>
      <c r="K149" s="223"/>
    </row>
    <row r="150" s="1" customFormat="1" ht="5.25" customHeight="1">
      <c r="B150" s="234"/>
      <c r="C150" s="229"/>
      <c r="D150" s="229"/>
      <c r="E150" s="229"/>
      <c r="F150" s="229"/>
      <c r="G150" s="230"/>
      <c r="H150" s="229"/>
      <c r="I150" s="229"/>
      <c r="J150" s="229"/>
      <c r="K150" s="257"/>
    </row>
    <row r="151" s="1" customFormat="1" ht="15" customHeight="1">
      <c r="B151" s="234"/>
      <c r="C151" s="261" t="s">
        <v>297</v>
      </c>
      <c r="D151" s="209"/>
      <c r="E151" s="209"/>
      <c r="F151" s="262" t="s">
        <v>294</v>
      </c>
      <c r="G151" s="209"/>
      <c r="H151" s="261" t="s">
        <v>334</v>
      </c>
      <c r="I151" s="261" t="s">
        <v>296</v>
      </c>
      <c r="J151" s="261">
        <v>120</v>
      </c>
      <c r="K151" s="257"/>
    </row>
    <row r="152" s="1" customFormat="1" ht="15" customHeight="1">
      <c r="B152" s="234"/>
      <c r="C152" s="261" t="s">
        <v>343</v>
      </c>
      <c r="D152" s="209"/>
      <c r="E152" s="209"/>
      <c r="F152" s="262" t="s">
        <v>294</v>
      </c>
      <c r="G152" s="209"/>
      <c r="H152" s="261" t="s">
        <v>354</v>
      </c>
      <c r="I152" s="261" t="s">
        <v>296</v>
      </c>
      <c r="J152" s="261" t="s">
        <v>345</v>
      </c>
      <c r="K152" s="257"/>
    </row>
    <row r="153" s="1" customFormat="1" ht="15" customHeight="1">
      <c r="B153" s="234"/>
      <c r="C153" s="261" t="s">
        <v>242</v>
      </c>
      <c r="D153" s="209"/>
      <c r="E153" s="209"/>
      <c r="F153" s="262" t="s">
        <v>294</v>
      </c>
      <c r="G153" s="209"/>
      <c r="H153" s="261" t="s">
        <v>355</v>
      </c>
      <c r="I153" s="261" t="s">
        <v>296</v>
      </c>
      <c r="J153" s="261" t="s">
        <v>345</v>
      </c>
      <c r="K153" s="257"/>
    </row>
    <row r="154" s="1" customFormat="1" ht="15" customHeight="1">
      <c r="B154" s="234"/>
      <c r="C154" s="261" t="s">
        <v>299</v>
      </c>
      <c r="D154" s="209"/>
      <c r="E154" s="209"/>
      <c r="F154" s="262" t="s">
        <v>300</v>
      </c>
      <c r="G154" s="209"/>
      <c r="H154" s="261" t="s">
        <v>334</v>
      </c>
      <c r="I154" s="261" t="s">
        <v>296</v>
      </c>
      <c r="J154" s="261">
        <v>50</v>
      </c>
      <c r="K154" s="257"/>
    </row>
    <row r="155" s="1" customFormat="1" ht="15" customHeight="1">
      <c r="B155" s="234"/>
      <c r="C155" s="261" t="s">
        <v>302</v>
      </c>
      <c r="D155" s="209"/>
      <c r="E155" s="209"/>
      <c r="F155" s="262" t="s">
        <v>294</v>
      </c>
      <c r="G155" s="209"/>
      <c r="H155" s="261" t="s">
        <v>334</v>
      </c>
      <c r="I155" s="261" t="s">
        <v>304</v>
      </c>
      <c r="J155" s="261"/>
      <c r="K155" s="257"/>
    </row>
    <row r="156" s="1" customFormat="1" ht="15" customHeight="1">
      <c r="B156" s="234"/>
      <c r="C156" s="261" t="s">
        <v>313</v>
      </c>
      <c r="D156" s="209"/>
      <c r="E156" s="209"/>
      <c r="F156" s="262" t="s">
        <v>300</v>
      </c>
      <c r="G156" s="209"/>
      <c r="H156" s="261" t="s">
        <v>334</v>
      </c>
      <c r="I156" s="261" t="s">
        <v>296</v>
      </c>
      <c r="J156" s="261">
        <v>50</v>
      </c>
      <c r="K156" s="257"/>
    </row>
    <row r="157" s="1" customFormat="1" ht="15" customHeight="1">
      <c r="B157" s="234"/>
      <c r="C157" s="261" t="s">
        <v>321</v>
      </c>
      <c r="D157" s="209"/>
      <c r="E157" s="209"/>
      <c r="F157" s="262" t="s">
        <v>300</v>
      </c>
      <c r="G157" s="209"/>
      <c r="H157" s="261" t="s">
        <v>334</v>
      </c>
      <c r="I157" s="261" t="s">
        <v>296</v>
      </c>
      <c r="J157" s="261">
        <v>50</v>
      </c>
      <c r="K157" s="257"/>
    </row>
    <row r="158" s="1" customFormat="1" ht="15" customHeight="1">
      <c r="B158" s="234"/>
      <c r="C158" s="261" t="s">
        <v>319</v>
      </c>
      <c r="D158" s="209"/>
      <c r="E158" s="209"/>
      <c r="F158" s="262" t="s">
        <v>300</v>
      </c>
      <c r="G158" s="209"/>
      <c r="H158" s="261" t="s">
        <v>334</v>
      </c>
      <c r="I158" s="261" t="s">
        <v>296</v>
      </c>
      <c r="J158" s="261">
        <v>50</v>
      </c>
      <c r="K158" s="257"/>
    </row>
    <row r="159" s="1" customFormat="1" ht="15" customHeight="1">
      <c r="B159" s="234"/>
      <c r="C159" s="261" t="s">
        <v>90</v>
      </c>
      <c r="D159" s="209"/>
      <c r="E159" s="209"/>
      <c r="F159" s="262" t="s">
        <v>294</v>
      </c>
      <c r="G159" s="209"/>
      <c r="H159" s="261" t="s">
        <v>356</v>
      </c>
      <c r="I159" s="261" t="s">
        <v>296</v>
      </c>
      <c r="J159" s="261" t="s">
        <v>357</v>
      </c>
      <c r="K159" s="257"/>
    </row>
    <row r="160" s="1" customFormat="1" ht="15" customHeight="1">
      <c r="B160" s="234"/>
      <c r="C160" s="261" t="s">
        <v>358</v>
      </c>
      <c r="D160" s="209"/>
      <c r="E160" s="209"/>
      <c r="F160" s="262" t="s">
        <v>294</v>
      </c>
      <c r="G160" s="209"/>
      <c r="H160" s="261" t="s">
        <v>359</v>
      </c>
      <c r="I160" s="261" t="s">
        <v>329</v>
      </c>
      <c r="J160" s="261"/>
      <c r="K160" s="257"/>
    </row>
    <row r="161" s="1" customFormat="1" ht="15" customHeight="1">
      <c r="B161" s="263"/>
      <c r="C161" s="243"/>
      <c r="D161" s="243"/>
      <c r="E161" s="243"/>
      <c r="F161" s="243"/>
      <c r="G161" s="243"/>
      <c r="H161" s="243"/>
      <c r="I161" s="243"/>
      <c r="J161" s="243"/>
      <c r="K161" s="264"/>
    </row>
    <row r="162" s="1" customFormat="1" ht="18.75" customHeight="1">
      <c r="B162" s="245"/>
      <c r="C162" s="255"/>
      <c r="D162" s="255"/>
      <c r="E162" s="255"/>
      <c r="F162" s="265"/>
      <c r="G162" s="255"/>
      <c r="H162" s="255"/>
      <c r="I162" s="255"/>
      <c r="J162" s="255"/>
      <c r="K162" s="245"/>
    </row>
    <row r="163" s="1" customFormat="1" ht="18.75" customHeight="1">
      <c r="B163" s="217"/>
      <c r="C163" s="217"/>
      <c r="D163" s="217"/>
      <c r="E163" s="217"/>
      <c r="F163" s="217"/>
      <c r="G163" s="217"/>
      <c r="H163" s="217"/>
      <c r="I163" s="217"/>
      <c r="J163" s="217"/>
      <c r="K163" s="217"/>
    </row>
    <row r="164" s="1" customFormat="1" ht="7.5" customHeight="1">
      <c r="B164" s="196"/>
      <c r="C164" s="197"/>
      <c r="D164" s="197"/>
      <c r="E164" s="197"/>
      <c r="F164" s="197"/>
      <c r="G164" s="197"/>
      <c r="H164" s="197"/>
      <c r="I164" s="197"/>
      <c r="J164" s="197"/>
      <c r="K164" s="198"/>
    </row>
    <row r="165" s="1" customFormat="1" ht="45" customHeight="1">
      <c r="B165" s="199"/>
      <c r="C165" s="200" t="s">
        <v>360</v>
      </c>
      <c r="D165" s="200"/>
      <c r="E165" s="200"/>
      <c r="F165" s="200"/>
      <c r="G165" s="200"/>
      <c r="H165" s="200"/>
      <c r="I165" s="200"/>
      <c r="J165" s="200"/>
      <c r="K165" s="201"/>
    </row>
    <row r="166" s="1" customFormat="1" ht="17.25" customHeight="1">
      <c r="B166" s="199"/>
      <c r="C166" s="224" t="s">
        <v>288</v>
      </c>
      <c r="D166" s="224"/>
      <c r="E166" s="224"/>
      <c r="F166" s="224" t="s">
        <v>289</v>
      </c>
      <c r="G166" s="266"/>
      <c r="H166" s="267" t="s">
        <v>56</v>
      </c>
      <c r="I166" s="267" t="s">
        <v>59</v>
      </c>
      <c r="J166" s="224" t="s">
        <v>290</v>
      </c>
      <c r="K166" s="201"/>
    </row>
    <row r="167" s="1" customFormat="1" ht="17.25" customHeight="1">
      <c r="B167" s="202"/>
      <c r="C167" s="226" t="s">
        <v>291</v>
      </c>
      <c r="D167" s="226"/>
      <c r="E167" s="226"/>
      <c r="F167" s="227" t="s">
        <v>292</v>
      </c>
      <c r="G167" s="268"/>
      <c r="H167" s="269"/>
      <c r="I167" s="269"/>
      <c r="J167" s="226" t="s">
        <v>293</v>
      </c>
      <c r="K167" s="204"/>
    </row>
    <row r="168" s="1" customFormat="1" ht="5.25" customHeight="1">
      <c r="B168" s="234"/>
      <c r="C168" s="229"/>
      <c r="D168" s="229"/>
      <c r="E168" s="229"/>
      <c r="F168" s="229"/>
      <c r="G168" s="230"/>
      <c r="H168" s="229"/>
      <c r="I168" s="229"/>
      <c r="J168" s="229"/>
      <c r="K168" s="257"/>
    </row>
    <row r="169" s="1" customFormat="1" ht="15" customHeight="1">
      <c r="B169" s="234"/>
      <c r="C169" s="209" t="s">
        <v>297</v>
      </c>
      <c r="D169" s="209"/>
      <c r="E169" s="209"/>
      <c r="F169" s="232" t="s">
        <v>294</v>
      </c>
      <c r="G169" s="209"/>
      <c r="H169" s="209" t="s">
        <v>334</v>
      </c>
      <c r="I169" s="209" t="s">
        <v>296</v>
      </c>
      <c r="J169" s="209">
        <v>120</v>
      </c>
      <c r="K169" s="257"/>
    </row>
    <row r="170" s="1" customFormat="1" ht="15" customHeight="1">
      <c r="B170" s="234"/>
      <c r="C170" s="209" t="s">
        <v>343</v>
      </c>
      <c r="D170" s="209"/>
      <c r="E170" s="209"/>
      <c r="F170" s="232" t="s">
        <v>294</v>
      </c>
      <c r="G170" s="209"/>
      <c r="H170" s="209" t="s">
        <v>344</v>
      </c>
      <c r="I170" s="209" t="s">
        <v>296</v>
      </c>
      <c r="J170" s="209" t="s">
        <v>345</v>
      </c>
      <c r="K170" s="257"/>
    </row>
    <row r="171" s="1" customFormat="1" ht="15" customHeight="1">
      <c r="B171" s="234"/>
      <c r="C171" s="209" t="s">
        <v>242</v>
      </c>
      <c r="D171" s="209"/>
      <c r="E171" s="209"/>
      <c r="F171" s="232" t="s">
        <v>294</v>
      </c>
      <c r="G171" s="209"/>
      <c r="H171" s="209" t="s">
        <v>361</v>
      </c>
      <c r="I171" s="209" t="s">
        <v>296</v>
      </c>
      <c r="J171" s="209" t="s">
        <v>345</v>
      </c>
      <c r="K171" s="257"/>
    </row>
    <row r="172" s="1" customFormat="1" ht="15" customHeight="1">
      <c r="B172" s="234"/>
      <c r="C172" s="209" t="s">
        <v>299</v>
      </c>
      <c r="D172" s="209"/>
      <c r="E172" s="209"/>
      <c r="F172" s="232" t="s">
        <v>300</v>
      </c>
      <c r="G172" s="209"/>
      <c r="H172" s="209" t="s">
        <v>361</v>
      </c>
      <c r="I172" s="209" t="s">
        <v>296</v>
      </c>
      <c r="J172" s="209">
        <v>50</v>
      </c>
      <c r="K172" s="257"/>
    </row>
    <row r="173" s="1" customFormat="1" ht="15" customHeight="1">
      <c r="B173" s="234"/>
      <c r="C173" s="209" t="s">
        <v>302</v>
      </c>
      <c r="D173" s="209"/>
      <c r="E173" s="209"/>
      <c r="F173" s="232" t="s">
        <v>294</v>
      </c>
      <c r="G173" s="209"/>
      <c r="H173" s="209" t="s">
        <v>361</v>
      </c>
      <c r="I173" s="209" t="s">
        <v>304</v>
      </c>
      <c r="J173" s="209"/>
      <c r="K173" s="257"/>
    </row>
    <row r="174" s="1" customFormat="1" ht="15" customHeight="1">
      <c r="B174" s="234"/>
      <c r="C174" s="209" t="s">
        <v>313</v>
      </c>
      <c r="D174" s="209"/>
      <c r="E174" s="209"/>
      <c r="F174" s="232" t="s">
        <v>300</v>
      </c>
      <c r="G174" s="209"/>
      <c r="H174" s="209" t="s">
        <v>361</v>
      </c>
      <c r="I174" s="209" t="s">
        <v>296</v>
      </c>
      <c r="J174" s="209">
        <v>50</v>
      </c>
      <c r="K174" s="257"/>
    </row>
    <row r="175" s="1" customFormat="1" ht="15" customHeight="1">
      <c r="B175" s="234"/>
      <c r="C175" s="209" t="s">
        <v>321</v>
      </c>
      <c r="D175" s="209"/>
      <c r="E175" s="209"/>
      <c r="F175" s="232" t="s">
        <v>300</v>
      </c>
      <c r="G175" s="209"/>
      <c r="H175" s="209" t="s">
        <v>361</v>
      </c>
      <c r="I175" s="209" t="s">
        <v>296</v>
      </c>
      <c r="J175" s="209">
        <v>50</v>
      </c>
      <c r="K175" s="257"/>
    </row>
    <row r="176" s="1" customFormat="1" ht="15" customHeight="1">
      <c r="B176" s="234"/>
      <c r="C176" s="209" t="s">
        <v>319</v>
      </c>
      <c r="D176" s="209"/>
      <c r="E176" s="209"/>
      <c r="F176" s="232" t="s">
        <v>300</v>
      </c>
      <c r="G176" s="209"/>
      <c r="H176" s="209" t="s">
        <v>361</v>
      </c>
      <c r="I176" s="209" t="s">
        <v>296</v>
      </c>
      <c r="J176" s="209">
        <v>50</v>
      </c>
      <c r="K176" s="257"/>
    </row>
    <row r="177" s="1" customFormat="1" ht="15" customHeight="1">
      <c r="B177" s="234"/>
      <c r="C177" s="209" t="s">
        <v>96</v>
      </c>
      <c r="D177" s="209"/>
      <c r="E177" s="209"/>
      <c r="F177" s="232" t="s">
        <v>294</v>
      </c>
      <c r="G177" s="209"/>
      <c r="H177" s="209" t="s">
        <v>362</v>
      </c>
      <c r="I177" s="209" t="s">
        <v>363</v>
      </c>
      <c r="J177" s="209"/>
      <c r="K177" s="257"/>
    </row>
    <row r="178" s="1" customFormat="1" ht="15" customHeight="1">
      <c r="B178" s="234"/>
      <c r="C178" s="209" t="s">
        <v>59</v>
      </c>
      <c r="D178" s="209"/>
      <c r="E178" s="209"/>
      <c r="F178" s="232" t="s">
        <v>294</v>
      </c>
      <c r="G178" s="209"/>
      <c r="H178" s="209" t="s">
        <v>364</v>
      </c>
      <c r="I178" s="209" t="s">
        <v>365</v>
      </c>
      <c r="J178" s="209">
        <v>1</v>
      </c>
      <c r="K178" s="257"/>
    </row>
    <row r="179" s="1" customFormat="1" ht="15" customHeight="1">
      <c r="B179" s="234"/>
      <c r="C179" s="209" t="s">
        <v>55</v>
      </c>
      <c r="D179" s="209"/>
      <c r="E179" s="209"/>
      <c r="F179" s="232" t="s">
        <v>294</v>
      </c>
      <c r="G179" s="209"/>
      <c r="H179" s="209" t="s">
        <v>366</v>
      </c>
      <c r="I179" s="209" t="s">
        <v>296</v>
      </c>
      <c r="J179" s="209">
        <v>20</v>
      </c>
      <c r="K179" s="257"/>
    </row>
    <row r="180" s="1" customFormat="1" ht="15" customHeight="1">
      <c r="B180" s="234"/>
      <c r="C180" s="209" t="s">
        <v>56</v>
      </c>
      <c r="D180" s="209"/>
      <c r="E180" s="209"/>
      <c r="F180" s="232" t="s">
        <v>294</v>
      </c>
      <c r="G180" s="209"/>
      <c r="H180" s="209" t="s">
        <v>367</v>
      </c>
      <c r="I180" s="209" t="s">
        <v>296</v>
      </c>
      <c r="J180" s="209">
        <v>255</v>
      </c>
      <c r="K180" s="257"/>
    </row>
    <row r="181" s="1" customFormat="1" ht="15" customHeight="1">
      <c r="B181" s="234"/>
      <c r="C181" s="209" t="s">
        <v>97</v>
      </c>
      <c r="D181" s="209"/>
      <c r="E181" s="209"/>
      <c r="F181" s="232" t="s">
        <v>294</v>
      </c>
      <c r="G181" s="209"/>
      <c r="H181" s="209" t="s">
        <v>258</v>
      </c>
      <c r="I181" s="209" t="s">
        <v>296</v>
      </c>
      <c r="J181" s="209">
        <v>10</v>
      </c>
      <c r="K181" s="257"/>
    </row>
    <row r="182" s="1" customFormat="1" ht="15" customHeight="1">
      <c r="B182" s="234"/>
      <c r="C182" s="209" t="s">
        <v>98</v>
      </c>
      <c r="D182" s="209"/>
      <c r="E182" s="209"/>
      <c r="F182" s="232" t="s">
        <v>294</v>
      </c>
      <c r="G182" s="209"/>
      <c r="H182" s="209" t="s">
        <v>368</v>
      </c>
      <c r="I182" s="209" t="s">
        <v>329</v>
      </c>
      <c r="J182" s="209"/>
      <c r="K182" s="257"/>
    </row>
    <row r="183" s="1" customFormat="1" ht="15" customHeight="1">
      <c r="B183" s="234"/>
      <c r="C183" s="209" t="s">
        <v>369</v>
      </c>
      <c r="D183" s="209"/>
      <c r="E183" s="209"/>
      <c r="F183" s="232" t="s">
        <v>294</v>
      </c>
      <c r="G183" s="209"/>
      <c r="H183" s="209" t="s">
        <v>370</v>
      </c>
      <c r="I183" s="209" t="s">
        <v>329</v>
      </c>
      <c r="J183" s="209"/>
      <c r="K183" s="257"/>
    </row>
    <row r="184" s="1" customFormat="1" ht="15" customHeight="1">
      <c r="B184" s="234"/>
      <c r="C184" s="209" t="s">
        <v>358</v>
      </c>
      <c r="D184" s="209"/>
      <c r="E184" s="209"/>
      <c r="F184" s="232" t="s">
        <v>294</v>
      </c>
      <c r="G184" s="209"/>
      <c r="H184" s="209" t="s">
        <v>371</v>
      </c>
      <c r="I184" s="209" t="s">
        <v>329</v>
      </c>
      <c r="J184" s="209"/>
      <c r="K184" s="257"/>
    </row>
    <row r="185" s="1" customFormat="1" ht="15" customHeight="1">
      <c r="B185" s="234"/>
      <c r="C185" s="209" t="s">
        <v>100</v>
      </c>
      <c r="D185" s="209"/>
      <c r="E185" s="209"/>
      <c r="F185" s="232" t="s">
        <v>300</v>
      </c>
      <c r="G185" s="209"/>
      <c r="H185" s="209" t="s">
        <v>372</v>
      </c>
      <c r="I185" s="209" t="s">
        <v>296</v>
      </c>
      <c r="J185" s="209">
        <v>50</v>
      </c>
      <c r="K185" s="257"/>
    </row>
    <row r="186" s="1" customFormat="1" ht="15" customHeight="1">
      <c r="B186" s="234"/>
      <c r="C186" s="209" t="s">
        <v>373</v>
      </c>
      <c r="D186" s="209"/>
      <c r="E186" s="209"/>
      <c r="F186" s="232" t="s">
        <v>300</v>
      </c>
      <c r="G186" s="209"/>
      <c r="H186" s="209" t="s">
        <v>374</v>
      </c>
      <c r="I186" s="209" t="s">
        <v>375</v>
      </c>
      <c r="J186" s="209"/>
      <c r="K186" s="257"/>
    </row>
    <row r="187" s="1" customFormat="1" ht="15" customHeight="1">
      <c r="B187" s="234"/>
      <c r="C187" s="209" t="s">
        <v>376</v>
      </c>
      <c r="D187" s="209"/>
      <c r="E187" s="209"/>
      <c r="F187" s="232" t="s">
        <v>300</v>
      </c>
      <c r="G187" s="209"/>
      <c r="H187" s="209" t="s">
        <v>377</v>
      </c>
      <c r="I187" s="209" t="s">
        <v>375</v>
      </c>
      <c r="J187" s="209"/>
      <c r="K187" s="257"/>
    </row>
    <row r="188" s="1" customFormat="1" ht="15" customHeight="1">
      <c r="B188" s="234"/>
      <c r="C188" s="209" t="s">
        <v>378</v>
      </c>
      <c r="D188" s="209"/>
      <c r="E188" s="209"/>
      <c r="F188" s="232" t="s">
        <v>300</v>
      </c>
      <c r="G188" s="209"/>
      <c r="H188" s="209" t="s">
        <v>379</v>
      </c>
      <c r="I188" s="209" t="s">
        <v>375</v>
      </c>
      <c r="J188" s="209"/>
      <c r="K188" s="257"/>
    </row>
    <row r="189" s="1" customFormat="1" ht="15" customHeight="1">
      <c r="B189" s="234"/>
      <c r="C189" s="270" t="s">
        <v>380</v>
      </c>
      <c r="D189" s="209"/>
      <c r="E189" s="209"/>
      <c r="F189" s="232" t="s">
        <v>300</v>
      </c>
      <c r="G189" s="209"/>
      <c r="H189" s="209" t="s">
        <v>381</v>
      </c>
      <c r="I189" s="209" t="s">
        <v>382</v>
      </c>
      <c r="J189" s="271" t="s">
        <v>383</v>
      </c>
      <c r="K189" s="257"/>
    </row>
    <row r="190" s="1" customFormat="1" ht="15" customHeight="1">
      <c r="B190" s="234"/>
      <c r="C190" s="270" t="s">
        <v>44</v>
      </c>
      <c r="D190" s="209"/>
      <c r="E190" s="209"/>
      <c r="F190" s="232" t="s">
        <v>294</v>
      </c>
      <c r="G190" s="209"/>
      <c r="H190" s="206" t="s">
        <v>384</v>
      </c>
      <c r="I190" s="209" t="s">
        <v>385</v>
      </c>
      <c r="J190" s="209"/>
      <c r="K190" s="257"/>
    </row>
    <row r="191" s="1" customFormat="1" ht="15" customHeight="1">
      <c r="B191" s="234"/>
      <c r="C191" s="270" t="s">
        <v>386</v>
      </c>
      <c r="D191" s="209"/>
      <c r="E191" s="209"/>
      <c r="F191" s="232" t="s">
        <v>294</v>
      </c>
      <c r="G191" s="209"/>
      <c r="H191" s="209" t="s">
        <v>387</v>
      </c>
      <c r="I191" s="209" t="s">
        <v>329</v>
      </c>
      <c r="J191" s="209"/>
      <c r="K191" s="257"/>
    </row>
    <row r="192" s="1" customFormat="1" ht="15" customHeight="1">
      <c r="B192" s="234"/>
      <c r="C192" s="270" t="s">
        <v>388</v>
      </c>
      <c r="D192" s="209"/>
      <c r="E192" s="209"/>
      <c r="F192" s="232" t="s">
        <v>294</v>
      </c>
      <c r="G192" s="209"/>
      <c r="H192" s="209" t="s">
        <v>389</v>
      </c>
      <c r="I192" s="209" t="s">
        <v>329</v>
      </c>
      <c r="J192" s="209"/>
      <c r="K192" s="257"/>
    </row>
    <row r="193" s="1" customFormat="1" ht="15" customHeight="1">
      <c r="B193" s="234"/>
      <c r="C193" s="270" t="s">
        <v>390</v>
      </c>
      <c r="D193" s="209"/>
      <c r="E193" s="209"/>
      <c r="F193" s="232" t="s">
        <v>300</v>
      </c>
      <c r="G193" s="209"/>
      <c r="H193" s="209" t="s">
        <v>391</v>
      </c>
      <c r="I193" s="209" t="s">
        <v>329</v>
      </c>
      <c r="J193" s="209"/>
      <c r="K193" s="257"/>
    </row>
    <row r="194" s="1" customFormat="1" ht="15" customHeight="1">
      <c r="B194" s="263"/>
      <c r="C194" s="272"/>
      <c r="D194" s="243"/>
      <c r="E194" s="243"/>
      <c r="F194" s="243"/>
      <c r="G194" s="243"/>
      <c r="H194" s="243"/>
      <c r="I194" s="243"/>
      <c r="J194" s="243"/>
      <c r="K194" s="264"/>
    </row>
    <row r="195" s="1" customFormat="1" ht="18.75" customHeight="1">
      <c r="B195" s="245"/>
      <c r="C195" s="255"/>
      <c r="D195" s="255"/>
      <c r="E195" s="255"/>
      <c r="F195" s="265"/>
      <c r="G195" s="255"/>
      <c r="H195" s="255"/>
      <c r="I195" s="255"/>
      <c r="J195" s="255"/>
      <c r="K195" s="245"/>
    </row>
    <row r="196" s="1" customFormat="1" ht="18.75" customHeight="1">
      <c r="B196" s="245"/>
      <c r="C196" s="255"/>
      <c r="D196" s="255"/>
      <c r="E196" s="255"/>
      <c r="F196" s="265"/>
      <c r="G196" s="255"/>
      <c r="H196" s="255"/>
      <c r="I196" s="255"/>
      <c r="J196" s="255"/>
      <c r="K196" s="245"/>
    </row>
    <row r="197" s="1" customFormat="1" ht="18.75" customHeight="1">
      <c r="B197" s="217"/>
      <c r="C197" s="217"/>
      <c r="D197" s="217"/>
      <c r="E197" s="217"/>
      <c r="F197" s="217"/>
      <c r="G197" s="217"/>
      <c r="H197" s="217"/>
      <c r="I197" s="217"/>
      <c r="J197" s="217"/>
      <c r="K197" s="217"/>
    </row>
    <row r="198" s="1" customFormat="1" ht="13.5">
      <c r="B198" s="196"/>
      <c r="C198" s="197"/>
      <c r="D198" s="197"/>
      <c r="E198" s="197"/>
      <c r="F198" s="197"/>
      <c r="G198" s="197"/>
      <c r="H198" s="197"/>
      <c r="I198" s="197"/>
      <c r="J198" s="197"/>
      <c r="K198" s="198"/>
    </row>
    <row r="199" s="1" customFormat="1" ht="21">
      <c r="B199" s="199"/>
      <c r="C199" s="200" t="s">
        <v>392</v>
      </c>
      <c r="D199" s="200"/>
      <c r="E199" s="200"/>
      <c r="F199" s="200"/>
      <c r="G199" s="200"/>
      <c r="H199" s="200"/>
      <c r="I199" s="200"/>
      <c r="J199" s="200"/>
      <c r="K199" s="201"/>
    </row>
    <row r="200" s="1" customFormat="1" ht="25.5" customHeight="1">
      <c r="B200" s="199"/>
      <c r="C200" s="273" t="s">
        <v>393</v>
      </c>
      <c r="D200" s="273"/>
      <c r="E200" s="273"/>
      <c r="F200" s="273" t="s">
        <v>394</v>
      </c>
      <c r="G200" s="274"/>
      <c r="H200" s="273" t="s">
        <v>395</v>
      </c>
      <c r="I200" s="273"/>
      <c r="J200" s="273"/>
      <c r="K200" s="201"/>
    </row>
    <row r="201" s="1" customFormat="1" ht="5.25" customHeight="1">
      <c r="B201" s="234"/>
      <c r="C201" s="229"/>
      <c r="D201" s="229"/>
      <c r="E201" s="229"/>
      <c r="F201" s="229"/>
      <c r="G201" s="255"/>
      <c r="H201" s="229"/>
      <c r="I201" s="229"/>
      <c r="J201" s="229"/>
      <c r="K201" s="257"/>
    </row>
    <row r="202" s="1" customFormat="1" ht="15" customHeight="1">
      <c r="B202" s="234"/>
      <c r="C202" s="209" t="s">
        <v>385</v>
      </c>
      <c r="D202" s="209"/>
      <c r="E202" s="209"/>
      <c r="F202" s="232" t="s">
        <v>45</v>
      </c>
      <c r="G202" s="209"/>
      <c r="H202" s="209" t="s">
        <v>396</v>
      </c>
      <c r="I202" s="209"/>
      <c r="J202" s="209"/>
      <c r="K202" s="257"/>
    </row>
    <row r="203" s="1" customFormat="1" ht="15" customHeight="1">
      <c r="B203" s="234"/>
      <c r="C203" s="209"/>
      <c r="D203" s="209"/>
      <c r="E203" s="209"/>
      <c r="F203" s="232" t="s">
        <v>46</v>
      </c>
      <c r="G203" s="209"/>
      <c r="H203" s="209" t="s">
        <v>397</v>
      </c>
      <c r="I203" s="209"/>
      <c r="J203" s="209"/>
      <c r="K203" s="257"/>
    </row>
    <row r="204" s="1" customFormat="1" ht="15" customHeight="1">
      <c r="B204" s="234"/>
      <c r="C204" s="209"/>
      <c r="D204" s="209"/>
      <c r="E204" s="209"/>
      <c r="F204" s="232" t="s">
        <v>49</v>
      </c>
      <c r="G204" s="209"/>
      <c r="H204" s="209" t="s">
        <v>398</v>
      </c>
      <c r="I204" s="209"/>
      <c r="J204" s="209"/>
      <c r="K204" s="257"/>
    </row>
    <row r="205" s="1" customFormat="1" ht="15" customHeight="1">
      <c r="B205" s="234"/>
      <c r="C205" s="209"/>
      <c r="D205" s="209"/>
      <c r="E205" s="209"/>
      <c r="F205" s="232" t="s">
        <v>47</v>
      </c>
      <c r="G205" s="209"/>
      <c r="H205" s="209" t="s">
        <v>399</v>
      </c>
      <c r="I205" s="209"/>
      <c r="J205" s="209"/>
      <c r="K205" s="257"/>
    </row>
    <row r="206" s="1" customFormat="1" ht="15" customHeight="1">
      <c r="B206" s="234"/>
      <c r="C206" s="209"/>
      <c r="D206" s="209"/>
      <c r="E206" s="209"/>
      <c r="F206" s="232" t="s">
        <v>48</v>
      </c>
      <c r="G206" s="209"/>
      <c r="H206" s="209" t="s">
        <v>400</v>
      </c>
      <c r="I206" s="209"/>
      <c r="J206" s="209"/>
      <c r="K206" s="257"/>
    </row>
    <row r="207" s="1" customFormat="1" ht="15" customHeight="1">
      <c r="B207" s="234"/>
      <c r="C207" s="209"/>
      <c r="D207" s="209"/>
      <c r="E207" s="209"/>
      <c r="F207" s="232"/>
      <c r="G207" s="209"/>
      <c r="H207" s="209"/>
      <c r="I207" s="209"/>
      <c r="J207" s="209"/>
      <c r="K207" s="257"/>
    </row>
    <row r="208" s="1" customFormat="1" ht="15" customHeight="1">
      <c r="B208" s="234"/>
      <c r="C208" s="209" t="s">
        <v>341</v>
      </c>
      <c r="D208" s="209"/>
      <c r="E208" s="209"/>
      <c r="F208" s="232" t="s">
        <v>80</v>
      </c>
      <c r="G208" s="209"/>
      <c r="H208" s="209" t="s">
        <v>401</v>
      </c>
      <c r="I208" s="209"/>
      <c r="J208" s="209"/>
      <c r="K208" s="257"/>
    </row>
    <row r="209" s="1" customFormat="1" ht="15" customHeight="1">
      <c r="B209" s="234"/>
      <c r="C209" s="209"/>
      <c r="D209" s="209"/>
      <c r="E209" s="209"/>
      <c r="F209" s="232" t="s">
        <v>236</v>
      </c>
      <c r="G209" s="209"/>
      <c r="H209" s="209" t="s">
        <v>237</v>
      </c>
      <c r="I209" s="209"/>
      <c r="J209" s="209"/>
      <c r="K209" s="257"/>
    </row>
    <row r="210" s="1" customFormat="1" ht="15" customHeight="1">
      <c r="B210" s="234"/>
      <c r="C210" s="209"/>
      <c r="D210" s="209"/>
      <c r="E210" s="209"/>
      <c r="F210" s="232" t="s">
        <v>234</v>
      </c>
      <c r="G210" s="209"/>
      <c r="H210" s="209" t="s">
        <v>402</v>
      </c>
      <c r="I210" s="209"/>
      <c r="J210" s="209"/>
      <c r="K210" s="257"/>
    </row>
    <row r="211" s="1" customFormat="1" ht="15" customHeight="1">
      <c r="B211" s="275"/>
      <c r="C211" s="209"/>
      <c r="D211" s="209"/>
      <c r="E211" s="209"/>
      <c r="F211" s="232" t="s">
        <v>238</v>
      </c>
      <c r="G211" s="270"/>
      <c r="H211" s="261" t="s">
        <v>239</v>
      </c>
      <c r="I211" s="261"/>
      <c r="J211" s="261"/>
      <c r="K211" s="276"/>
    </row>
    <row r="212" s="1" customFormat="1" ht="15" customHeight="1">
      <c r="B212" s="275"/>
      <c r="C212" s="209"/>
      <c r="D212" s="209"/>
      <c r="E212" s="209"/>
      <c r="F212" s="232" t="s">
        <v>240</v>
      </c>
      <c r="G212" s="270"/>
      <c r="H212" s="261" t="s">
        <v>403</v>
      </c>
      <c r="I212" s="261"/>
      <c r="J212" s="261"/>
      <c r="K212" s="276"/>
    </row>
    <row r="213" s="1" customFormat="1" ht="15" customHeight="1">
      <c r="B213" s="275"/>
      <c r="C213" s="209"/>
      <c r="D213" s="209"/>
      <c r="E213" s="209"/>
      <c r="F213" s="232"/>
      <c r="G213" s="270"/>
      <c r="H213" s="261"/>
      <c r="I213" s="261"/>
      <c r="J213" s="261"/>
      <c r="K213" s="276"/>
    </row>
    <row r="214" s="1" customFormat="1" ht="15" customHeight="1">
      <c r="B214" s="275"/>
      <c r="C214" s="209" t="s">
        <v>365</v>
      </c>
      <c r="D214" s="209"/>
      <c r="E214" s="209"/>
      <c r="F214" s="232">
        <v>1</v>
      </c>
      <c r="G214" s="270"/>
      <c r="H214" s="261" t="s">
        <v>404</v>
      </c>
      <c r="I214" s="261"/>
      <c r="J214" s="261"/>
      <c r="K214" s="276"/>
    </row>
    <row r="215" s="1" customFormat="1" ht="15" customHeight="1">
      <c r="B215" s="275"/>
      <c r="C215" s="209"/>
      <c r="D215" s="209"/>
      <c r="E215" s="209"/>
      <c r="F215" s="232">
        <v>2</v>
      </c>
      <c r="G215" s="270"/>
      <c r="H215" s="261" t="s">
        <v>405</v>
      </c>
      <c r="I215" s="261"/>
      <c r="J215" s="261"/>
      <c r="K215" s="276"/>
    </row>
    <row r="216" s="1" customFormat="1" ht="15" customHeight="1">
      <c r="B216" s="275"/>
      <c r="C216" s="209"/>
      <c r="D216" s="209"/>
      <c r="E216" s="209"/>
      <c r="F216" s="232">
        <v>3</v>
      </c>
      <c r="G216" s="270"/>
      <c r="H216" s="261" t="s">
        <v>406</v>
      </c>
      <c r="I216" s="261"/>
      <c r="J216" s="261"/>
      <c r="K216" s="276"/>
    </row>
    <row r="217" s="1" customFormat="1" ht="15" customHeight="1">
      <c r="B217" s="275"/>
      <c r="C217" s="209"/>
      <c r="D217" s="209"/>
      <c r="E217" s="209"/>
      <c r="F217" s="232">
        <v>4</v>
      </c>
      <c r="G217" s="270"/>
      <c r="H217" s="261" t="s">
        <v>407</v>
      </c>
      <c r="I217" s="261"/>
      <c r="J217" s="261"/>
      <c r="K217" s="276"/>
    </row>
    <row r="218" s="1" customFormat="1" ht="12.75" customHeight="1">
      <c r="B218" s="277"/>
      <c r="C218" s="278"/>
      <c r="D218" s="278"/>
      <c r="E218" s="278"/>
      <c r="F218" s="278"/>
      <c r="G218" s="278"/>
      <c r="H218" s="278"/>
      <c r="I218" s="278"/>
      <c r="J218" s="278"/>
      <c r="K218" s="279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Pejzlová Markéta Ing.</dc:creator>
  <cp:lastModifiedBy>Pejzlová Markéta Ing.</cp:lastModifiedBy>
  <dcterms:created xsi:type="dcterms:W3CDTF">2022-08-03T12:05:17Z</dcterms:created>
  <dcterms:modified xsi:type="dcterms:W3CDTF">2022-08-03T12:05:20Z</dcterms:modified>
</cp:coreProperties>
</file>