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4016" activeTab="0"/>
  </bookViews>
  <sheets>
    <sheet name="Příloha č.5a Smlouvy" sheetId="1" r:id="rId1"/>
    <sheet name="Příloha č.6 Smlouvy" sheetId="3" r:id="rId2"/>
    <sheet name="Příloha č.7 Smlouvy" sheetId="4" r:id="rId3"/>
  </sheets>
  <definedNames>
    <definedName name="_xlnm.Print_Area" localSheetId="0">'Příloha č.5a Smlouvy'!$A$2:$G$17</definedName>
    <definedName name="_xlnm.Print_Area" localSheetId="1">'Příloha č.6 Smlouvy'!$A$2:$AA$46</definedName>
    <definedName name="_xlnm.Print_Area" localSheetId="2">'Příloha č.7 Smlouvy'!$A$2:$I$13</definedName>
    <definedName name="_xlnm.Print_Titles" localSheetId="0">'Příloha č.5a Smlouvy'!$7:$7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<sst xmlns="http://schemas.openxmlformats.org/spreadsheetml/2006/main" count="178" uniqueCount="112">
  <si>
    <t>p.č.</t>
  </si>
  <si>
    <t>Služba</t>
  </si>
  <si>
    <t>Jednotka</t>
  </si>
  <si>
    <t>1.</t>
  </si>
  <si>
    <t>2.</t>
  </si>
  <si>
    <t>3.</t>
  </si>
  <si>
    <t>4.</t>
  </si>
  <si>
    <t>6.</t>
  </si>
  <si>
    <t>7.</t>
  </si>
  <si>
    <t>8.</t>
  </si>
  <si>
    <t>9.</t>
  </si>
  <si>
    <t>Nabídková cena v Kč bez DPH</t>
  </si>
  <si>
    <t>Cena v Kč vč. DPH</t>
  </si>
  <si>
    <t>ks</t>
  </si>
  <si>
    <t>5.</t>
  </si>
  <si>
    <t>hod</t>
  </si>
  <si>
    <t>revize hasicích přístrojů</t>
  </si>
  <si>
    <t>CENÍK SLUŽEB PROVOZU A ÚDRŽBY HOZ</t>
  </si>
  <si>
    <t>Smlouva o poskytování služeb k zajištění provozu a údržby staveb k odvodnění pozemků -  Příloha č. 5a</t>
  </si>
  <si>
    <t>vedení provozního deníku a přehledu revizí</t>
  </si>
  <si>
    <t>zajištění odběrného místa, kontrola a odečty elektrické energie</t>
  </si>
  <si>
    <t>prohlídky BOZP</t>
  </si>
  <si>
    <t>revize elektrické instalace čerpadla v jímce</t>
  </si>
  <si>
    <t>servis pohyblivých mechanismů, čerpadel a stavidel, kontrolní prohlídky funkčnosti a stavu čerpacích stanic, povrchových ploch, stavebních objektů dle stanovené četnosti</t>
  </si>
  <si>
    <t>kontrolní prohlídky funkčnosti a stavu čerpacích stanic, povrchových ploch, stavebních objektů dle stanovené četnosti</t>
  </si>
  <si>
    <t>pro běžný rok v letech 2023 – 2026 oblast Střední Morava</t>
  </si>
  <si>
    <r>
      <t>m</t>
    </r>
    <r>
      <rPr>
        <vertAlign val="superscript"/>
        <sz val="11"/>
        <color theme="1"/>
        <rFont val="Calibri"/>
        <family val="2"/>
      </rPr>
      <t>2</t>
    </r>
  </si>
  <si>
    <t>sečení v prostoru HOZ a trafostanice</t>
  </si>
  <si>
    <t>údržba a kontrola elektrických instalací a trafostanice</t>
  </si>
  <si>
    <t>Dodavatel vyplní pouze žlutě vyznačená pole v této záložce.
Záložky: "Příloha č.6 Smlouvy a Příloha č.7 Smlouvy" se vyplňují automaticky.</t>
  </si>
  <si>
    <t>jiná zařízení než čerpací stanice</t>
  </si>
  <si>
    <t>ČS s budovou</t>
  </si>
  <si>
    <t>ČS se zděným přístřeškem</t>
  </si>
  <si>
    <t>ČS bez zděného přístřešku</t>
  </si>
  <si>
    <t>* kontrolní prohlídky funkčnosti a stavu ČS, povrchových ploch, stavebních objektů</t>
  </si>
  <si>
    <t>3x týdně</t>
  </si>
  <si>
    <t>1x týdne</t>
  </si>
  <si>
    <t>ČSO Popůvky Křenovice (vč. stavidla)</t>
  </si>
  <si>
    <t>nefunkční</t>
  </si>
  <si>
    <t>1x 3 měsíce</t>
  </si>
  <si>
    <t>ČSO Popůvky-techno 04</t>
  </si>
  <si>
    <t>ČSO Popůvky-techno 01</t>
  </si>
  <si>
    <t>2x týdně</t>
  </si>
  <si>
    <t>ČSO Kroměříž</t>
  </si>
  <si>
    <t>ČSO Trávník</t>
  </si>
  <si>
    <t>1x týdně</t>
  </si>
  <si>
    <t>ČSO Bílany</t>
  </si>
  <si>
    <t>stavidlo Tlumačov (HOZ Přítoky Mojeny)</t>
  </si>
  <si>
    <t>ČSO Topolná</t>
  </si>
  <si>
    <t>stavidlo Sady (HOZ Sady)</t>
  </si>
  <si>
    <t>2 x týdně</t>
  </si>
  <si>
    <t>Klopotovice - ČS</t>
  </si>
  <si>
    <t>1 x týdně</t>
  </si>
  <si>
    <t>Biskupice Ostrovy ČS IV</t>
  </si>
  <si>
    <t>Biskupice Ostrovy ČS III</t>
  </si>
  <si>
    <t>Biskupice Zadky ČS</t>
  </si>
  <si>
    <t>Biskupice Vršiny ČS</t>
  </si>
  <si>
    <t>2 x měsíčně</t>
  </si>
  <si>
    <t>Štětovice O3 - (stavidlo)</t>
  </si>
  <si>
    <t>Štětovice O2 - (stavidlo)</t>
  </si>
  <si>
    <t>Štětovice O1 - (stavidlo)</t>
  </si>
  <si>
    <t>Dubany O2 - (stavidlo)</t>
  </si>
  <si>
    <t>1 x 3 měsíce</t>
  </si>
  <si>
    <t>ČSO Kojetín</t>
  </si>
  <si>
    <t>ČSO Tovačov 4</t>
  </si>
  <si>
    <t>ČSO Tovačov 3</t>
  </si>
  <si>
    <t>ČSO Tovačov 2</t>
  </si>
  <si>
    <t>ČSO Tovačov 1</t>
  </si>
  <si>
    <t>ČSO Vlkoš</t>
  </si>
  <si>
    <t>ČSO Zářičí</t>
  </si>
  <si>
    <t>Říkovice 01 - (stavidlo Říkovice)</t>
  </si>
  <si>
    <t>Plešovský odpad - (stavidlo Plešovec)</t>
  </si>
  <si>
    <t>Lobodice - (stavidlo Lobodice)</t>
  </si>
  <si>
    <t>v Kč bez DPH</t>
  </si>
  <si>
    <t>bez DPH</t>
  </si>
  <si>
    <r>
      <t>m</t>
    </r>
    <r>
      <rPr>
        <b/>
        <vertAlign val="superscript"/>
        <sz val="10"/>
        <rFont val="Arial"/>
        <family val="2"/>
      </rPr>
      <t>2</t>
    </r>
  </si>
  <si>
    <t>Poznámka</t>
  </si>
  <si>
    <t>cena Kč/hod</t>
  </si>
  <si>
    <t>údržba  a kontrola el.instalací a TS</t>
  </si>
  <si>
    <t>cena Kč/m2</t>
  </si>
  <si>
    <t>sečení v prostoru HOZ a TS   2. seč</t>
  </si>
  <si>
    <t>sečení v prostoru HOZ a TS   1. seč</t>
  </si>
  <si>
    <t>cena Kč/ks</t>
  </si>
  <si>
    <t>revize el. instalace čerpadla v jímce</t>
  </si>
  <si>
    <t>zajištění odběrného místa, kontrola a odečty el.energie</t>
  </si>
  <si>
    <t>vedení provoz. deníku a přehledu revizí</t>
  </si>
  <si>
    <t xml:space="preserve">cena Kč/hod   </t>
  </si>
  <si>
    <t>kontrolní prohlídky funkčnosti a stavu *</t>
  </si>
  <si>
    <t>četnost provádění kontrol</t>
  </si>
  <si>
    <t>servis pohyblivých mechanismů a čerpadel, kontrolní prohlídky funkčnosti a stavu *</t>
  </si>
  <si>
    <t>Název objektu HOZ</t>
  </si>
  <si>
    <t>číslo položky dle Přílohy č. 3a</t>
  </si>
  <si>
    <t>celková cena služeb provozu a údržby             
1 běžný rok</t>
  </si>
  <si>
    <t>cena služeb údržby celkem</t>
  </si>
  <si>
    <t>ČINNOSTI ÚDRŽBY</t>
  </si>
  <si>
    <t>cena služeb provozu celkem</t>
  </si>
  <si>
    <t>ČINNOSTI PROVOZU</t>
  </si>
  <si>
    <t>oblast Střední Morava</t>
  </si>
  <si>
    <t>údaje pro běžný rok v r. 2023-2026</t>
  </si>
  <si>
    <t>Příloha č.6 - Rozpis činností služeb provozu a údržby pro jednotlivé objekty</t>
  </si>
  <si>
    <t>Nevyplňovat! Příloha se vyplní automaticky po vyplnění Přílohy č.5a.</t>
  </si>
  <si>
    <t>Kč s DPH 21%</t>
  </si>
  <si>
    <t>Kč bez DPH</t>
  </si>
  <si>
    <r>
      <t xml:space="preserve">      Střed</t>
    </r>
    <r>
      <rPr>
        <b/>
        <sz val="11"/>
        <rFont val="Calibri"/>
        <family val="2"/>
        <scheme val="minor"/>
      </rPr>
      <t>ní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Morava</t>
    </r>
    <r>
      <rPr>
        <b/>
        <sz val="11"/>
        <color theme="1"/>
        <rFont val="Calibri"/>
        <family val="2"/>
        <scheme val="minor"/>
      </rPr>
      <t xml:space="preserve">  CELKEM</t>
    </r>
  </si>
  <si>
    <t xml:space="preserve">                                                           </t>
  </si>
  <si>
    <t>Služby ad hoc - předpoklad čerpání (maximum)</t>
  </si>
  <si>
    <t>Činnosti služeb provozu a údržby pro jednotlivé objekty</t>
  </si>
  <si>
    <t>CELKEM        
2023-2026</t>
  </si>
  <si>
    <t>2023</t>
  </si>
  <si>
    <t>cena/rok</t>
  </si>
  <si>
    <r>
      <t>Souhrn rozpisu činností služeb pro oblast Stře</t>
    </r>
    <r>
      <rPr>
        <b/>
        <sz val="11"/>
        <rFont val="Arial CE"/>
        <family val="2"/>
      </rPr>
      <t>dní Morava</t>
    </r>
  </si>
  <si>
    <t>Smlouva o poskytování služeb k zajištění provozu a údržby staveb k odvodnění pozemků - Příloha č.7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</si>
</sst>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2F549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28"/>
      <color rgb="FFFF0000"/>
      <name val="Arial"/>
      <family val="2"/>
    </font>
    <font>
      <sz val="28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sz val="20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thick"/>
      <right style="thick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ck"/>
      <right style="thick"/>
      <top/>
      <bottom style="medium"/>
    </border>
    <border>
      <left/>
      <right style="thick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thick"/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/>
      <right style="medium"/>
      <top style="thick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5">
    <xf numFmtId="0" fontId="0" fillId="0" borderId="0" xfId="0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8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1" fillId="3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3" fillId="4" borderId="6" xfId="0" applyFont="1" applyFill="1" applyBorder="1"/>
    <xf numFmtId="3" fontId="14" fillId="0" borderId="0" xfId="0" applyNumberFormat="1" applyFont="1"/>
    <xf numFmtId="3" fontId="15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left" vertical="center" indent="5"/>
    </xf>
    <xf numFmtId="0" fontId="17" fillId="5" borderId="0" xfId="20" applyFont="1" applyFill="1" applyAlignment="1">
      <alignment horizontal="left"/>
      <protection/>
    </xf>
    <xf numFmtId="0" fontId="13" fillId="6" borderId="6" xfId="0" applyFont="1" applyFill="1" applyBorder="1"/>
    <xf numFmtId="3" fontId="14" fillId="7" borderId="0" xfId="0" applyNumberFormat="1" applyFont="1" applyFill="1"/>
    <xf numFmtId="3" fontId="15" fillId="7" borderId="0" xfId="0" applyNumberFormat="1" applyFont="1" applyFill="1"/>
    <xf numFmtId="0" fontId="13" fillId="8" borderId="6" xfId="0" applyFont="1" applyFill="1" applyBorder="1"/>
    <xf numFmtId="0" fontId="13" fillId="0" borderId="6" xfId="0" applyFont="1" applyBorder="1"/>
    <xf numFmtId="3" fontId="17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20" applyNumberFormat="1" applyFont="1" applyAlignment="1">
      <alignment horizontal="center" vertical="center"/>
      <protection/>
    </xf>
    <xf numFmtId="0" fontId="15" fillId="0" borderId="0" xfId="20" applyFont="1" applyAlignment="1">
      <alignment horizontal="center" vertical="center"/>
      <protection/>
    </xf>
    <xf numFmtId="0" fontId="15" fillId="0" borderId="0" xfId="20" applyFont="1" applyAlignment="1">
      <alignment vertical="center"/>
      <protection/>
    </xf>
    <xf numFmtId="0" fontId="1" fillId="0" borderId="0" xfId="0" applyFont="1" applyAlignment="1">
      <alignment horizontal="center" vertical="center"/>
    </xf>
    <xf numFmtId="3" fontId="15" fillId="0" borderId="7" xfId="0" applyNumberFormat="1" applyFont="1" applyBorder="1" applyAlignment="1">
      <alignment vertical="center" wrapText="1"/>
    </xf>
    <xf numFmtId="3" fontId="15" fillId="7" borderId="8" xfId="0" applyNumberFormat="1" applyFont="1" applyFill="1" applyBorder="1" applyAlignment="1">
      <alignment horizontal="center" vertical="center"/>
    </xf>
    <xf numFmtId="3" fontId="15" fillId="9" borderId="9" xfId="0" applyNumberFormat="1" applyFont="1" applyFill="1" applyBorder="1" applyAlignment="1">
      <alignment horizontal="center" vertical="center"/>
    </xf>
    <xf numFmtId="0" fontId="15" fillId="0" borderId="10" xfId="20" applyFont="1" applyBorder="1" applyAlignment="1">
      <alignment horizontal="center" vertical="center"/>
      <protection/>
    </xf>
    <xf numFmtId="0" fontId="15" fillId="0" borderId="11" xfId="20" applyFont="1" applyBorder="1" applyAlignment="1">
      <alignment horizontal="center" vertical="center"/>
      <protection/>
    </xf>
    <xf numFmtId="3" fontId="15" fillId="10" borderId="8" xfId="20" applyNumberFormat="1" applyFont="1" applyFill="1" applyBorder="1" applyAlignment="1">
      <alignment horizontal="center" vertical="center"/>
      <protection/>
    </xf>
    <xf numFmtId="1" fontId="15" fillId="0" borderId="10" xfId="20" applyNumberFormat="1" applyFont="1" applyBorder="1" applyAlignment="1">
      <alignment horizontal="center" vertical="center"/>
      <protection/>
    </xf>
    <xf numFmtId="0" fontId="15" fillId="0" borderId="8" xfId="20" applyFont="1" applyBorder="1" applyAlignment="1">
      <alignment horizontal="center" vertical="center"/>
      <protection/>
    </xf>
    <xf numFmtId="0" fontId="1" fillId="6" borderId="8" xfId="20" applyFill="1" applyBorder="1" applyAlignment="1">
      <alignment vertical="center" wrapText="1"/>
      <protection/>
    </xf>
    <xf numFmtId="0" fontId="15" fillId="0" borderId="12" xfId="0" applyFont="1" applyBorder="1" applyAlignment="1">
      <alignment vertical="center" wrapText="1"/>
    </xf>
    <xf numFmtId="3" fontId="15" fillId="7" borderId="13" xfId="0" applyNumberFormat="1" applyFont="1" applyFill="1" applyBorder="1" applyAlignment="1">
      <alignment horizontal="center" vertical="center"/>
    </xf>
    <xf numFmtId="3" fontId="15" fillId="9" borderId="14" xfId="0" applyNumberFormat="1" applyFont="1" applyFill="1" applyBorder="1" applyAlignment="1">
      <alignment horizontal="center" vertical="center"/>
    </xf>
    <xf numFmtId="0" fontId="15" fillId="0" borderId="15" xfId="20" applyFont="1" applyBorder="1" applyAlignment="1">
      <alignment horizontal="center" vertical="center"/>
      <protection/>
    </xf>
    <xf numFmtId="3" fontId="15" fillId="0" borderId="6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10" borderId="13" xfId="20" applyNumberFormat="1" applyFont="1" applyFill="1" applyBorder="1" applyAlignment="1">
      <alignment horizontal="center" vertical="center"/>
      <protection/>
    </xf>
    <xf numFmtId="1" fontId="15" fillId="0" borderId="15" xfId="20" applyNumberFormat="1" applyFont="1" applyBorder="1" applyAlignment="1">
      <alignment horizontal="center" vertical="center"/>
      <protection/>
    </xf>
    <xf numFmtId="1" fontId="15" fillId="0" borderId="16" xfId="20" applyNumberFormat="1" applyFont="1" applyBorder="1" applyAlignment="1">
      <alignment horizontal="center" vertical="center"/>
      <protection/>
    </xf>
    <xf numFmtId="3" fontId="15" fillId="0" borderId="16" xfId="20" applyNumberFormat="1" applyFont="1" applyBorder="1" applyAlignment="1">
      <alignment horizontal="center" vertical="center"/>
      <protection/>
    </xf>
    <xf numFmtId="0" fontId="15" fillId="0" borderId="16" xfId="20" applyFont="1" applyBorder="1" applyAlignment="1">
      <alignment horizontal="center" vertical="center"/>
      <protection/>
    </xf>
    <xf numFmtId="0" fontId="15" fillId="0" borderId="13" xfId="20" applyFont="1" applyBorder="1" applyAlignment="1">
      <alignment horizontal="center" vertical="center"/>
      <protection/>
    </xf>
    <xf numFmtId="3" fontId="15" fillId="0" borderId="15" xfId="20" applyNumberFormat="1" applyFont="1" applyBorder="1" applyAlignment="1">
      <alignment horizontal="center" vertical="center"/>
      <protection/>
    </xf>
    <xf numFmtId="0" fontId="1" fillId="7" borderId="13" xfId="20" applyFill="1" applyBorder="1" applyAlignment="1">
      <alignment vertical="center" wrapText="1"/>
      <protection/>
    </xf>
    <xf numFmtId="0" fontId="1" fillId="0" borderId="17" xfId="0" applyFont="1" applyBorder="1" applyAlignment="1">
      <alignment horizontal="center" vertical="center"/>
    </xf>
    <xf numFmtId="0" fontId="15" fillId="0" borderId="6" xfId="20" applyFont="1" applyBorder="1" applyAlignment="1">
      <alignment horizontal="center" vertical="center"/>
      <protection/>
    </xf>
    <xf numFmtId="0" fontId="1" fillId="8" borderId="13" xfId="0" applyFont="1" applyFill="1" applyBorder="1"/>
    <xf numFmtId="0" fontId="1" fillId="8" borderId="16" xfId="0" applyFont="1" applyFill="1" applyBorder="1"/>
    <xf numFmtId="0" fontId="1" fillId="11" borderId="13" xfId="20" applyFill="1" applyBorder="1" applyAlignment="1">
      <alignment vertical="center" wrapText="1"/>
      <protection/>
    </xf>
    <xf numFmtId="0" fontId="1" fillId="6" borderId="13" xfId="20" applyFill="1" applyBorder="1" applyAlignment="1">
      <alignment vertical="center" wrapText="1"/>
      <protection/>
    </xf>
    <xf numFmtId="0" fontId="1" fillId="7" borderId="13" xfId="20" applyFill="1" applyBorder="1" applyAlignment="1">
      <alignment vertical="center"/>
      <protection/>
    </xf>
    <xf numFmtId="0" fontId="1" fillId="11" borderId="13" xfId="20" applyFill="1" applyBorder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15" fillId="0" borderId="18" xfId="0" applyFont="1" applyBorder="1" applyAlignment="1">
      <alignment vertical="center" wrapText="1"/>
    </xf>
    <xf numFmtId="3" fontId="15" fillId="7" borderId="19" xfId="0" applyNumberFormat="1" applyFont="1" applyFill="1" applyBorder="1" applyAlignment="1">
      <alignment horizontal="center" vertical="center"/>
    </xf>
    <xf numFmtId="3" fontId="15" fillId="9" borderId="20" xfId="0" applyNumberFormat="1" applyFont="1" applyFill="1" applyBorder="1" applyAlignment="1">
      <alignment horizontal="center" vertical="center"/>
    </xf>
    <xf numFmtId="0" fontId="15" fillId="0" borderId="21" xfId="20" applyFont="1" applyBorder="1" applyAlignment="1">
      <alignment horizontal="center" vertical="center"/>
      <protection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10" borderId="19" xfId="20" applyNumberFormat="1" applyFont="1" applyFill="1" applyBorder="1" applyAlignment="1">
      <alignment horizontal="center" vertical="center"/>
      <protection/>
    </xf>
    <xf numFmtId="0" fontId="1" fillId="11" borderId="19" xfId="20" applyFill="1" applyBorder="1" applyAlignment="1">
      <alignment vertical="center"/>
      <protection/>
    </xf>
    <xf numFmtId="0" fontId="17" fillId="0" borderId="0" xfId="0" applyFont="1" applyAlignment="1">
      <alignment horizontal="center"/>
    </xf>
    <xf numFmtId="0" fontId="17" fillId="0" borderId="24" xfId="0" applyFont="1" applyBorder="1" applyAlignment="1">
      <alignment horizontal="center" wrapText="1"/>
    </xf>
    <xf numFmtId="0" fontId="18" fillId="8" borderId="25" xfId="0" applyFont="1" applyFill="1" applyBorder="1" applyAlignment="1">
      <alignment horizontal="center"/>
    </xf>
    <xf numFmtId="0" fontId="18" fillId="12" borderId="0" xfId="0" applyFont="1" applyFill="1" applyAlignment="1">
      <alignment horizontal="center"/>
    </xf>
    <xf numFmtId="0" fontId="17" fillId="9" borderId="26" xfId="0" applyFont="1" applyFill="1" applyBorder="1" applyAlignment="1">
      <alignment horizontal="center" vertical="center"/>
    </xf>
    <xf numFmtId="3" fontId="17" fillId="9" borderId="27" xfId="0" applyNumberFormat="1" applyFont="1" applyFill="1" applyBorder="1" applyAlignment="1">
      <alignment horizontal="center"/>
    </xf>
    <xf numFmtId="3" fontId="17" fillId="9" borderId="28" xfId="0" applyNumberFormat="1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7" fillId="0" borderId="3" xfId="20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8" borderId="30" xfId="0" applyFont="1" applyFill="1" applyBorder="1" applyAlignment="1">
      <alignment horizontal="center" vertical="center" wrapText="1"/>
    </xf>
    <xf numFmtId="0" fontId="17" fillId="12" borderId="31" xfId="0" applyFont="1" applyFill="1" applyBorder="1" applyAlignment="1">
      <alignment horizontal="center" vertical="center" wrapText="1"/>
    </xf>
    <xf numFmtId="0" fontId="17" fillId="9" borderId="32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0" borderId="32" xfId="0" applyFont="1" applyFill="1" applyBorder="1" applyAlignment="1">
      <alignment horizontal="center" vertical="center" wrapText="1"/>
    </xf>
    <xf numFmtId="0" fontId="17" fillId="10" borderId="33" xfId="0" applyFont="1" applyFill="1" applyBorder="1" applyAlignment="1">
      <alignment horizontal="center" vertical="center" wrapText="1"/>
    </xf>
    <xf numFmtId="0" fontId="17" fillId="10" borderId="3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0" borderId="5" xfId="20" applyFont="1" applyBorder="1" applyAlignment="1">
      <alignment horizontal="center" vertical="center" wrapText="1"/>
      <protection/>
    </xf>
    <xf numFmtId="0" fontId="18" fillId="8" borderId="25" xfId="0" applyFont="1" applyFill="1" applyBorder="1" applyAlignment="1">
      <alignment horizontal="center" vertical="center" wrapText="1"/>
    </xf>
    <xf numFmtId="0" fontId="17" fillId="12" borderId="35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/>
    </xf>
    <xf numFmtId="0" fontId="17" fillId="9" borderId="36" xfId="0" applyFont="1" applyFill="1" applyBorder="1" applyAlignment="1">
      <alignment horizontal="center"/>
    </xf>
    <xf numFmtId="0" fontId="17" fillId="13" borderId="37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/>
    </xf>
    <xf numFmtId="0" fontId="17" fillId="10" borderId="38" xfId="0" applyFont="1" applyFill="1" applyBorder="1" applyAlignment="1">
      <alignment horizontal="center"/>
    </xf>
    <xf numFmtId="0" fontId="17" fillId="10" borderId="36" xfId="0" applyFont="1" applyFill="1" applyBorder="1" applyAlignment="1">
      <alignment horizontal="center"/>
    </xf>
    <xf numFmtId="0" fontId="17" fillId="10" borderId="39" xfId="0" applyFont="1" applyFill="1" applyBorder="1" applyAlignment="1">
      <alignment horizontal="center"/>
    </xf>
    <xf numFmtId="0" fontId="17" fillId="10" borderId="4" xfId="0" applyFont="1" applyFill="1" applyBorder="1" applyAlignment="1">
      <alignment horizontal="center"/>
    </xf>
    <xf numFmtId="0" fontId="17" fillId="10" borderId="40" xfId="0" applyFont="1" applyFill="1" applyBorder="1" applyAlignment="1">
      <alignment horizontal="center"/>
    </xf>
    <xf numFmtId="0" fontId="14" fillId="0" borderId="1" xfId="0" applyFont="1" applyBorder="1"/>
    <xf numFmtId="0" fontId="18" fillId="8" borderId="41" xfId="0" applyFont="1" applyFill="1" applyBorder="1" applyAlignment="1">
      <alignment horizontal="center" vertical="center" wrapText="1"/>
    </xf>
    <xf numFmtId="0" fontId="17" fillId="12" borderId="42" xfId="0" applyFont="1" applyFill="1" applyBorder="1" applyAlignment="1">
      <alignment horizontal="center" vertical="center" wrapText="1"/>
    </xf>
    <xf numFmtId="3" fontId="17" fillId="9" borderId="2" xfId="0" applyNumberFormat="1" applyFont="1" applyFill="1" applyBorder="1" applyAlignment="1">
      <alignment horizontal="center"/>
    </xf>
    <xf numFmtId="3" fontId="17" fillId="9" borderId="40" xfId="0" applyNumberFormat="1" applyFont="1" applyFill="1" applyBorder="1" applyAlignment="1">
      <alignment horizontal="center"/>
    </xf>
    <xf numFmtId="0" fontId="17" fillId="13" borderId="43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/>
    </xf>
    <xf numFmtId="0" fontId="17" fillId="10" borderId="40" xfId="0" applyFont="1" applyFill="1" applyBorder="1" applyAlignment="1">
      <alignment horizontal="center" vertical="center"/>
    </xf>
    <xf numFmtId="0" fontId="17" fillId="10" borderId="40" xfId="0" applyFont="1" applyFill="1" applyBorder="1" applyAlignment="1">
      <alignment horizontal="center" vertical="center"/>
    </xf>
    <xf numFmtId="0" fontId="17" fillId="10" borderId="38" xfId="0" applyFont="1" applyFill="1" applyBorder="1" applyAlignment="1">
      <alignment horizontal="center" vertical="center"/>
    </xf>
    <xf numFmtId="0" fontId="14" fillId="0" borderId="0" xfId="0" applyFont="1"/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22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4" fontId="10" fillId="9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24" fillId="0" borderId="44" xfId="0" applyFont="1" applyBorder="1" applyAlignment="1">
      <alignment vertical="center"/>
    </xf>
    <xf numFmtId="4" fontId="0" fillId="7" borderId="3" xfId="0" applyNumberFormat="1" applyFill="1" applyBorder="1" applyAlignment="1">
      <alignment horizontal="center" vertical="center"/>
    </xf>
    <xf numFmtId="4" fontId="0" fillId="7" borderId="7" xfId="0" applyNumberFormat="1" applyFill="1" applyBorder="1" applyAlignment="1">
      <alignment horizontal="center" vertical="center"/>
    </xf>
    <xf numFmtId="4" fontId="0" fillId="7" borderId="45" xfId="0" applyNumberFormat="1" applyFill="1" applyBorder="1" applyAlignment="1">
      <alignment horizontal="center" vertical="center"/>
    </xf>
    <xf numFmtId="4" fontId="0" fillId="7" borderId="9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7" borderId="19" xfId="0" applyNumberFormat="1" applyFill="1" applyBorder="1" applyAlignment="1">
      <alignment horizontal="center" vertical="center"/>
    </xf>
    <xf numFmtId="4" fontId="0" fillId="7" borderId="18" xfId="0" applyNumberFormat="1" applyFill="1" applyBorder="1" applyAlignment="1">
      <alignment horizontal="center" vertical="center"/>
    </xf>
    <xf numFmtId="4" fontId="0" fillId="7" borderId="46" xfId="0" applyNumberFormat="1" applyFill="1" applyBorder="1" applyAlignment="1">
      <alignment horizontal="center" vertical="center"/>
    </xf>
    <xf numFmtId="4" fontId="0" fillId="7" borderId="20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4" fontId="0" fillId="7" borderId="8" xfId="0" applyNumberFormat="1" applyFill="1" applyBorder="1" applyAlignment="1">
      <alignment horizontal="center" vertical="center"/>
    </xf>
    <xf numFmtId="4" fontId="0" fillId="7" borderId="5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49" fontId="24" fillId="10" borderId="1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2" fontId="29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17" fillId="10" borderId="47" xfId="0" applyFont="1" applyFill="1" applyBorder="1" applyAlignment="1">
      <alignment horizontal="center" vertical="center"/>
    </xf>
    <xf numFmtId="3" fontId="15" fillId="0" borderId="48" xfId="20" applyNumberFormat="1" applyFont="1" applyBorder="1" applyAlignment="1">
      <alignment horizontal="center" vertical="center"/>
      <protection/>
    </xf>
    <xf numFmtId="3" fontId="15" fillId="0" borderId="49" xfId="20" applyNumberFormat="1" applyFont="1" applyBorder="1" applyAlignment="1">
      <alignment horizontal="center" vertical="center"/>
      <protection/>
    </xf>
    <xf numFmtId="0" fontId="17" fillId="10" borderId="50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 wrapText="1"/>
    </xf>
    <xf numFmtId="4" fontId="15" fillId="14" borderId="15" xfId="20" applyNumberFormat="1" applyFont="1" applyFill="1" applyBorder="1" applyAlignment="1">
      <alignment horizontal="center" vertical="center"/>
      <protection/>
    </xf>
    <xf numFmtId="4" fontId="15" fillId="14" borderId="51" xfId="20" applyNumberFormat="1" applyFont="1" applyFill="1" applyBorder="1" applyAlignment="1">
      <alignment horizontal="center" vertical="center"/>
      <protection/>
    </xf>
    <xf numFmtId="4" fontId="15" fillId="14" borderId="52" xfId="20" applyNumberFormat="1" applyFont="1" applyFill="1" applyBorder="1" applyAlignment="1">
      <alignment horizontal="center" vertical="center"/>
      <protection/>
    </xf>
    <xf numFmtId="0" fontId="17" fillId="10" borderId="38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3" fontId="15" fillId="0" borderId="53" xfId="20" applyNumberFormat="1" applyFont="1" applyBorder="1" applyAlignment="1">
      <alignment horizontal="center" vertical="center"/>
      <protection/>
    </xf>
    <xf numFmtId="0" fontId="15" fillId="0" borderId="53" xfId="20" applyFont="1" applyBorder="1" applyAlignment="1">
      <alignment horizontal="center" vertical="center"/>
      <protection/>
    </xf>
    <xf numFmtId="0" fontId="15" fillId="0" borderId="54" xfId="20" applyFont="1" applyBorder="1" applyAlignment="1">
      <alignment horizontal="center" vertical="center"/>
      <protection/>
    </xf>
    <xf numFmtId="4" fontId="15" fillId="14" borderId="26" xfId="20" applyNumberFormat="1" applyFont="1" applyFill="1" applyBorder="1" applyAlignment="1">
      <alignment horizontal="center" vertical="center"/>
      <protection/>
    </xf>
    <xf numFmtId="0" fontId="17" fillId="10" borderId="37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3" fontId="17" fillId="9" borderId="56" xfId="0" applyNumberFormat="1" applyFont="1" applyFill="1" applyBorder="1" applyAlignment="1">
      <alignment horizontal="center" vertical="center" wrapText="1"/>
    </xf>
    <xf numFmtId="3" fontId="17" fillId="9" borderId="24" xfId="0" applyNumberFormat="1" applyFont="1" applyFill="1" applyBorder="1" applyAlignment="1">
      <alignment horizontal="center"/>
    </xf>
    <xf numFmtId="3" fontId="17" fillId="9" borderId="57" xfId="0" applyNumberFormat="1" applyFont="1" applyFill="1" applyBorder="1" applyAlignment="1">
      <alignment horizontal="center"/>
    </xf>
    <xf numFmtId="3" fontId="17" fillId="9" borderId="44" xfId="0" applyNumberFormat="1" applyFont="1" applyFill="1" applyBorder="1" applyAlignment="1">
      <alignment horizontal="center"/>
    </xf>
    <xf numFmtId="3" fontId="17" fillId="9" borderId="27" xfId="0" applyNumberFormat="1" applyFont="1" applyFill="1" applyBorder="1" applyAlignment="1">
      <alignment horizontal="center" vertical="center" wrapText="1"/>
    </xf>
    <xf numFmtId="3" fontId="17" fillId="9" borderId="28" xfId="0" applyNumberFormat="1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/>
    </xf>
    <xf numFmtId="0" fontId="17" fillId="9" borderId="45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/>
    </xf>
    <xf numFmtId="3" fontId="15" fillId="15" borderId="0" xfId="0" applyNumberFormat="1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HOZ-provozni smlouvy 2012_UP Brn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18"/>
  <sheetViews>
    <sheetView tabSelected="1" view="pageBreakPreview" zoomScaleSheetLayoutView="100" workbookViewId="0" topLeftCell="A1">
      <selection activeCell="M9" sqref="M9"/>
    </sheetView>
  </sheetViews>
  <sheetFormatPr defaultColWidth="9.140625" defaultRowHeight="15"/>
  <cols>
    <col min="1" max="1" width="4.7109375" style="0" customWidth="1"/>
    <col min="2" max="2" width="5.28125" style="0" customWidth="1"/>
    <col min="3" max="3" width="46.00390625" style="0" customWidth="1"/>
    <col min="4" max="4" width="9.28125" style="0" customWidth="1"/>
    <col min="5" max="5" width="10.28125" style="0" customWidth="1"/>
    <col min="6" max="6" width="12.7109375" style="0" customWidth="1"/>
    <col min="7" max="7" width="6.00390625" style="0" customWidth="1"/>
  </cols>
  <sheetData>
    <row r="1" spans="1:8" ht="99" customHeight="1">
      <c r="A1" s="20" t="s">
        <v>29</v>
      </c>
      <c r="B1" s="20"/>
      <c r="C1" s="20"/>
      <c r="D1" s="20"/>
      <c r="E1" s="20"/>
      <c r="F1" s="20"/>
      <c r="G1" s="20"/>
      <c r="H1" s="21"/>
    </row>
    <row r="2" ht="15">
      <c r="B2" s="1" t="s">
        <v>18</v>
      </c>
    </row>
    <row r="3" spans="2:6" ht="25.8">
      <c r="B3" s="15" t="s">
        <v>17</v>
      </c>
      <c r="C3" s="15"/>
      <c r="D3" s="15"/>
      <c r="E3" s="15"/>
      <c r="F3" s="15"/>
    </row>
    <row r="4" spans="2:6" ht="23.4" customHeight="1">
      <c r="B4" s="16" t="s">
        <v>25</v>
      </c>
      <c r="C4" s="17"/>
      <c r="D4" s="17"/>
      <c r="E4" s="17"/>
      <c r="F4" s="17"/>
    </row>
    <row r="5" spans="2:6" ht="9.45" customHeight="1">
      <c r="B5" s="9"/>
      <c r="C5" s="9"/>
      <c r="D5" s="9"/>
      <c r="E5" s="9"/>
      <c r="F5" s="9"/>
    </row>
    <row r="6" ht="15" thickBot="1"/>
    <row r="7" spans="2:6" ht="40.2" customHeight="1" thickBot="1">
      <c r="B7" s="2" t="s">
        <v>0</v>
      </c>
      <c r="C7" s="3" t="s">
        <v>1</v>
      </c>
      <c r="D7" s="3" t="s">
        <v>2</v>
      </c>
      <c r="E7" s="3" t="s">
        <v>11</v>
      </c>
      <c r="F7" s="22" t="s">
        <v>12</v>
      </c>
    </row>
    <row r="8" spans="2:6" ht="58.2" thickBot="1">
      <c r="B8" s="4" t="s">
        <v>3</v>
      </c>
      <c r="C8" s="6" t="s">
        <v>23</v>
      </c>
      <c r="D8" s="11" t="s">
        <v>15</v>
      </c>
      <c r="E8" s="18">
        <v>0</v>
      </c>
      <c r="F8" s="19">
        <f>E8*1.21</f>
        <v>0</v>
      </c>
    </row>
    <row r="9" spans="2:6" ht="43.8" thickBot="1">
      <c r="B9" s="5" t="s">
        <v>4</v>
      </c>
      <c r="C9" s="10" t="s">
        <v>24</v>
      </c>
      <c r="D9" s="11" t="s">
        <v>15</v>
      </c>
      <c r="E9" s="18">
        <v>0</v>
      </c>
      <c r="F9" s="19">
        <f aca="true" t="shared" si="0" ref="F9:F16">E9*1.21</f>
        <v>0</v>
      </c>
    </row>
    <row r="10" spans="2:6" ht="15" thickBot="1">
      <c r="B10" s="4" t="s">
        <v>5</v>
      </c>
      <c r="C10" s="7" t="s">
        <v>19</v>
      </c>
      <c r="D10" s="11" t="s">
        <v>15</v>
      </c>
      <c r="E10" s="18">
        <v>0</v>
      </c>
      <c r="F10" s="19">
        <f t="shared" si="0"/>
        <v>0</v>
      </c>
    </row>
    <row r="11" spans="2:6" ht="29.4" thickBot="1">
      <c r="B11" s="5" t="s">
        <v>6</v>
      </c>
      <c r="C11" s="7" t="s">
        <v>20</v>
      </c>
      <c r="D11" s="11" t="s">
        <v>15</v>
      </c>
      <c r="E11" s="18">
        <v>0</v>
      </c>
      <c r="F11" s="19">
        <f t="shared" si="0"/>
        <v>0</v>
      </c>
    </row>
    <row r="12" spans="2:6" ht="15" thickBot="1">
      <c r="B12" s="5" t="s">
        <v>14</v>
      </c>
      <c r="C12" s="7" t="s">
        <v>16</v>
      </c>
      <c r="D12" s="11" t="s">
        <v>13</v>
      </c>
      <c r="E12" s="18">
        <v>0</v>
      </c>
      <c r="F12" s="19">
        <f t="shared" si="0"/>
        <v>0</v>
      </c>
    </row>
    <row r="13" spans="2:6" ht="15" thickBot="1">
      <c r="B13" s="5" t="s">
        <v>7</v>
      </c>
      <c r="C13" s="7" t="s">
        <v>21</v>
      </c>
      <c r="D13" s="11" t="s">
        <v>13</v>
      </c>
      <c r="E13" s="18">
        <v>0</v>
      </c>
      <c r="F13" s="19">
        <f t="shared" si="0"/>
        <v>0</v>
      </c>
    </row>
    <row r="14" spans="2:6" ht="15" thickBot="1">
      <c r="B14" s="5" t="s">
        <v>8</v>
      </c>
      <c r="C14" s="6" t="s">
        <v>22</v>
      </c>
      <c r="D14" s="11" t="s">
        <v>13</v>
      </c>
      <c r="E14" s="18">
        <v>0</v>
      </c>
      <c r="F14" s="19">
        <f t="shared" si="0"/>
        <v>0</v>
      </c>
    </row>
    <row r="15" spans="2:6" ht="16.8" thickBot="1">
      <c r="B15" s="5" t="s">
        <v>9</v>
      </c>
      <c r="C15" s="14" t="s">
        <v>27</v>
      </c>
      <c r="D15" s="11" t="s">
        <v>26</v>
      </c>
      <c r="E15" s="18">
        <v>0</v>
      </c>
      <c r="F15" s="19">
        <f t="shared" si="0"/>
        <v>0</v>
      </c>
    </row>
    <row r="16" spans="2:6" ht="15" thickBot="1">
      <c r="B16" s="5" t="s">
        <v>10</v>
      </c>
      <c r="C16" s="14" t="s">
        <v>28</v>
      </c>
      <c r="D16" s="11" t="s">
        <v>15</v>
      </c>
      <c r="E16" s="18">
        <v>0</v>
      </c>
      <c r="F16" s="19">
        <f t="shared" si="0"/>
        <v>0</v>
      </c>
    </row>
    <row r="17" spans="2:6" ht="15">
      <c r="B17" s="12"/>
      <c r="C17" s="13"/>
      <c r="D17" s="13"/>
      <c r="E17" s="13"/>
      <c r="F17" s="13"/>
    </row>
    <row r="18" ht="15">
      <c r="B18" s="8"/>
    </row>
  </sheetData>
  <mergeCells count="3">
    <mergeCell ref="B3:F3"/>
    <mergeCell ref="B4:F4"/>
    <mergeCell ref="A1:G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2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2E51-AB3D-436D-B571-F2CA39904520}">
  <sheetPr>
    <tabColor theme="4" tint="0.39998000860214233"/>
    <pageSetUpPr fitToPage="1"/>
  </sheetPr>
  <dimension ref="A1:AC46"/>
  <sheetViews>
    <sheetView view="pageBreakPreview" zoomScale="60" workbookViewId="0" topLeftCell="C1">
      <pane ySplit="1" topLeftCell="A2" activePane="bottomLeft" state="frozen"/>
      <selection pane="bottomLeft" activeCell="Z37" sqref="Z37"/>
    </sheetView>
  </sheetViews>
  <sheetFormatPr defaultColWidth="9.140625" defaultRowHeight="15"/>
  <cols>
    <col min="1" max="1" width="3.00390625" style="26" bestFit="1" customWidth="1"/>
    <col min="2" max="2" width="33.8515625" style="23" customWidth="1"/>
    <col min="3" max="3" width="12.28125" style="23" customWidth="1"/>
    <col min="4" max="4" width="13.140625" style="23" customWidth="1"/>
    <col min="5" max="5" width="8.7109375" style="23" customWidth="1"/>
    <col min="6" max="6" width="12.28125" style="23" customWidth="1"/>
    <col min="7" max="7" width="10.57421875" style="23" customWidth="1"/>
    <col min="8" max="8" width="8.7109375" style="23" customWidth="1"/>
    <col min="9" max="9" width="9.28125" style="23" customWidth="1"/>
    <col min="10" max="10" width="8.7109375" style="23" customWidth="1"/>
    <col min="11" max="11" width="10.7109375" style="23" customWidth="1"/>
    <col min="12" max="12" width="8.7109375" style="23" customWidth="1"/>
    <col min="13" max="13" width="8.421875" style="23" customWidth="1"/>
    <col min="14" max="14" width="8.7109375" style="23" customWidth="1"/>
    <col min="15" max="15" width="9.28125" style="23" customWidth="1"/>
    <col min="16" max="16" width="8.7109375" style="23" customWidth="1"/>
    <col min="17" max="17" width="9.421875" style="23" customWidth="1"/>
    <col min="18" max="18" width="8.7109375" style="23" customWidth="1"/>
    <col min="19" max="19" width="22.7109375" style="23" customWidth="1"/>
    <col min="20" max="21" width="9.57421875" style="25" customWidth="1"/>
    <col min="22" max="22" width="8.7109375" style="25" customWidth="1"/>
    <col min="23" max="23" width="10.7109375" style="25" customWidth="1"/>
    <col min="24" max="24" width="9.421875" style="25" customWidth="1"/>
    <col min="25" max="25" width="19.28125" style="25" customWidth="1"/>
    <col min="26" max="26" width="16.28125" style="25" customWidth="1"/>
    <col min="27" max="27" width="26.57421875" style="24" customWidth="1"/>
    <col min="28" max="16384" width="9.140625" style="23" customWidth="1"/>
  </cols>
  <sheetData>
    <row r="1" spans="1:27" ht="64.2" customHeight="1">
      <c r="A1" s="132" t="s">
        <v>100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2:12" ht="13.8">
      <c r="B2" s="131" t="s">
        <v>99</v>
      </c>
      <c r="K2" s="130"/>
      <c r="L2" s="130"/>
    </row>
    <row r="3" spans="2:12" ht="13.8">
      <c r="B3" s="131" t="s">
        <v>98</v>
      </c>
      <c r="K3" s="130"/>
      <c r="L3" s="130"/>
    </row>
    <row r="4" ht="14.4" thickBot="1">
      <c r="B4" s="129" t="s">
        <v>97</v>
      </c>
    </row>
    <row r="5" spans="3:26" ht="15" customHeight="1" thickBot="1" thickTop="1">
      <c r="C5" s="128" t="s">
        <v>96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6"/>
      <c r="R5" s="125"/>
      <c r="S5" s="124" t="s">
        <v>95</v>
      </c>
      <c r="T5" s="196" t="s">
        <v>94</v>
      </c>
      <c r="U5" s="197"/>
      <c r="V5" s="197"/>
      <c r="W5" s="123"/>
      <c r="X5" s="122"/>
      <c r="Y5" s="121" t="s">
        <v>93</v>
      </c>
      <c r="Z5" s="120" t="s">
        <v>92</v>
      </c>
    </row>
    <row r="6" spans="2:26" ht="15" customHeight="1" thickBot="1">
      <c r="B6" s="119" t="s">
        <v>91</v>
      </c>
      <c r="C6" s="114">
        <v>1</v>
      </c>
      <c r="D6" s="118"/>
      <c r="E6" s="113"/>
      <c r="F6" s="114">
        <v>2</v>
      </c>
      <c r="G6" s="118"/>
      <c r="H6" s="113"/>
      <c r="I6" s="116">
        <v>3</v>
      </c>
      <c r="J6" s="117"/>
      <c r="K6" s="116">
        <v>4</v>
      </c>
      <c r="L6" s="117"/>
      <c r="M6" s="116">
        <v>5</v>
      </c>
      <c r="N6" s="117"/>
      <c r="O6" s="116">
        <v>6</v>
      </c>
      <c r="P6" s="115"/>
      <c r="Q6" s="114">
        <v>7</v>
      </c>
      <c r="R6" s="113"/>
      <c r="S6" s="112"/>
      <c r="T6" s="201">
        <v>8</v>
      </c>
      <c r="U6" s="202"/>
      <c r="V6" s="203"/>
      <c r="W6" s="111">
        <v>9</v>
      </c>
      <c r="X6" s="110"/>
      <c r="Y6" s="109"/>
      <c r="Z6" s="108"/>
    </row>
    <row r="7" spans="2:27" s="97" customFormat="1" ht="106.2" thickBot="1">
      <c r="B7" s="107" t="s">
        <v>90</v>
      </c>
      <c r="C7" s="106" t="s">
        <v>88</v>
      </c>
      <c r="D7" s="104" t="s">
        <v>89</v>
      </c>
      <c r="E7" s="103" t="s">
        <v>86</v>
      </c>
      <c r="F7" s="105" t="s">
        <v>88</v>
      </c>
      <c r="G7" s="104" t="s">
        <v>87</v>
      </c>
      <c r="H7" s="103" t="s">
        <v>86</v>
      </c>
      <c r="I7" s="185" t="s">
        <v>85</v>
      </c>
      <c r="J7" s="186" t="s">
        <v>77</v>
      </c>
      <c r="K7" s="104" t="s">
        <v>84</v>
      </c>
      <c r="L7" s="103" t="s">
        <v>77</v>
      </c>
      <c r="M7" s="104" t="s">
        <v>16</v>
      </c>
      <c r="N7" s="103" t="s">
        <v>82</v>
      </c>
      <c r="O7" s="104" t="s">
        <v>21</v>
      </c>
      <c r="P7" s="103" t="s">
        <v>82</v>
      </c>
      <c r="Q7" s="104" t="s">
        <v>83</v>
      </c>
      <c r="R7" s="103" t="s">
        <v>82</v>
      </c>
      <c r="S7" s="102"/>
      <c r="T7" s="198" t="s">
        <v>81</v>
      </c>
      <c r="U7" s="199" t="s">
        <v>80</v>
      </c>
      <c r="V7" s="200" t="s">
        <v>79</v>
      </c>
      <c r="W7" s="194" t="s">
        <v>78</v>
      </c>
      <c r="X7" s="101" t="s">
        <v>77</v>
      </c>
      <c r="Y7" s="100"/>
      <c r="Z7" s="99"/>
      <c r="AA7" s="98" t="s">
        <v>76</v>
      </c>
    </row>
    <row r="8" spans="2:27" s="88" customFormat="1" ht="16.65" customHeight="1" thickBot="1">
      <c r="B8" s="96"/>
      <c r="C8" s="191"/>
      <c r="D8" s="180" t="s">
        <v>15</v>
      </c>
      <c r="E8" s="177" t="s">
        <v>74</v>
      </c>
      <c r="F8" s="181"/>
      <c r="G8" s="180" t="s">
        <v>15</v>
      </c>
      <c r="H8" s="177" t="s">
        <v>74</v>
      </c>
      <c r="I8" s="180" t="s">
        <v>15</v>
      </c>
      <c r="J8" s="177" t="s">
        <v>74</v>
      </c>
      <c r="K8" s="180" t="s">
        <v>15</v>
      </c>
      <c r="L8" s="177" t="s">
        <v>74</v>
      </c>
      <c r="M8" s="180" t="s">
        <v>13</v>
      </c>
      <c r="N8" s="177" t="s">
        <v>74</v>
      </c>
      <c r="O8" s="180" t="s">
        <v>13</v>
      </c>
      <c r="P8" s="177" t="s">
        <v>74</v>
      </c>
      <c r="Q8" s="180" t="s">
        <v>13</v>
      </c>
      <c r="R8" s="177" t="s">
        <v>74</v>
      </c>
      <c r="S8" s="95" t="s">
        <v>73</v>
      </c>
      <c r="T8" s="93" t="s">
        <v>75</v>
      </c>
      <c r="U8" s="94" t="s">
        <v>75</v>
      </c>
      <c r="V8" s="92" t="s">
        <v>74</v>
      </c>
      <c r="W8" s="195" t="s">
        <v>15</v>
      </c>
      <c r="X8" s="92" t="s">
        <v>74</v>
      </c>
      <c r="Y8" s="91" t="s">
        <v>73</v>
      </c>
      <c r="Z8" s="90" t="s">
        <v>73</v>
      </c>
      <c r="AA8" s="89"/>
    </row>
    <row r="9" spans="1:29" s="40" customFormat="1" ht="25.2" customHeight="1">
      <c r="A9" s="71">
        <v>1</v>
      </c>
      <c r="B9" s="87" t="s">
        <v>72</v>
      </c>
      <c r="C9" s="68" t="s">
        <v>57</v>
      </c>
      <c r="D9" s="66">
        <v>48</v>
      </c>
      <c r="E9" s="182">
        <f>'Příloha č.5a Smlouvy'!$E$8</f>
        <v>0</v>
      </c>
      <c r="F9" s="68">
        <v>0</v>
      </c>
      <c r="G9" s="67">
        <v>0</v>
      </c>
      <c r="H9" s="60">
        <v>0</v>
      </c>
      <c r="I9" s="66">
        <v>12</v>
      </c>
      <c r="J9" s="182">
        <f>'Příloha č.5a Smlouvy'!$E$10</f>
        <v>0</v>
      </c>
      <c r="K9" s="187">
        <v>0</v>
      </c>
      <c r="L9" s="60">
        <v>0</v>
      </c>
      <c r="M9" s="66">
        <v>0</v>
      </c>
      <c r="N9" s="69">
        <v>0</v>
      </c>
      <c r="O9" s="66">
        <v>0</v>
      </c>
      <c r="P9" s="69">
        <v>0</v>
      </c>
      <c r="Q9" s="66">
        <v>0</v>
      </c>
      <c r="R9" s="69">
        <v>0</v>
      </c>
      <c r="S9" s="86">
        <f>(D9*E9)+(G9*H9)+(I9*J9)+(K9*L9)+(M9*N9)+(O9*P9)+(Q9*R9)</f>
        <v>0</v>
      </c>
      <c r="T9" s="85">
        <v>36</v>
      </c>
      <c r="U9" s="84">
        <v>36</v>
      </c>
      <c r="V9" s="184">
        <f>'Příloha č.5a Smlouvy'!$E$15</f>
        <v>0</v>
      </c>
      <c r="W9" s="192">
        <v>0</v>
      </c>
      <c r="X9" s="83">
        <v>0</v>
      </c>
      <c r="Y9" s="82">
        <f>(T9*V9)+(U9*V9)+(W9*X9)</f>
        <v>0</v>
      </c>
      <c r="Z9" s="81">
        <f>S9+Y9</f>
        <v>0</v>
      </c>
      <c r="AA9" s="80"/>
      <c r="AC9" s="79"/>
    </row>
    <row r="10" spans="1:27" s="40" customFormat="1" ht="25.2" customHeight="1">
      <c r="A10" s="71">
        <v>2</v>
      </c>
      <c r="B10" s="78" t="s">
        <v>71</v>
      </c>
      <c r="C10" s="68" t="s">
        <v>57</v>
      </c>
      <c r="D10" s="66">
        <v>48</v>
      </c>
      <c r="E10" s="182">
        <f>'Příloha č.5a Smlouvy'!$E$8</f>
        <v>0</v>
      </c>
      <c r="F10" s="68">
        <v>0</v>
      </c>
      <c r="G10" s="67">
        <v>0</v>
      </c>
      <c r="H10" s="60">
        <v>0</v>
      </c>
      <c r="I10" s="66">
        <v>12</v>
      </c>
      <c r="J10" s="184">
        <f>'Příloha č.5a Smlouvy'!$E$10</f>
        <v>0</v>
      </c>
      <c r="K10" s="187">
        <v>0</v>
      </c>
      <c r="L10" s="60">
        <v>0</v>
      </c>
      <c r="M10" s="66">
        <v>0</v>
      </c>
      <c r="N10" s="69">
        <v>0</v>
      </c>
      <c r="O10" s="66">
        <v>0</v>
      </c>
      <c r="P10" s="69">
        <v>0</v>
      </c>
      <c r="Q10" s="66">
        <v>0</v>
      </c>
      <c r="R10" s="69">
        <v>0</v>
      </c>
      <c r="S10" s="63">
        <f>(D10*E10)+(G10*H10)+(I10*J10)+(K10*L10)+(M10*N10)+(O10*P10)+(Q10*R10)</f>
        <v>0</v>
      </c>
      <c r="T10" s="62">
        <v>36</v>
      </c>
      <c r="U10" s="61">
        <v>36</v>
      </c>
      <c r="V10" s="182">
        <f>'Příloha č.5a Smlouvy'!$E$15</f>
        <v>0</v>
      </c>
      <c r="W10" s="193">
        <v>0</v>
      </c>
      <c r="X10" s="60">
        <v>0</v>
      </c>
      <c r="Y10" s="59">
        <f>(T10*V10)+(U10*V10)+(W10*X10)</f>
        <v>0</v>
      </c>
      <c r="Z10" s="58">
        <f>S10+Y10</f>
        <v>0</v>
      </c>
      <c r="AA10" s="57"/>
    </row>
    <row r="11" spans="1:27" s="40" customFormat="1" ht="25.2" customHeight="1">
      <c r="A11" s="71">
        <v>3</v>
      </c>
      <c r="B11" s="78" t="s">
        <v>70</v>
      </c>
      <c r="C11" s="68" t="s">
        <v>57</v>
      </c>
      <c r="D11" s="66">
        <v>48</v>
      </c>
      <c r="E11" s="182">
        <f>'Příloha č.5a Smlouvy'!$E$8</f>
        <v>0</v>
      </c>
      <c r="F11" s="68">
        <v>0</v>
      </c>
      <c r="G11" s="67">
        <v>0</v>
      </c>
      <c r="H11" s="60">
        <v>0</v>
      </c>
      <c r="I11" s="66">
        <v>12</v>
      </c>
      <c r="J11" s="184">
        <f>'Příloha č.5a Smlouvy'!$E$10</f>
        <v>0</v>
      </c>
      <c r="K11" s="187">
        <v>0</v>
      </c>
      <c r="L11" s="60">
        <v>0</v>
      </c>
      <c r="M11" s="66">
        <v>0</v>
      </c>
      <c r="N11" s="69">
        <v>0</v>
      </c>
      <c r="O11" s="66">
        <v>0</v>
      </c>
      <c r="P11" s="69">
        <v>0</v>
      </c>
      <c r="Q11" s="66">
        <v>0</v>
      </c>
      <c r="R11" s="69">
        <v>0</v>
      </c>
      <c r="S11" s="63">
        <f>(D11*E11)+(G11*H11)+(I11*J11)+(K11*L11)+(M11*N11)+(O11*P11)+(Q11*R11)</f>
        <v>0</v>
      </c>
      <c r="T11" s="62">
        <v>36</v>
      </c>
      <c r="U11" s="61">
        <v>36</v>
      </c>
      <c r="V11" s="182">
        <f>'Příloha č.5a Smlouvy'!$E$15</f>
        <v>0</v>
      </c>
      <c r="W11" s="193">
        <v>0</v>
      </c>
      <c r="X11" s="60">
        <v>0</v>
      </c>
      <c r="Y11" s="59">
        <f>(T11*V11)+(U11*V11)+(W11*X11)</f>
        <v>0</v>
      </c>
      <c r="Z11" s="58">
        <f>S11+Y11</f>
        <v>0</v>
      </c>
      <c r="AA11" s="57"/>
    </row>
    <row r="12" spans="1:27" s="40" customFormat="1" ht="25.2" customHeight="1">
      <c r="A12" s="71">
        <v>4</v>
      </c>
      <c r="B12" s="77" t="s">
        <v>69</v>
      </c>
      <c r="C12" s="68">
        <v>0</v>
      </c>
      <c r="D12" s="66">
        <v>0</v>
      </c>
      <c r="E12" s="178">
        <v>0</v>
      </c>
      <c r="F12" s="68" t="s">
        <v>62</v>
      </c>
      <c r="G12" s="67">
        <v>4</v>
      </c>
      <c r="H12" s="182">
        <f>'Příloha č.5a Smlouvy'!$E$9</f>
        <v>0</v>
      </c>
      <c r="I12" s="66">
        <v>4</v>
      </c>
      <c r="J12" s="184">
        <f>'Příloha č.5a Smlouvy'!$E$10</f>
        <v>0</v>
      </c>
      <c r="K12" s="187">
        <v>0</v>
      </c>
      <c r="L12" s="60">
        <v>0</v>
      </c>
      <c r="M12" s="66">
        <v>0</v>
      </c>
      <c r="N12" s="64">
        <v>0</v>
      </c>
      <c r="O12" s="65">
        <v>1</v>
      </c>
      <c r="P12" s="182">
        <f>'Příloha č.5a Smlouvy'!$E$13</f>
        <v>0</v>
      </c>
      <c r="Q12" s="65">
        <v>0</v>
      </c>
      <c r="R12" s="64">
        <v>0</v>
      </c>
      <c r="S12" s="63">
        <f>(D12*E12)+(G12*H12)+(I12*J12)+(K12*L12)+(M12*N12)+(O12*P12)+(Q12*R12)</f>
        <v>0</v>
      </c>
      <c r="T12" s="62">
        <v>25</v>
      </c>
      <c r="U12" s="61">
        <v>25</v>
      </c>
      <c r="V12" s="182">
        <f>'Příloha č.5a Smlouvy'!$E$15</f>
        <v>0</v>
      </c>
      <c r="W12" s="193">
        <v>0</v>
      </c>
      <c r="X12" s="60">
        <v>0</v>
      </c>
      <c r="Y12" s="59">
        <f>(T12*V12)+(U12*V12)+(W12*X12)</f>
        <v>0</v>
      </c>
      <c r="Z12" s="58">
        <f>S12+Y12</f>
        <v>0</v>
      </c>
      <c r="AA12" s="57" t="s">
        <v>38</v>
      </c>
    </row>
    <row r="13" spans="1:27" s="40" customFormat="1" ht="25.2" customHeight="1">
      <c r="A13" s="71">
        <v>5</v>
      </c>
      <c r="B13" s="77" t="s">
        <v>68</v>
      </c>
      <c r="C13" s="68">
        <v>0</v>
      </c>
      <c r="D13" s="66">
        <v>0</v>
      </c>
      <c r="E13" s="178">
        <v>0</v>
      </c>
      <c r="F13" s="68" t="s">
        <v>62</v>
      </c>
      <c r="G13" s="67">
        <v>4</v>
      </c>
      <c r="H13" s="182">
        <f>'Příloha č.5a Smlouvy'!$E$9</f>
        <v>0</v>
      </c>
      <c r="I13" s="66">
        <v>4</v>
      </c>
      <c r="J13" s="184">
        <f>'Příloha č.5a Smlouvy'!$E$10</f>
        <v>0</v>
      </c>
      <c r="K13" s="187">
        <v>0</v>
      </c>
      <c r="L13" s="60">
        <v>0</v>
      </c>
      <c r="M13" s="66">
        <v>0</v>
      </c>
      <c r="N13" s="64">
        <v>0</v>
      </c>
      <c r="O13" s="65">
        <v>1</v>
      </c>
      <c r="P13" s="182">
        <f>'Příloha č.5a Smlouvy'!$E$13</f>
        <v>0</v>
      </c>
      <c r="Q13" s="65">
        <v>0</v>
      </c>
      <c r="R13" s="64">
        <v>0</v>
      </c>
      <c r="S13" s="63">
        <f>(D13*E13)+(G13*H13)+(I13*J13)+(K13*L13)+(M13*N13)+(O13*P13)+(Q13*R13)</f>
        <v>0</v>
      </c>
      <c r="T13" s="62">
        <v>150</v>
      </c>
      <c r="U13" s="61">
        <v>150</v>
      </c>
      <c r="V13" s="182">
        <f>'Příloha č.5a Smlouvy'!$E$15</f>
        <v>0</v>
      </c>
      <c r="W13" s="193">
        <v>0</v>
      </c>
      <c r="X13" s="60">
        <v>0</v>
      </c>
      <c r="Y13" s="59">
        <f>(T13*V13)+(U13*V13)+(W13*X13)</f>
        <v>0</v>
      </c>
      <c r="Z13" s="58">
        <f>S13+Y13</f>
        <v>0</v>
      </c>
      <c r="AA13" s="57" t="s">
        <v>38</v>
      </c>
    </row>
    <row r="14" spans="1:27" s="40" customFormat="1" ht="25.2" customHeight="1">
      <c r="A14" s="71">
        <v>6</v>
      </c>
      <c r="B14" s="77" t="s">
        <v>67</v>
      </c>
      <c r="C14" s="68">
        <v>0</v>
      </c>
      <c r="D14" s="66">
        <v>0</v>
      </c>
      <c r="E14" s="178">
        <v>0</v>
      </c>
      <c r="F14" s="68" t="s">
        <v>62</v>
      </c>
      <c r="G14" s="67">
        <v>4</v>
      </c>
      <c r="H14" s="182">
        <f>'Příloha č.5a Smlouvy'!$E$9</f>
        <v>0</v>
      </c>
      <c r="I14" s="66">
        <v>4</v>
      </c>
      <c r="J14" s="184">
        <f>'Příloha č.5a Smlouvy'!$E$10</f>
        <v>0</v>
      </c>
      <c r="K14" s="187">
        <v>0</v>
      </c>
      <c r="L14" s="60">
        <v>0</v>
      </c>
      <c r="M14" s="66">
        <v>0</v>
      </c>
      <c r="N14" s="69">
        <v>0</v>
      </c>
      <c r="O14" s="66">
        <v>1</v>
      </c>
      <c r="P14" s="182">
        <f>'Příloha č.5a Smlouvy'!$E$13</f>
        <v>0</v>
      </c>
      <c r="Q14" s="66">
        <v>0</v>
      </c>
      <c r="R14" s="69">
        <v>0</v>
      </c>
      <c r="S14" s="63">
        <f>(D14*E14)+(G14*H14)+(I14*J14)+(K14*L14)+(M14*N14)+(O14*P14)+(Q14*R14)</f>
        <v>0</v>
      </c>
      <c r="T14" s="62">
        <v>25</v>
      </c>
      <c r="U14" s="61">
        <v>25</v>
      </c>
      <c r="V14" s="182">
        <f>'Příloha č.5a Smlouvy'!$E$15</f>
        <v>0</v>
      </c>
      <c r="W14" s="193">
        <v>0</v>
      </c>
      <c r="X14" s="60">
        <v>0</v>
      </c>
      <c r="Y14" s="59">
        <f>(T14*V14)+(U14*V14)+(W14*X14)</f>
        <v>0</v>
      </c>
      <c r="Z14" s="58">
        <f>S14+Y14</f>
        <v>0</v>
      </c>
      <c r="AA14" s="57" t="s">
        <v>38</v>
      </c>
    </row>
    <row r="15" spans="1:27" s="40" customFormat="1" ht="25.2" customHeight="1">
      <c r="A15" s="71">
        <v>7</v>
      </c>
      <c r="B15" s="77" t="s">
        <v>66</v>
      </c>
      <c r="C15" s="68">
        <v>0</v>
      </c>
      <c r="D15" s="66">
        <v>0</v>
      </c>
      <c r="E15" s="178">
        <v>0</v>
      </c>
      <c r="F15" s="68" t="s">
        <v>62</v>
      </c>
      <c r="G15" s="67">
        <v>4</v>
      </c>
      <c r="H15" s="182">
        <f>'Příloha č.5a Smlouvy'!$E$9</f>
        <v>0</v>
      </c>
      <c r="I15" s="66">
        <v>4</v>
      </c>
      <c r="J15" s="184">
        <f>'Příloha č.5a Smlouvy'!$E$10</f>
        <v>0</v>
      </c>
      <c r="K15" s="187">
        <v>0</v>
      </c>
      <c r="L15" s="60">
        <v>0</v>
      </c>
      <c r="M15" s="66">
        <v>0</v>
      </c>
      <c r="N15" s="69">
        <v>0</v>
      </c>
      <c r="O15" s="66">
        <v>1</v>
      </c>
      <c r="P15" s="182">
        <f>'Příloha č.5a Smlouvy'!$E$13</f>
        <v>0</v>
      </c>
      <c r="Q15" s="66">
        <v>0</v>
      </c>
      <c r="R15" s="69">
        <v>0</v>
      </c>
      <c r="S15" s="63">
        <f>(D15*E15)+(G15*H15)+(I15*J15)+(K15*L15)+(M15*N15)+(O15*P15)+(Q15*R15)</f>
        <v>0</v>
      </c>
      <c r="T15" s="62">
        <v>25</v>
      </c>
      <c r="U15" s="61">
        <v>25</v>
      </c>
      <c r="V15" s="182">
        <f>'Příloha č.5a Smlouvy'!$E$15</f>
        <v>0</v>
      </c>
      <c r="W15" s="193">
        <v>0</v>
      </c>
      <c r="X15" s="60">
        <v>0</v>
      </c>
      <c r="Y15" s="59">
        <f>(T15*V15)+(U15*V15)+(W15*X15)</f>
        <v>0</v>
      </c>
      <c r="Z15" s="58">
        <f>S15+Y15</f>
        <v>0</v>
      </c>
      <c r="AA15" s="57" t="s">
        <v>38</v>
      </c>
    </row>
    <row r="16" spans="1:27" s="40" customFormat="1" ht="25.2" customHeight="1">
      <c r="A16" s="71">
        <v>8</v>
      </c>
      <c r="B16" s="77" t="s">
        <v>65</v>
      </c>
      <c r="C16" s="68">
        <v>0</v>
      </c>
      <c r="D16" s="66">
        <v>0</v>
      </c>
      <c r="E16" s="178">
        <v>0</v>
      </c>
      <c r="F16" s="68" t="s">
        <v>62</v>
      </c>
      <c r="G16" s="67">
        <v>4</v>
      </c>
      <c r="H16" s="182">
        <f>'Příloha č.5a Smlouvy'!$E$9</f>
        <v>0</v>
      </c>
      <c r="I16" s="66">
        <v>4</v>
      </c>
      <c r="J16" s="184">
        <f>'Příloha č.5a Smlouvy'!$E$10</f>
        <v>0</v>
      </c>
      <c r="K16" s="187">
        <v>0</v>
      </c>
      <c r="L16" s="60">
        <v>0</v>
      </c>
      <c r="M16" s="66">
        <v>0</v>
      </c>
      <c r="N16" s="64">
        <v>0</v>
      </c>
      <c r="O16" s="65">
        <v>1</v>
      </c>
      <c r="P16" s="182">
        <f>'Příloha č.5a Smlouvy'!$E$13</f>
        <v>0</v>
      </c>
      <c r="Q16" s="65">
        <v>0</v>
      </c>
      <c r="R16" s="64">
        <v>0</v>
      </c>
      <c r="S16" s="63">
        <f>(D16*E16)+(G16*H16)+(I16*J16)+(K16*L16)+(M16*N16)+(O16*P16)+(Q16*R16)</f>
        <v>0</v>
      </c>
      <c r="T16" s="62">
        <v>25</v>
      </c>
      <c r="U16" s="61">
        <v>25</v>
      </c>
      <c r="V16" s="182">
        <f>'Příloha č.5a Smlouvy'!$E$15</f>
        <v>0</v>
      </c>
      <c r="W16" s="193">
        <v>0</v>
      </c>
      <c r="X16" s="60">
        <v>0</v>
      </c>
      <c r="Y16" s="59">
        <f>(T16*V16)+(U16*V16)+(W16*X16)</f>
        <v>0</v>
      </c>
      <c r="Z16" s="58">
        <f>S16+Y16</f>
        <v>0</v>
      </c>
      <c r="AA16" s="57" t="s">
        <v>38</v>
      </c>
    </row>
    <row r="17" spans="1:27" s="40" customFormat="1" ht="25.2" customHeight="1">
      <c r="A17" s="71">
        <v>9</v>
      </c>
      <c r="B17" s="77" t="s">
        <v>64</v>
      </c>
      <c r="C17" s="68">
        <v>0</v>
      </c>
      <c r="D17" s="66">
        <v>0</v>
      </c>
      <c r="E17" s="178">
        <v>0</v>
      </c>
      <c r="F17" s="68" t="s">
        <v>62</v>
      </c>
      <c r="G17" s="67">
        <v>4</v>
      </c>
      <c r="H17" s="182">
        <f>'Příloha č.5a Smlouvy'!$E$9</f>
        <v>0</v>
      </c>
      <c r="I17" s="66">
        <v>4</v>
      </c>
      <c r="J17" s="184">
        <f>'Příloha č.5a Smlouvy'!$E$10</f>
        <v>0</v>
      </c>
      <c r="K17" s="187">
        <v>0</v>
      </c>
      <c r="L17" s="60">
        <v>0</v>
      </c>
      <c r="M17" s="66">
        <v>0</v>
      </c>
      <c r="N17" s="64">
        <v>0</v>
      </c>
      <c r="O17" s="65">
        <v>1</v>
      </c>
      <c r="P17" s="182">
        <f>'Příloha č.5a Smlouvy'!$E$13</f>
        <v>0</v>
      </c>
      <c r="Q17" s="65">
        <v>0</v>
      </c>
      <c r="R17" s="64">
        <v>0</v>
      </c>
      <c r="S17" s="63">
        <f>(D17*E17)+(G17*H17)+(I17*J17)+(K17*L17)+(M17*N17)+(O17*P17)+(Q17*R17)</f>
        <v>0</v>
      </c>
      <c r="T17" s="62">
        <v>25</v>
      </c>
      <c r="U17" s="61">
        <v>25</v>
      </c>
      <c r="V17" s="182">
        <f>'Příloha č.5a Smlouvy'!$E$15</f>
        <v>0</v>
      </c>
      <c r="W17" s="193">
        <v>0</v>
      </c>
      <c r="X17" s="60">
        <v>0</v>
      </c>
      <c r="Y17" s="59">
        <f>(T17*V17)+(U17*V17)+(W17*X17)</f>
        <v>0</v>
      </c>
      <c r="Z17" s="58">
        <f>S17+Y17</f>
        <v>0</v>
      </c>
      <c r="AA17" s="57" t="s">
        <v>38</v>
      </c>
    </row>
    <row r="18" spans="1:27" s="40" customFormat="1" ht="25.2" customHeight="1">
      <c r="A18" s="71">
        <v>10</v>
      </c>
      <c r="B18" s="77" t="s">
        <v>63</v>
      </c>
      <c r="C18" s="68">
        <v>0</v>
      </c>
      <c r="D18" s="66">
        <v>0</v>
      </c>
      <c r="E18" s="179">
        <v>0</v>
      </c>
      <c r="F18" s="68" t="s">
        <v>62</v>
      </c>
      <c r="G18" s="67">
        <v>4</v>
      </c>
      <c r="H18" s="182">
        <f>'Příloha č.5a Smlouvy'!$E$9</f>
        <v>0</v>
      </c>
      <c r="I18" s="66">
        <v>4</v>
      </c>
      <c r="J18" s="184">
        <f>'Příloha č.5a Smlouvy'!$E$10</f>
        <v>0</v>
      </c>
      <c r="K18" s="187">
        <v>0</v>
      </c>
      <c r="L18" s="60">
        <v>0</v>
      </c>
      <c r="M18" s="66">
        <v>0</v>
      </c>
      <c r="N18" s="69">
        <v>0</v>
      </c>
      <c r="O18" s="66">
        <v>1</v>
      </c>
      <c r="P18" s="182">
        <f>'Příloha č.5a Smlouvy'!$E$13</f>
        <v>0</v>
      </c>
      <c r="Q18" s="66">
        <v>0</v>
      </c>
      <c r="R18" s="69">
        <v>0</v>
      </c>
      <c r="S18" s="63">
        <f>(D18*E18)+(G18*H18)+(I18*J18)+(K18*L18)+(M18*N18)+(O18*P18)+(Q18*R18)</f>
        <v>0</v>
      </c>
      <c r="T18" s="62">
        <v>50</v>
      </c>
      <c r="U18" s="61">
        <v>50</v>
      </c>
      <c r="V18" s="182">
        <f>'Příloha č.5a Smlouvy'!$E$15</f>
        <v>0</v>
      </c>
      <c r="W18" s="193">
        <v>0</v>
      </c>
      <c r="X18" s="60">
        <v>0</v>
      </c>
      <c r="Y18" s="59">
        <f>(T18*V18)+(U18*V18)+(W18*X18)</f>
        <v>0</v>
      </c>
      <c r="Z18" s="58">
        <f>S18+Y18</f>
        <v>0</v>
      </c>
      <c r="AA18" s="57" t="s">
        <v>38</v>
      </c>
    </row>
    <row r="19" spans="1:27" s="40" customFormat="1" ht="25.2" customHeight="1">
      <c r="A19" s="71">
        <v>11</v>
      </c>
      <c r="B19" s="78" t="s">
        <v>61</v>
      </c>
      <c r="C19" s="68" t="s">
        <v>57</v>
      </c>
      <c r="D19" s="66">
        <v>48</v>
      </c>
      <c r="E19" s="182">
        <f>'Příloha č.5a Smlouvy'!$E$8</f>
        <v>0</v>
      </c>
      <c r="F19" s="68">
        <v>0</v>
      </c>
      <c r="G19" s="67">
        <v>0</v>
      </c>
      <c r="H19" s="60">
        <v>0</v>
      </c>
      <c r="I19" s="66">
        <v>12</v>
      </c>
      <c r="J19" s="184">
        <f>'Příloha č.5a Smlouvy'!$E$10</f>
        <v>0</v>
      </c>
      <c r="K19" s="187">
        <v>0</v>
      </c>
      <c r="L19" s="60">
        <v>0</v>
      </c>
      <c r="M19" s="66">
        <v>0</v>
      </c>
      <c r="N19" s="60">
        <v>0</v>
      </c>
      <c r="O19" s="66">
        <v>0</v>
      </c>
      <c r="P19" s="60">
        <v>0</v>
      </c>
      <c r="Q19" s="66">
        <v>0</v>
      </c>
      <c r="R19" s="60">
        <v>0</v>
      </c>
      <c r="S19" s="63">
        <f>(D19*E19)+(G19*H19)+(I19*J19)+(K19*L19)+(M19*N19)+(O19*P19)+(Q19*R19)</f>
        <v>0</v>
      </c>
      <c r="T19" s="62">
        <v>36</v>
      </c>
      <c r="U19" s="61">
        <v>36</v>
      </c>
      <c r="V19" s="182">
        <f>'Příloha č.5a Smlouvy'!$E$15</f>
        <v>0</v>
      </c>
      <c r="W19" s="193">
        <v>0</v>
      </c>
      <c r="X19" s="60">
        <v>0</v>
      </c>
      <c r="Y19" s="59">
        <f>(T19*V19)+(U19*V19)+(W19*X19)</f>
        <v>0</v>
      </c>
      <c r="Z19" s="58">
        <f>S19+Y19</f>
        <v>0</v>
      </c>
      <c r="AA19" s="57"/>
    </row>
    <row r="20" spans="1:27" s="40" customFormat="1" ht="25.2" customHeight="1">
      <c r="A20" s="71">
        <v>12</v>
      </c>
      <c r="B20" s="78" t="s">
        <v>60</v>
      </c>
      <c r="C20" s="68" t="s">
        <v>57</v>
      </c>
      <c r="D20" s="66">
        <v>48</v>
      </c>
      <c r="E20" s="182">
        <f>'Příloha č.5a Smlouvy'!$E$8</f>
        <v>0</v>
      </c>
      <c r="F20" s="68">
        <v>0</v>
      </c>
      <c r="G20" s="67">
        <v>0</v>
      </c>
      <c r="H20" s="60">
        <v>0</v>
      </c>
      <c r="I20" s="66">
        <v>12</v>
      </c>
      <c r="J20" s="184">
        <f>'Příloha č.5a Smlouvy'!$E$10</f>
        <v>0</v>
      </c>
      <c r="K20" s="187">
        <v>0</v>
      </c>
      <c r="L20" s="60">
        <v>0</v>
      </c>
      <c r="M20" s="66">
        <v>0</v>
      </c>
      <c r="N20" s="60">
        <v>0</v>
      </c>
      <c r="O20" s="66">
        <v>0</v>
      </c>
      <c r="P20" s="60">
        <v>0</v>
      </c>
      <c r="Q20" s="66">
        <v>0</v>
      </c>
      <c r="R20" s="60">
        <v>0</v>
      </c>
      <c r="S20" s="63">
        <f>(D20*E20)+(G20*H20)+(I20*J20)+(K20*L20)+(M20*N20)+(O20*P20)+(Q20*R20)</f>
        <v>0</v>
      </c>
      <c r="T20" s="62">
        <v>36</v>
      </c>
      <c r="U20" s="61">
        <v>36</v>
      </c>
      <c r="V20" s="182">
        <f>'Příloha č.5a Smlouvy'!$E$15</f>
        <v>0</v>
      </c>
      <c r="W20" s="193">
        <v>0</v>
      </c>
      <c r="X20" s="60">
        <v>0</v>
      </c>
      <c r="Y20" s="59">
        <f>(T20*V20)+(U20*V20)+(W20*X20)</f>
        <v>0</v>
      </c>
      <c r="Z20" s="58">
        <f>S20+Y20</f>
        <v>0</v>
      </c>
      <c r="AA20" s="57"/>
    </row>
    <row r="21" spans="1:27" s="40" customFormat="1" ht="25.2" customHeight="1">
      <c r="A21" s="71">
        <v>13</v>
      </c>
      <c r="B21" s="78" t="s">
        <v>59</v>
      </c>
      <c r="C21" s="68" t="s">
        <v>57</v>
      </c>
      <c r="D21" s="66">
        <v>48</v>
      </c>
      <c r="E21" s="182">
        <f>'Příloha č.5a Smlouvy'!$E$8</f>
        <v>0</v>
      </c>
      <c r="F21" s="68">
        <v>0</v>
      </c>
      <c r="G21" s="67">
        <v>0</v>
      </c>
      <c r="H21" s="60">
        <v>0</v>
      </c>
      <c r="I21" s="66">
        <v>12</v>
      </c>
      <c r="J21" s="184">
        <f>'Příloha č.5a Smlouvy'!$E$10</f>
        <v>0</v>
      </c>
      <c r="K21" s="187">
        <v>0</v>
      </c>
      <c r="L21" s="60">
        <v>0</v>
      </c>
      <c r="M21" s="66">
        <v>0</v>
      </c>
      <c r="N21" s="60">
        <v>0</v>
      </c>
      <c r="O21" s="66">
        <v>0</v>
      </c>
      <c r="P21" s="60">
        <v>0</v>
      </c>
      <c r="Q21" s="66">
        <v>0</v>
      </c>
      <c r="R21" s="60">
        <v>0</v>
      </c>
      <c r="S21" s="63">
        <f>(D21*E21)+(G21*H21)+(I21*J21)+(K21*L21)+(M21*N21)+(O21*P21)+(Q21*R21)</f>
        <v>0</v>
      </c>
      <c r="T21" s="62">
        <v>36</v>
      </c>
      <c r="U21" s="61">
        <v>36</v>
      </c>
      <c r="V21" s="182">
        <f>'Příloha č.5a Smlouvy'!$E$15</f>
        <v>0</v>
      </c>
      <c r="W21" s="193">
        <v>0</v>
      </c>
      <c r="X21" s="60">
        <v>0</v>
      </c>
      <c r="Y21" s="59">
        <f>(T21*V21)+(U21*V21)+(W21*X21)</f>
        <v>0</v>
      </c>
      <c r="Z21" s="58">
        <f>S21+Y21</f>
        <v>0</v>
      </c>
      <c r="AA21" s="57"/>
    </row>
    <row r="22" spans="1:27" s="40" customFormat="1" ht="25.2" customHeight="1">
      <c r="A22" s="71">
        <v>14</v>
      </c>
      <c r="B22" s="78" t="s">
        <v>58</v>
      </c>
      <c r="C22" s="68" t="s">
        <v>57</v>
      </c>
      <c r="D22" s="66">
        <v>48</v>
      </c>
      <c r="E22" s="182">
        <f>'Příloha č.5a Smlouvy'!$E$8</f>
        <v>0</v>
      </c>
      <c r="F22" s="68">
        <v>0</v>
      </c>
      <c r="G22" s="67">
        <v>0</v>
      </c>
      <c r="H22" s="60">
        <v>0</v>
      </c>
      <c r="I22" s="66">
        <v>12</v>
      </c>
      <c r="J22" s="184">
        <f>'Příloha č.5a Smlouvy'!$E$10</f>
        <v>0</v>
      </c>
      <c r="K22" s="187">
        <v>0</v>
      </c>
      <c r="L22" s="60">
        <v>0</v>
      </c>
      <c r="M22" s="66">
        <v>0</v>
      </c>
      <c r="N22" s="60">
        <v>0</v>
      </c>
      <c r="O22" s="66">
        <v>0</v>
      </c>
      <c r="P22" s="60">
        <v>0</v>
      </c>
      <c r="Q22" s="66">
        <v>0</v>
      </c>
      <c r="R22" s="60">
        <v>0</v>
      </c>
      <c r="S22" s="63">
        <f>(D22*E22)+(G22*H22)+(I22*J22)+(K22*L22)+(M22*N22)+(O22*P22)+(Q22*R22)</f>
        <v>0</v>
      </c>
      <c r="T22" s="62">
        <v>36</v>
      </c>
      <c r="U22" s="61">
        <v>36</v>
      </c>
      <c r="V22" s="182">
        <f>'Příloha č.5a Smlouvy'!$E$15</f>
        <v>0</v>
      </c>
      <c r="W22" s="193">
        <v>0</v>
      </c>
      <c r="X22" s="60">
        <v>0</v>
      </c>
      <c r="Y22" s="59">
        <f>(T22*V22)+(U22*V22)+(W22*X22)</f>
        <v>0</v>
      </c>
      <c r="Z22" s="58">
        <f>S22+Y22</f>
        <v>0</v>
      </c>
      <c r="AA22" s="57"/>
    </row>
    <row r="23" spans="1:27" s="40" customFormat="1" ht="25.2" customHeight="1">
      <c r="A23" s="71">
        <v>15</v>
      </c>
      <c r="B23" s="77" t="s">
        <v>56</v>
      </c>
      <c r="C23" s="68">
        <v>0</v>
      </c>
      <c r="D23" s="66">
        <v>0</v>
      </c>
      <c r="E23" s="178">
        <v>0</v>
      </c>
      <c r="F23" s="68" t="s">
        <v>52</v>
      </c>
      <c r="G23" s="67">
        <v>104</v>
      </c>
      <c r="H23" s="182">
        <f>'Příloha č.5a Smlouvy'!$E$9</f>
        <v>0</v>
      </c>
      <c r="I23" s="66">
        <v>12</v>
      </c>
      <c r="J23" s="184">
        <f>'Příloha č.5a Smlouvy'!$E$10</f>
        <v>0</v>
      </c>
      <c r="K23" s="187">
        <v>0</v>
      </c>
      <c r="L23" s="60">
        <v>0</v>
      </c>
      <c r="M23" s="66">
        <v>0</v>
      </c>
      <c r="N23" s="69">
        <v>0</v>
      </c>
      <c r="O23" s="66">
        <v>1</v>
      </c>
      <c r="P23" s="182">
        <f>'Příloha č.5a Smlouvy'!$E$13</f>
        <v>0</v>
      </c>
      <c r="Q23" s="66">
        <v>2</v>
      </c>
      <c r="R23" s="182">
        <f>'Příloha č.5a Smlouvy'!$E$14</f>
        <v>0</v>
      </c>
      <c r="S23" s="63">
        <f>(D23*E23)+(G23*H23)+(I23*J23)+(K23*L23)+(M23*N23)+(O23*P23)+(Q23*R23)</f>
        <v>0</v>
      </c>
      <c r="T23" s="62">
        <v>200</v>
      </c>
      <c r="U23" s="61">
        <v>200</v>
      </c>
      <c r="V23" s="182">
        <f>'Příloha č.5a Smlouvy'!$E$15</f>
        <v>0</v>
      </c>
      <c r="W23" s="193">
        <v>0</v>
      </c>
      <c r="X23" s="60">
        <v>0</v>
      </c>
      <c r="Y23" s="59">
        <f>(T23*V23)+(U23*V23)+(W23*X23)</f>
        <v>0</v>
      </c>
      <c r="Z23" s="58">
        <f>S23+Y23</f>
        <v>0</v>
      </c>
      <c r="AA23" s="57"/>
    </row>
    <row r="24" spans="1:27" s="40" customFormat="1" ht="25.2" customHeight="1">
      <c r="A24" s="71">
        <v>16</v>
      </c>
      <c r="B24" s="77" t="s">
        <v>55</v>
      </c>
      <c r="C24" s="68">
        <v>0</v>
      </c>
      <c r="D24" s="66">
        <v>0</v>
      </c>
      <c r="E24" s="178">
        <v>0</v>
      </c>
      <c r="F24" s="68" t="s">
        <v>52</v>
      </c>
      <c r="G24" s="67">
        <v>104</v>
      </c>
      <c r="H24" s="182">
        <f>'Příloha č.5a Smlouvy'!$E$9</f>
        <v>0</v>
      </c>
      <c r="I24" s="66">
        <v>12</v>
      </c>
      <c r="J24" s="184">
        <f>'Příloha č.5a Smlouvy'!$E$10</f>
        <v>0</v>
      </c>
      <c r="K24" s="187">
        <v>0</v>
      </c>
      <c r="L24" s="60">
        <v>0</v>
      </c>
      <c r="M24" s="66">
        <v>0</v>
      </c>
      <c r="N24" s="69">
        <v>0</v>
      </c>
      <c r="O24" s="66">
        <v>1</v>
      </c>
      <c r="P24" s="182">
        <f>'Příloha č.5a Smlouvy'!$E$13</f>
        <v>0</v>
      </c>
      <c r="Q24" s="66">
        <v>1</v>
      </c>
      <c r="R24" s="182">
        <f>'Příloha č.5a Smlouvy'!$E$14</f>
        <v>0</v>
      </c>
      <c r="S24" s="63">
        <f>(D24*E24)+(G24*H24)+(I24*J24)+(K24*L24)+(M24*N24)+(O24*P24)+(Q24*R24)</f>
        <v>0</v>
      </c>
      <c r="T24" s="62">
        <v>150</v>
      </c>
      <c r="U24" s="61">
        <v>150</v>
      </c>
      <c r="V24" s="182">
        <f>'Příloha č.5a Smlouvy'!$E$15</f>
        <v>0</v>
      </c>
      <c r="W24" s="193">
        <v>0</v>
      </c>
      <c r="X24" s="60">
        <v>0</v>
      </c>
      <c r="Y24" s="59">
        <f>(T24*V24)+(U24*V24)+(W24*X24)</f>
        <v>0</v>
      </c>
      <c r="Z24" s="58">
        <f>S24+Y24</f>
        <v>0</v>
      </c>
      <c r="AA24" s="57"/>
    </row>
    <row r="25" spans="1:27" s="40" customFormat="1" ht="25.2" customHeight="1">
      <c r="A25" s="71">
        <v>17</v>
      </c>
      <c r="B25" s="77" t="s">
        <v>54</v>
      </c>
      <c r="C25" s="68">
        <v>0</v>
      </c>
      <c r="D25" s="66">
        <v>0</v>
      </c>
      <c r="E25" s="178">
        <v>0</v>
      </c>
      <c r="F25" s="68" t="s">
        <v>52</v>
      </c>
      <c r="G25" s="67">
        <v>104</v>
      </c>
      <c r="H25" s="182">
        <f>'Příloha č.5a Smlouvy'!$E$9</f>
        <v>0</v>
      </c>
      <c r="I25" s="66">
        <v>12</v>
      </c>
      <c r="J25" s="184">
        <f>'Příloha č.5a Smlouvy'!$E$10</f>
        <v>0</v>
      </c>
      <c r="K25" s="187">
        <v>0</v>
      </c>
      <c r="L25" s="60">
        <v>0</v>
      </c>
      <c r="M25" s="66">
        <v>0</v>
      </c>
      <c r="N25" s="69">
        <v>0</v>
      </c>
      <c r="O25" s="66">
        <v>1</v>
      </c>
      <c r="P25" s="182">
        <f>'Příloha č.5a Smlouvy'!$E$13</f>
        <v>0</v>
      </c>
      <c r="Q25" s="66">
        <v>2</v>
      </c>
      <c r="R25" s="182">
        <f>'Příloha č.5a Smlouvy'!$E$14</f>
        <v>0</v>
      </c>
      <c r="S25" s="63">
        <f>(D25*E25)+(G25*H25)+(I25*J25)+(K25*L25)+(M25*N25)+(O25*P25)+(Q25*R25)</f>
        <v>0</v>
      </c>
      <c r="T25" s="62">
        <v>200</v>
      </c>
      <c r="U25" s="61">
        <v>200</v>
      </c>
      <c r="V25" s="182">
        <f>'Příloha č.5a Smlouvy'!$E$15</f>
        <v>0</v>
      </c>
      <c r="W25" s="193">
        <v>0</v>
      </c>
      <c r="X25" s="60">
        <v>0</v>
      </c>
      <c r="Y25" s="59">
        <f>(T25*V25)+(U25*V25)+(W25*X25)</f>
        <v>0</v>
      </c>
      <c r="Z25" s="58">
        <f>S25+Y25</f>
        <v>0</v>
      </c>
      <c r="AA25" s="57"/>
    </row>
    <row r="26" spans="1:27" s="40" customFormat="1" ht="25.2" customHeight="1">
      <c r="A26" s="71">
        <v>18</v>
      </c>
      <c r="B26" s="77" t="s">
        <v>53</v>
      </c>
      <c r="C26" s="68">
        <v>0</v>
      </c>
      <c r="D26" s="66">
        <v>0</v>
      </c>
      <c r="E26" s="178">
        <v>0</v>
      </c>
      <c r="F26" s="68" t="s">
        <v>52</v>
      </c>
      <c r="G26" s="67">
        <v>104</v>
      </c>
      <c r="H26" s="182">
        <f>'Příloha č.5a Smlouvy'!$E$9</f>
        <v>0</v>
      </c>
      <c r="I26" s="66">
        <v>12</v>
      </c>
      <c r="J26" s="184">
        <f>'Příloha č.5a Smlouvy'!$E$10</f>
        <v>0</v>
      </c>
      <c r="K26" s="187">
        <v>6</v>
      </c>
      <c r="L26" s="182">
        <f>'Příloha č.5a Smlouvy'!$E$11</f>
        <v>0</v>
      </c>
      <c r="M26" s="66">
        <v>0</v>
      </c>
      <c r="N26" s="69">
        <v>0</v>
      </c>
      <c r="O26" s="66">
        <v>1</v>
      </c>
      <c r="P26" s="182">
        <f>'Příloha č.5a Smlouvy'!$E$13</f>
        <v>0</v>
      </c>
      <c r="Q26" s="66">
        <v>1</v>
      </c>
      <c r="R26" s="182">
        <f>'Příloha č.5a Smlouvy'!$E$14</f>
        <v>0</v>
      </c>
      <c r="S26" s="63">
        <f>(D26*E26)+(G26*H26)+(I26*J26)+(K26*L26)+(M26*N26)+(O26*P26)+(Q26*R26)</f>
        <v>0</v>
      </c>
      <c r="T26" s="62">
        <v>350</v>
      </c>
      <c r="U26" s="61">
        <v>350</v>
      </c>
      <c r="V26" s="182">
        <f>'Příloha č.5a Smlouvy'!$E$15</f>
        <v>0</v>
      </c>
      <c r="W26" s="193">
        <v>24</v>
      </c>
      <c r="X26" s="182">
        <f>'Příloha č.5a Smlouvy'!$E$16</f>
        <v>0</v>
      </c>
      <c r="Y26" s="59">
        <f>(T26*V26)+(U26*V26)+(W26*X26)</f>
        <v>0</v>
      </c>
      <c r="Z26" s="58">
        <f>S26+Y26</f>
        <v>0</v>
      </c>
      <c r="AA26" s="57"/>
    </row>
    <row r="27" spans="1:27" s="40" customFormat="1" ht="25.2" customHeight="1">
      <c r="A27" s="71">
        <v>19</v>
      </c>
      <c r="B27" s="77" t="s">
        <v>51</v>
      </c>
      <c r="C27" s="68">
        <v>0</v>
      </c>
      <c r="D27" s="66">
        <v>0</v>
      </c>
      <c r="E27" s="178">
        <v>0</v>
      </c>
      <c r="F27" s="68" t="s">
        <v>50</v>
      </c>
      <c r="G27" s="67">
        <v>208</v>
      </c>
      <c r="H27" s="182">
        <f>'Příloha č.5a Smlouvy'!$E$9</f>
        <v>0</v>
      </c>
      <c r="I27" s="66">
        <v>12</v>
      </c>
      <c r="J27" s="184">
        <f>'Příloha č.5a Smlouvy'!$E$10</f>
        <v>0</v>
      </c>
      <c r="K27" s="187">
        <v>6</v>
      </c>
      <c r="L27" s="182">
        <f>'Příloha č.5a Smlouvy'!$E$11</f>
        <v>0</v>
      </c>
      <c r="M27" s="66">
        <v>0</v>
      </c>
      <c r="N27" s="69">
        <v>0</v>
      </c>
      <c r="O27" s="66">
        <v>1</v>
      </c>
      <c r="P27" s="182">
        <f>'Příloha č.5a Smlouvy'!$E$13</f>
        <v>0</v>
      </c>
      <c r="Q27" s="66">
        <v>2</v>
      </c>
      <c r="R27" s="182">
        <f>'Příloha č.5a Smlouvy'!$E$14</f>
        <v>0</v>
      </c>
      <c r="S27" s="63">
        <f>(D27*E27)+(G27*H27)+(I27*J27)+(K27*L27)+(M27*N27)+(O27*P27)+(Q27*R27)</f>
        <v>0</v>
      </c>
      <c r="T27" s="62">
        <v>150</v>
      </c>
      <c r="U27" s="61">
        <v>150</v>
      </c>
      <c r="V27" s="182">
        <f>'Příloha č.5a Smlouvy'!$E$15</f>
        <v>0</v>
      </c>
      <c r="W27" s="193">
        <v>0</v>
      </c>
      <c r="X27" s="60">
        <v>0</v>
      </c>
      <c r="Y27" s="59">
        <f>(T27*V27)+(U27*V27)+(W27*X27)</f>
        <v>0</v>
      </c>
      <c r="Z27" s="58">
        <f>S27+Y27</f>
        <v>0</v>
      </c>
      <c r="AA27" s="57"/>
    </row>
    <row r="28" spans="1:27" s="40" customFormat="1" ht="25.2" customHeight="1">
      <c r="A28" s="71">
        <v>20</v>
      </c>
      <c r="B28" s="75" t="s">
        <v>49</v>
      </c>
      <c r="C28" s="68" t="s">
        <v>45</v>
      </c>
      <c r="D28" s="67">
        <f>1.5*52</f>
        <v>78</v>
      </c>
      <c r="E28" s="182">
        <f>'Příloha č.5a Smlouvy'!$E$8</f>
        <v>0</v>
      </c>
      <c r="F28" s="68">
        <v>0</v>
      </c>
      <c r="G28" s="67">
        <v>0</v>
      </c>
      <c r="H28" s="60">
        <v>0</v>
      </c>
      <c r="I28" s="67">
        <v>12</v>
      </c>
      <c r="J28" s="184">
        <f>'Příloha č.5a Smlouvy'!$E$10</f>
        <v>0</v>
      </c>
      <c r="K28" s="188">
        <v>0</v>
      </c>
      <c r="L28" s="182">
        <f>'Příloha č.5a Smlouvy'!$E$11</f>
        <v>0</v>
      </c>
      <c r="M28" s="67">
        <v>0</v>
      </c>
      <c r="N28" s="64">
        <v>0</v>
      </c>
      <c r="O28" s="65">
        <v>0</v>
      </c>
      <c r="P28" s="60">
        <v>0</v>
      </c>
      <c r="Q28" s="65">
        <v>0</v>
      </c>
      <c r="R28" s="60">
        <v>0</v>
      </c>
      <c r="S28" s="63">
        <f>(D28*E28)+(G28*H28)+(I28*J28)+(K28*L28)+(M28*N28)+(O28*P28)+(Q28*R28)</f>
        <v>0</v>
      </c>
      <c r="T28" s="67">
        <v>200</v>
      </c>
      <c r="U28" s="72">
        <v>200</v>
      </c>
      <c r="V28" s="182">
        <f>'Příloha č.5a Smlouvy'!$E$15</f>
        <v>0</v>
      </c>
      <c r="W28" s="188">
        <v>0</v>
      </c>
      <c r="X28" s="60">
        <v>0</v>
      </c>
      <c r="Y28" s="59">
        <f>(T28*V28)+(U28*V28)+(W28*X28)</f>
        <v>0</v>
      </c>
      <c r="Z28" s="58">
        <f>S28+Y28</f>
        <v>0</v>
      </c>
      <c r="AA28" s="57"/>
    </row>
    <row r="29" spans="1:27" s="40" customFormat="1" ht="25.2" customHeight="1">
      <c r="A29" s="71">
        <v>21</v>
      </c>
      <c r="B29" s="76" t="s">
        <v>48</v>
      </c>
      <c r="C29" s="68">
        <v>0</v>
      </c>
      <c r="D29" s="67">
        <v>0</v>
      </c>
      <c r="E29" s="178">
        <v>0</v>
      </c>
      <c r="F29" s="68" t="s">
        <v>35</v>
      </c>
      <c r="G29" s="67">
        <v>312</v>
      </c>
      <c r="H29" s="182">
        <f>'Příloha č.5a Smlouvy'!$E$9</f>
        <v>0</v>
      </c>
      <c r="I29" s="67">
        <v>12</v>
      </c>
      <c r="J29" s="184">
        <f>'Příloha č.5a Smlouvy'!$E$10</f>
        <v>0</v>
      </c>
      <c r="K29" s="188">
        <v>6</v>
      </c>
      <c r="L29" s="182">
        <f>'Příloha č.5a Smlouvy'!$E$11</f>
        <v>0</v>
      </c>
      <c r="M29" s="67">
        <v>1</v>
      </c>
      <c r="N29" s="182">
        <f>'Příloha č.5a Smlouvy'!$E$12</f>
        <v>0</v>
      </c>
      <c r="O29" s="65">
        <v>1</v>
      </c>
      <c r="P29" s="182">
        <f>'Příloha č.5a Smlouvy'!$E$13</f>
        <v>0</v>
      </c>
      <c r="Q29" s="65">
        <v>3</v>
      </c>
      <c r="R29" s="182">
        <f>'Příloha č.5a Smlouvy'!$E$14</f>
        <v>0</v>
      </c>
      <c r="S29" s="63">
        <f>(D29*E29)+(G29*H29)+(I29*J29)+(K29*L29)+(M29*N29)+(O29*P29)+(Q29*R29)</f>
        <v>0</v>
      </c>
      <c r="T29" s="67">
        <v>4200</v>
      </c>
      <c r="U29" s="72">
        <v>4200</v>
      </c>
      <c r="V29" s="182">
        <f>'Příloha č.5a Smlouvy'!$E$15</f>
        <v>0</v>
      </c>
      <c r="W29" s="188">
        <v>24</v>
      </c>
      <c r="X29" s="182">
        <f>'Příloha č.5a Smlouvy'!$E$16</f>
        <v>0</v>
      </c>
      <c r="Y29" s="59">
        <f>(T29*V29)+(U29*V29)+(W29*X29)</f>
        <v>0</v>
      </c>
      <c r="Z29" s="58">
        <f>S29+Y29</f>
        <v>0</v>
      </c>
      <c r="AA29" s="57"/>
    </row>
    <row r="30" spans="1:27" s="40" customFormat="1" ht="25.2" customHeight="1">
      <c r="A30" s="71">
        <v>22</v>
      </c>
      <c r="B30" s="75" t="s">
        <v>47</v>
      </c>
      <c r="C30" s="68" t="s">
        <v>36</v>
      </c>
      <c r="D30" s="67">
        <f>1.5*52</f>
        <v>78</v>
      </c>
      <c r="E30" s="182">
        <f>'Příloha č.5a Smlouvy'!$E$8</f>
        <v>0</v>
      </c>
      <c r="F30" s="68">
        <v>0</v>
      </c>
      <c r="G30" s="67">
        <v>0</v>
      </c>
      <c r="H30" s="60">
        <v>0</v>
      </c>
      <c r="I30" s="67">
        <v>12</v>
      </c>
      <c r="J30" s="184">
        <f>'Příloha č.5a Smlouvy'!$E$10</f>
        <v>0</v>
      </c>
      <c r="K30" s="188">
        <v>0</v>
      </c>
      <c r="L30" s="60">
        <v>0</v>
      </c>
      <c r="M30" s="67">
        <v>0</v>
      </c>
      <c r="N30" s="64">
        <v>0</v>
      </c>
      <c r="O30" s="65">
        <v>0</v>
      </c>
      <c r="P30" s="60">
        <v>0</v>
      </c>
      <c r="Q30" s="65">
        <v>0</v>
      </c>
      <c r="R30" s="60">
        <v>0</v>
      </c>
      <c r="S30" s="63">
        <f>(D30*E30)+(G30*H30)+(I30*J30)+(K30*L30)+(M30*N30)+(O30*P30)+(Q30*R30)</f>
        <v>0</v>
      </c>
      <c r="T30" s="67">
        <v>200</v>
      </c>
      <c r="U30" s="72">
        <v>200</v>
      </c>
      <c r="V30" s="182">
        <f>'Příloha č.5a Smlouvy'!$E$15</f>
        <v>0</v>
      </c>
      <c r="W30" s="188">
        <v>0</v>
      </c>
      <c r="X30" s="60">
        <v>0</v>
      </c>
      <c r="Y30" s="59">
        <f>(T30*V30)+(U30*V30)+(W30*X30)</f>
        <v>0</v>
      </c>
      <c r="Z30" s="58">
        <f>S30+Y30</f>
        <v>0</v>
      </c>
      <c r="AA30" s="57"/>
    </row>
    <row r="31" spans="1:27" s="40" customFormat="1" ht="25.2" customHeight="1">
      <c r="A31" s="71">
        <v>23</v>
      </c>
      <c r="B31" s="70" t="s">
        <v>46</v>
      </c>
      <c r="C31" s="68">
        <v>0</v>
      </c>
      <c r="D31" s="66">
        <v>0</v>
      </c>
      <c r="E31" s="178">
        <v>0</v>
      </c>
      <c r="F31" s="68" t="s">
        <v>45</v>
      </c>
      <c r="G31" s="67">
        <v>104</v>
      </c>
      <c r="H31" s="182">
        <f>'Příloha č.5a Smlouvy'!$E$9</f>
        <v>0</v>
      </c>
      <c r="I31" s="66">
        <v>12</v>
      </c>
      <c r="J31" s="184">
        <f>'Příloha č.5a Smlouvy'!$E$10</f>
        <v>0</v>
      </c>
      <c r="K31" s="187">
        <v>6</v>
      </c>
      <c r="L31" s="182">
        <f>'Příloha č.5a Smlouvy'!$E$11</f>
        <v>0</v>
      </c>
      <c r="M31" s="66">
        <v>1</v>
      </c>
      <c r="N31" s="182">
        <f>'Příloha č.5a Smlouvy'!$E$12</f>
        <v>0</v>
      </c>
      <c r="O31" s="65">
        <v>1</v>
      </c>
      <c r="P31" s="182">
        <f>'Příloha č.5a Smlouvy'!$E$13</f>
        <v>0</v>
      </c>
      <c r="Q31" s="65">
        <v>2</v>
      </c>
      <c r="R31" s="182">
        <f>'Příloha č.5a Smlouvy'!$E$14</f>
        <v>0</v>
      </c>
      <c r="S31" s="63">
        <f>(D31*E31)+(G31*H31)+(I31*J31)+(K31*L31)+(M31*N31)+(O31*P31)+(Q31*R31)</f>
        <v>0</v>
      </c>
      <c r="T31" s="62">
        <v>125</v>
      </c>
      <c r="U31" s="61">
        <v>125</v>
      </c>
      <c r="V31" s="182">
        <f>'Příloha č.5a Smlouvy'!$E$15</f>
        <v>0</v>
      </c>
      <c r="W31" s="193">
        <v>6</v>
      </c>
      <c r="X31" s="182">
        <f>'Příloha č.5a Smlouvy'!$E$16</f>
        <v>0</v>
      </c>
      <c r="Y31" s="59">
        <f>(T31*V31)+(U31*V31)+(W31*X31)</f>
        <v>0</v>
      </c>
      <c r="Z31" s="58">
        <f>S31+Y31</f>
        <v>0</v>
      </c>
      <c r="AA31" s="57"/>
    </row>
    <row r="32" spans="1:27" s="40" customFormat="1" ht="25.2" customHeight="1">
      <c r="A32" s="71">
        <v>24</v>
      </c>
      <c r="B32" s="74" t="s">
        <v>44</v>
      </c>
      <c r="C32" s="68">
        <v>0</v>
      </c>
      <c r="D32" s="67">
        <v>0</v>
      </c>
      <c r="E32" s="178">
        <v>0</v>
      </c>
      <c r="F32" s="68" t="s">
        <v>42</v>
      </c>
      <c r="G32" s="67">
        <v>208</v>
      </c>
      <c r="H32" s="182">
        <f>'Příloha č.5a Smlouvy'!$E$9</f>
        <v>0</v>
      </c>
      <c r="I32" s="67">
        <v>12</v>
      </c>
      <c r="J32" s="184">
        <f>'Příloha č.5a Smlouvy'!$E$10</f>
        <v>0</v>
      </c>
      <c r="K32" s="188">
        <v>6</v>
      </c>
      <c r="L32" s="182">
        <f>'Příloha č.5a Smlouvy'!$E$11</f>
        <v>0</v>
      </c>
      <c r="M32" s="67">
        <v>1</v>
      </c>
      <c r="N32" s="182">
        <f>'Příloha č.5a Smlouvy'!$E$12</f>
        <v>0</v>
      </c>
      <c r="O32" s="65">
        <v>1</v>
      </c>
      <c r="P32" s="182">
        <f>'Příloha č.5a Smlouvy'!$E$13</f>
        <v>0</v>
      </c>
      <c r="Q32" s="65">
        <v>2</v>
      </c>
      <c r="R32" s="182">
        <f>'Příloha č.5a Smlouvy'!$E$14</f>
        <v>0</v>
      </c>
      <c r="S32" s="63">
        <f>(D32*E32)+(G32*H32)+(I32*J32)+(K32*L32)+(M32*N32)+(O32*P32)+(Q32*R32)</f>
        <v>0</v>
      </c>
      <c r="T32" s="67">
        <v>700</v>
      </c>
      <c r="U32" s="72">
        <v>700</v>
      </c>
      <c r="V32" s="182">
        <f>'Příloha č.5a Smlouvy'!$E$15</f>
        <v>0</v>
      </c>
      <c r="W32" s="188">
        <v>6</v>
      </c>
      <c r="X32" s="182">
        <f>'Příloha č.5a Smlouvy'!$E$16</f>
        <v>0</v>
      </c>
      <c r="Y32" s="59">
        <f>(T32*V32)+(U32*V32)+(W32*X32)</f>
        <v>0</v>
      </c>
      <c r="Z32" s="58">
        <f>S32+Y32</f>
        <v>0</v>
      </c>
      <c r="AA32" s="57"/>
    </row>
    <row r="33" spans="1:27" s="40" customFormat="1" ht="25.2" customHeight="1">
      <c r="A33" s="71">
        <v>25</v>
      </c>
      <c r="B33" s="73" t="s">
        <v>43</v>
      </c>
      <c r="C33" s="68">
        <v>0</v>
      </c>
      <c r="D33" s="67">
        <v>0</v>
      </c>
      <c r="E33" s="178">
        <v>0</v>
      </c>
      <c r="F33" s="68" t="s">
        <v>42</v>
      </c>
      <c r="G33" s="67">
        <v>208</v>
      </c>
      <c r="H33" s="182">
        <f>'Příloha č.5a Smlouvy'!$E$9</f>
        <v>0</v>
      </c>
      <c r="I33" s="67">
        <v>12</v>
      </c>
      <c r="J33" s="184">
        <f>'Příloha č.5a Smlouvy'!$E$10</f>
        <v>0</v>
      </c>
      <c r="K33" s="188">
        <v>6</v>
      </c>
      <c r="L33" s="182">
        <f>'Příloha č.5a Smlouvy'!$E$11</f>
        <v>0</v>
      </c>
      <c r="M33" s="67">
        <v>1</v>
      </c>
      <c r="N33" s="182">
        <f>'Příloha č.5a Smlouvy'!$E$12</f>
        <v>0</v>
      </c>
      <c r="O33" s="65">
        <v>1</v>
      </c>
      <c r="P33" s="182">
        <f>'Příloha č.5a Smlouvy'!$E$13</f>
        <v>0</v>
      </c>
      <c r="Q33" s="65">
        <v>2</v>
      </c>
      <c r="R33" s="182">
        <f>'Příloha č.5a Smlouvy'!$E$14</f>
        <v>0</v>
      </c>
      <c r="S33" s="63">
        <f>(D33*E33)+(G33*H33)+(I33*J33)+(K33*L33)+(M33*N33)+(O33*P33)+(Q33*R33)</f>
        <v>0</v>
      </c>
      <c r="T33" s="67">
        <v>700</v>
      </c>
      <c r="U33" s="72">
        <v>700</v>
      </c>
      <c r="V33" s="182">
        <f>'Příloha č.5a Smlouvy'!$E$15</f>
        <v>0</v>
      </c>
      <c r="W33" s="188">
        <v>6</v>
      </c>
      <c r="X33" s="182">
        <f>'Příloha č.5a Smlouvy'!$E$16</f>
        <v>0</v>
      </c>
      <c r="Y33" s="59">
        <f>(T33*V33)+(U33*V33)+(W33*X33)</f>
        <v>0</v>
      </c>
      <c r="Z33" s="58">
        <f>S33+Y33</f>
        <v>0</v>
      </c>
      <c r="AA33" s="57"/>
    </row>
    <row r="34" spans="1:27" s="40" customFormat="1" ht="25.2" customHeight="1">
      <c r="A34" s="71">
        <v>26</v>
      </c>
      <c r="B34" s="70" t="s">
        <v>41</v>
      </c>
      <c r="C34" s="68">
        <v>0</v>
      </c>
      <c r="D34" s="66">
        <v>0</v>
      </c>
      <c r="E34" s="178">
        <v>0</v>
      </c>
      <c r="F34" s="68" t="s">
        <v>39</v>
      </c>
      <c r="G34" s="67">
        <v>4</v>
      </c>
      <c r="H34" s="182">
        <f>'Příloha č.5a Smlouvy'!$E$9</f>
        <v>0</v>
      </c>
      <c r="I34" s="66">
        <v>2</v>
      </c>
      <c r="J34" s="184">
        <f>'Příloha č.5a Smlouvy'!$E$10</f>
        <v>0</v>
      </c>
      <c r="K34" s="187">
        <v>0</v>
      </c>
      <c r="L34" s="60">
        <v>0</v>
      </c>
      <c r="M34" s="66">
        <v>0</v>
      </c>
      <c r="N34" s="64">
        <v>0</v>
      </c>
      <c r="O34" s="65">
        <v>1</v>
      </c>
      <c r="P34" s="182">
        <f>'Příloha č.5a Smlouvy'!$E$13</f>
        <v>0</v>
      </c>
      <c r="Q34" s="65">
        <v>0</v>
      </c>
      <c r="R34" s="64">
        <v>0</v>
      </c>
      <c r="S34" s="63">
        <f>(D34*E34)+(G34*H34)+(I34*J34)+(K34*L34)+(M34*N34)+(O34*P34)+(Q34*R34)</f>
        <v>0</v>
      </c>
      <c r="T34" s="62">
        <v>75</v>
      </c>
      <c r="U34" s="61">
        <v>75</v>
      </c>
      <c r="V34" s="182">
        <f>'Příloha č.5a Smlouvy'!$E$15</f>
        <v>0</v>
      </c>
      <c r="W34" s="193">
        <v>0</v>
      </c>
      <c r="X34" s="60">
        <v>0</v>
      </c>
      <c r="Y34" s="59">
        <f>(T34*V34)+(U34*V34)+(W34*X34)</f>
        <v>0</v>
      </c>
      <c r="Z34" s="58">
        <f>S34+Y34</f>
        <v>0</v>
      </c>
      <c r="AA34" s="57" t="s">
        <v>38</v>
      </c>
    </row>
    <row r="35" spans="1:27" s="40" customFormat="1" ht="25.2" customHeight="1">
      <c r="A35" s="40">
        <v>27</v>
      </c>
      <c r="B35" s="70" t="s">
        <v>40</v>
      </c>
      <c r="C35" s="68">
        <v>0</v>
      </c>
      <c r="D35" s="66">
        <v>0</v>
      </c>
      <c r="E35" s="178">
        <v>0</v>
      </c>
      <c r="F35" s="68" t="s">
        <v>39</v>
      </c>
      <c r="G35" s="67">
        <v>4</v>
      </c>
      <c r="H35" s="182">
        <f>'Příloha č.5a Smlouvy'!$E$9</f>
        <v>0</v>
      </c>
      <c r="I35" s="66">
        <v>2</v>
      </c>
      <c r="J35" s="184">
        <f>'Příloha č.5a Smlouvy'!$E$10</f>
        <v>0</v>
      </c>
      <c r="K35" s="187">
        <v>0</v>
      </c>
      <c r="L35" s="60">
        <v>0</v>
      </c>
      <c r="M35" s="66">
        <v>0</v>
      </c>
      <c r="N35" s="64">
        <v>0</v>
      </c>
      <c r="O35" s="65">
        <v>1</v>
      </c>
      <c r="P35" s="182">
        <f>'Příloha č.5a Smlouvy'!$E$13</f>
        <v>0</v>
      </c>
      <c r="Q35" s="65">
        <v>0</v>
      </c>
      <c r="R35" s="64">
        <v>0</v>
      </c>
      <c r="S35" s="63">
        <f>(D35*E35)+(G35*H35)+(I35*J35)+(K35*L35)+(M35*N35)+(O35*P35)+(Q35*R35)</f>
        <v>0</v>
      </c>
      <c r="T35" s="62">
        <v>150</v>
      </c>
      <c r="U35" s="61">
        <v>150</v>
      </c>
      <c r="V35" s="182">
        <f>'Příloha č.5a Smlouvy'!$E$15</f>
        <v>0</v>
      </c>
      <c r="W35" s="193">
        <v>0</v>
      </c>
      <c r="X35" s="60">
        <v>0</v>
      </c>
      <c r="Y35" s="59">
        <f>(T35*V35)+(U35*V35)+(W35*X35)</f>
        <v>0</v>
      </c>
      <c r="Z35" s="58">
        <f>S35+Y35</f>
        <v>0</v>
      </c>
      <c r="AA35" s="57" t="s">
        <v>38</v>
      </c>
    </row>
    <row r="36" spans="1:29" s="40" customFormat="1" ht="25.2" customHeight="1" thickBot="1">
      <c r="A36" s="40">
        <v>28</v>
      </c>
      <c r="B36" s="56" t="s">
        <v>37</v>
      </c>
      <c r="C36" s="55" t="s">
        <v>36</v>
      </c>
      <c r="D36" s="51">
        <v>52</v>
      </c>
      <c r="E36" s="183">
        <f>'Příloha č.5a Smlouvy'!$E$8</f>
        <v>0</v>
      </c>
      <c r="F36" s="55" t="s">
        <v>35</v>
      </c>
      <c r="G36" s="51">
        <v>312</v>
      </c>
      <c r="H36" s="183">
        <f>'Příloha č.5a Smlouvy'!$E$9</f>
        <v>0</v>
      </c>
      <c r="I36" s="51">
        <v>12</v>
      </c>
      <c r="J36" s="190">
        <f>'Příloha č.5a Smlouvy'!$E$10</f>
        <v>0</v>
      </c>
      <c r="K36" s="189">
        <v>6</v>
      </c>
      <c r="L36" s="183">
        <f>'Příloha č.5a Smlouvy'!$E$11</f>
        <v>0</v>
      </c>
      <c r="M36" s="51">
        <v>1</v>
      </c>
      <c r="N36" s="183">
        <f>'Příloha č.5a Smlouvy'!$E$12</f>
        <v>0</v>
      </c>
      <c r="O36" s="54">
        <v>1</v>
      </c>
      <c r="P36" s="183">
        <f>'Příloha č.5a Smlouvy'!$E$13</f>
        <v>0</v>
      </c>
      <c r="Q36" s="54">
        <v>3</v>
      </c>
      <c r="R36" s="183">
        <f>'Příloha č.5a Smlouvy'!$E$14</f>
        <v>0</v>
      </c>
      <c r="S36" s="53">
        <f>(D36*E36)+(G36*H36)+(I36*J36)+(K36*L36)+(M36*N36)+(O36*P36)+(Q36*R36)</f>
        <v>0</v>
      </c>
      <c r="T36" s="51">
        <v>1600</v>
      </c>
      <c r="U36" s="52">
        <v>1600</v>
      </c>
      <c r="V36" s="183">
        <f>'Příloha č.5a Smlouvy'!$E$15</f>
        <v>0</v>
      </c>
      <c r="W36" s="189">
        <v>24</v>
      </c>
      <c r="X36" s="183">
        <f>'Příloha č.5a Smlouvy'!$E$16</f>
        <v>0</v>
      </c>
      <c r="Y36" s="50">
        <f>(T36*V36)+(U36*V36)+(W36*X36)</f>
        <v>0</v>
      </c>
      <c r="Z36" s="49">
        <f>S36+Y36</f>
        <v>0</v>
      </c>
      <c r="AA36" s="48"/>
      <c r="AC36" s="42"/>
    </row>
    <row r="37" spans="1:27" s="40" customFormat="1" ht="25.2" customHeight="1">
      <c r="A37" s="47"/>
      <c r="B37" s="46"/>
      <c r="C37" s="45"/>
      <c r="D37" s="44"/>
      <c r="E37" s="44"/>
      <c r="F37" s="44"/>
      <c r="G37" s="45"/>
      <c r="H37" s="4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>
        <f>SUM(S9:S36)</f>
        <v>0</v>
      </c>
      <c r="T37" s="42"/>
      <c r="U37" s="42"/>
      <c r="V37" s="42"/>
      <c r="W37" s="43"/>
      <c r="X37" s="43"/>
      <c r="Y37" s="42">
        <f>SUM(Y9:Y36)</f>
        <v>0</v>
      </c>
      <c r="Z37" s="204">
        <f>SUM(Z9:Z36)</f>
        <v>0</v>
      </c>
      <c r="AA37" s="41"/>
    </row>
    <row r="38" spans="2:26" ht="25.2" customHeight="1">
      <c r="B38" s="30" t="s">
        <v>34</v>
      </c>
      <c r="T38" s="23"/>
      <c r="U38" s="23"/>
      <c r="V38" s="23"/>
      <c r="W38" s="23"/>
      <c r="X38" s="23"/>
      <c r="Y38" s="23"/>
      <c r="Z38" s="23"/>
    </row>
    <row r="39" spans="25:26" ht="25.2" customHeight="1">
      <c r="Y39" s="39"/>
      <c r="Z39" s="38"/>
    </row>
    <row r="40" spans="2:26" ht="25.2" customHeight="1">
      <c r="B40" s="37" t="s">
        <v>33</v>
      </c>
      <c r="O40" s="28"/>
      <c r="P40" s="30"/>
      <c r="Q40" s="30"/>
      <c r="R40" s="30"/>
      <c r="S40" s="30"/>
      <c r="T40" s="29"/>
      <c r="U40" s="29"/>
      <c r="V40" s="29"/>
      <c r="W40" s="29"/>
      <c r="X40" s="29"/>
      <c r="Y40" s="29"/>
      <c r="Z40" s="28"/>
    </row>
    <row r="41" spans="2:26" ht="25.2" customHeight="1">
      <c r="B41" s="36" t="s">
        <v>32</v>
      </c>
      <c r="O41" s="28"/>
      <c r="P41" s="30"/>
      <c r="Q41" s="30"/>
      <c r="R41" s="30"/>
      <c r="S41" s="30"/>
      <c r="T41" s="29"/>
      <c r="U41" s="29"/>
      <c r="V41" s="29"/>
      <c r="W41" s="29"/>
      <c r="X41" s="29"/>
      <c r="Y41" s="35"/>
      <c r="Z41" s="34"/>
    </row>
    <row r="42" spans="2:26" ht="25.2" customHeight="1">
      <c r="B42" s="33" t="s">
        <v>31</v>
      </c>
      <c r="D42" s="32"/>
      <c r="E42" s="31"/>
      <c r="F42" s="31"/>
      <c r="O42" s="28"/>
      <c r="P42" s="30"/>
      <c r="Q42" s="30"/>
      <c r="R42" s="30"/>
      <c r="S42" s="30"/>
      <c r="T42" s="29"/>
      <c r="U42" s="29"/>
      <c r="V42" s="29"/>
      <c r="W42" s="29"/>
      <c r="X42" s="29"/>
      <c r="Y42" s="29"/>
      <c r="Z42" s="28"/>
    </row>
    <row r="43" ht="25.2" customHeight="1">
      <c r="B43" s="27" t="s">
        <v>30</v>
      </c>
    </row>
    <row r="44" ht="25.2" customHeight="1"/>
    <row r="45" ht="25.2" customHeight="1"/>
    <row r="46" ht="15">
      <c r="Y46" s="23"/>
    </row>
  </sheetData>
  <mergeCells count="18">
    <mergeCell ref="S5:S7"/>
    <mergeCell ref="A1:AA1"/>
    <mergeCell ref="M6:N6"/>
    <mergeCell ref="Q6:R6"/>
    <mergeCell ref="F7:F8"/>
    <mergeCell ref="C6:E6"/>
    <mergeCell ref="F6:H6"/>
    <mergeCell ref="B7:B8"/>
    <mergeCell ref="Z5:Z7"/>
    <mergeCell ref="O6:P6"/>
    <mergeCell ref="C7:C8"/>
    <mergeCell ref="C5:P5"/>
    <mergeCell ref="Y5:Y7"/>
    <mergeCell ref="T5:X5"/>
    <mergeCell ref="T6:V6"/>
    <mergeCell ref="W6:X6"/>
    <mergeCell ref="I6:J6"/>
    <mergeCell ref="K6:L6"/>
  </mergeCells>
  <printOptions/>
  <pageMargins left="0.31496062992125984" right="0.31496062992125984" top="0.5905511811023623" bottom="0.3937007874015748" header="0.31496062992125984" footer="0.31496062992125984"/>
  <pageSetup fitToHeight="0" fitToWidth="1" horizontalDpi="600" verticalDpi="600" orientation="landscape" paperSize="8" scale="62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517F8-8E4F-4ADE-B461-6CE516887894}">
  <sheetPr>
    <tabColor theme="4" tint="0.39998000860214233"/>
    <pageSetUpPr fitToPage="1"/>
  </sheetPr>
  <dimension ref="A1:I23"/>
  <sheetViews>
    <sheetView view="pageBreakPreview" zoomScale="145" zoomScaleSheetLayoutView="145" workbookViewId="0" topLeftCell="A1">
      <selection activeCell="D13" sqref="D13"/>
    </sheetView>
  </sheetViews>
  <sheetFormatPr defaultColWidth="9.140625" defaultRowHeight="15"/>
  <cols>
    <col min="1" max="1" width="3.7109375" style="134" customWidth="1"/>
    <col min="2" max="2" width="33.421875" style="134" customWidth="1"/>
    <col min="3" max="3" width="13.28125" style="134" customWidth="1"/>
    <col min="4" max="4" width="12.7109375" style="135" customWidth="1"/>
    <col min="5" max="7" width="12.7109375" style="134" customWidth="1"/>
    <col min="8" max="8" width="20.140625" style="134" customWidth="1"/>
    <col min="9" max="9" width="5.140625" style="134" customWidth="1"/>
    <col min="10" max="16384" width="8.8515625" style="134" customWidth="1"/>
  </cols>
  <sheetData>
    <row r="1" spans="1:9" ht="44.4" customHeight="1">
      <c r="A1" s="173" t="s">
        <v>100</v>
      </c>
      <c r="B1" s="174"/>
      <c r="C1" s="174"/>
      <c r="D1" s="174"/>
      <c r="E1" s="174"/>
      <c r="F1" s="174"/>
      <c r="G1" s="174"/>
      <c r="H1" s="174"/>
      <c r="I1" s="174"/>
    </row>
    <row r="2" spans="2:6" s="169" customFormat="1" ht="16.5" customHeight="1">
      <c r="B2" s="1" t="s">
        <v>111</v>
      </c>
      <c r="C2" s="1"/>
      <c r="D2" s="172"/>
      <c r="E2" s="171"/>
      <c r="F2" s="170"/>
    </row>
    <row r="3" spans="2:5" ht="15">
      <c r="B3" s="168" t="s">
        <v>110</v>
      </c>
      <c r="C3" s="168"/>
      <c r="E3" s="167"/>
    </row>
    <row r="4" ht="15" thickBot="1"/>
    <row r="5" spans="2:8" s="161" customFormat="1" ht="30.75" customHeight="1" thickBot="1">
      <c r="B5" s="166"/>
      <c r="C5" s="165" t="s">
        <v>109</v>
      </c>
      <c r="D5" s="165" t="s">
        <v>108</v>
      </c>
      <c r="E5" s="164">
        <v>2024</v>
      </c>
      <c r="F5" s="163">
        <v>2025</v>
      </c>
      <c r="G5" s="163">
        <v>2026</v>
      </c>
      <c r="H5" s="162" t="s">
        <v>107</v>
      </c>
    </row>
    <row r="6" spans="2:8" ht="21" customHeight="1">
      <c r="B6" s="158" t="s">
        <v>106</v>
      </c>
      <c r="C6" s="157" t="s">
        <v>102</v>
      </c>
      <c r="D6" s="175">
        <f>'Příloha č.6 Smlouvy'!$Z$37</f>
        <v>0</v>
      </c>
      <c r="E6" s="175">
        <f>'Příloha č.6 Smlouvy'!$Z$37</f>
        <v>0</v>
      </c>
      <c r="F6" s="175">
        <f>'Příloha č.6 Smlouvy'!$Z$37</f>
        <v>0</v>
      </c>
      <c r="G6" s="175">
        <f>'Příloha č.6 Smlouvy'!$Z$37</f>
        <v>0</v>
      </c>
      <c r="H6" s="160">
        <f>SUM(D6:G6)</f>
        <v>0</v>
      </c>
    </row>
    <row r="7" spans="2:8" ht="21" customHeight="1" thickBot="1">
      <c r="B7" s="152"/>
      <c r="C7" s="151" t="s">
        <v>101</v>
      </c>
      <c r="D7" s="176">
        <f>D6*1.21</f>
        <v>0</v>
      </c>
      <c r="E7" s="176">
        <f aca="true" t="shared" si="0" ref="E7:G7">E6*1.21</f>
        <v>0</v>
      </c>
      <c r="F7" s="176">
        <f t="shared" si="0"/>
        <v>0</v>
      </c>
      <c r="G7" s="176">
        <f t="shared" si="0"/>
        <v>0</v>
      </c>
      <c r="H7" s="159">
        <f>SUM(D7:G7)</f>
        <v>0</v>
      </c>
    </row>
    <row r="8" spans="2:8" ht="21" customHeight="1">
      <c r="B8" s="158" t="s">
        <v>105</v>
      </c>
      <c r="C8" s="157" t="s">
        <v>102</v>
      </c>
      <c r="D8" s="156">
        <v>7000000</v>
      </c>
      <c r="E8" s="155"/>
      <c r="F8" s="155"/>
      <c r="G8" s="154"/>
      <c r="H8" s="153">
        <f>SUM(D8:G8)</f>
        <v>7000000</v>
      </c>
    </row>
    <row r="9" spans="2:8" ht="21" customHeight="1" thickBot="1">
      <c r="B9" s="152"/>
      <c r="C9" s="151" t="s">
        <v>101</v>
      </c>
      <c r="D9" s="150">
        <f>D8*1.21</f>
        <v>8470000</v>
      </c>
      <c r="E9" s="149"/>
      <c r="F9" s="149"/>
      <c r="G9" s="148"/>
      <c r="H9" s="147">
        <f>SUM(D9:G9)</f>
        <v>8470000</v>
      </c>
    </row>
    <row r="10" spans="2:8" ht="21" customHeight="1" thickBot="1">
      <c r="B10" s="146" t="s">
        <v>104</v>
      </c>
      <c r="C10" s="145"/>
      <c r="D10" s="134"/>
      <c r="E10" s="140" t="s">
        <v>103</v>
      </c>
      <c r="G10" s="144" t="s">
        <v>102</v>
      </c>
      <c r="H10" s="141">
        <f>H6+H8</f>
        <v>7000000</v>
      </c>
    </row>
    <row r="11" spans="2:8" ht="21" customHeight="1" thickBot="1">
      <c r="B11" s="143"/>
      <c r="G11" s="142" t="s">
        <v>101</v>
      </c>
      <c r="H11" s="141">
        <f>H10*1.21</f>
        <v>8470000</v>
      </c>
    </row>
    <row r="12" spans="2:4" ht="15">
      <c r="B12" s="140"/>
      <c r="C12" s="140"/>
      <c r="D12" s="139"/>
    </row>
    <row r="18" ht="15">
      <c r="D18" s="136"/>
    </row>
    <row r="19" spans="2:4" ht="23.4">
      <c r="B19" s="137"/>
      <c r="C19" s="137"/>
      <c r="D19" s="136"/>
    </row>
    <row r="20" ht="23.4">
      <c r="F20" s="138"/>
    </row>
    <row r="21" ht="23.4">
      <c r="F21" s="138"/>
    </row>
    <row r="22" ht="15">
      <c r="D22" s="136"/>
    </row>
    <row r="23" spans="2:4" ht="23.4">
      <c r="B23" s="137"/>
      <c r="C23" s="137"/>
      <c r="D23" s="136"/>
    </row>
  </sheetData>
  <mergeCells count="5">
    <mergeCell ref="B6:B7"/>
    <mergeCell ref="B8:B9"/>
    <mergeCell ref="D8:G8"/>
    <mergeCell ref="D9:G9"/>
    <mergeCell ref="A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Jaroslav Ing.</dc:creator>
  <cp:keywords/>
  <dc:description/>
  <cp:lastModifiedBy>Víšková Katarína Ing.</cp:lastModifiedBy>
  <cp:lastPrinted>2022-08-17T12:23:31Z</cp:lastPrinted>
  <dcterms:created xsi:type="dcterms:W3CDTF">2018-06-07T09:07:31Z</dcterms:created>
  <dcterms:modified xsi:type="dcterms:W3CDTF">2022-08-17T12:39:37Z</dcterms:modified>
  <cp:category/>
  <cp:version/>
  <cp:contentType/>
  <cp:contentStatus/>
</cp:coreProperties>
</file>