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O:\REALIZACE\Štítary\"/>
    </mc:Choice>
  </mc:AlternateContent>
  <bookViews>
    <workbookView xWindow="0" yWindow="0" windowWidth="0" windowHeight="0"/>
  </bookViews>
  <sheets>
    <sheet name="Rekapitulace stavby" sheetId="1" r:id="rId1"/>
    <sheet name="SO 01.1 - Výpustní zařízení" sheetId="2" r:id="rId2"/>
    <sheet name="SO 01.2 - Hráz" sheetId="3" r:id="rId3"/>
    <sheet name="SO 01.3 - Bezpečnostní př..." sheetId="4" r:id="rId4"/>
    <sheet name="SO 01.4 - Zátopa" sheetId="5" r:id="rId5"/>
    <sheet name="VRN - Vedlejší rozpočtové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01.1 - Výpustní zařízení'!$C$87:$L$167</definedName>
    <definedName name="_xlnm.Print_Area" localSheetId="1">'SO 01.1 - Výpustní zařízení'!$C$4:$K$41,'SO 01.1 - Výpustní zařízení'!$C$47:$K$69,'SO 01.1 - Výpustní zařízení'!$C$75:$L$167</definedName>
    <definedName name="_xlnm.Print_Titles" localSheetId="1">'SO 01.1 - Výpustní zařízení'!$87:$87</definedName>
    <definedName name="_xlnm._FilterDatabase" localSheetId="2" hidden="1">'SO 01.2 - Hráz'!$C$86:$L$199</definedName>
    <definedName name="_xlnm.Print_Area" localSheetId="2">'SO 01.2 - Hráz'!$C$4:$K$41,'SO 01.2 - Hráz'!$C$47:$K$68,'SO 01.2 - Hráz'!$C$74:$L$199</definedName>
    <definedName name="_xlnm.Print_Titles" localSheetId="2">'SO 01.2 - Hráz'!$86:$86</definedName>
    <definedName name="_xlnm._FilterDatabase" localSheetId="3" hidden="1">'SO 01.3 - Bezpečnostní př...'!$C$84:$L$145</definedName>
    <definedName name="_xlnm.Print_Area" localSheetId="3">'SO 01.3 - Bezpečnostní př...'!$C$4:$K$41,'SO 01.3 - Bezpečnostní př...'!$C$47:$K$66,'SO 01.3 - Bezpečnostní př...'!$C$72:$L$145</definedName>
    <definedName name="_xlnm.Print_Titles" localSheetId="3">'SO 01.3 - Bezpečnostní př...'!$84:$84</definedName>
    <definedName name="_xlnm._FilterDatabase" localSheetId="4" hidden="1">'SO 01.4 - Zátopa'!$C$86:$L$213</definedName>
    <definedName name="_xlnm.Print_Area" localSheetId="4">'SO 01.4 - Zátopa'!$C$4:$K$41,'SO 01.4 - Zátopa'!$C$47:$K$68,'SO 01.4 - Zátopa'!$C$74:$L$213</definedName>
    <definedName name="_xlnm.Print_Titles" localSheetId="4">'SO 01.4 - Zátopa'!$86:$86</definedName>
    <definedName name="_xlnm._FilterDatabase" localSheetId="5" hidden="1">'VRN - Vedlejší rozpočtové...'!$C$87:$L$149</definedName>
    <definedName name="_xlnm.Print_Area" localSheetId="5">'VRN - Vedlejší rozpočtové...'!$C$4:$K$41,'VRN - Vedlejší rozpočtové...'!$C$47:$K$69,'VRN - Vedlejší rozpočtové...'!$C$75:$L$149</definedName>
    <definedName name="_xlnm.Print_Titles" localSheetId="5">'VRN - Vedlejší rozpočtové...'!$87:$87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K39"/>
  <c r="K38"/>
  <c i="1" r="BA59"/>
  <c i="6" r="K37"/>
  <c i="1" r="AZ59"/>
  <c i="6" r="BI147"/>
  <c r="BH147"/>
  <c r="BG147"/>
  <c r="BF147"/>
  <c r="X147"/>
  <c r="V147"/>
  <c r="T147"/>
  <c r="P147"/>
  <c r="BI146"/>
  <c r="BH146"/>
  <c r="BG146"/>
  <c r="BF146"/>
  <c r="X146"/>
  <c r="V146"/>
  <c r="T146"/>
  <c r="P146"/>
  <c r="BI143"/>
  <c r="BH143"/>
  <c r="BG143"/>
  <c r="BF143"/>
  <c r="X143"/>
  <c r="V143"/>
  <c r="T143"/>
  <c r="P143"/>
  <c r="BI139"/>
  <c r="BH139"/>
  <c r="BG139"/>
  <c r="BF139"/>
  <c r="X139"/>
  <c r="X138"/>
  <c r="V139"/>
  <c r="V138"/>
  <c r="T139"/>
  <c r="T138"/>
  <c r="P139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7"/>
  <c r="BH127"/>
  <c r="BG127"/>
  <c r="BF127"/>
  <c r="X127"/>
  <c r="V127"/>
  <c r="T127"/>
  <c r="P127"/>
  <c r="BI125"/>
  <c r="BH125"/>
  <c r="BG125"/>
  <c r="BF125"/>
  <c r="X125"/>
  <c r="V125"/>
  <c r="T125"/>
  <c r="P125"/>
  <c r="BI121"/>
  <c r="BH121"/>
  <c r="BG121"/>
  <c r="BF121"/>
  <c r="X121"/>
  <c r="X120"/>
  <c r="V121"/>
  <c r="V120"/>
  <c r="T121"/>
  <c r="T120"/>
  <c r="P121"/>
  <c r="BI115"/>
  <c r="BH115"/>
  <c r="BG115"/>
  <c r="BF115"/>
  <c r="X115"/>
  <c r="V115"/>
  <c r="T115"/>
  <c r="P115"/>
  <c r="BI108"/>
  <c r="BH108"/>
  <c r="BG108"/>
  <c r="BF108"/>
  <c r="X108"/>
  <c r="V108"/>
  <c r="T108"/>
  <c r="P108"/>
  <c r="BI101"/>
  <c r="BH101"/>
  <c r="BG101"/>
  <c r="BF101"/>
  <c r="X101"/>
  <c r="V101"/>
  <c r="T101"/>
  <c r="P101"/>
  <c r="BI94"/>
  <c r="BH94"/>
  <c r="BG94"/>
  <c r="BF94"/>
  <c r="X94"/>
  <c r="V94"/>
  <c r="T94"/>
  <c r="P94"/>
  <c r="BI91"/>
  <c r="BH91"/>
  <c r="BG91"/>
  <c r="BF91"/>
  <c r="X91"/>
  <c r="V91"/>
  <c r="T91"/>
  <c r="P91"/>
  <c r="J85"/>
  <c r="J84"/>
  <c r="F84"/>
  <c r="F82"/>
  <c r="E80"/>
  <c r="J57"/>
  <c r="J56"/>
  <c r="F56"/>
  <c r="F54"/>
  <c r="E52"/>
  <c r="J18"/>
  <c r="E18"/>
  <c r="F85"/>
  <c r="J17"/>
  <c r="J12"/>
  <c r="J82"/>
  <c r="E7"/>
  <c r="E50"/>
  <c i="5" r="K39"/>
  <c r="K38"/>
  <c i="1" r="BA58"/>
  <c i="5" r="K37"/>
  <c i="1" r="AZ58"/>
  <c i="5" r="BI212"/>
  <c r="BH212"/>
  <c r="BG212"/>
  <c r="BF212"/>
  <c r="X212"/>
  <c r="X211"/>
  <c r="V212"/>
  <c r="V211"/>
  <c r="T212"/>
  <c r="T211"/>
  <c r="P212"/>
  <c r="BI210"/>
  <c r="BH210"/>
  <c r="BG210"/>
  <c r="BF210"/>
  <c r="X210"/>
  <c r="V210"/>
  <c r="T210"/>
  <c r="P210"/>
  <c r="BI208"/>
  <c r="BH208"/>
  <c r="BG208"/>
  <c r="BF208"/>
  <c r="X208"/>
  <c r="V208"/>
  <c r="T208"/>
  <c r="P208"/>
  <c r="BI207"/>
  <c r="BH207"/>
  <c r="BG207"/>
  <c r="BF207"/>
  <c r="X207"/>
  <c r="V207"/>
  <c r="T207"/>
  <c r="P207"/>
  <c r="BI205"/>
  <c r="BH205"/>
  <c r="BG205"/>
  <c r="BF205"/>
  <c r="X205"/>
  <c r="V205"/>
  <c r="T205"/>
  <c r="P205"/>
  <c r="BI204"/>
  <c r="BH204"/>
  <c r="BG204"/>
  <c r="BF204"/>
  <c r="X204"/>
  <c r="V204"/>
  <c r="T204"/>
  <c r="P204"/>
  <c r="BI200"/>
  <c r="BH200"/>
  <c r="BG200"/>
  <c r="BF200"/>
  <c r="X200"/>
  <c r="V200"/>
  <c r="T200"/>
  <c r="P200"/>
  <c r="BI197"/>
  <c r="BH197"/>
  <c r="BG197"/>
  <c r="BF197"/>
  <c r="X197"/>
  <c r="V197"/>
  <c r="T197"/>
  <c r="P197"/>
  <c r="BI194"/>
  <c r="BH194"/>
  <c r="BG194"/>
  <c r="BF194"/>
  <c r="X194"/>
  <c r="V194"/>
  <c r="T194"/>
  <c r="P194"/>
  <c r="BI193"/>
  <c r="BH193"/>
  <c r="BG193"/>
  <c r="BF193"/>
  <c r="X193"/>
  <c r="V193"/>
  <c r="T193"/>
  <c r="P193"/>
  <c r="BI190"/>
  <c r="BH190"/>
  <c r="BG190"/>
  <c r="BF190"/>
  <c r="X190"/>
  <c r="V190"/>
  <c r="T190"/>
  <c r="P190"/>
  <c r="BI188"/>
  <c r="BH188"/>
  <c r="BG188"/>
  <c r="BF188"/>
  <c r="X188"/>
  <c r="V188"/>
  <c r="T188"/>
  <c r="P188"/>
  <c r="BI184"/>
  <c r="BH184"/>
  <c r="BG184"/>
  <c r="BF184"/>
  <c r="X184"/>
  <c r="V184"/>
  <c r="T184"/>
  <c r="P184"/>
  <c r="BI181"/>
  <c r="BH181"/>
  <c r="BG181"/>
  <c r="BF181"/>
  <c r="X181"/>
  <c r="V181"/>
  <c r="T181"/>
  <c r="P181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4"/>
  <c r="BH174"/>
  <c r="BG174"/>
  <c r="BF174"/>
  <c r="X174"/>
  <c r="V174"/>
  <c r="T174"/>
  <c r="P174"/>
  <c r="BI167"/>
  <c r="BH167"/>
  <c r="BG167"/>
  <c r="BF167"/>
  <c r="X167"/>
  <c r="V167"/>
  <c r="T167"/>
  <c r="P167"/>
  <c r="BI158"/>
  <c r="BH158"/>
  <c r="BG158"/>
  <c r="BF158"/>
  <c r="X158"/>
  <c r="V158"/>
  <c r="T158"/>
  <c r="P158"/>
  <c r="BI149"/>
  <c r="BH149"/>
  <c r="BG149"/>
  <c r="BF149"/>
  <c r="X149"/>
  <c r="V149"/>
  <c r="T149"/>
  <c r="P149"/>
  <c r="BI147"/>
  <c r="BH147"/>
  <c r="BG147"/>
  <c r="BF147"/>
  <c r="X147"/>
  <c r="V147"/>
  <c r="T147"/>
  <c r="P147"/>
  <c r="BI146"/>
  <c r="BH146"/>
  <c r="BG146"/>
  <c r="BF146"/>
  <c r="X146"/>
  <c r="V146"/>
  <c r="T146"/>
  <c r="P146"/>
  <c r="BI135"/>
  <c r="BH135"/>
  <c r="BG135"/>
  <c r="BF135"/>
  <c r="X135"/>
  <c r="V135"/>
  <c r="T135"/>
  <c r="P135"/>
  <c r="BI131"/>
  <c r="BH131"/>
  <c r="BG131"/>
  <c r="BF131"/>
  <c r="X131"/>
  <c r="V131"/>
  <c r="T131"/>
  <c r="P131"/>
  <c r="BI127"/>
  <c r="BH127"/>
  <c r="BG127"/>
  <c r="BF127"/>
  <c r="X127"/>
  <c r="V127"/>
  <c r="T127"/>
  <c r="P127"/>
  <c r="BI123"/>
  <c r="BH123"/>
  <c r="BG123"/>
  <c r="BF123"/>
  <c r="X123"/>
  <c r="V123"/>
  <c r="T123"/>
  <c r="P123"/>
  <c r="BI121"/>
  <c r="BH121"/>
  <c r="BG121"/>
  <c r="BF121"/>
  <c r="X121"/>
  <c r="V121"/>
  <c r="T121"/>
  <c r="P121"/>
  <c r="BI119"/>
  <c r="BH119"/>
  <c r="BG119"/>
  <c r="BF119"/>
  <c r="X119"/>
  <c r="V119"/>
  <c r="T119"/>
  <c r="P119"/>
  <c r="BI117"/>
  <c r="BH117"/>
  <c r="BG117"/>
  <c r="BF117"/>
  <c r="X117"/>
  <c r="V117"/>
  <c r="T117"/>
  <c r="P117"/>
  <c r="BI114"/>
  <c r="BH114"/>
  <c r="BG114"/>
  <c r="BF114"/>
  <c r="X114"/>
  <c r="V114"/>
  <c r="T114"/>
  <c r="P114"/>
  <c r="BI105"/>
  <c r="BH105"/>
  <c r="BG105"/>
  <c r="BF105"/>
  <c r="X105"/>
  <c r="V105"/>
  <c r="T105"/>
  <c r="P105"/>
  <c r="BI103"/>
  <c r="BH103"/>
  <c r="BG103"/>
  <c r="BF103"/>
  <c r="X103"/>
  <c r="V103"/>
  <c r="T103"/>
  <c r="P103"/>
  <c r="BI101"/>
  <c r="BH101"/>
  <c r="BG101"/>
  <c r="BF101"/>
  <c r="X101"/>
  <c r="V101"/>
  <c r="T101"/>
  <c r="P101"/>
  <c r="BI99"/>
  <c r="BH99"/>
  <c r="BG99"/>
  <c r="BF99"/>
  <c r="X99"/>
  <c r="V99"/>
  <c r="T99"/>
  <c r="P99"/>
  <c r="BI97"/>
  <c r="BH97"/>
  <c r="BG97"/>
  <c r="BF97"/>
  <c r="X97"/>
  <c r="V97"/>
  <c r="T97"/>
  <c r="P97"/>
  <c r="BI95"/>
  <c r="BH95"/>
  <c r="BG95"/>
  <c r="BF95"/>
  <c r="X95"/>
  <c r="V95"/>
  <c r="T95"/>
  <c r="P95"/>
  <c r="BI93"/>
  <c r="BH93"/>
  <c r="BG93"/>
  <c r="BF93"/>
  <c r="X93"/>
  <c r="V93"/>
  <c r="T93"/>
  <c r="P93"/>
  <c r="BI90"/>
  <c r="BH90"/>
  <c r="BG90"/>
  <c r="BF90"/>
  <c r="X90"/>
  <c r="V90"/>
  <c r="T90"/>
  <c r="P90"/>
  <c r="J84"/>
  <c r="J83"/>
  <c r="F83"/>
  <c r="F81"/>
  <c r="E79"/>
  <c r="J57"/>
  <c r="J56"/>
  <c r="F56"/>
  <c r="F54"/>
  <c r="E52"/>
  <c r="J18"/>
  <c r="E18"/>
  <c r="F84"/>
  <c r="J17"/>
  <c r="J12"/>
  <c r="J81"/>
  <c r="E7"/>
  <c r="E50"/>
  <c i="4" r="K39"/>
  <c r="K38"/>
  <c i="1" r="BA57"/>
  <c i="4" r="K37"/>
  <c i="1" r="AZ57"/>
  <c i="4" r="BI143"/>
  <c r="BH143"/>
  <c r="BG143"/>
  <c r="BF143"/>
  <c r="X143"/>
  <c r="V143"/>
  <c r="T143"/>
  <c r="P143"/>
  <c r="BI141"/>
  <c r="BH141"/>
  <c r="BG141"/>
  <c r="BF141"/>
  <c r="X141"/>
  <c r="V141"/>
  <c r="T141"/>
  <c r="P141"/>
  <c r="BI138"/>
  <c r="BH138"/>
  <c r="BG138"/>
  <c r="BF138"/>
  <c r="X138"/>
  <c r="V138"/>
  <c r="T138"/>
  <c r="P138"/>
  <c r="BI134"/>
  <c r="BH134"/>
  <c r="BG134"/>
  <c r="BF134"/>
  <c r="X134"/>
  <c r="V134"/>
  <c r="T134"/>
  <c r="P134"/>
  <c r="BI131"/>
  <c r="BH131"/>
  <c r="BG131"/>
  <c r="BF131"/>
  <c r="X131"/>
  <c r="V131"/>
  <c r="T131"/>
  <c r="P131"/>
  <c r="BI128"/>
  <c r="BH128"/>
  <c r="BG128"/>
  <c r="BF128"/>
  <c r="X128"/>
  <c r="V128"/>
  <c r="T128"/>
  <c r="P128"/>
  <c r="BI124"/>
  <c r="BH124"/>
  <c r="BG124"/>
  <c r="BF124"/>
  <c r="X124"/>
  <c r="V124"/>
  <c r="T124"/>
  <c r="P124"/>
  <c r="BI121"/>
  <c r="BH121"/>
  <c r="BG121"/>
  <c r="BF121"/>
  <c r="X121"/>
  <c r="V121"/>
  <c r="T121"/>
  <c r="P121"/>
  <c r="BI119"/>
  <c r="BH119"/>
  <c r="BG119"/>
  <c r="BF119"/>
  <c r="X119"/>
  <c r="V119"/>
  <c r="T119"/>
  <c r="P119"/>
  <c r="BI115"/>
  <c r="BH115"/>
  <c r="BG115"/>
  <c r="BF115"/>
  <c r="X115"/>
  <c r="V115"/>
  <c r="T115"/>
  <c r="P115"/>
  <c r="BI111"/>
  <c r="BH111"/>
  <c r="BG111"/>
  <c r="BF111"/>
  <c r="X111"/>
  <c r="V111"/>
  <c r="T111"/>
  <c r="P111"/>
  <c r="BI107"/>
  <c r="BH107"/>
  <c r="BG107"/>
  <c r="BF107"/>
  <c r="X107"/>
  <c r="V107"/>
  <c r="T107"/>
  <c r="P107"/>
  <c r="BI104"/>
  <c r="BH104"/>
  <c r="BG104"/>
  <c r="BF104"/>
  <c r="X104"/>
  <c r="V104"/>
  <c r="T104"/>
  <c r="P104"/>
  <c r="BI102"/>
  <c r="BH102"/>
  <c r="BG102"/>
  <c r="BF102"/>
  <c r="X102"/>
  <c r="V102"/>
  <c r="T102"/>
  <c r="P102"/>
  <c r="BI98"/>
  <c r="BH98"/>
  <c r="BG98"/>
  <c r="BF98"/>
  <c r="X98"/>
  <c r="V98"/>
  <c r="T98"/>
  <c r="P98"/>
  <c r="BI94"/>
  <c r="BH94"/>
  <c r="BG94"/>
  <c r="BF94"/>
  <c r="X94"/>
  <c r="V94"/>
  <c r="T94"/>
  <c r="P94"/>
  <c r="BI92"/>
  <c r="BH92"/>
  <c r="BG92"/>
  <c r="BF92"/>
  <c r="X92"/>
  <c r="V92"/>
  <c r="T92"/>
  <c r="P92"/>
  <c r="BI88"/>
  <c r="BH88"/>
  <c r="BG88"/>
  <c r="BF88"/>
  <c r="X88"/>
  <c r="V88"/>
  <c r="T88"/>
  <c r="P88"/>
  <c r="J82"/>
  <c r="J81"/>
  <c r="F81"/>
  <c r="F79"/>
  <c r="E77"/>
  <c r="J57"/>
  <c r="J56"/>
  <c r="F56"/>
  <c r="F54"/>
  <c r="E52"/>
  <c r="J18"/>
  <c r="E18"/>
  <c r="F82"/>
  <c r="J17"/>
  <c r="J12"/>
  <c r="J79"/>
  <c r="E7"/>
  <c r="E75"/>
  <c i="3" r="K39"/>
  <c r="K38"/>
  <c i="1" r="BA56"/>
  <c i="3" r="K37"/>
  <c i="1" r="AZ56"/>
  <c i="3" r="BI198"/>
  <c r="BH198"/>
  <c r="BG198"/>
  <c r="BF198"/>
  <c r="X198"/>
  <c r="X197"/>
  <c r="V198"/>
  <c r="V197"/>
  <c r="T198"/>
  <c r="T197"/>
  <c r="P198"/>
  <c r="BI196"/>
  <c r="BH196"/>
  <c r="BG196"/>
  <c r="BF196"/>
  <c r="X196"/>
  <c r="V196"/>
  <c r="T196"/>
  <c r="P196"/>
  <c r="BI195"/>
  <c r="BH195"/>
  <c r="BG195"/>
  <c r="BF195"/>
  <c r="X195"/>
  <c r="V195"/>
  <c r="T195"/>
  <c r="P195"/>
  <c r="BI192"/>
  <c r="BH192"/>
  <c r="BG192"/>
  <c r="BF192"/>
  <c r="X192"/>
  <c r="V192"/>
  <c r="T192"/>
  <c r="P192"/>
  <c r="BI186"/>
  <c r="BH186"/>
  <c r="BG186"/>
  <c r="BF186"/>
  <c r="X186"/>
  <c r="V186"/>
  <c r="T186"/>
  <c r="P186"/>
  <c r="BI183"/>
  <c r="BH183"/>
  <c r="BG183"/>
  <c r="BF183"/>
  <c r="X183"/>
  <c r="V183"/>
  <c r="T183"/>
  <c r="P183"/>
  <c r="BI180"/>
  <c r="BH180"/>
  <c r="BG180"/>
  <c r="BF180"/>
  <c r="X180"/>
  <c r="V180"/>
  <c r="T180"/>
  <c r="P180"/>
  <c r="BI177"/>
  <c r="BH177"/>
  <c r="BG177"/>
  <c r="BF177"/>
  <c r="X177"/>
  <c r="V177"/>
  <c r="T177"/>
  <c r="P177"/>
  <c r="BI173"/>
  <c r="BH173"/>
  <c r="BG173"/>
  <c r="BF173"/>
  <c r="X173"/>
  <c r="V173"/>
  <c r="T173"/>
  <c r="P173"/>
  <c r="BI171"/>
  <c r="BH171"/>
  <c r="BG171"/>
  <c r="BF171"/>
  <c r="X171"/>
  <c r="V171"/>
  <c r="T171"/>
  <c r="P171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3"/>
  <c r="BH163"/>
  <c r="BG163"/>
  <c r="BF163"/>
  <c r="X163"/>
  <c r="V163"/>
  <c r="T163"/>
  <c r="P163"/>
  <c r="BI162"/>
  <c r="BH162"/>
  <c r="BG162"/>
  <c r="BF162"/>
  <c r="X162"/>
  <c r="V162"/>
  <c r="T162"/>
  <c r="P162"/>
  <c r="BI158"/>
  <c r="BH158"/>
  <c r="BG158"/>
  <c r="BF158"/>
  <c r="X158"/>
  <c r="V158"/>
  <c r="T158"/>
  <c r="P158"/>
  <c r="BI154"/>
  <c r="BH154"/>
  <c r="BG154"/>
  <c r="BF154"/>
  <c r="X154"/>
  <c r="V154"/>
  <c r="T154"/>
  <c r="P154"/>
  <c r="BI150"/>
  <c r="BH150"/>
  <c r="BG150"/>
  <c r="BF150"/>
  <c r="X150"/>
  <c r="V150"/>
  <c r="T150"/>
  <c r="P150"/>
  <c r="BI146"/>
  <c r="BH146"/>
  <c r="BG146"/>
  <c r="BF146"/>
  <c r="X146"/>
  <c r="V146"/>
  <c r="T146"/>
  <c r="P146"/>
  <c r="BI143"/>
  <c r="BH143"/>
  <c r="BG143"/>
  <c r="BF143"/>
  <c r="X143"/>
  <c r="V143"/>
  <c r="T143"/>
  <c r="P143"/>
  <c r="BI139"/>
  <c r="BH139"/>
  <c r="BG139"/>
  <c r="BF139"/>
  <c r="X139"/>
  <c r="V139"/>
  <c r="T139"/>
  <c r="P139"/>
  <c r="BI135"/>
  <c r="BH135"/>
  <c r="BG135"/>
  <c r="BF135"/>
  <c r="X135"/>
  <c r="V135"/>
  <c r="T135"/>
  <c r="P135"/>
  <c r="BI131"/>
  <c r="BH131"/>
  <c r="BG131"/>
  <c r="BF131"/>
  <c r="X131"/>
  <c r="V131"/>
  <c r="T131"/>
  <c r="P131"/>
  <c r="BI127"/>
  <c r="BH127"/>
  <c r="BG127"/>
  <c r="BF127"/>
  <c r="X127"/>
  <c r="V127"/>
  <c r="T127"/>
  <c r="P127"/>
  <c r="BI125"/>
  <c r="BH125"/>
  <c r="BG125"/>
  <c r="BF125"/>
  <c r="X125"/>
  <c r="V125"/>
  <c r="T125"/>
  <c r="P125"/>
  <c r="BI123"/>
  <c r="BH123"/>
  <c r="BG123"/>
  <c r="BF123"/>
  <c r="X123"/>
  <c r="V123"/>
  <c r="T123"/>
  <c r="P123"/>
  <c r="BI121"/>
  <c r="BH121"/>
  <c r="BG121"/>
  <c r="BF121"/>
  <c r="X121"/>
  <c r="V121"/>
  <c r="T121"/>
  <c r="P121"/>
  <c r="BI118"/>
  <c r="BH118"/>
  <c r="BG118"/>
  <c r="BF118"/>
  <c r="X118"/>
  <c r="V118"/>
  <c r="T118"/>
  <c r="P118"/>
  <c r="BI114"/>
  <c r="BH114"/>
  <c r="BG114"/>
  <c r="BF114"/>
  <c r="X114"/>
  <c r="V114"/>
  <c r="T114"/>
  <c r="P114"/>
  <c r="BI111"/>
  <c r="BH111"/>
  <c r="BG111"/>
  <c r="BF111"/>
  <c r="X111"/>
  <c r="V111"/>
  <c r="T111"/>
  <c r="P111"/>
  <c r="BI109"/>
  <c r="BH109"/>
  <c r="BG109"/>
  <c r="BF109"/>
  <c r="X109"/>
  <c r="V109"/>
  <c r="T109"/>
  <c r="P109"/>
  <c r="BI107"/>
  <c r="BH107"/>
  <c r="BG107"/>
  <c r="BF107"/>
  <c r="X107"/>
  <c r="V107"/>
  <c r="T107"/>
  <c r="P107"/>
  <c r="BI105"/>
  <c r="BH105"/>
  <c r="BG105"/>
  <c r="BF105"/>
  <c r="X105"/>
  <c r="V105"/>
  <c r="T105"/>
  <c r="P105"/>
  <c r="BI103"/>
  <c r="BH103"/>
  <c r="BG103"/>
  <c r="BF103"/>
  <c r="X103"/>
  <c r="V103"/>
  <c r="T103"/>
  <c r="P103"/>
  <c r="BI101"/>
  <c r="BH101"/>
  <c r="BG101"/>
  <c r="BF101"/>
  <c r="X101"/>
  <c r="V101"/>
  <c r="T101"/>
  <c r="P101"/>
  <c r="BI99"/>
  <c r="BH99"/>
  <c r="BG99"/>
  <c r="BF99"/>
  <c r="X99"/>
  <c r="V99"/>
  <c r="T99"/>
  <c r="P99"/>
  <c r="BI97"/>
  <c r="BH97"/>
  <c r="BG97"/>
  <c r="BF97"/>
  <c r="X97"/>
  <c r="V97"/>
  <c r="T97"/>
  <c r="P97"/>
  <c r="BI95"/>
  <c r="BH95"/>
  <c r="BG95"/>
  <c r="BF95"/>
  <c r="X95"/>
  <c r="V95"/>
  <c r="T95"/>
  <c r="P95"/>
  <c r="BI93"/>
  <c r="BH93"/>
  <c r="BG93"/>
  <c r="BF93"/>
  <c r="X93"/>
  <c r="V93"/>
  <c r="T93"/>
  <c r="P93"/>
  <c r="BI90"/>
  <c r="BH90"/>
  <c r="BG90"/>
  <c r="BF90"/>
  <c r="X90"/>
  <c r="V90"/>
  <c r="T90"/>
  <c r="P90"/>
  <c r="J84"/>
  <c r="J83"/>
  <c r="F83"/>
  <c r="F81"/>
  <c r="E79"/>
  <c r="J57"/>
  <c r="J56"/>
  <c r="F56"/>
  <c r="F54"/>
  <c r="E52"/>
  <c r="J18"/>
  <c r="E18"/>
  <c r="F84"/>
  <c r="J17"/>
  <c r="J12"/>
  <c r="J81"/>
  <c r="E7"/>
  <c r="E77"/>
  <c i="2" r="K39"/>
  <c r="K38"/>
  <c i="1" r="BA55"/>
  <c i="2" r="K37"/>
  <c i="1" r="AZ55"/>
  <c i="2"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0"/>
  <c r="BH160"/>
  <c r="BG160"/>
  <c r="BF160"/>
  <c r="X160"/>
  <c r="V160"/>
  <c r="T160"/>
  <c r="P160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2"/>
  <c r="BH152"/>
  <c r="BG152"/>
  <c r="BF152"/>
  <c r="X152"/>
  <c r="V152"/>
  <c r="T152"/>
  <c r="P152"/>
  <c r="BI151"/>
  <c r="BH151"/>
  <c r="BG151"/>
  <c r="BF151"/>
  <c r="X151"/>
  <c r="V151"/>
  <c r="T151"/>
  <c r="P151"/>
  <c r="BI148"/>
  <c r="BH148"/>
  <c r="BG148"/>
  <c r="BF148"/>
  <c r="X148"/>
  <c r="V148"/>
  <c r="T148"/>
  <c r="P148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37"/>
  <c r="BH137"/>
  <c r="BG137"/>
  <c r="BF137"/>
  <c r="X137"/>
  <c r="X136"/>
  <c r="V137"/>
  <c r="V136"/>
  <c r="T137"/>
  <c r="T136"/>
  <c r="P137"/>
  <c r="BI132"/>
  <c r="BH132"/>
  <c r="BG132"/>
  <c r="BF132"/>
  <c r="X132"/>
  <c r="V132"/>
  <c r="T132"/>
  <c r="P132"/>
  <c r="BI128"/>
  <c r="BH128"/>
  <c r="BG128"/>
  <c r="BF128"/>
  <c r="X128"/>
  <c r="V128"/>
  <c r="T128"/>
  <c r="P128"/>
  <c r="BI126"/>
  <c r="BH126"/>
  <c r="BG126"/>
  <c r="BF126"/>
  <c r="X126"/>
  <c r="V126"/>
  <c r="T126"/>
  <c r="P126"/>
  <c r="BI122"/>
  <c r="BH122"/>
  <c r="BG122"/>
  <c r="BF122"/>
  <c r="X122"/>
  <c r="V122"/>
  <c r="T122"/>
  <c r="P122"/>
  <c r="BI119"/>
  <c r="BH119"/>
  <c r="BG119"/>
  <c r="BF119"/>
  <c r="X119"/>
  <c r="V119"/>
  <c r="T119"/>
  <c r="P119"/>
  <c r="BI116"/>
  <c r="BH116"/>
  <c r="BG116"/>
  <c r="BF116"/>
  <c r="X116"/>
  <c r="V116"/>
  <c r="T116"/>
  <c r="P116"/>
  <c r="BI111"/>
  <c r="BH111"/>
  <c r="BG111"/>
  <c r="BF111"/>
  <c r="X111"/>
  <c r="V111"/>
  <c r="T111"/>
  <c r="P111"/>
  <c r="BI109"/>
  <c r="BH109"/>
  <c r="BG109"/>
  <c r="BF109"/>
  <c r="X109"/>
  <c r="V109"/>
  <c r="T109"/>
  <c r="P109"/>
  <c r="BI105"/>
  <c r="BH105"/>
  <c r="BG105"/>
  <c r="BF105"/>
  <c r="X105"/>
  <c r="V105"/>
  <c r="T105"/>
  <c r="P105"/>
  <c r="BI100"/>
  <c r="BH100"/>
  <c r="BG100"/>
  <c r="BF100"/>
  <c r="X100"/>
  <c r="V100"/>
  <c r="T100"/>
  <c r="P100"/>
  <c r="BI97"/>
  <c r="BH97"/>
  <c r="BG97"/>
  <c r="BF97"/>
  <c r="X97"/>
  <c r="V97"/>
  <c r="T97"/>
  <c r="P97"/>
  <c r="BI95"/>
  <c r="BH95"/>
  <c r="BG95"/>
  <c r="BF95"/>
  <c r="X95"/>
  <c r="V95"/>
  <c r="T95"/>
  <c r="P95"/>
  <c r="BI91"/>
  <c r="BH91"/>
  <c r="BG91"/>
  <c r="BF91"/>
  <c r="X91"/>
  <c r="V91"/>
  <c r="T91"/>
  <c r="P91"/>
  <c r="J85"/>
  <c r="J84"/>
  <c r="F84"/>
  <c r="F82"/>
  <c r="E80"/>
  <c r="J57"/>
  <c r="J56"/>
  <c r="F56"/>
  <c r="F54"/>
  <c r="E52"/>
  <c r="J18"/>
  <c r="E18"/>
  <c r="F85"/>
  <c r="J17"/>
  <c r="J12"/>
  <c r="J82"/>
  <c r="E7"/>
  <c r="E78"/>
  <c i="1" r="L50"/>
  <c r="AM50"/>
  <c r="AM49"/>
  <c r="L49"/>
  <c r="AM47"/>
  <c r="L47"/>
  <c r="L45"/>
  <c r="L44"/>
  <c i="2" r="R167"/>
  <c r="R163"/>
  <c r="R160"/>
  <c r="Q156"/>
  <c r="Q152"/>
  <c r="R144"/>
  <c r="Q142"/>
  <c r="R128"/>
  <c r="Q126"/>
  <c r="Q167"/>
  <c r="R116"/>
  <c r="Q109"/>
  <c r="R97"/>
  <c r="Q91"/>
  <c r="BK165"/>
  <c r="BK160"/>
  <c r="BK137"/>
  <c r="BK122"/>
  <c r="BK109"/>
  <c i="3" r="K166"/>
  <c r="Q183"/>
  <c r="R125"/>
  <c r="Q101"/>
  <c r="K109"/>
  <c r="Q196"/>
  <c r="R177"/>
  <c r="R166"/>
  <c r="R131"/>
  <c r="R103"/>
  <c r="Q90"/>
  <c r="BK168"/>
  <c r="BK195"/>
  <c r="BK125"/>
  <c r="BK121"/>
  <c i="4" r="R124"/>
  <c r="Q143"/>
  <c r="Q107"/>
  <c r="Q88"/>
  <c i="5" r="K95"/>
  <c r="R194"/>
  <c r="R105"/>
  <c r="R204"/>
  <c r="R119"/>
  <c r="Q184"/>
  <c r="R131"/>
  <c r="R103"/>
  <c r="Q90"/>
  <c r="BK174"/>
  <c r="BK200"/>
  <c r="BK114"/>
  <c i="6" r="R146"/>
  <c r="Q137"/>
  <c r="Q146"/>
  <c r="Q121"/>
  <c r="BK137"/>
  <c r="BK121"/>
  <c r="BK91"/>
  <c i="2" r="BK148"/>
  <c r="BK105"/>
  <c i="3" r="Q171"/>
  <c r="Q135"/>
  <c r="R195"/>
  <c r="R146"/>
  <c r="Q118"/>
  <c r="R90"/>
  <c r="BK90"/>
  <c r="R158"/>
  <c r="R95"/>
  <c r="BK186"/>
  <c r="BK105"/>
  <c r="BK93"/>
  <c r="BK114"/>
  <c r="K107"/>
  <c r="BE107"/>
  <c i="4" r="R143"/>
  <c r="R138"/>
  <c r="Q124"/>
  <c r="Q94"/>
  <c r="R121"/>
  <c r="R88"/>
  <c r="BK128"/>
  <c r="K107"/>
  <c r="BE107"/>
  <c r="K115"/>
  <c r="BE115"/>
  <c r="K98"/>
  <c r="BE98"/>
  <c i="5" r="Q205"/>
  <c r="Q149"/>
  <c r="K119"/>
  <c r="Q212"/>
  <c i="6" r="BK127"/>
  <c i="2" r="Q165"/>
  <c r="Q151"/>
  <c r="R143"/>
  <c r="Q137"/>
  <c r="Q158"/>
  <c r="R119"/>
  <c r="R109"/>
  <c r="R95"/>
  <c r="BK166"/>
  <c r="BK143"/>
  <c r="BK128"/>
  <c r="BK156"/>
  <c i="3" r="K173"/>
  <c r="R196"/>
  <c r="Q150"/>
  <c r="R105"/>
  <c r="R198"/>
  <c r="Q177"/>
  <c r="R150"/>
  <c r="R118"/>
  <c r="K196"/>
  <c r="BE196"/>
  <c r="K99"/>
  <c r="BE99"/>
  <c r="BK177"/>
  <c r="BK103"/>
  <c i="4" r="R94"/>
  <c r="Q121"/>
  <c r="Q92"/>
  <c i="5" r="R177"/>
  <c r="R208"/>
  <c r="R167"/>
  <c r="R197"/>
  <c r="Q177"/>
  <c r="R121"/>
  <c r="BK210"/>
  <c r="K123"/>
  <c r="BE123"/>
  <c r="K181"/>
  <c r="BE181"/>
  <c r="BK93"/>
  <c i="6" r="R131"/>
  <c r="Q94"/>
  <c r="BK125"/>
  <c i="2" r="BK157"/>
  <c r="BK95"/>
  <c i="3" r="Q107"/>
  <c r="R107"/>
  <c r="Q105"/>
  <c r="Q180"/>
  <c r="Q163"/>
  <c r="R101"/>
  <c r="BK171"/>
  <c r="BK123"/>
  <c r="BK131"/>
  <c i="4" r="Q111"/>
  <c r="R111"/>
  <c r="R119"/>
  <c r="K124"/>
  <c r="BE124"/>
  <c r="BK104"/>
  <c i="5" r="Q97"/>
  <c r="Q146"/>
  <c r="BK167"/>
  <c r="BK97"/>
  <c r="BK131"/>
  <c i="6" r="R108"/>
  <c r="R101"/>
  <c r="Q101"/>
  <c r="K115"/>
  <c r="BE115"/>
  <c i="2" r="Q160"/>
  <c r="Q166"/>
  <c r="Q163"/>
  <c r="Q162"/>
  <c r="R156"/>
  <c r="Q155"/>
  <c r="R151"/>
  <c r="Q148"/>
  <c r="R142"/>
  <c r="R132"/>
  <c r="Q128"/>
  <c r="Q122"/>
  <c r="R157"/>
  <c r="Q119"/>
  <c r="R111"/>
  <c r="R105"/>
  <c r="Q100"/>
  <c r="Q95"/>
  <c i="1" r="AU54"/>
  <c i="2" r="BK132"/>
  <c r="BK158"/>
  <c r="BK144"/>
  <c r="BK91"/>
  <c i="3" r="Q158"/>
  <c r="Q131"/>
  <c r="Q173"/>
  <c r="R114"/>
  <c r="Q166"/>
  <c r="Q103"/>
  <c r="R183"/>
  <c r="Q146"/>
  <c r="R123"/>
  <c r="Q97"/>
  <c r="BK192"/>
  <c r="K150"/>
  <c r="BE150"/>
  <c r="BK180"/>
  <c r="K158"/>
  <c r="BE158"/>
  <c r="BK139"/>
  <c r="K90"/>
  <c r="BE90"/>
  <c i="4" r="R102"/>
  <c r="Q141"/>
  <c r="Q128"/>
  <c r="R115"/>
  <c r="Q98"/>
  <c i="5" r="Q204"/>
  <c r="Q147"/>
  <c r="R210"/>
  <c r="R188"/>
  <c r="Q178"/>
  <c r="R117"/>
  <c r="R207"/>
  <c r="BK146"/>
  <c r="R190"/>
  <c r="Q167"/>
  <c r="R127"/>
  <c r="Q117"/>
  <c r="R93"/>
  <c r="BK207"/>
  <c r="BK135"/>
  <c r="BK101"/>
  <c r="BK158"/>
  <c r="K99"/>
  <c r="BE99"/>
  <c i="6" r="R135"/>
  <c r="Q91"/>
  <c r="R121"/>
  <c r="Q139"/>
  <c r="R115"/>
  <c r="K135"/>
  <c r="BE135"/>
  <c r="BK143"/>
  <c i="2" r="BK162"/>
  <c i="3" r="R180"/>
  <c r="Q154"/>
  <c r="Q111"/>
  <c r="R154"/>
  <c r="Q127"/>
  <c r="R97"/>
  <c r="Q114"/>
  <c r="Q198"/>
  <c r="Q186"/>
  <c r="R168"/>
  <c r="Q125"/>
  <c r="Q99"/>
  <c r="K198"/>
  <c r="BE198"/>
  <c r="BK162"/>
  <c r="BK173"/>
  <c r="K97"/>
  <c r="BE97"/>
  <c r="K163"/>
  <c r="BE163"/>
  <c r="K146"/>
  <c r="BE146"/>
  <c r="BK118"/>
  <c i="4" r="R128"/>
  <c r="BK98"/>
  <c r="R134"/>
  <c r="R104"/>
  <c r="Q138"/>
  <c r="Q115"/>
  <c r="R92"/>
  <c r="BK141"/>
  <c r="K92"/>
  <c r="BE92"/>
  <c r="BK134"/>
  <c r="BK119"/>
  <c r="BK102"/>
  <c r="K88"/>
  <c r="BE88"/>
  <c i="5" r="Q197"/>
  <c r="R146"/>
  <c r="Q105"/>
  <c r="R95"/>
  <c r="Q210"/>
  <c r="Q190"/>
  <c r="R178"/>
  <c r="BK117"/>
  <c r="Q95"/>
  <c r="R205"/>
  <c r="K200"/>
  <c r="R174"/>
  <c r="R149"/>
  <c r="K131"/>
  <c r="Q114"/>
  <c r="R193"/>
  <c r="Q188"/>
  <c r="R181"/>
  <c r="Q174"/>
  <c r="K135"/>
  <c r="Q123"/>
  <c r="Q101"/>
  <c r="BK212"/>
  <c r="BK197"/>
  <c r="BK190"/>
  <c r="K117"/>
  <c r="BE117"/>
  <c i="6" r="Q147"/>
  <c r="R133"/>
  <c r="Q135"/>
  <c r="Q115"/>
  <c r="R147"/>
  <c r="R137"/>
  <c r="BK146"/>
  <c r="BK94"/>
  <c r="BK101"/>
  <c i="2" r="R166"/>
  <c r="R165"/>
  <c r="R162"/>
  <c r="Q157"/>
  <c r="R155"/>
  <c r="R148"/>
  <c r="Q144"/>
  <c r="Q143"/>
  <c r="R137"/>
  <c r="Q132"/>
  <c r="R126"/>
  <c r="R122"/>
  <c r="R158"/>
  <c r="R152"/>
  <c r="Q116"/>
  <c r="Q111"/>
  <c r="Q105"/>
  <c r="R100"/>
  <c r="Q97"/>
  <c r="R91"/>
  <c r="BK167"/>
  <c r="BK163"/>
  <c r="BK155"/>
  <c r="BK142"/>
  <c r="BK126"/>
  <c r="BK119"/>
  <c r="BK151"/>
  <c r="BK97"/>
  <c i="3" r="R192"/>
  <c r="Q143"/>
  <c r="Q109"/>
  <c r="R171"/>
  <c r="Q139"/>
  <c r="BK109"/>
  <c r="R93"/>
  <c r="R121"/>
  <c r="Q192"/>
  <c r="Q168"/>
  <c r="R162"/>
  <c r="R143"/>
  <c r="Q123"/>
  <c r="R99"/>
  <c r="BK95"/>
  <c r="K111"/>
  <c r="BE111"/>
  <c i="4" r="BK107"/>
  <c r="Q134"/>
  <c r="Q102"/>
  <c i="5" r="Q194"/>
  <c r="R212"/>
  <c r="Q181"/>
  <c r="BK127"/>
  <c r="R101"/>
  <c r="R158"/>
  <c r="R200"/>
  <c r="Q135"/>
  <c r="R123"/>
  <c r="Q99"/>
  <c r="K188"/>
  <c r="BE188"/>
  <c r="BK119"/>
  <c r="BK90"/>
  <c r="K146"/>
  <c r="BE146"/>
  <c i="6" r="R91"/>
  <c r="Q125"/>
  <c r="Q133"/>
  <c r="Q131"/>
  <c r="R94"/>
  <c r="BK131"/>
  <c r="BK108"/>
  <c i="2" r="BK100"/>
  <c r="BK152"/>
  <c r="BK116"/>
  <c r="BK111"/>
  <c i="3" r="Q162"/>
  <c r="R127"/>
  <c r="R186"/>
  <c r="R135"/>
  <c r="R109"/>
  <c r="Q95"/>
  <c r="R139"/>
  <c r="Q195"/>
  <c r="R173"/>
  <c r="R163"/>
  <c r="Q121"/>
  <c r="R111"/>
  <c r="Q93"/>
  <c r="K143"/>
  <c r="BE143"/>
  <c r="BK166"/>
  <c r="BK135"/>
  <c r="K183"/>
  <c r="BE183"/>
  <c r="K154"/>
  <c r="BE154"/>
  <c r="BK127"/>
  <c r="BK101"/>
  <c i="4" r="Q104"/>
  <c r="R141"/>
  <c r="Q131"/>
  <c r="Q119"/>
  <c r="R98"/>
  <c r="R131"/>
  <c r="R107"/>
  <c r="BK143"/>
  <c r="BK121"/>
  <c r="BK138"/>
  <c r="K131"/>
  <c r="BE131"/>
  <c r="BK111"/>
  <c r="BK94"/>
  <c i="5" r="Q207"/>
  <c r="Q193"/>
  <c r="R135"/>
  <c r="R99"/>
  <c r="Q93"/>
  <c r="Q208"/>
  <c r="Q200"/>
  <c r="R184"/>
  <c r="Q158"/>
  <c r="Q119"/>
  <c r="Q103"/>
  <c r="R147"/>
  <c r="Q131"/>
  <c r="Q127"/>
  <c r="Q121"/>
  <c r="R114"/>
  <c r="R97"/>
  <c r="R90"/>
  <c r="BK208"/>
  <c r="BK205"/>
  <c r="BK194"/>
  <c r="BK193"/>
  <c r="K184"/>
  <c r="BE184"/>
  <c r="K178"/>
  <c r="BE178"/>
  <c r="K147"/>
  <c r="BE147"/>
  <c r="K127"/>
  <c r="BE127"/>
  <c r="BK121"/>
  <c r="K103"/>
  <c r="BE103"/>
  <c r="K204"/>
  <c r="BE204"/>
  <c r="BK177"/>
  <c r="BK149"/>
  <c r="K105"/>
  <c r="BE105"/>
  <c r="BK95"/>
  <c i="6" r="Q143"/>
  <c r="R127"/>
  <c r="R139"/>
  <c r="Q127"/>
  <c r="Q108"/>
  <c r="R143"/>
  <c r="R125"/>
  <c r="BK139"/>
  <c r="BK133"/>
  <c r="BK147"/>
  <c i="2" l="1" r="T90"/>
  <c r="X90"/>
  <c r="R90"/>
  <c r="J63"/>
  <c r="T104"/>
  <c r="Q104"/>
  <c r="I64"/>
  <c r="BK115"/>
  <c r="K115"/>
  <c r="K65"/>
  <c r="V115"/>
  <c r="R115"/>
  <c r="J65"/>
  <c r="T141"/>
  <c r="Q141"/>
  <c r="I67"/>
  <c r="BK147"/>
  <c r="K147"/>
  <c r="K68"/>
  <c r="T147"/>
  <c r="Q147"/>
  <c r="I68"/>
  <c i="3" r="T89"/>
  <c r="R89"/>
  <c r="T167"/>
  <c r="V167"/>
  <c r="R167"/>
  <c r="J64"/>
  <c r="T179"/>
  <c r="X179"/>
  <c r="R179"/>
  <c r="J65"/>
  <c r="T191"/>
  <c r="Q191"/>
  <c r="I66"/>
  <c i="4" r="T87"/>
  <c r="R87"/>
  <c r="T120"/>
  <c r="V120"/>
  <c r="X120"/>
  <c r="Q120"/>
  <c r="I64"/>
  <c r="T127"/>
  <c r="Q127"/>
  <c r="I65"/>
  <c i="5" r="T89"/>
  <c r="T88"/>
  <c r="T87"/>
  <c i="1" r="AW58"/>
  <c i="5" r="Q89"/>
  <c r="T180"/>
  <c r="V180"/>
  <c r="Q180"/>
  <c r="I64"/>
  <c r="T187"/>
  <c r="Q187"/>
  <c r="I65"/>
  <c r="T203"/>
  <c r="X203"/>
  <c r="Q203"/>
  <c r="I66"/>
  <c i="6" r="V90"/>
  <c r="R90"/>
  <c r="J63"/>
  <c r="BK124"/>
  <c r="K124"/>
  <c r="K65"/>
  <c r="X124"/>
  <c r="T130"/>
  <c i="2" r="Q90"/>
  <c r="I63"/>
  <c r="X104"/>
  <c r="X115"/>
  <c r="X141"/>
  <c r="V147"/>
  <c i="3" r="V89"/>
  <c r="BK167"/>
  <c r="K167"/>
  <c r="K64"/>
  <c r="X191"/>
  <c i="4" r="V87"/>
  <c r="R120"/>
  <c r="J64"/>
  <c r="R127"/>
  <c r="J65"/>
  <c i="5" r="R89"/>
  <c r="J63"/>
  <c r="V187"/>
  <c r="V203"/>
  <c i="6" r="Q90"/>
  <c r="T124"/>
  <c r="X130"/>
  <c r="X142"/>
  <c i="2" r="BK90"/>
  <c r="K90"/>
  <c r="K63"/>
  <c r="BK104"/>
  <c r="K104"/>
  <c r="K64"/>
  <c r="R104"/>
  <c r="J64"/>
  <c r="Q115"/>
  <c r="I65"/>
  <c r="BK141"/>
  <c r="K141"/>
  <c r="K67"/>
  <c r="R141"/>
  <c r="J67"/>
  <c r="R147"/>
  <c r="J68"/>
  <c i="3" r="Q89"/>
  <c r="Q167"/>
  <c r="I64"/>
  <c r="Q179"/>
  <c r="I65"/>
  <c r="V191"/>
  <c i="4" r="Q87"/>
  <c r="I63"/>
  <c r="V127"/>
  <c i="5" r="V89"/>
  <c r="V88"/>
  <c r="V87"/>
  <c r="R180"/>
  <c r="J64"/>
  <c r="R187"/>
  <c r="J65"/>
  <c i="6" r="X90"/>
  <c r="X89"/>
  <c r="X88"/>
  <c r="V124"/>
  <c r="Q124"/>
  <c r="I65"/>
  <c r="Q130"/>
  <c r="I66"/>
  <c r="T142"/>
  <c r="Q142"/>
  <c r="I68"/>
  <c i="2" r="V90"/>
  <c r="V104"/>
  <c r="T115"/>
  <c r="V141"/>
  <c r="X147"/>
  <c i="3" r="X89"/>
  <c r="X167"/>
  <c r="V179"/>
  <c r="R191"/>
  <c r="J66"/>
  <c i="4" r="X87"/>
  <c r="X86"/>
  <c r="X85"/>
  <c r="X127"/>
  <c i="5" r="X89"/>
  <c r="X180"/>
  <c r="X187"/>
  <c r="R203"/>
  <c r="J66"/>
  <c i="6" r="T90"/>
  <c r="T89"/>
  <c r="T88"/>
  <c i="1" r="AW59"/>
  <c i="6" r="R124"/>
  <c r="J65"/>
  <c r="V130"/>
  <c r="R130"/>
  <c r="J66"/>
  <c r="BK142"/>
  <c r="K142"/>
  <c r="K68"/>
  <c r="V142"/>
  <c r="R142"/>
  <c r="J68"/>
  <c i="2" r="BK136"/>
  <c r="K136"/>
  <c r="K66"/>
  <c r="Q136"/>
  <c r="I66"/>
  <c r="R136"/>
  <c r="J66"/>
  <c i="3" r="R197"/>
  <c r="J67"/>
  <c i="5" r="BK211"/>
  <c r="K211"/>
  <c r="K67"/>
  <c r="R211"/>
  <c r="J67"/>
  <c i="6" r="Q120"/>
  <c r="I64"/>
  <c i="5" r="Q211"/>
  <c r="I67"/>
  <c i="6" r="BK138"/>
  <c r="K138"/>
  <c r="K67"/>
  <c r="R138"/>
  <c r="J67"/>
  <c r="Q138"/>
  <c r="I67"/>
  <c i="3" r="Q197"/>
  <c r="I67"/>
  <c i="6" r="BK120"/>
  <c r="K120"/>
  <c r="K64"/>
  <c r="R120"/>
  <c r="J64"/>
  <c r="J54"/>
  <c r="F57"/>
  <c r="E78"/>
  <c i="5" r="F57"/>
  <c r="E77"/>
  <c r="BE95"/>
  <c r="BE119"/>
  <c r="J54"/>
  <c r="BE135"/>
  <c r="BE131"/>
  <c r="BE200"/>
  <c i="4" r="E50"/>
  <c r="J54"/>
  <c r="F57"/>
  <c i="3" r="E50"/>
  <c r="J54"/>
  <c r="F57"/>
  <c r="BE109"/>
  <c r="BE173"/>
  <c r="BE166"/>
  <c i="2" r="E50"/>
  <c r="J54"/>
  <c r="F57"/>
  <c i="3" r="K101"/>
  <c r="BE101"/>
  <c r="K192"/>
  <c r="BE192"/>
  <c r="K180"/>
  <c r="BE180"/>
  <c i="4" r="BK92"/>
  <c r="K102"/>
  <c r="BE102"/>
  <c r="BK115"/>
  <c r="K104"/>
  <c r="BE104"/>
  <c r="K121"/>
  <c r="BE121"/>
  <c r="K141"/>
  <c r="BE141"/>
  <c i="5" r="BK99"/>
  <c r="K114"/>
  <c r="BE114"/>
  <c r="K167"/>
  <c r="BE167"/>
  <c r="K197"/>
  <c r="BE197"/>
  <c r="K212"/>
  <c r="BE212"/>
  <c r="K36"/>
  <c i="1" r="AY58"/>
  <c i="3" r="K36"/>
  <c i="1" r="AY56"/>
  <c i="5" r="K205"/>
  <c r="BE205"/>
  <c r="BK147"/>
  <c i="6" r="K94"/>
  <c r="BE94"/>
  <c r="F36"/>
  <c i="1" r="BC59"/>
  <c i="4" r="F39"/>
  <c i="1" r="BF57"/>
  <c i="6" r="K146"/>
  <c r="BE146"/>
  <c r="K131"/>
  <c r="BE131"/>
  <c i="2" r="K97"/>
  <c r="BE97"/>
  <c r="K100"/>
  <c r="BE100"/>
  <c r="K109"/>
  <c r="BE109"/>
  <c r="K111"/>
  <c r="BE111"/>
  <c r="K119"/>
  <c r="BE119"/>
  <c r="K152"/>
  <c r="BE152"/>
  <c r="K126"/>
  <c r="BE126"/>
  <c r="K132"/>
  <c r="BE132"/>
  <c r="K142"/>
  <c r="BE142"/>
  <c r="K151"/>
  <c r="BE151"/>
  <c r="K165"/>
  <c r="BE165"/>
  <c i="3" r="K121"/>
  <c r="BE121"/>
  <c r="K171"/>
  <c r="BE171"/>
  <c r="F39"/>
  <c i="1" r="BF56"/>
  <c i="3" r="K131"/>
  <c r="BE131"/>
  <c r="BK143"/>
  <c r="BK154"/>
  <c r="K168"/>
  <c r="BE168"/>
  <c r="K177"/>
  <c r="BE177"/>
  <c r="BK99"/>
  <c i="4" r="F36"/>
  <c i="1" r="BC57"/>
  <c i="4" r="K111"/>
  <c r="BE111"/>
  <c r="K134"/>
  <c r="BE134"/>
  <c i="5" r="F36"/>
  <c i="1" r="BC58"/>
  <c i="5" r="BK178"/>
  <c r="BK204"/>
  <c r="BK203"/>
  <c r="K203"/>
  <c r="K66"/>
  <c r="K208"/>
  <c r="BE208"/>
  <c r="K121"/>
  <c r="BE121"/>
  <c r="K177"/>
  <c r="BE177"/>
  <c r="K194"/>
  <c r="BE194"/>
  <c r="K158"/>
  <c r="BE158"/>
  <c i="6" r="K101"/>
  <c r="BE101"/>
  <c r="K127"/>
  <c r="BE127"/>
  <c r="K143"/>
  <c r="BE143"/>
  <c r="F38"/>
  <c i="1" r="BE59"/>
  <c i="2" r="K163"/>
  <c r="BE163"/>
  <c i="3" r="F36"/>
  <c i="1" r="BC56"/>
  <c i="2" r="K122"/>
  <c r="BE122"/>
  <c r="K162"/>
  <c r="BE162"/>
  <c i="3" r="BK107"/>
  <c r="BK150"/>
  <c i="4" r="BK88"/>
  <c r="F38"/>
  <c i="1" r="BE57"/>
  <c i="3" r="F37"/>
  <c i="1" r="BD56"/>
  <c i="2" r="K116"/>
  <c r="BE116"/>
  <c r="K160"/>
  <c r="BE160"/>
  <c r="K137"/>
  <c r="BE137"/>
  <c r="K148"/>
  <c r="BE148"/>
  <c r="K167"/>
  <c r="BE167"/>
  <c i="3" r="K139"/>
  <c r="BE139"/>
  <c r="BK183"/>
  <c r="BK179"/>
  <c r="K179"/>
  <c r="K65"/>
  <c r="K93"/>
  <c r="BE93"/>
  <c r="K95"/>
  <c r="BE95"/>
  <c r="BK97"/>
  <c r="K103"/>
  <c r="BE103"/>
  <c r="K105"/>
  <c r="BE105"/>
  <c r="K114"/>
  <c r="BE114"/>
  <c r="K118"/>
  <c r="BE118"/>
  <c r="K123"/>
  <c r="BE123"/>
  <c r="K125"/>
  <c r="BE125"/>
  <c r="BK146"/>
  <c r="BK158"/>
  <c r="K195"/>
  <c r="BE195"/>
  <c i="4" r="BK131"/>
  <c r="BK127"/>
  <c r="K127"/>
  <c r="K65"/>
  <c r="K119"/>
  <c r="BE119"/>
  <c r="K143"/>
  <c r="BE143"/>
  <c i="5" r="BK103"/>
  <c r="BK123"/>
  <c r="K149"/>
  <c r="BE149"/>
  <c r="K210"/>
  <c r="BE210"/>
  <c r="BK184"/>
  <c r="K193"/>
  <c r="BE193"/>
  <c i="6" r="K133"/>
  <c r="BE133"/>
  <c r="BK115"/>
  <c r="BK90"/>
  <c r="K90"/>
  <c r="K63"/>
  <c r="K137"/>
  <c r="BE137"/>
  <c r="K125"/>
  <c r="BE125"/>
  <c i="2" r="F37"/>
  <c i="1" r="BD55"/>
  <c i="5" r="F39"/>
  <c i="1" r="BF58"/>
  <c i="5" r="K97"/>
  <c r="BE97"/>
  <c r="K101"/>
  <c r="BE101"/>
  <c i="6" r="K36"/>
  <c i="1" r="AY59"/>
  <c i="3" r="BK163"/>
  <c i="5" r="BK181"/>
  <c r="F37"/>
  <c i="1" r="BD58"/>
  <c i="2" r="K158"/>
  <c r="BE158"/>
  <c r="K128"/>
  <c r="BE128"/>
  <c r="K155"/>
  <c r="BE155"/>
  <c r="F39"/>
  <c i="1" r="BF55"/>
  <c i="3" r="K186"/>
  <c r="BE186"/>
  <c i="4" r="BK124"/>
  <c r="BK120"/>
  <c r="K120"/>
  <c r="K64"/>
  <c r="K94"/>
  <c r="BE94"/>
  <c r="K128"/>
  <c r="BE128"/>
  <c r="K138"/>
  <c r="BE138"/>
  <c i="5" r="K90"/>
  <c r="BE90"/>
  <c r="BK105"/>
  <c r="BK188"/>
  <c r="K174"/>
  <c r="BE174"/>
  <c r="K207"/>
  <c r="BE207"/>
  <c r="K93"/>
  <c r="BE93"/>
  <c i="6" r="F37"/>
  <c i="1" r="BD59"/>
  <c i="3" r="K127"/>
  <c r="BE127"/>
  <c r="BK198"/>
  <c r="BK197"/>
  <c r="K197"/>
  <c r="K67"/>
  <c i="4" r="K36"/>
  <c i="1" r="AY57"/>
  <c i="6" r="K91"/>
  <c r="BE91"/>
  <c r="K121"/>
  <c r="BE121"/>
  <c r="BK135"/>
  <c r="BK130"/>
  <c r="K130"/>
  <c r="K66"/>
  <c r="K139"/>
  <c r="BE139"/>
  <c r="K147"/>
  <c r="BE147"/>
  <c r="K108"/>
  <c r="BE108"/>
  <c i="2" r="K91"/>
  <c r="BE91"/>
  <c r="K95"/>
  <c r="BE95"/>
  <c r="K105"/>
  <c r="BE105"/>
  <c r="K143"/>
  <c r="BE143"/>
  <c r="K166"/>
  <c r="BE166"/>
  <c r="F36"/>
  <c i="1" r="BC55"/>
  <c i="2" r="K36"/>
  <c i="1" r="AY55"/>
  <c i="2" r="K144"/>
  <c r="BE144"/>
  <c r="K156"/>
  <c r="BE156"/>
  <c i="3" r="K135"/>
  <c r="BE135"/>
  <c r="BK196"/>
  <c r="BK191"/>
  <c r="K191"/>
  <c r="K66"/>
  <c i="5" r="K190"/>
  <c r="BE190"/>
  <c i="6" r="F39"/>
  <c i="1" r="BF59"/>
  <c i="2" r="F38"/>
  <c i="1" r="BE55"/>
  <c i="2" r="K157"/>
  <c r="BE157"/>
  <c i="3" r="BK111"/>
  <c r="K162"/>
  <c r="BE162"/>
  <c r="F38"/>
  <c i="1" r="BE56"/>
  <c i="4" r="F37"/>
  <c i="1" r="BD57"/>
  <c i="5" r="F38"/>
  <c i="1" r="BE58"/>
  <c i="5" l="1" r="X88"/>
  <c r="X87"/>
  <c i="3" r="X88"/>
  <c r="X87"/>
  <c i="4" r="V86"/>
  <c r="V85"/>
  <c i="3" r="V88"/>
  <c r="V87"/>
  <c i="6" r="V89"/>
  <c r="V88"/>
  <c i="5" r="Q88"/>
  <c r="Q87"/>
  <c r="I61"/>
  <c r="K30"/>
  <c i="1" r="AS58"/>
  <c i="4" r="T86"/>
  <c r="T85"/>
  <c i="1" r="AW57"/>
  <c i="3" r="T88"/>
  <c r="T87"/>
  <c i="1" r="AW56"/>
  <c i="2" r="V89"/>
  <c r="V88"/>
  <c r="X89"/>
  <c r="X88"/>
  <c i="3" r="Q88"/>
  <c r="Q87"/>
  <c r="I61"/>
  <c r="K30"/>
  <c i="1" r="AS56"/>
  <c i="4" r="R86"/>
  <c r="J62"/>
  <c i="6" r="Q89"/>
  <c r="Q88"/>
  <c r="I61"/>
  <c r="K30"/>
  <c i="1" r="AS59"/>
  <c i="3" r="R88"/>
  <c r="R87"/>
  <c r="J61"/>
  <c r="K31"/>
  <c i="1" r="AT56"/>
  <c i="2" r="T89"/>
  <c r="T88"/>
  <c i="1" r="AW55"/>
  <c i="5" r="BK187"/>
  <c r="K187"/>
  <c r="K65"/>
  <c i="2" r="R89"/>
  <c r="J62"/>
  <c i="3" r="J63"/>
  <c i="4" r="J63"/>
  <c i="5" r="I63"/>
  <c r="R88"/>
  <c r="J62"/>
  <c i="6" r="I63"/>
  <c r="BK89"/>
  <c r="BK88"/>
  <c r="K88"/>
  <c r="K61"/>
  <c r="R89"/>
  <c r="R88"/>
  <c r="J61"/>
  <c r="K31"/>
  <c i="1" r="AT59"/>
  <c i="2" r="BK89"/>
  <c r="BK88"/>
  <c r="K88"/>
  <c r="K61"/>
  <c r="Q89"/>
  <c r="Q88"/>
  <c r="I61"/>
  <c r="K30"/>
  <c i="1" r="AS55"/>
  <c i="4" r="Q86"/>
  <c r="Q85"/>
  <c r="I61"/>
  <c r="K30"/>
  <c i="1" r="AS57"/>
  <c i="3" r="I63"/>
  <c r="BK89"/>
  <c r="K89"/>
  <c r="K63"/>
  <c i="4" r="BK87"/>
  <c r="K87"/>
  <c r="K63"/>
  <c i="5" r="BK89"/>
  <c r="BK88"/>
  <c r="K88"/>
  <c r="K62"/>
  <c r="BK180"/>
  <c r="K180"/>
  <c r="K64"/>
  <c i="3" r="F35"/>
  <c i="1" r="BB56"/>
  <c i="2" r="F35"/>
  <c i="1" r="BB55"/>
  <c i="2" r="K35"/>
  <c i="1" r="AX55"/>
  <c r="AV55"/>
  <c i="4" r="F35"/>
  <c i="1" r="BB57"/>
  <c i="6" r="K35"/>
  <c i="1" r="AX59"/>
  <c r="AV59"/>
  <c i="5" r="F35"/>
  <c i="1" r="BB58"/>
  <c i="4" r="K35"/>
  <c i="1" r="AX57"/>
  <c r="AV57"/>
  <c i="6" r="F35"/>
  <c i="1" r="BB59"/>
  <c r="BE54"/>
  <c r="W32"/>
  <c r="BD54"/>
  <c r="W31"/>
  <c i="5" r="K35"/>
  <c i="1" r="AX58"/>
  <c r="AV58"/>
  <c r="BC54"/>
  <c r="W30"/>
  <c r="BF54"/>
  <c r="W33"/>
  <c i="3" r="K35"/>
  <c i="1" r="AX56"/>
  <c r="AV56"/>
  <c i="2" l="1" r="R88"/>
  <c r="J61"/>
  <c r="K31"/>
  <c i="1" r="AT55"/>
  <c i="3" r="J62"/>
  <c i="4" r="I62"/>
  <c r="R85"/>
  <c r="J61"/>
  <c r="K31"/>
  <c i="1" r="AT57"/>
  <c i="5" r="I62"/>
  <c r="R87"/>
  <c r="J61"/>
  <c r="K31"/>
  <c i="1" r="AT58"/>
  <c i="5" r="BK87"/>
  <c r="K87"/>
  <c r="K61"/>
  <c i="6" r="I62"/>
  <c r="K89"/>
  <c r="K62"/>
  <c i="5" r="K89"/>
  <c r="K63"/>
  <c i="2" r="K89"/>
  <c r="K62"/>
  <c i="4" r="BK86"/>
  <c r="BK85"/>
  <c r="K85"/>
  <c r="K61"/>
  <c i="3" r="I62"/>
  <c r="BK88"/>
  <c r="K88"/>
  <c r="K62"/>
  <c i="6" r="J62"/>
  <c i="2" r="I62"/>
  <c i="1" r="AW54"/>
  <c r="AY54"/>
  <c r="AK30"/>
  <c i="6" r="K32"/>
  <c i="1" r="AG59"/>
  <c r="BA54"/>
  <c i="2" r="K32"/>
  <c i="1" r="AG55"/>
  <c r="BB54"/>
  <c r="W29"/>
  <c r="AZ54"/>
  <c r="AS54"/>
  <c i="2" l="1" r="K41"/>
  <c i="6" r="K41"/>
  <c i="4" r="K86"/>
  <c r="K62"/>
  <c i="3" r="BK87"/>
  <c r="K87"/>
  <c i="1" r="AN55"/>
  <c r="AN59"/>
  <c i="5" r="K32"/>
  <c i="1" r="AG58"/>
  <c r="AN58"/>
  <c i="4" r="K32"/>
  <c i="1" r="AG57"/>
  <c r="AN57"/>
  <c r="AX54"/>
  <c r="AK29"/>
  <c r="AT54"/>
  <c i="3" r="K32"/>
  <c i="1" r="AG56"/>
  <c i="3" l="1" r="K61"/>
  <c i="5" r="K41"/>
  <c i="3" r="K41"/>
  <c i="4" r="K41"/>
  <c i="1" r="AN56"/>
  <c r="AG54"/>
  <c r="AK26"/>
  <c r="AV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<sst xmlns="http://schemas.openxmlformats.org/spreadsheetml/2006/main">
  <si>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</si>
  <si>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</si>
  <si>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</si>
  <si>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</si>
  <si>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</si>
  <si>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</si>
  <si>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{60e0fd46-7b0e-4823-a49f-dcc173f5bcfc}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</si>
  <si>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</si>
  <si>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</si>
  <si>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</si>
  <si>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</si>
  <si>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</si>
  <si>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</si>
  <si>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</si>
  <si>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</si>
  <si>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265/2020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</si>
  <si>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</si>
  <si>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</si>
  <si>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Malá vodní nádrž MVN 1 a vedlejší polní cesty VC14a a VC14c</t>
  </si>
  <si>
    <t>KSO:</t>
  </si>
  <si>
    <t/>
  </si>
  <si>
    <t>CC-CZ:</t>
  </si>
  <si>
    <t>Místo:</t>
  </si>
  <si>
    <t>k.ú. Štítary u Krásné, Karlovarský kraj</t>
  </si>
  <si>
    <t>Datum:</t>
  </si>
  <si>
    <t>20.8.2021</t>
  </si>
  <si>
    <t>Zadavatel:</t>
  </si>
  <si>
    <t>IČ:</t>
  </si>
  <si>
    <t>01312774</t>
  </si>
  <si>
    <t>ČR-SPÚ- KPÚ pro Karlovarský kraj, pobočka Cheb</t>
  </si>
  <si>
    <t>DIČ:</t>
  </si>
  <si>
    <t>Uchazeč:</t>
  </si>
  <si>
    <t>Vyplň údaj</t>
  </si>
  <si>
    <t>Projektant:</t>
  </si>
  <si>
    <t>405 27 514</t>
  </si>
  <si>
    <t>GEOREAL spol. s.r.o</t>
  </si>
  <si>
    <t>CZ40527514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</si>
  <si>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</si>
  <si>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</si>
  <si>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</si>
  <si>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</si>
  <si>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</si>
  <si>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</si>
  <si>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</si>
  <si>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</si>
  <si>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</si>
  <si>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</si>
  <si>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</si>
  <si>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</si>
  <si>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</si>
  <si>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</si>
  <si>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</si>
  <si>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</si>
  <si>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</si>
  <si>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</si>
  <si>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</si>
  <si>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</si>
  <si>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</si>
  <si>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</si>
  <si>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</si>
  <si>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</si>
  <si>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</si>
  <si>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</si>
  <si>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</si>
  <si>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</si>
  <si>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</si>
  <si>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</si>
  <si>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</si>
  <si>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</si>
  <si>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</si>
  <si>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</si>
  <si>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</si>
  <si>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</si>
  <si>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</si>
  <si>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</si>
  <si>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</si>
  <si>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</si>
  <si>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</si>
  <si>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</si>
  <si>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</si>
  <si>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</si>
  <si>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01.1</t>
  </si>
  <si>
    <t>Výpustní zařízení</t>
  </si>
  <si>
    <t>STA</t>
  </si>
  <si>
    <t>1</t>
  </si>
  <si>
    <t>{7750c92f-9ff3-4629-adac-341d60e5ff6f}</t>
  </si>
  <si>
    <t>2</t>
  </si>
  <si>
    <t>SO 01.2</t>
  </si>
  <si>
    <t>Hráz</t>
  </si>
  <si>
    <t>{e419d922-b49b-4a09-9f41-2d5a26fc9506}</t>
  </si>
  <si>
    <t>SO 01.3</t>
  </si>
  <si>
    <t>Bezpečnostní přeliv</t>
  </si>
  <si>
    <t>{71c6811d-ce33-4a0e-ba61-a7c823ec539e}</t>
  </si>
  <si>
    <t>SO 01.4</t>
  </si>
  <si>
    <t>Zátopa</t>
  </si>
  <si>
    <t>{574e5fee-9d4d-4d15-bdcf-ece2968ddbbc}</t>
  </si>
  <si>
    <t>VRN</t>
  </si>
  <si>
    <t>Vedlejší rozpočtové náklady</t>
  </si>
  <si>
    <t>{983f4350-f323-4a6b-ac2d-5836abc5366d}</t>
  </si>
  <si>
    <t>KRYCÍ LIST SOUPISU PRACÍ</t>
  </si>
  <si>
    <t>Objekt:</t>
  </si>
  <si>
    <t>SO 01.1 - Výpustní zařízení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</si>
  <si>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</si>
  <si>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</si>
  <si>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</si>
  <si>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</si>
  <si>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</si>
  <si>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</si>
  <si>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</si>
  <si>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</si>
  <si>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</si>
  <si>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</si>
  <si>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</si>
  <si>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</si>
  <si>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</si>
  <si>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</si>
  <si>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</si>
  <si>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</si>
  <si>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</si>
  <si>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</si>
  <si>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</si>
  <si>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</si>
  <si>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</si>
  <si>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</si>
  <si>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</si>
  <si>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</si>
  <si>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</si>
  <si>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</si>
  <si>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</si>
  <si>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</si>
  <si>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</si>
  <si>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</si>
  <si>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</si>
  <si>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</si>
  <si>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</si>
  <si>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</si>
  <si>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</si>
  <si>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</si>
  <si>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</si>
  <si>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</si>
  <si>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111151101</t>
  </si>
  <si>
    <t>Odstranění travin a rákosu strojně travin, při celkové ploše do 100 m2</t>
  </si>
  <si>
    <t>m2</t>
  </si>
  <si>
    <t>CS ÚRS 2022 01</t>
  </si>
  <si>
    <t>4</t>
  </si>
  <si>
    <t>382841741</t>
  </si>
  <si>
    <t>Online PSC</t>
  </si>
  <si>
    <t>https://podminky.urs.cz/item/CS_URS_2022_01/111151101</t>
  </si>
  <si>
    <t>PSC</t>
  </si>
  <si>
    <t xml:space="preserve">Poznámka k souboru cen:_x000d_
1. Ceny nelze použít pro plochy, pro něž se oceňuje odstranění křovin cenami souboru 111 2 Odstranění křovin a stromů s odstraněním kořenů._x000d_
2. Travinami se rozumějí také všechny zemědělské plodiny kromě vinné révy, chmele, maliní apod., tyto se považují za křoviny._x000d_
3. V cenách jsou započteny i náklady na případné nutné přemístění a uložení porostu na hromady na vzdálenost do 50 m nebo naložení na dopravní prostředek._x000d_
4. Množství jednotek se určí samostatně za každý objekt v m2 půdorysné plochy, z níž má být porost odstraněn._x000d_
</t>
  </si>
  <si>
    <t>VV</t>
  </si>
  <si>
    <t>15*2</t>
  </si>
  <si>
    <t>49</t>
  </si>
  <si>
    <t>115001104</t>
  </si>
  <si>
    <t>Převedení vody potrubím průměru DN přes 250 do 300</t>
  </si>
  <si>
    <t>m</t>
  </si>
  <si>
    <t>-1979777745</t>
  </si>
  <si>
    <t>https://podminky.urs.cz/item/CS_URS_2022_01/115001104</t>
  </si>
  <si>
    <t>56</t>
  </si>
  <si>
    <t>122251402</t>
  </si>
  <si>
    <t>Vykopávky v zemnících na suchu strojně zapažených i nezapažených v hornině třídy těžitelnosti I skupiny 3 přes 20 do 50 m3</t>
  </si>
  <si>
    <t>m3</t>
  </si>
  <si>
    <t>-432389146</t>
  </si>
  <si>
    <t>https://podminky.urs.cz/item/CS_URS_2022_01/122251402</t>
  </si>
  <si>
    <t>3,5*3,5*1,4+13,9*2</t>
  </si>
  <si>
    <t>3</t>
  </si>
  <si>
    <t>171151103</t>
  </si>
  <si>
    <t>Uložení sypanin do násypů strojně s rozprostřením sypaniny ve vrstvách a s hrubým urovnáním zhutněných z hornin soudržných jakékoliv třídy těžitelnosti</t>
  </si>
  <si>
    <t>-996704040</t>
  </si>
  <si>
    <t>https://podminky.urs.cz/item/CS_URS_2022_01/171151103</t>
  </si>
  <si>
    <t xml:space="preserve">Poznámka k souboru cen:_x000d_
1. Ceny lze použít i pro uložení sypaniny s předepsaným zhutněním na trvalé skládky, do koryt vodotečí a do prohlubní terénu._x000d_
2. Cenu 25-1101 lze použít i pro:_x000d_
a) rozprostření zbylého výkopu na místě po zásypu jam a rýh pro podzemní vedení a zářezů pro podzemní vedení; toto množství se určí v m3 uloženého výkopku, měřeného v rostlém stavu,_x000d_
b) uložení výkopku do násypů pod vodou._x000d_
3. Ceny nelze použít:_x000d_
a) pro uložení sypaniny do hrází; uložení netříděné sypaniny do hrází se oceňuje cenami souboru cen 171 uložení netříděných sypanin do hrází,_x000d_
b) pro uložení sypaniny do ochranných valů nebo těch jejich částí, jejichž šířka je menší než 3 m. Toto uložení se oceňuje cenami souboru cen 175 Obsyp objektů._x000d_
4. V cenách není započteno hutnění boků násypů. Toto hutnění se oceňuje cenami souboru cen 171 15-11 Hutnění boků násypů z hornin soudržných a sypkých._x000d_
</t>
  </si>
  <si>
    <t>3,5*1*1+1*2,5*0,7</t>
  </si>
  <si>
    <t>Zakládání</t>
  </si>
  <si>
    <t>5</t>
  </si>
  <si>
    <t>272362021</t>
  </si>
  <si>
    <t>Výztuž základů kleneb ze svařovaných sítí z drátů typu KARI</t>
  </si>
  <si>
    <t>t</t>
  </si>
  <si>
    <t>38017862</t>
  </si>
  <si>
    <t>https://podminky.urs.cz/item/CS_URS_2022_01/272362021</t>
  </si>
  <si>
    <t xml:space="preserve">Poznámka k souboru cen:_x000d_
1. Ceny platí pro desky rovné, s náběhy, hřibové nebo upnuté do žeber včetně výztuže těchto žeber._x000d_
</t>
  </si>
  <si>
    <t>(3*22,49)/1000</t>
  </si>
  <si>
    <t>50</t>
  </si>
  <si>
    <t>273361821</t>
  </si>
  <si>
    <t>Výztuž základů desek z betonářské oceli 10 505 (R) nebo BSt 500</t>
  </si>
  <si>
    <t>1814215471</t>
  </si>
  <si>
    <t>https://podminky.urs.cz/item/CS_URS_2022_01/273361821</t>
  </si>
  <si>
    <t>6</t>
  </si>
  <si>
    <t>278361111</t>
  </si>
  <si>
    <t>Výztuž základu (podezdívky) betonového ze svařovaných sítí z drátů typu KARI</t>
  </si>
  <si>
    <t>1558751598</t>
  </si>
  <si>
    <t>https://podminky.urs.cz/item/CS_URS_2022_01/278361111</t>
  </si>
  <si>
    <t xml:space="preserve">Poznámka k souboru cen:_x000d_
1. Položkou 278 36-1111 lze oceňovat i podezívky příček._x000d_
</t>
  </si>
  <si>
    <t>(3*12,35)/1000</t>
  </si>
  <si>
    <t>Svislé a kompletní konstrukce</t>
  </si>
  <si>
    <t>7</t>
  </si>
  <si>
    <t>311362021</t>
  </si>
  <si>
    <t>Výztuž nadzákladových zdí nosných svislých nebo odkloněných od svislice, rovných nebo oblých ze svařovaných sítí z drátů typu KARI</t>
  </si>
  <si>
    <t>1887526025</t>
  </si>
  <si>
    <t>https://podminky.urs.cz/item/CS_URS_2022_01/311362021</t>
  </si>
  <si>
    <t>(1,3*1,6)*3/1000</t>
  </si>
  <si>
    <t>8</t>
  </si>
  <si>
    <t>321213345R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</si>
  <si>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do betonu</t>
  </si>
  <si>
    <t>1655637975</t>
  </si>
  <si>
    <t xml:space="preserve">Poznámka k souboru cen:_x000d_
1. Ceny -3235, -3345, -3445 lze použít i pro dlažby z lomového kamene o sklonu přes 1:1._x000d_
2. Ceny -4511, -4591 lze použít i pro rovnaninu z lomového kamene o sklonu přes 1:1._x000d_
3. Objem se stanoví v m3 zdiva; objem dutin do 0,20 m3 jednotlivě se od celkového objemu neodečítá._x000d_
</t>
  </si>
  <si>
    <t>0,5*1,39*1,6</t>
  </si>
  <si>
    <t>9</t>
  </si>
  <si>
    <t>321311116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</si>
  <si>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</si>
  <si>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355075841</t>
  </si>
  <si>
    <t>https://podminky.urs.cz/item/CS_URS_2022_01/321311116</t>
  </si>
  <si>
    <t xml:space="preserve">Poznámka k souboru cen:_x000d_
1. Ceny lze použít i pro:_x000d_
a) konstrukce těsnících ostruh, vývarů, patek, dotlačných klínů, vtoků hrází a vodních elektráren, injekčních, revizních a komunikačních štol a základových výpustí hrází, podklad pod dlažbu dna vývaru,_x000d_
b) betony nevodostavebné a nemrazuvzdorné, pokud jsou výjimečně použity v částech konstrukcí._x000d_
2. Ceny neplatí pro:_x000d_
a) předsádkový beton; tento se oceňuje cenami souboru cen 313 43- .1 Předsádkový beton konstrukcí vodních staveb,_x000d_
b) betonový podklad pod dlažbu; tento se oceňuje cenami souboru cen 451 31-51 Podkladní a výplňové vrstvy z betonu prostého pod dlažbu,_x000d_
c) betonovou těsnící nebo opevňovací vrstvu; tato se oceňuje cenami souboru cen 457 31- Těsnicí vrstva z betonu odolného proti agresivnímu prostředí,_x000d_
d) betonové zálivky kotevních šroubů, ocelových konstrukcí, různých dutin apod.; tyto se oceňují cenami souboru cen 936 45-71 Zálivka kotevních šroubů, ocelových konstrukcí, různých dutin apod.._x000d_
3. V cenách jsou započteny i náklady na :_x000d_
a) úpravu, opracování a ošetření pracovních spár tlakovou vodou, vzduchem nebo odstraněním betonové vrstvy,_x000d_
b) spojovací vrstvu na pracovních spárách,_x000d_
c) ošetření a ochranu čerstvého betonu proti povětrnostním vlivům a proti vysýchání,_x000d_
d) odstranění drátů z líce konstrukce a na úpravu líce v místě po odstraněných drátech,_x000d_
e) osazení kotevních želez při betonování konstrukce,_x000d_
f) ztížení práce u drážek otvorů, kapes, injekčních trubek apod.._x000d_
4. V cenách z betonu pro konstrukce bílých van 321 32-12 nejsou započteny náklady na těsnění dilatačních a pracovních spar, tyto se oceňují cenami souborů cen 953 33 části A08 katalogu 801-1 Budovy a haly - zděné a monolitické._x000d_
5. Objem se stanoví v m3 betonové konstrukce; objem dutin jednotlivě do 0,20 m3 se od celkového objemu neodečítá._x000d_
</t>
  </si>
  <si>
    <t>(2*2,5*0,9)+(2,6*0,35)</t>
  </si>
  <si>
    <t>10</t>
  </si>
  <si>
    <t>321321116R</t>
  </si>
  <si>
    <t xml:space="preserve">Konstrukce vodních staveb - požerák </t>
  </si>
  <si>
    <t>kus</t>
  </si>
  <si>
    <t>-1917835965</t>
  </si>
  <si>
    <t>11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</si>
  <si>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</si>
  <si>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</si>
  <si>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944601541</t>
  </si>
  <si>
    <t>https://podminky.urs.cz/item/CS_URS_2022_01/321351010</t>
  </si>
  <si>
    <t xml:space="preserve">Poznámka k souboru cen:_x000d_
1. Ceny jsou určeny pro:_x000d_
a) bednění prováděné v prostorách zapažených nebo nezapažených,_x000d_
b) bednění ploch vodorovných, svislých nebo skloněných,_x000d_
c) bednění v prostoru bez výztuže nebo s výztuží jakékoliv hustoty,_x000d_
d) bednění prováděné taženou lištou, taženým bedněním, prefabrikovaným bedněním apod., kromě betonového prefabrikovaného bednění._x000d_
2. Ceny neplatí pro:_x000d_
a) bednění pohledových betonů. Tyto náklady se oceňují individuálně;_x000d_
b) bednění konstrukcí spirál a savek. Tyto náklady se oceňují cenami souboru cen 321 35-6111 až -6940 Obednění a odbednění spirál a savek._x000d_
c) bednění základových pasů, tyto práce lze ocenit cenami 27.35 katalogu 801-1._x000d_
3. V cenách jsou započteny i náklady na:_x000d_
a) podíl bednění otvorů, kapes, rýh, prostupů, výklenků apod. objemu jednotlivě do 1 m3,_x000d_
b) bednění v provedení, které nevyžaduje další úpravu betonových a železobetonových konstrukcí._x000d_
4. V cenách nejsou započteny náklady na podpěrné konstrukce; tyto se oceňují cenami katalogu 800-3 Lešení._x000d_
5. Plocha se stanoví v m2 rozvinuté plochy obedňované konstrukce._x000d_
6. Při výpočtu rozvinuté plochy obedňované konstrukce se neberou v úvahu otvory, kapsy, rýhy, prostupy, výklenky apod. objemu jednotlivě do 1 m3 ._x000d_
</t>
  </si>
  <si>
    <t>2*(2*0,9)+2*(2,5*0,9)+(3,24*13,0)+9,25+3,052+0,622</t>
  </si>
  <si>
    <t>12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</si>
  <si>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</si>
  <si>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</si>
  <si>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1064375235</t>
  </si>
  <si>
    <t>https://podminky.urs.cz/item/CS_URS_2022_01/321352010</t>
  </si>
  <si>
    <t>Vodorovné konstrukce</t>
  </si>
  <si>
    <t>17</t>
  </si>
  <si>
    <t>452321171</t>
  </si>
  <si>
    <t>Podkladní a zajišťovací konstrukce z betonu železového v otevřeném výkopu desky pod potrubí, stoky a drobné objekty z betonu tř. C 30/37</t>
  </si>
  <si>
    <t>-28223102</t>
  </si>
  <si>
    <t>https://podminky.urs.cz/item/CS_URS_2022_01/452321171</t>
  </si>
  <si>
    <t xml:space="preserve">Poznámka k souboru cen:_x000d_
1. Ceny -1121 až -1191 a -1192 lze použít i pro ochrannou vrstvu pod železobetonové konstrukce._x000d_
2. Ceny -2121 až -2191 a -2192 jsou určeny pro jakékoliv úkosy sedel._x000d_
</t>
  </si>
  <si>
    <t>1*12,48*0,150</t>
  </si>
  <si>
    <t>Trubní vedení</t>
  </si>
  <si>
    <t>55</t>
  </si>
  <si>
    <t>812392121R</t>
  </si>
  <si>
    <t>Montáž potrubí z trub betonových hrdlových v otevřeném výkopu ve sklonu do 20 % s integrovaným pryžovým těsněním DN 300</t>
  </si>
  <si>
    <t>-1963688885</t>
  </si>
  <si>
    <t>51</t>
  </si>
  <si>
    <t>M</t>
  </si>
  <si>
    <t>PFB.1020001R</t>
  </si>
  <si>
    <t>Trouba hrdlová železobetonová TDH-30/240</t>
  </si>
  <si>
    <t>-1267755399</t>
  </si>
  <si>
    <t>899623181R</t>
  </si>
  <si>
    <t>Obetonování potrubí nebo zdiva stok betonem železovým v otevřeném výkopu, beton tř. C 30/37</t>
  </si>
  <si>
    <t>1720680822</t>
  </si>
  <si>
    <t xml:space="preserve">Poznámka k souboru cen:_x000d_
1. Obetonování zdiva stok ve štole se oceňuje cenami souboru cen 359 31-02 Výplň za rubem cihelného zdiva stok části A 03 tohoto katalogu._x000d_
</t>
  </si>
  <si>
    <t>0,2*13,0</t>
  </si>
  <si>
    <t>Ostatní konstrukce a práce, bourání</t>
  </si>
  <si>
    <t>54</t>
  </si>
  <si>
    <t>936501111</t>
  </si>
  <si>
    <t>Limnigrafická lať osazená v jakémkoliv sklonu</t>
  </si>
  <si>
    <t>472046139</t>
  </si>
  <si>
    <t>https://podminky.urs.cz/item/CS_URS_2022_01/936501111</t>
  </si>
  <si>
    <t>P</t>
  </si>
  <si>
    <t>Poznámka k položce:_x000d_
Osazení na bok požeráku</t>
  </si>
  <si>
    <t>57</t>
  </si>
  <si>
    <t>54823010</t>
  </si>
  <si>
    <t>lať limnigrafická naměření hladiny vody</t>
  </si>
  <si>
    <t>CS ÚRS 2021 02</t>
  </si>
  <si>
    <t>-2109712502</t>
  </si>
  <si>
    <t>32</t>
  </si>
  <si>
    <t>936941116</t>
  </si>
  <si>
    <t>Osazování doplňkových ocelových součástí hmotnosti přes 250 do 500 kg</t>
  </si>
  <si>
    <t>kg</t>
  </si>
  <si>
    <t>-1290710477</t>
  </si>
  <si>
    <t>https://podminky.urs.cz/item/CS_URS_2022_01/936941116</t>
  </si>
  <si>
    <t>213,4+5,6+29,68+48,02+131,2</t>
  </si>
  <si>
    <t>48</t>
  </si>
  <si>
    <t>14011022</t>
  </si>
  <si>
    <t>trubka ocelová bezešvá hladká jakost 11 353 44,5x4mm</t>
  </si>
  <si>
    <t>515003566</t>
  </si>
  <si>
    <t>46</t>
  </si>
  <si>
    <t>30909044R</t>
  </si>
  <si>
    <t>šroub samovrtný do ocelového plechu, dřeva a deskových materiálů s korozní odolností 15 cyklů šestihranná hlava, D 4,8x80mm</t>
  </si>
  <si>
    <t>100 kus</t>
  </si>
  <si>
    <t>1610416778</t>
  </si>
  <si>
    <t>47</t>
  </si>
  <si>
    <t>55349677R</t>
  </si>
  <si>
    <t>Al svorky pro stupačky a lávky dvojitá stojatá drážka sklon střechy 20-40°</t>
  </si>
  <si>
    <t>-323165143</t>
  </si>
  <si>
    <t>34</t>
  </si>
  <si>
    <t>SP1</t>
  </si>
  <si>
    <t>Žárové pozinkování</t>
  </si>
  <si>
    <t>-1580730503</t>
  </si>
  <si>
    <t>35</t>
  </si>
  <si>
    <t>SP2</t>
  </si>
  <si>
    <t>Zinková barva</t>
  </si>
  <si>
    <t>270932653</t>
  </si>
  <si>
    <t>(213,4+5,6+29,68+48,02+131,2)/1000</t>
  </si>
  <si>
    <t>36</t>
  </si>
  <si>
    <t>SP3</t>
  </si>
  <si>
    <t>Profil U180</t>
  </si>
  <si>
    <t>431232873</t>
  </si>
  <si>
    <t>38</t>
  </si>
  <si>
    <t>SP4</t>
  </si>
  <si>
    <t>Profil L50/5</t>
  </si>
  <si>
    <t>-557720474</t>
  </si>
  <si>
    <t>5,6+29,68</t>
  </si>
  <si>
    <t>45</t>
  </si>
  <si>
    <t>55347001R</t>
  </si>
  <si>
    <t>rošt podlahový lisovaný žárově zinkovaný velikost 30/2mm 600x1000mm</t>
  </si>
  <si>
    <t>-1453969918</t>
  </si>
  <si>
    <t>52</t>
  </si>
  <si>
    <t>KRN.56284639</t>
  </si>
  <si>
    <t>pás těsnící PVC do dilatačních spar betonových konstrukcí vnitřní D 190</t>
  </si>
  <si>
    <t>370650723</t>
  </si>
  <si>
    <t>53</t>
  </si>
  <si>
    <t>56284660</t>
  </si>
  <si>
    <t>pás těsnící PVC do dilatačních spár betonových konstrukcí uzavírací 130x20mm</t>
  </si>
  <si>
    <t>-367175282</t>
  </si>
  <si>
    <t>SO 01.2 - Hráz</t>
  </si>
  <si>
    <t xml:space="preserve">    997 - Přesun sutě</t>
  </si>
  <si>
    <t>25</t>
  </si>
  <si>
    <t>111151103</t>
  </si>
  <si>
    <t>Odstranění travin a rákosu strojně travin, při celkové ploše přes 500 m2</t>
  </si>
  <si>
    <t>-43308697</t>
  </si>
  <si>
    <t>https://podminky.urs.cz/item/CS_URS_2022_01/111151103</t>
  </si>
  <si>
    <t>(10,8*15)+(14,23*10)+(14,31*10)+(8,79*10)+(7,48*10)+(8,6*10)+(11,26*10)+(10,74*15)</t>
  </si>
  <si>
    <t>19</t>
  </si>
  <si>
    <t>112101101</t>
  </si>
  <si>
    <t>Odstranění stromů s odřezáním kmene a s odvětvením listnatých, průměru kmene přes 100 do 300 mm</t>
  </si>
  <si>
    <t>-551855973</t>
  </si>
  <si>
    <t>https://podminky.urs.cz/item/CS_URS_2022_01/112101101</t>
  </si>
  <si>
    <t>20</t>
  </si>
  <si>
    <t>112101102</t>
  </si>
  <si>
    <t>Odstranění stromů s odřezáním kmene a s odvětvením listnatých, průměru kmene přes 300 do 500 mm</t>
  </si>
  <si>
    <t>655677036</t>
  </si>
  <si>
    <t>https://podminky.urs.cz/item/CS_URS_2022_01/112101102</t>
  </si>
  <si>
    <t>112101103</t>
  </si>
  <si>
    <t>Odstranění stromů s odřezáním kmene a s odvětvením listnatých, průměru kmene přes 500 do 700 mm</t>
  </si>
  <si>
    <t>1161280575</t>
  </si>
  <si>
    <t>https://podminky.urs.cz/item/CS_URS_2022_01/112101103</t>
  </si>
  <si>
    <t>27</t>
  </si>
  <si>
    <t>112155115</t>
  </si>
  <si>
    <t>Štěpkování s naložením na dopravní prostředek a odvozem do 20 km stromků a větví v zapojeném porostu, průměru kmene do 300 mm</t>
  </si>
  <si>
    <t>1188223313</t>
  </si>
  <si>
    <t>https://podminky.urs.cz/item/CS_URS_2022_01/112155115</t>
  </si>
  <si>
    <t>28</t>
  </si>
  <si>
    <t>112155121</t>
  </si>
  <si>
    <t>Štěpkování s naložením na dopravní prostředek a odvozem do 20 km stromků a větví v zapojeném porostu, průměru kmene přes 300 do 500 mm</t>
  </si>
  <si>
    <t>-392974413</t>
  </si>
  <si>
    <t>https://podminky.urs.cz/item/CS_URS_2022_01/112155121</t>
  </si>
  <si>
    <t>29</t>
  </si>
  <si>
    <t>112155125</t>
  </si>
  <si>
    <t>Štěpkování s naložením na dopravní prostředek a odvozem do 20 km stromků a větví v zapojeném porostu, průměru kmene přes 500 do 700 mm</t>
  </si>
  <si>
    <t>843405121</t>
  </si>
  <si>
    <t>https://podminky.urs.cz/item/CS_URS_2022_01/112155125</t>
  </si>
  <si>
    <t>30</t>
  </si>
  <si>
    <t>112201112</t>
  </si>
  <si>
    <t>Odstranění pařezu v rovině nebo na svahu do 1:5 o průměru pařezu na řezné ploše přes 200 do 300 mm</t>
  </si>
  <si>
    <t>-1688570259</t>
  </si>
  <si>
    <t>https://podminky.urs.cz/item/CS_URS_2022_01/112201112</t>
  </si>
  <si>
    <t>31</t>
  </si>
  <si>
    <t>112201114</t>
  </si>
  <si>
    <t>Odstranění pařezu v rovině nebo na svahu do 1:5 o průměru pařezu na řezné ploše přes 400 do 500 mm</t>
  </si>
  <si>
    <t>1266724569</t>
  </si>
  <si>
    <t>https://podminky.urs.cz/item/CS_URS_2022_01/112201114</t>
  </si>
  <si>
    <t>112201116</t>
  </si>
  <si>
    <t>Odstranění pařezu v rovině nebo na svahu do 1:5 o průměru pařezu na řezné ploše přes 600 do 700 mm</t>
  </si>
  <si>
    <t>1585463778</t>
  </si>
  <si>
    <t>https://podminky.urs.cz/item/CS_URS_2022_01/112201116</t>
  </si>
  <si>
    <t>26</t>
  </si>
  <si>
    <t>121151123</t>
  </si>
  <si>
    <t>Sejmutí ornice strojně při souvislé ploše přes 500 m2, tl. vrstvy do 200 mm</t>
  </si>
  <si>
    <t>395027192</t>
  </si>
  <si>
    <t>https://podminky.urs.cz/item/CS_URS_2022_01/121151123</t>
  </si>
  <si>
    <t>121151123.1</t>
  </si>
  <si>
    <t>-1394353348</t>
  </si>
  <si>
    <t>https://podminky.urs.cz/item/CS_URS_2021_02/121151123.1</t>
  </si>
  <si>
    <t xml:space="preserve">Poznámka k souboru cen:_x000d_
1. V cenách jsou započteny i náklady na_x000d_
a) naložení sejmuté ornice na dopravní prostředek._x000d_
b) vodorovné přemístění na hromady v místě upotřebení nebo na dočasné či trvalé skládky na vzdálenost do 50 m a se složením._x000d_
2. Ceny lze použít i pro sejmutí podorničí._x000d_
3. V cenách nejsou započteny náklady na odstranění nevhodných přimísenin (kamenů, kořenů apod.); tyto práce se ocení individuálně._x000d_
</t>
  </si>
  <si>
    <t>54*30+37,7*20+29,1*20+17,2*20</t>
  </si>
  <si>
    <t>44</t>
  </si>
  <si>
    <t>122151406</t>
  </si>
  <si>
    <t>Vykopávky v zemnících na suchu strojně zapažených i nezapažených v hornině třídy těžitelnosti I skupiny 1 a 2 přes 1 000 do 5 000 m3</t>
  </si>
  <si>
    <t>-369630548</t>
  </si>
  <si>
    <t>https://podminky.urs.cz/item/CS_URS_2022_01/122151406</t>
  </si>
  <si>
    <t>(12,43/2)*5+12,43*10+9,23*10+10,54*10+9,3*10+5,9*10+35,53*10+12,72*10+13,9*10+(13,9/2)*7+(0,49*10,3+3,18*2)+(1,95*1,4)+(0,21*7,5)</t>
  </si>
  <si>
    <t>162201421</t>
  </si>
  <si>
    <t>Vodorovné přemístění větví, kmenů nebo pařezů s naložením, složením a dopravou do 1000 m pařezů kmenů, průměru přes 100 do 300 mm</t>
  </si>
  <si>
    <t>-54508364</t>
  </si>
  <si>
    <t>https://podminky.urs.cz/item/CS_URS_2022_01/162201421</t>
  </si>
  <si>
    <t>39</t>
  </si>
  <si>
    <t>162201422</t>
  </si>
  <si>
    <t>Vodorovné přemístění větví, kmenů nebo pařezů s naložením, složením a dopravou do 1000 m pařezů kmenů, průměru přes 300 do 500 mm</t>
  </si>
  <si>
    <t>2049836445</t>
  </si>
  <si>
    <t>https://podminky.urs.cz/item/CS_URS_2022_01/162201422</t>
  </si>
  <si>
    <t>40</t>
  </si>
  <si>
    <t>162201423</t>
  </si>
  <si>
    <t>Vodorovné přemístění větví, kmenů nebo pařezů s naložením, složením a dopravou do 1000 m pařezů kmenů, průměru přes 500 do 700 mm</t>
  </si>
  <si>
    <t>1326100054</t>
  </si>
  <si>
    <t>https://podminky.urs.cz/item/CS_URS_2022_01/162201423</t>
  </si>
  <si>
    <t>41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</si>
  <si>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</si>
  <si>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</si>
  <si>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-1350670429</t>
  </si>
  <si>
    <t>https://podminky.urs.cz/item/CS_URS_2022_01/162301971</t>
  </si>
  <si>
    <t>přemístění-zbylých 27 km</t>
  </si>
  <si>
    <t>13</t>
  </si>
  <si>
    <t>42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</si>
  <si>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</si>
  <si>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</si>
  <si>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678570829</t>
  </si>
  <si>
    <t>https://podminky.urs.cz/item/CS_URS_2022_01/162301972</t>
  </si>
  <si>
    <t>43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</si>
  <si>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</si>
  <si>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</si>
  <si>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-1017263656</t>
  </si>
  <si>
    <t>https://podminky.urs.cz/item/CS_URS_2022_01/162301973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</si>
  <si>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</si>
  <si>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</si>
  <si>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445912771</t>
  </si>
  <si>
    <t>https://podminky.urs.cz/item/CS_URS_2022_01/162751113</t>
  </si>
  <si>
    <t>Součet</t>
  </si>
  <si>
    <t>171103201R</t>
  </si>
  <si>
    <t>Uložení netříděných sypanin do zemních hrází z hornin třídy těžitelnosti I a II, skupiny 1 až 4 pro jakoukoliv šířku koruny přehradních a jiných vodních nádrží se zhutněním do 95 % PS - koef. C s příměsí jílové hlíny do 20 % objemu</t>
  </si>
  <si>
    <t>1544552552</t>
  </si>
  <si>
    <t xml:space="preserve">Poznámka k souboru cen:_x000d_
1. Ceny nelze použít pro rozšíření návodního nebo vzdušného líce zemních hrází, jehož šířka je menší než 3 m; toto rozšíření se ocení cenou 172 15-3102 Zřízení těsnícího jádra nebo šířky těsnící vrstvy přes 1 do 3 m._x000d_
</t>
  </si>
  <si>
    <t>(12,95/2)*5+12,95*10+15,21*10+16,07*10+12,13*10+16,81*10+39,01*10+15,85*10+13,56*10+(13,5/2)*7</t>
  </si>
  <si>
    <t>-953887558</t>
  </si>
  <si>
    <t>https://podminky.urs.cz/item/CS_URS_2021_02/171151103</t>
  </si>
  <si>
    <t>181351103</t>
  </si>
  <si>
    <t>Rozprostření a urovnání ornice v rovině nebo ve svahu sklonu do 1:5 strojně při souvislé ploše přes 100 do 500 m2, tl. vrstvy do 200 mm</t>
  </si>
  <si>
    <t>-5260457</t>
  </si>
  <si>
    <t>https://podminky.urs.cz/item/CS_URS_2022_01/181351103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</si>
  <si>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</si>
  <si>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(1,688*15)+(3,954*10)+(4,481*10)+(0*10)+(5,017*10)+(5,283*10)+(1,837*10)+(0,915*17)</t>
  </si>
  <si>
    <t>181351113</t>
  </si>
  <si>
    <t>Rozprostření a urovnání ornice v rovině nebo ve svahu sklonu do 1:5 strojně při souvislé ploše přes 500 m2, tl. vrstvy do 200 mm</t>
  </si>
  <si>
    <t>-1817902344</t>
  </si>
  <si>
    <t>https://podminky.urs.cz/item/CS_URS_2021_02/181351113</t>
  </si>
  <si>
    <t>181411122</t>
  </si>
  <si>
    <t>Založení trávníku na půdě předem připravené plochy do 1000 m2 výsevem včetně utažení lučního na svahu přes 1:5 do 1:2</t>
  </si>
  <si>
    <t>1743793065</t>
  </si>
  <si>
    <t>https://podminky.urs.cz/item/CS_URS_2022_01/181411122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</si>
  <si>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</si>
  <si>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00572474</t>
  </si>
  <si>
    <t>osivo směs travní krajinná-svahová</t>
  </si>
  <si>
    <t>1062070798</t>
  </si>
  <si>
    <t>181451121</t>
  </si>
  <si>
    <t>Založení trávníku na půdě předem připravené plochy přes 1000 m2 výsevem včetně utažení lučního v rovině nebo na svahu do 1:5</t>
  </si>
  <si>
    <t>-2137406406</t>
  </si>
  <si>
    <t>00572472</t>
  </si>
  <si>
    <t>osivo směs travní krajinná-rovinná</t>
  </si>
  <si>
    <t>1268332157</t>
  </si>
  <si>
    <t>213111121</t>
  </si>
  <si>
    <t>Stabilizace základové spáry zřízením vrstvy z geomříže tuhé</t>
  </si>
  <si>
    <t>1307043178</t>
  </si>
  <si>
    <t>https://podminky.urs.cz/item/CS_URS_2022_01/213111121</t>
  </si>
  <si>
    <t>(6,0*15,1)+(10,52*4)+(13,0*4)</t>
  </si>
  <si>
    <t>69321065</t>
  </si>
  <si>
    <t>geomříž dvouosá PES s tahovou pevností podélně 80kN/m příčně 30kN/m</t>
  </si>
  <si>
    <t>887832659</t>
  </si>
  <si>
    <t>213141121</t>
  </si>
  <si>
    <t>Zřízení vrstvy z geotextilie filtrační, separační, odvodňovací, ochranné, výztužné nebo protierozní ve sklonu přes 1:5 do 1:2, šířky do 3 m</t>
  </si>
  <si>
    <t>-1478511338</t>
  </si>
  <si>
    <t>https://podminky.urs.cz/item/CS_URS_2022_01/213141121</t>
  </si>
  <si>
    <t xml:space="preserve">Poznámka k souboru cen:_x000d_
1. Ceny jsou určeny pro zřízení vrstev na upraveném povrchu._x000d_
2. V cenách jsou započteny i náklady na položení a spojení geotextilií včetně přesahů._x000d_
3. V cenách nejsou započteny náklady na dodávku geotextilií, která se oceňuje ve specifikaci. Ztratné včetně přesahů lze stanovit ve výši 15 až 20 %._x000d_
4. Ceny -1131 až -1133 lze použít i pro vyvedení geotextilie na svislou konstrukci._x000d_
</t>
  </si>
  <si>
    <t>(0,5*15)+(1,67*10)+(2,5*10)+(2,26*10)+(2,35*10)+(2,40*10)+(0,5*10)+(0,5*15)</t>
  </si>
  <si>
    <t>69311006</t>
  </si>
  <si>
    <t>geotextilie tkaná separační, filtrační, výztužná PP pevnost v tahu 15kN/m</t>
  </si>
  <si>
    <t>1586978031</t>
  </si>
  <si>
    <t>17*1,15 'Přepočtené koeficientem množství</t>
  </si>
  <si>
    <t>23</t>
  </si>
  <si>
    <t>457531111</t>
  </si>
  <si>
    <t>Filtrační vrstvy jakékoliv tloušťky a sklonu z hrubého drceného kameniva bez zhutnění, frakce od 4-8 do 22-32 mm</t>
  </si>
  <si>
    <t>-1973007074</t>
  </si>
  <si>
    <t>https://podminky.urs.cz/item/CS_URS_2022_01/457531111</t>
  </si>
  <si>
    <t>((0,71*15)+(0,75*10)+(0,78*10)+(0,57*10)+(0,76*10)+(0,78*10)+(0,75*10)+(0,74*15))+((0,35*5)+(1,07*10)+(1,07*10)+(0,28*10)+(1,0*10)+(1,6*10)+(0,35*14))</t>
  </si>
  <si>
    <t>24</t>
  </si>
  <si>
    <t>457531112</t>
  </si>
  <si>
    <t>Filtrační vrstvy jakékoliv tloušťky a sklonu z hrubého drceného kameniva bez zhutnění, frakce od 16-63 do 32-63 mm</t>
  </si>
  <si>
    <t>1286516759</t>
  </si>
  <si>
    <t>https://podminky.urs.cz/item/CS_URS_2022_01/457531112</t>
  </si>
  <si>
    <t>(0,71*15)+(1,11*5)+(1,40*10)+(1,46*10)+(0,92*10)+(1,56*10)+(1,39*10)+(0,75*15)+(1,24*14)</t>
  </si>
  <si>
    <t>462511270R</t>
  </si>
  <si>
    <t>Zához z lomového kamene bez proštěrkování z terénu hmotnost do 80 kg</t>
  </si>
  <si>
    <t>-507650954</t>
  </si>
  <si>
    <t xml:space="preserve">Poznámka k souboru cen:_x000d_
1. Ceny lze použít i pro záhozovou patku z lomového kamene._x000d_
2. Ceny neplatí pro zřízení konstrukce balvanitého skluzu; tento se oceňuje cenou 467 51-0111 Balvanitý skluz z lomového kamene._x000d_
3. V cenách jsou započteny i náklady na úpravu jednotlivých velkých kamenů hmotnosti přes 500 kg dodatečným rozpojením na místě uložení._x000d_
4. Množství měrných jednotek_x000d_
a) záhozu se stanoví v m3 konstrukce záhozu,_x000d_
b) příplatků se stanoví v m2 upravovaných ploch záhozu._x000d_
</t>
  </si>
  <si>
    <t>(0,78*15)+(0,78*10)+(0,78*10)+(0,78*10)+(0,78*10)+(0,78*10)+(0,78*10)+(0,78*15)</t>
  </si>
  <si>
    <t>(0,95*15)+(0,99*10)+(1,04*10)+(0,79*10)+(1,08*10)+(1,05*10)+(1,01*10)+(0,98*15)</t>
  </si>
  <si>
    <t>18</t>
  </si>
  <si>
    <t>871238111</t>
  </si>
  <si>
    <t>Kladení drenážního potrubí z plastických hmot do připravené rýhy z tvrdého PVC, průměru přes 150 do 200 mm</t>
  </si>
  <si>
    <t>751311882</t>
  </si>
  <si>
    <t>https://podminky.urs.cz/item/CS_URS_2022_01/871238111</t>
  </si>
  <si>
    <t>36,0+36,15</t>
  </si>
  <si>
    <t>33</t>
  </si>
  <si>
    <t>PPL.DXZ200</t>
  </si>
  <si>
    <t>Trubka drenážní Pipelife FLEXIBILNÍ DN 200 PVC</t>
  </si>
  <si>
    <t>2010975437</t>
  </si>
  <si>
    <t>37</t>
  </si>
  <si>
    <t>28610404R</t>
  </si>
  <si>
    <t>revizní šachta drenážního potrubí DN 200 bez lapače písku</t>
  </si>
  <si>
    <t>2145537559</t>
  </si>
  <si>
    <t>997</t>
  </si>
  <si>
    <t>Přesun sutě</t>
  </si>
  <si>
    <t>997013811</t>
  </si>
  <si>
    <t>Poplatek za uložení stavebního odpadu na skládce (skládkovné) dřevěného zatříděného do Katalogu odpadů pod kódem 17 02 01</t>
  </si>
  <si>
    <t>1298458800</t>
  </si>
  <si>
    <t>https://podminky.urs.cz/item/CS_URS_2021_02/997013811</t>
  </si>
  <si>
    <t>SO 01.3 - Bezpečnostní přeliv</t>
  </si>
  <si>
    <t>1919142792</t>
  </si>
  <si>
    <t>4,10*9,5</t>
  </si>
  <si>
    <t>-1024739508</t>
  </si>
  <si>
    <t>121151103</t>
  </si>
  <si>
    <t>Sejmutí ornice strojně při souvislé ploše do 100 m2, tl. vrstvy do 200 mm</t>
  </si>
  <si>
    <t>1217479101</t>
  </si>
  <si>
    <t>https://podminky.urs.cz/item/CS_URS_2022_01/121151103</t>
  </si>
  <si>
    <t>1644676023</t>
  </si>
  <si>
    <t xml:space="preserve">Poznámka k souboru cen:_x000d_
1. V cenách jsou započteny i náklady na přehození výkopku na vzdálenost do 3 m nebo naložení na dopravní prostředek._x000d_
</t>
  </si>
  <si>
    <t>4,39*7</t>
  </si>
  <si>
    <t>1759793699</t>
  </si>
  <si>
    <t>-927074079</t>
  </si>
  <si>
    <t>(0,31*10,52)+(0,39*9,61)+(0,46*9,4)+(0,51*10,8)+(4,39*7)</t>
  </si>
  <si>
    <t>-156449256</t>
  </si>
  <si>
    <t>181351003</t>
  </si>
  <si>
    <t>Rozprostření a urovnání ornice v rovině nebo ve svahu sklonu do 1:5 strojně při souvislé ploše do 100 m2, tl. vrstvy do 200 mm</t>
  </si>
  <si>
    <t>-1223731583</t>
  </si>
  <si>
    <t>https://podminky.urs.cz/item/CS_URS_2022_01/181351003</t>
  </si>
  <si>
    <t>3,74+4,3</t>
  </si>
  <si>
    <t>181411121</t>
  </si>
  <si>
    <t>Založení trávníku na půdě předem připravené plochy do 1000 m2 výsevem včetně utažení lučního v rovině nebo na svahu do 1:5</t>
  </si>
  <si>
    <t>-1273186176</t>
  </si>
  <si>
    <t>https://podminky.urs.cz/item/CS_URS_2022_01/181411121</t>
  </si>
  <si>
    <t>-1047815246</t>
  </si>
  <si>
    <t>-1487738036</t>
  </si>
  <si>
    <t>1294970950</t>
  </si>
  <si>
    <t>451312111R</t>
  </si>
  <si>
    <t>Podklad pod dlažbu z betonu C15/20 tl. přes 100 do 150 mm</t>
  </si>
  <si>
    <t>1544189408</t>
  </si>
  <si>
    <t xml:space="preserve">Poznámka k souboru cen:_x000d_
1. Ceny nelze použít pro beton pod dlažbu dna vývaru; tento beton se oceňuje cenami souboru cen 27 . 31- . . Základové pásy z betonu prostého._x000d_
2. V cenách jsou započteny i náklady na zvětšení objemu betonu způsobené nerovností podloží._x000d_
</t>
  </si>
  <si>
    <t>(3,97)+(4,05)+(8,48)+(10,3*1,48)</t>
  </si>
  <si>
    <t>16</t>
  </si>
  <si>
    <t>451316121</t>
  </si>
  <si>
    <t>Podklad pod dlažbu z betonu prostého se zvýšenými nároky na prostředí tř. C 30/37 tl. do 100 mm</t>
  </si>
  <si>
    <t>834629551</t>
  </si>
  <si>
    <t>https://podminky.urs.cz/item/CS_URS_2022_01/451316121</t>
  </si>
  <si>
    <t>(10,45*0,4)+(9,61*0,4)+(7,94*0,4)+(12,23*0,5)</t>
  </si>
  <si>
    <t>451561111</t>
  </si>
  <si>
    <t>Lože pod dlažby z kameniva drceného drobného, tl. vrstvy do 100 mm</t>
  </si>
  <si>
    <t>987962267</t>
  </si>
  <si>
    <t>https://podminky.urs.cz/item/CS_URS_2022_01/451561111</t>
  </si>
  <si>
    <t xml:space="preserve">Poznámka k souboru cen:_x000d_
1. Ceny lze použít i pro zřízení podkladního lože pod patky a konstrukce z prefabrikátů._x000d_
2. V cenách jsou započteny i náklady na urovnání líce vrstvy._x000d_
3. Plocha se stanoví v m2 dlažby, pod kterou je lože určeno._x000d_
</t>
  </si>
  <si>
    <t>42,11</t>
  </si>
  <si>
    <t>452218142R</t>
  </si>
  <si>
    <t>Zajišťovací práh z upraveného lomového kamene na dně a ve svahu melioračních kanálů, s patkami nebo bez patek s dlažbovitou úpravou viditelných ploch do betonu</t>
  </si>
  <si>
    <t>1272288161</t>
  </si>
  <si>
    <t xml:space="preserve">Poznámka k souboru cen:_x000d_
1. Do objemu prahu se započítává i objem základů nebo patek._x000d_
</t>
  </si>
  <si>
    <t>(12,45*0,177)+(11,61*0,182)+(7,94*0,178)+(12,23*0,206)</t>
  </si>
  <si>
    <t>464511111R</t>
  </si>
  <si>
    <t>Pohoz dna nebo svahů jakékoliv tloušťky z lomového kamene neupraveného tříděného z terénu do 80 kg</t>
  </si>
  <si>
    <t>897826760</t>
  </si>
  <si>
    <t>(0,8*0,3*5)+(0,75*13,0*0,3)</t>
  </si>
  <si>
    <t>465513127R</t>
  </si>
  <si>
    <t>Dlažba z lomového kamene lomařsky upraveného do betonu, s vyspárováním, tl. kamene 200 mm</t>
  </si>
  <si>
    <t>949865237</t>
  </si>
  <si>
    <t xml:space="preserve">Poznámka k souboru cen:_x000d_
1. Ceny neplatí pro:_x000d_
a) dlažby o sklonu přes 1:1; tyto se oceňují příslušnými cenami souboru cen 326 21-1 . Zdivo nadzákladové z lomového kamene upraveného._x000d_
2. V cenách nejsou započteny náklady na:_x000d_
a) podkladní betonové lože; toto se oceňuje cenami souboru cen 451 31-51 Podkladní a výplňové vrstvy z betonu prostého,_x000d_
b) lože z kameniva; toto se oceňuje cenami souboru cen 451.. Lože z kameniva._x000d_
3. Plocha se stanoví v m2 rozvinuté lícní plochy dlažby._x000d_
</t>
  </si>
  <si>
    <t>9,09*9,5+42,11</t>
  </si>
  <si>
    <t>SO 01.4 - Zátopa</t>
  </si>
  <si>
    <t xml:space="preserve">    5 - Komunikace pozemní</t>
  </si>
  <si>
    <t>1549135914</t>
  </si>
  <si>
    <t>(54,74*16,9)+(55,9*10)+(52,24*10)+(36,9*10)+(23,33*5)</t>
  </si>
  <si>
    <t>-765129034</t>
  </si>
  <si>
    <t>-836516950</t>
  </si>
  <si>
    <t>1607795407</t>
  </si>
  <si>
    <t>-1233682699</t>
  </si>
  <si>
    <t>-1650096977</t>
  </si>
  <si>
    <t>-667632615</t>
  </si>
  <si>
    <t>-440861540</t>
  </si>
  <si>
    <t>(54,74*16,9)+(55,9*10)+(52,24*10)+(36,9*10)+(23,33*5)+168</t>
  </si>
  <si>
    <t>15,54*15+12,57*10+8,6*10</t>
  </si>
  <si>
    <t>5,7*15+5,3*10+5,3*10</t>
  </si>
  <si>
    <t>4,4*15+4,6*10+4,9*10</t>
  </si>
  <si>
    <t>3,3*15+2,8*10</t>
  </si>
  <si>
    <t>4,9*15+4,63*10+5,57*10+4,2*10</t>
  </si>
  <si>
    <t>-1714506140</t>
  </si>
  <si>
    <t>76,72*8+75,77*10+50,89*10+26,61*10+10,12*10</t>
  </si>
  <si>
    <t>122703601</t>
  </si>
  <si>
    <t>Odstranění nánosů z vypuštěných vodních nádrží nebo rybníků s uložením do hromad na vzdálenost do 20 m ve výkopišti při únosnosti dna přes 15 kPa do 40 kPa</t>
  </si>
  <si>
    <t>846212021</t>
  </si>
  <si>
    <t>https://podminky.urs.cz/item/CS_URS_2022_01/122703601</t>
  </si>
  <si>
    <t>1141753716</t>
  </si>
  <si>
    <t>366313281</t>
  </si>
  <si>
    <t>1608353117</t>
  </si>
  <si>
    <t>přemístění zbylých 27 km</t>
  </si>
  <si>
    <t>-1508363499</t>
  </si>
  <si>
    <t>-1072426231</t>
  </si>
  <si>
    <t>2247,660-1495,526</t>
  </si>
  <si>
    <t>60</t>
  </si>
  <si>
    <t>755900260</t>
  </si>
  <si>
    <t>12*12,5+7,75*10+5,72*7,59</t>
  </si>
  <si>
    <t>2,13*12,5+0,37*10+0,96*7,7</t>
  </si>
  <si>
    <t>0,94*12,5+0,96*10+0,96*7,7</t>
  </si>
  <si>
    <t>0,37*12,5+0,18*7,5</t>
  </si>
  <si>
    <t>0,93*12,5+0,56*10+0,12*10+0,52*7,6</t>
  </si>
  <si>
    <t>Doplnění TÚ SO 01.1 (Navýšení terénu)</t>
  </si>
  <si>
    <t>1608,075-1190,937-30,73</t>
  </si>
  <si>
    <t>171251201R</t>
  </si>
  <si>
    <t>Uložení sypaniny na zemědělské pozemky bez hutnění s upravením uložené sypaniny do předepsaného tvaru</t>
  </si>
  <si>
    <t>-676328470</t>
  </si>
  <si>
    <t>181006111</t>
  </si>
  <si>
    <t>Rozprostření zemin schopných zúrodnění v rovině a ve sklonu do 1:5, tloušťka vrstvy do 0,10 m</t>
  </si>
  <si>
    <t>-1752942613</t>
  </si>
  <si>
    <t>https://podminky.urs.cz/item/CS_URS_2022_01/181006111</t>
  </si>
  <si>
    <t>453547316</t>
  </si>
  <si>
    <t>https://podminky.urs.cz/item/CS_URS_2022_01/181351113</t>
  </si>
  <si>
    <t>(6*10,5)+(10,1*10)+(8,1*10)+(10,6*10)+(14,5*5)</t>
  </si>
  <si>
    <t>77</t>
  </si>
  <si>
    <t>2089107270</t>
  </si>
  <si>
    <t>https://podminky.urs.cz/item/CS_URS_2022_01/181451121</t>
  </si>
  <si>
    <t>4,5*15+4,4*10+5,57*10+4,1*10</t>
  </si>
  <si>
    <t>3,2*15+2,6*10</t>
  </si>
  <si>
    <t>4,3*15+4,5*10+4,3*10</t>
  </si>
  <si>
    <t>5,3*15+5,3*10+5,25*10</t>
  </si>
  <si>
    <t>15,2*15+11,1*10+8,2*10</t>
  </si>
  <si>
    <t>78</t>
  </si>
  <si>
    <t>-175645570</t>
  </si>
  <si>
    <t>1,12</t>
  </si>
  <si>
    <t>0,4</t>
  </si>
  <si>
    <t>0,82</t>
  </si>
  <si>
    <t>0,99</t>
  </si>
  <si>
    <t>2,26</t>
  </si>
  <si>
    <t>181451122</t>
  </si>
  <si>
    <t>Založení trávníku na půdě předem připravené plochy přes 1000 m2 výsevem včetně utažení lučního na svahu přes 1:5 do 1:2</t>
  </si>
  <si>
    <t>580133138</t>
  </si>
  <si>
    <t>https://podminky.urs.cz/item/CS_URS_2022_01/181451122</t>
  </si>
  <si>
    <t>(6*10,5)+(10,1*10)+(8,1*10)+(10,6*10)+(14,5*5)+1500</t>
  </si>
  <si>
    <t>615944700</t>
  </si>
  <si>
    <t>183403112</t>
  </si>
  <si>
    <t>Obdělání půdy oráním hl. přes 100 do 200 mm v rovině nebo na svahu do 1:5</t>
  </si>
  <si>
    <t>1784768581</t>
  </si>
  <si>
    <t>https://podminky.urs.cz/item/CS_URS_2022_01/183403112</t>
  </si>
  <si>
    <t>254231788</t>
  </si>
  <si>
    <t>(2,4*2,76)+(10,3*1)</t>
  </si>
  <si>
    <t>Dlažba z lomového kamene lomařsky upraveného do betonu, s vyspárováním cementovou maltou, tl. kamene 200 mm</t>
  </si>
  <si>
    <t>838617830</t>
  </si>
  <si>
    <t>Komunikace pozemní</t>
  </si>
  <si>
    <t>80</t>
  </si>
  <si>
    <t>171251201</t>
  </si>
  <si>
    <t>Uložení sypaniny na skládky nebo meziskládky bez hutnění s upravením uložené sypaniny do předepsaného tvaru</t>
  </si>
  <si>
    <t>286614611</t>
  </si>
  <si>
    <t>https://podminky.urs.cz/item/CS_URS_2021_02/171251201</t>
  </si>
  <si>
    <t>22</t>
  </si>
  <si>
    <t>584121111</t>
  </si>
  <si>
    <t>Osazení silničních dílců ze železového betonu s podkladem z kameniva těženého do tl. 40 mm jakéhokoliv druhu a velikosti, na plochu jednotlivě přes 50 do 200 m2</t>
  </si>
  <si>
    <t>1614030909</t>
  </si>
  <si>
    <t>https://podminky.urs.cz/item/CS_URS_2022_01/584121111</t>
  </si>
  <si>
    <t>28*2*3</t>
  </si>
  <si>
    <t>59381007</t>
  </si>
  <si>
    <t>panel silniční 3,00x2,00x0,18m</t>
  </si>
  <si>
    <t>-970600356</t>
  </si>
  <si>
    <t>113151111</t>
  </si>
  <si>
    <t>Rozebírání zpevněných ploch s přemístěním na skládku na vzdálenost do 20 m nebo s naložením na dopravní prostředek ze silničních panelů</t>
  </si>
  <si>
    <t>-1916229441</t>
  </si>
  <si>
    <t>https://podminky.urs.cz/item/CS_URS_2022_01/113151111</t>
  </si>
  <si>
    <t>113152111</t>
  </si>
  <si>
    <t>Odstranění podkladů zpevněných ploch s přemístěním na skládku na vzdálenost do 20 m nebo s naložením na dopravní prostředek z kameniva těženého</t>
  </si>
  <si>
    <t>551790559</t>
  </si>
  <si>
    <t>https://podminky.urs.cz/item/CS_URS_2022_01/113152111</t>
  </si>
  <si>
    <t>28*2*0.1</t>
  </si>
  <si>
    <t>451571111R</t>
  </si>
  <si>
    <t>Lože pod dlažby ze štěrkopísků, tl. vrstvy do 100 mm</t>
  </si>
  <si>
    <t>-389110573</t>
  </si>
  <si>
    <t>https://podminky.urs.cz/item/CS_URS_2022_01/451571111R</t>
  </si>
  <si>
    <t>919791063R</t>
  </si>
  <si>
    <t>Montáž ochrany stromůi bez vnitřní výplně s volným položením dřevěného rámu, plochy přes 1 m2</t>
  </si>
  <si>
    <t>-1730238469</t>
  </si>
  <si>
    <t>60515111</t>
  </si>
  <si>
    <t>řezivo jehličnaté boční prkno 20-30mm</t>
  </si>
  <si>
    <t>1641336178</t>
  </si>
  <si>
    <t>(1,5*0,2*0,02)*60</t>
  </si>
  <si>
    <t>82</t>
  </si>
  <si>
    <t>31413000</t>
  </si>
  <si>
    <t>hřebík pro suchou podlahu</t>
  </si>
  <si>
    <t>247098817</t>
  </si>
  <si>
    <t>60514103</t>
  </si>
  <si>
    <t>řezivo jehličnaté lať 30x50mm</t>
  </si>
  <si>
    <t>-2010147518</t>
  </si>
  <si>
    <t>(0,03*0,05)*24</t>
  </si>
  <si>
    <t>58</t>
  </si>
  <si>
    <t>919791863R</t>
  </si>
  <si>
    <t>Odstranění ochrany stromů bez vnitřní výplně s volně položeným dřevěným rámem, plochy přes 1 m2</t>
  </si>
  <si>
    <t>314280492</t>
  </si>
  <si>
    <t>81</t>
  </si>
  <si>
    <t>472833948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</si>
  <si>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</si>
  <si>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</si>
  <si>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</si>
  <si>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</si>
  <si>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</si>
  <si>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</si>
  <si>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</si>
  <si>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</si>
  <si>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</si>
  <si>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011324000</t>
  </si>
  <si>
    <t>Archeologický průzkum</t>
  </si>
  <si>
    <t>komplet</t>
  </si>
  <si>
    <t>1024</t>
  </si>
  <si>
    <t>-1633093060</t>
  </si>
  <si>
    <t>https://podminky.urs.cz/item/CS_URS_2022_01/011324000</t>
  </si>
  <si>
    <t>Poznámka k položce:_x000d_
Náklady na zabezpečení předběžného archeologického průzkumu</t>
  </si>
  <si>
    <t>012103000</t>
  </si>
  <si>
    <t>Geodetické práce před výstavbou</t>
  </si>
  <si>
    <t>-1922502340</t>
  </si>
  <si>
    <t>https://podminky.urs.cz/item/CS_URS_2022_01/012103000</t>
  </si>
  <si>
    <t xml:space="preserve">Poznámka k souboru cen:_x000d_
1. Více informací o volbě, obsahu a způsobu ocenění jednotlivých titulů viz Příloha 01 Průzkumné, geodetické a projektové práce._x000d_
</t>
  </si>
  <si>
    <t>Poznámka k položce:_x000d_
Vytyčení stavebních objektů včetně osazení pevného výškového bodu</t>
  </si>
  <si>
    <t>9400</t>
  </si>
  <si>
    <t>2300</t>
  </si>
  <si>
    <t>012203000</t>
  </si>
  <si>
    <t>Geodetické práce při provádění stavby</t>
  </si>
  <si>
    <t>1681035204</t>
  </si>
  <si>
    <t>https://podminky.urs.cz/item/CS_URS_2022_01/012203000</t>
  </si>
  <si>
    <t>Poznámka k položce:_x000d_
Vytyčení a zaměření konstrukcí</t>
  </si>
  <si>
    <t>7500</t>
  </si>
  <si>
    <t>012303000</t>
  </si>
  <si>
    <t>Geodetické práce po výstavbě</t>
  </si>
  <si>
    <t>-835667593</t>
  </si>
  <si>
    <t>https://podminky.urs.cz/item/CS_URS_2022_01/012303000</t>
  </si>
  <si>
    <t>Poznámka k položce:_x000d_
geometrický plán hráze a zaměření skutečného provedení</t>
  </si>
  <si>
    <t>37500</t>
  </si>
  <si>
    <t>10400</t>
  </si>
  <si>
    <t>013254000</t>
  </si>
  <si>
    <t>Dokumentace skutečného provedení stavby</t>
  </si>
  <si>
    <t>302786954</t>
  </si>
  <si>
    <t>https://podminky.urs.cz/item/CS_URS_2022_01/013254000</t>
  </si>
  <si>
    <t>12000</t>
  </si>
  <si>
    <t>5000</t>
  </si>
  <si>
    <t>VRN2</t>
  </si>
  <si>
    <t>Příprava staveniště</t>
  </si>
  <si>
    <t>024002000</t>
  </si>
  <si>
    <t>Přestěhování lidí, zvířat</t>
  </si>
  <si>
    <t>-468993104</t>
  </si>
  <si>
    <t>https://podminky.urs.cz/item/CS_URS_2022_01/024002000</t>
  </si>
  <si>
    <t>Poznámka k položce:_x000d_
Záchranný transfer ropuchy obecné (Bufo bufo)</t>
  </si>
  <si>
    <t>VRN3</t>
  </si>
  <si>
    <t>Zařízení staveniště</t>
  </si>
  <si>
    <t>030001000</t>
  </si>
  <si>
    <t>1789502518</t>
  </si>
  <si>
    <t>https://podminky.urs.cz/item/CS_URS_2022_01/030001000</t>
  </si>
  <si>
    <t>034503000</t>
  </si>
  <si>
    <t>Informační tabule na staveništi</t>
  </si>
  <si>
    <t>1379002972</t>
  </si>
  <si>
    <t>https://podminky.urs.cz/item/CS_URS_2022_01/034503000</t>
  </si>
  <si>
    <t>Poznámka k položce:_x000d_
Označení stavby cedulí (název stavby, délka realizace, jména stavbyvedoucího, tel. kontakt)</t>
  </si>
  <si>
    <t>VRN4</t>
  </si>
  <si>
    <t>Inženýrská činnost</t>
  </si>
  <si>
    <t>041903000</t>
  </si>
  <si>
    <t>Dozor jiné osoby</t>
  </si>
  <si>
    <t>-1372269282</t>
  </si>
  <si>
    <t>https://podminky.urs.cz/item/CS_URS_2022_01/041903000</t>
  </si>
  <si>
    <t>011314000</t>
  </si>
  <si>
    <t>Archeologický dohled</t>
  </si>
  <si>
    <t>-2049348354</t>
  </si>
  <si>
    <t>https://podminky.urs.cz/item/CS_URS_2022_01/011314000</t>
  </si>
  <si>
    <t>043203000</t>
  </si>
  <si>
    <t>Měření, monitoring, rozbory bez rozlišení</t>
  </si>
  <si>
    <t>1939984109</t>
  </si>
  <si>
    <t>https://podminky.urs.cz/item/CS_URS_2022_01/043203000</t>
  </si>
  <si>
    <t>049002000R</t>
  </si>
  <si>
    <t>Provozní a manipulační řád vodního díla</t>
  </si>
  <si>
    <t>-1707429756</t>
  </si>
  <si>
    <t>VRN7</t>
  </si>
  <si>
    <t>Provozní vlivy</t>
  </si>
  <si>
    <t>14</t>
  </si>
  <si>
    <t>072002000</t>
  </si>
  <si>
    <t>Silniční provoz</t>
  </si>
  <si>
    <t>-1188753370</t>
  </si>
  <si>
    <t>https://podminky.urs.cz/item/CS_URS_2022_01/072002000</t>
  </si>
  <si>
    <t>Poznámka k položce:_x000d_
Provizorní dopravní značení - projednání, montáž, pronájem, údržba, demontáž</t>
  </si>
  <si>
    <t>VRN9</t>
  </si>
  <si>
    <t>Ostatní náklady</t>
  </si>
  <si>
    <t>091504000</t>
  </si>
  <si>
    <t>Náklady související s publikační činností</t>
  </si>
  <si>
    <t>2004020128</t>
  </si>
  <si>
    <t>https://podminky.urs.cz/item/CS_URS_2022_01/091504000</t>
  </si>
  <si>
    <t>Poznámka k položce:_x000d_
Umístění prezentační tabule 1ks, instalace na opracovaný lomový kámen</t>
  </si>
  <si>
    <t>093002000R</t>
  </si>
  <si>
    <t>Povodňový a havarijní plán stavby</t>
  </si>
  <si>
    <t>1163397060</t>
  </si>
  <si>
    <t>093103000</t>
  </si>
  <si>
    <t>Odstranění následků havárie, živelné pohromy</t>
  </si>
  <si>
    <t>1205837990</t>
  </si>
  <si>
    <t>https://podminky.urs.cz/item/CS_URS_2022_01/093103000</t>
  </si>
  <si>
    <t>Poznámka k položce:_x000d_
Souprava absorpčních látek a matreriálů pro likvidaci havárie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</si>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</sst>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horizontal="right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2" fillId="0" borderId="13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6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0" fontId="23" fillId="0" borderId="16" xfId="0" applyFont="1" applyBorder="1" applyAlignment="1" applyProtection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23" fillId="0" borderId="22" xfId="0" applyFont="1" applyBorder="1" applyAlignment="1" applyProtection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101" TargetMode="External" /><Relationship Id="rId2" Type="http://schemas.openxmlformats.org/officeDocument/2006/relationships/hyperlink" Target="https://podminky.urs.cz/item/CS_URS_2022_01/115001104" TargetMode="External" /><Relationship Id="rId3" Type="http://schemas.openxmlformats.org/officeDocument/2006/relationships/hyperlink" Target="https://podminky.urs.cz/item/CS_URS_2022_01/122251402" TargetMode="External" /><Relationship Id="rId4" Type="http://schemas.openxmlformats.org/officeDocument/2006/relationships/hyperlink" Target="https://podminky.urs.cz/item/CS_URS_2022_01/171151103" TargetMode="External" /><Relationship Id="rId5" Type="http://schemas.openxmlformats.org/officeDocument/2006/relationships/hyperlink" Target="https://podminky.urs.cz/item/CS_URS_2022_01/272362021" TargetMode="External" /><Relationship Id="rId6" Type="http://schemas.openxmlformats.org/officeDocument/2006/relationships/hyperlink" Target="https://podminky.urs.cz/item/CS_URS_2022_01/273361821" TargetMode="External" /><Relationship Id="rId7" Type="http://schemas.openxmlformats.org/officeDocument/2006/relationships/hyperlink" Target="https://podminky.urs.cz/item/CS_URS_2022_01/278361111" TargetMode="External" /><Relationship Id="rId8" Type="http://schemas.openxmlformats.org/officeDocument/2006/relationships/hyperlink" Target="https://podminky.urs.cz/item/CS_URS_2022_01/311362021" TargetMode="External" /><Relationship Id="rId9" Type="http://schemas.openxmlformats.org/officeDocument/2006/relationships/hyperlink" Target="https://podminky.urs.cz/item/CS_URS_2022_01/321311116" TargetMode="External" /><Relationship Id="rId10" Type="http://schemas.openxmlformats.org/officeDocument/2006/relationships/hyperlink" Target="https://podminky.urs.cz/item/CS_URS_2022_01/321351010" TargetMode="External" /><Relationship Id="rId11" Type="http://schemas.openxmlformats.org/officeDocument/2006/relationships/hyperlink" Target="https://podminky.urs.cz/item/CS_URS_2022_01/321352010" TargetMode="External" /><Relationship Id="rId12" Type="http://schemas.openxmlformats.org/officeDocument/2006/relationships/hyperlink" Target="https://podminky.urs.cz/item/CS_URS_2022_01/452321171" TargetMode="External" /><Relationship Id="rId13" Type="http://schemas.openxmlformats.org/officeDocument/2006/relationships/hyperlink" Target="https://podminky.urs.cz/item/CS_URS_2022_01/936501111" TargetMode="External" /><Relationship Id="rId14" Type="http://schemas.openxmlformats.org/officeDocument/2006/relationships/hyperlink" Target="https://podminky.urs.cz/item/CS_URS_2022_01/936941116" TargetMode="External" /><Relationship Id="rId1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103" TargetMode="External" /><Relationship Id="rId2" Type="http://schemas.openxmlformats.org/officeDocument/2006/relationships/hyperlink" Target="https://podminky.urs.cz/item/CS_URS_2022_01/112101101" TargetMode="External" /><Relationship Id="rId3" Type="http://schemas.openxmlformats.org/officeDocument/2006/relationships/hyperlink" Target="https://podminky.urs.cz/item/CS_URS_2022_01/112101102" TargetMode="External" /><Relationship Id="rId4" Type="http://schemas.openxmlformats.org/officeDocument/2006/relationships/hyperlink" Target="https://podminky.urs.cz/item/CS_URS_2022_01/112101103" TargetMode="External" /><Relationship Id="rId5" Type="http://schemas.openxmlformats.org/officeDocument/2006/relationships/hyperlink" Target="https://podminky.urs.cz/item/CS_URS_2022_01/112155115" TargetMode="External" /><Relationship Id="rId6" Type="http://schemas.openxmlformats.org/officeDocument/2006/relationships/hyperlink" Target="https://podminky.urs.cz/item/CS_URS_2022_01/112155121" TargetMode="External" /><Relationship Id="rId7" Type="http://schemas.openxmlformats.org/officeDocument/2006/relationships/hyperlink" Target="https://podminky.urs.cz/item/CS_URS_2022_01/112155125" TargetMode="External" /><Relationship Id="rId8" Type="http://schemas.openxmlformats.org/officeDocument/2006/relationships/hyperlink" Target="https://podminky.urs.cz/item/CS_URS_2022_01/112201112" TargetMode="External" /><Relationship Id="rId9" Type="http://schemas.openxmlformats.org/officeDocument/2006/relationships/hyperlink" Target="https://podminky.urs.cz/item/CS_URS_2022_01/112201114" TargetMode="External" /><Relationship Id="rId10" Type="http://schemas.openxmlformats.org/officeDocument/2006/relationships/hyperlink" Target="https://podminky.urs.cz/item/CS_URS_2022_01/112201116" TargetMode="External" /><Relationship Id="rId11" Type="http://schemas.openxmlformats.org/officeDocument/2006/relationships/hyperlink" Target="https://podminky.urs.cz/item/CS_URS_2022_01/121151123" TargetMode="External" /><Relationship Id="rId12" Type="http://schemas.openxmlformats.org/officeDocument/2006/relationships/hyperlink" Target="https://podminky.urs.cz/item/CS_URS_2021_02/121151123.1" TargetMode="External" /><Relationship Id="rId13" Type="http://schemas.openxmlformats.org/officeDocument/2006/relationships/hyperlink" Target="https://podminky.urs.cz/item/CS_URS_2022_01/122151406" TargetMode="External" /><Relationship Id="rId14" Type="http://schemas.openxmlformats.org/officeDocument/2006/relationships/hyperlink" Target="https://podminky.urs.cz/item/CS_URS_2022_01/162201421" TargetMode="External" /><Relationship Id="rId15" Type="http://schemas.openxmlformats.org/officeDocument/2006/relationships/hyperlink" Target="https://podminky.urs.cz/item/CS_URS_2022_01/162201422" TargetMode="External" /><Relationship Id="rId16" Type="http://schemas.openxmlformats.org/officeDocument/2006/relationships/hyperlink" Target="https://podminky.urs.cz/item/CS_URS_2022_01/162201423" TargetMode="External" /><Relationship Id="rId17" Type="http://schemas.openxmlformats.org/officeDocument/2006/relationships/hyperlink" Target="https://podminky.urs.cz/item/CS_URS_2022_01/162301971" TargetMode="External" /><Relationship Id="rId18" Type="http://schemas.openxmlformats.org/officeDocument/2006/relationships/hyperlink" Target="https://podminky.urs.cz/item/CS_URS_2022_01/162301972" TargetMode="External" /><Relationship Id="rId19" Type="http://schemas.openxmlformats.org/officeDocument/2006/relationships/hyperlink" Target="https://podminky.urs.cz/item/CS_URS_2022_01/162301973" TargetMode="External" /><Relationship Id="rId20" Type="http://schemas.openxmlformats.org/officeDocument/2006/relationships/hyperlink" Target="https://podminky.urs.cz/item/CS_URS_2022_01/162751113" TargetMode="External" /><Relationship Id="rId21" Type="http://schemas.openxmlformats.org/officeDocument/2006/relationships/hyperlink" Target="https://podminky.urs.cz/item/CS_URS_2021_02/171151103" TargetMode="External" /><Relationship Id="rId22" Type="http://schemas.openxmlformats.org/officeDocument/2006/relationships/hyperlink" Target="https://podminky.urs.cz/item/CS_URS_2022_01/181351103" TargetMode="External" /><Relationship Id="rId23" Type="http://schemas.openxmlformats.org/officeDocument/2006/relationships/hyperlink" Target="https://podminky.urs.cz/item/CS_URS_2021_02/181351113" TargetMode="External" /><Relationship Id="rId24" Type="http://schemas.openxmlformats.org/officeDocument/2006/relationships/hyperlink" Target="https://podminky.urs.cz/item/CS_URS_2022_01/181411122" TargetMode="External" /><Relationship Id="rId25" Type="http://schemas.openxmlformats.org/officeDocument/2006/relationships/hyperlink" Target="https://podminky.urs.cz/item/CS_URS_2022_01/213111121" TargetMode="External" /><Relationship Id="rId26" Type="http://schemas.openxmlformats.org/officeDocument/2006/relationships/hyperlink" Target="https://podminky.urs.cz/item/CS_URS_2022_01/213141121" TargetMode="External" /><Relationship Id="rId27" Type="http://schemas.openxmlformats.org/officeDocument/2006/relationships/hyperlink" Target="https://podminky.urs.cz/item/CS_URS_2022_01/457531111" TargetMode="External" /><Relationship Id="rId28" Type="http://schemas.openxmlformats.org/officeDocument/2006/relationships/hyperlink" Target="https://podminky.urs.cz/item/CS_URS_2022_01/457531112" TargetMode="External" /><Relationship Id="rId29" Type="http://schemas.openxmlformats.org/officeDocument/2006/relationships/hyperlink" Target="https://podminky.urs.cz/item/CS_URS_2022_01/871238111" TargetMode="External" /><Relationship Id="rId30" Type="http://schemas.openxmlformats.org/officeDocument/2006/relationships/hyperlink" Target="https://podminky.urs.cz/item/CS_URS_2021_02/997013811" TargetMode="External" /><Relationship Id="rId3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101" TargetMode="External" /><Relationship Id="rId2" Type="http://schemas.openxmlformats.org/officeDocument/2006/relationships/hyperlink" Target="https://podminky.urs.cz/item/CS_URS_2022_01/112101102" TargetMode="External" /><Relationship Id="rId3" Type="http://schemas.openxmlformats.org/officeDocument/2006/relationships/hyperlink" Target="https://podminky.urs.cz/item/CS_URS_2022_01/121151103" TargetMode="External" /><Relationship Id="rId4" Type="http://schemas.openxmlformats.org/officeDocument/2006/relationships/hyperlink" Target="https://podminky.urs.cz/item/CS_URS_2022_01/122251402" TargetMode="External" /><Relationship Id="rId5" Type="http://schemas.openxmlformats.org/officeDocument/2006/relationships/hyperlink" Target="https://podminky.urs.cz/item/CS_URS_2021_02/171151103" TargetMode="External" /><Relationship Id="rId6" Type="http://schemas.openxmlformats.org/officeDocument/2006/relationships/hyperlink" Target="https://podminky.urs.cz/item/CS_URS_2022_01/181351003" TargetMode="External" /><Relationship Id="rId7" Type="http://schemas.openxmlformats.org/officeDocument/2006/relationships/hyperlink" Target="https://podminky.urs.cz/item/CS_URS_2022_01/181411121" TargetMode="External" /><Relationship Id="rId8" Type="http://schemas.openxmlformats.org/officeDocument/2006/relationships/hyperlink" Target="https://podminky.urs.cz/item/CS_URS_2022_01/321351010" TargetMode="External" /><Relationship Id="rId9" Type="http://schemas.openxmlformats.org/officeDocument/2006/relationships/hyperlink" Target="https://podminky.urs.cz/item/CS_URS_2022_01/321352010" TargetMode="External" /><Relationship Id="rId10" Type="http://schemas.openxmlformats.org/officeDocument/2006/relationships/hyperlink" Target="https://podminky.urs.cz/item/CS_URS_2022_01/451316121" TargetMode="External" /><Relationship Id="rId11" Type="http://schemas.openxmlformats.org/officeDocument/2006/relationships/hyperlink" Target="https://podminky.urs.cz/item/CS_URS_2022_01/451561111" TargetMode="External" /><Relationship Id="rId1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151103" TargetMode="External" /><Relationship Id="rId2" Type="http://schemas.openxmlformats.org/officeDocument/2006/relationships/hyperlink" Target="https://podminky.urs.cz/item/CS_URS_2022_01/112101101" TargetMode="External" /><Relationship Id="rId3" Type="http://schemas.openxmlformats.org/officeDocument/2006/relationships/hyperlink" Target="https://podminky.urs.cz/item/CS_URS_2022_01/112101102" TargetMode="External" /><Relationship Id="rId4" Type="http://schemas.openxmlformats.org/officeDocument/2006/relationships/hyperlink" Target="https://podminky.urs.cz/item/CS_URS_2022_01/112155115" TargetMode="External" /><Relationship Id="rId5" Type="http://schemas.openxmlformats.org/officeDocument/2006/relationships/hyperlink" Target="https://podminky.urs.cz/item/CS_URS_2022_01/112155121" TargetMode="External" /><Relationship Id="rId6" Type="http://schemas.openxmlformats.org/officeDocument/2006/relationships/hyperlink" Target="https://podminky.urs.cz/item/CS_URS_2022_01/112201112" TargetMode="External" /><Relationship Id="rId7" Type="http://schemas.openxmlformats.org/officeDocument/2006/relationships/hyperlink" Target="https://podminky.urs.cz/item/CS_URS_2022_01/112201114" TargetMode="External" /><Relationship Id="rId8" Type="http://schemas.openxmlformats.org/officeDocument/2006/relationships/hyperlink" Target="https://podminky.urs.cz/item/CS_URS_2022_01/121151123" TargetMode="External" /><Relationship Id="rId9" Type="http://schemas.openxmlformats.org/officeDocument/2006/relationships/hyperlink" Target="https://podminky.urs.cz/item/CS_URS_2022_01/122151406" TargetMode="External" /><Relationship Id="rId10" Type="http://schemas.openxmlformats.org/officeDocument/2006/relationships/hyperlink" Target="https://podminky.urs.cz/item/CS_URS_2022_01/122703601" TargetMode="External" /><Relationship Id="rId11" Type="http://schemas.openxmlformats.org/officeDocument/2006/relationships/hyperlink" Target="https://podminky.urs.cz/item/CS_URS_2022_01/162201421" TargetMode="External" /><Relationship Id="rId12" Type="http://schemas.openxmlformats.org/officeDocument/2006/relationships/hyperlink" Target="https://podminky.urs.cz/item/CS_URS_2022_01/162201422" TargetMode="External" /><Relationship Id="rId13" Type="http://schemas.openxmlformats.org/officeDocument/2006/relationships/hyperlink" Target="https://podminky.urs.cz/item/CS_URS_2022_01/162301971" TargetMode="External" /><Relationship Id="rId14" Type="http://schemas.openxmlformats.org/officeDocument/2006/relationships/hyperlink" Target="https://podminky.urs.cz/item/CS_URS_2022_01/162301972" TargetMode="External" /><Relationship Id="rId15" Type="http://schemas.openxmlformats.org/officeDocument/2006/relationships/hyperlink" Target="https://podminky.urs.cz/item/CS_URS_2022_01/162751113" TargetMode="External" /><Relationship Id="rId16" Type="http://schemas.openxmlformats.org/officeDocument/2006/relationships/hyperlink" Target="https://podminky.urs.cz/item/CS_URS_2022_01/171151103" TargetMode="External" /><Relationship Id="rId17" Type="http://schemas.openxmlformats.org/officeDocument/2006/relationships/hyperlink" Target="https://podminky.urs.cz/item/CS_URS_2022_01/181006111" TargetMode="External" /><Relationship Id="rId18" Type="http://schemas.openxmlformats.org/officeDocument/2006/relationships/hyperlink" Target="https://podminky.urs.cz/item/CS_URS_2022_01/181351113" TargetMode="External" /><Relationship Id="rId19" Type="http://schemas.openxmlformats.org/officeDocument/2006/relationships/hyperlink" Target="https://podminky.urs.cz/item/CS_URS_2022_01/181451121" TargetMode="External" /><Relationship Id="rId20" Type="http://schemas.openxmlformats.org/officeDocument/2006/relationships/hyperlink" Target="https://podminky.urs.cz/item/CS_URS_2022_01/181451122" TargetMode="External" /><Relationship Id="rId21" Type="http://schemas.openxmlformats.org/officeDocument/2006/relationships/hyperlink" Target="https://podminky.urs.cz/item/CS_URS_2022_01/183403112" TargetMode="External" /><Relationship Id="rId22" Type="http://schemas.openxmlformats.org/officeDocument/2006/relationships/hyperlink" Target="https://podminky.urs.cz/item/CS_URS_2022_01/451561111" TargetMode="External" /><Relationship Id="rId23" Type="http://schemas.openxmlformats.org/officeDocument/2006/relationships/hyperlink" Target="https://podminky.urs.cz/item/CS_URS_2021_02/171251201" TargetMode="External" /><Relationship Id="rId24" Type="http://schemas.openxmlformats.org/officeDocument/2006/relationships/hyperlink" Target="https://podminky.urs.cz/item/CS_URS_2022_01/584121111" TargetMode="External" /><Relationship Id="rId25" Type="http://schemas.openxmlformats.org/officeDocument/2006/relationships/hyperlink" Target="https://podminky.urs.cz/item/CS_URS_2022_01/113151111" TargetMode="External" /><Relationship Id="rId26" Type="http://schemas.openxmlformats.org/officeDocument/2006/relationships/hyperlink" Target="https://podminky.urs.cz/item/CS_URS_2022_01/113152111" TargetMode="External" /><Relationship Id="rId27" Type="http://schemas.openxmlformats.org/officeDocument/2006/relationships/hyperlink" Target="https://podminky.urs.cz/item/CS_URS_2022_01/451571111R" TargetMode="External" /><Relationship Id="rId28" Type="http://schemas.openxmlformats.org/officeDocument/2006/relationships/hyperlink" Target="https://podminky.urs.cz/item/CS_URS_2021_02/997013811" TargetMode="External" /><Relationship Id="rId2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1324000" TargetMode="External" /><Relationship Id="rId2" Type="http://schemas.openxmlformats.org/officeDocument/2006/relationships/hyperlink" Target="https://podminky.urs.cz/item/CS_URS_2022_01/012103000" TargetMode="External" /><Relationship Id="rId3" Type="http://schemas.openxmlformats.org/officeDocument/2006/relationships/hyperlink" Target="https://podminky.urs.cz/item/CS_URS_2022_01/012203000" TargetMode="External" /><Relationship Id="rId4" Type="http://schemas.openxmlformats.org/officeDocument/2006/relationships/hyperlink" Target="https://podminky.urs.cz/item/CS_URS_2022_01/012303000" TargetMode="External" /><Relationship Id="rId5" Type="http://schemas.openxmlformats.org/officeDocument/2006/relationships/hyperlink" Target="https://podminky.urs.cz/item/CS_URS_2022_01/013254000" TargetMode="External" /><Relationship Id="rId6" Type="http://schemas.openxmlformats.org/officeDocument/2006/relationships/hyperlink" Target="https://podminky.urs.cz/item/CS_URS_2022_01/024002000" TargetMode="External" /><Relationship Id="rId7" Type="http://schemas.openxmlformats.org/officeDocument/2006/relationships/hyperlink" Target="https://podminky.urs.cz/item/CS_URS_2022_01/030001000" TargetMode="External" /><Relationship Id="rId8" Type="http://schemas.openxmlformats.org/officeDocument/2006/relationships/hyperlink" Target="https://podminky.urs.cz/item/CS_URS_2022_01/034503000" TargetMode="External" /><Relationship Id="rId9" Type="http://schemas.openxmlformats.org/officeDocument/2006/relationships/hyperlink" Target="https://podminky.urs.cz/item/CS_URS_2022_01/041903000" TargetMode="External" /><Relationship Id="rId10" Type="http://schemas.openxmlformats.org/officeDocument/2006/relationships/hyperlink" Target="https://podminky.urs.cz/item/CS_URS_2022_01/011314000" TargetMode="External" /><Relationship Id="rId11" Type="http://schemas.openxmlformats.org/officeDocument/2006/relationships/hyperlink" Target="https://podminky.urs.cz/item/CS_URS_2022_01/043203000" TargetMode="External" /><Relationship Id="rId12" Type="http://schemas.openxmlformats.org/officeDocument/2006/relationships/hyperlink" Target="https://podminky.urs.cz/item/CS_URS_2022_01/072002000" TargetMode="External" /><Relationship Id="rId13" Type="http://schemas.openxmlformats.org/officeDocument/2006/relationships/hyperlink" Target="https://podminky.urs.cz/item/CS_URS_2022_01/091504000" TargetMode="External" /><Relationship Id="rId14" Type="http://schemas.openxmlformats.org/officeDocument/2006/relationships/hyperlink" Target="https://podminky.urs.cz/item/CS_URS_2022_01/093103000" TargetMode="External" /><Relationship Id="rId1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5</v>
      </c>
      <c r="BV1" s="17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G4" s="26" t="s">
        <v>12</v>
      </c>
      <c r="BS4" s="18" t="s">
        <v>13</v>
      </c>
    </row>
    <row r="5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28" t="s">
        <v>15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G5" s="29" t="s">
        <v>16</v>
      </c>
      <c r="BS5" s="18" t="s">
        <v>7</v>
      </c>
    </row>
    <row r="6" s="1" customFormat="1" ht="36.96" customHeight="1">
      <c r="B6" s="22"/>
      <c r="C6" s="23"/>
      <c r="D6" s="30" t="s">
        <v>17</v>
      </c>
      <c r="E6" s="23"/>
      <c r="F6" s="23"/>
      <c r="G6" s="23"/>
      <c r="H6" s="23"/>
      <c r="I6" s="23"/>
      <c r="J6" s="23"/>
      <c r="K6" s="31" t="s">
        <v>18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G6" s="32"/>
      <c r="BS6" s="18" t="s">
        <v>7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20</v>
      </c>
      <c r="AO7" s="23"/>
      <c r="AP7" s="23"/>
      <c r="AQ7" s="23"/>
      <c r="AR7" s="21"/>
      <c r="BG7" s="32"/>
      <c r="BS7" s="18" t="s">
        <v>7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G8" s="32"/>
      <c r="BS8" s="18" t="s">
        <v>7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G9" s="32"/>
      <c r="BS9" s="18" t="s">
        <v>7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28</v>
      </c>
      <c r="AO10" s="23"/>
      <c r="AP10" s="23"/>
      <c r="AQ10" s="23"/>
      <c r="AR10" s="21"/>
      <c r="BG10" s="32"/>
      <c r="BS10" s="18" t="s">
        <v>7</v>
      </c>
    </row>
    <row r="11" s="1" customFormat="1" ht="18.48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30</v>
      </c>
      <c r="AL11" s="23"/>
      <c r="AM11" s="23"/>
      <c r="AN11" s="28" t="s">
        <v>20</v>
      </c>
      <c r="AO11" s="23"/>
      <c r="AP11" s="23"/>
      <c r="AQ11" s="23"/>
      <c r="AR11" s="21"/>
      <c r="BG11" s="32"/>
      <c r="BS11" s="18" t="s">
        <v>7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G12" s="32"/>
      <c r="BS12" s="18" t="s">
        <v>7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32</v>
      </c>
      <c r="AO13" s="23"/>
      <c r="AP13" s="23"/>
      <c r="AQ13" s="23"/>
      <c r="AR13" s="21"/>
      <c r="BG13" s="32"/>
      <c r="BS13" s="18" t="s">
        <v>7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30</v>
      </c>
      <c r="AL14" s="23"/>
      <c r="AM14" s="23"/>
      <c r="AN14" s="35" t="s">
        <v>32</v>
      </c>
      <c r="AO14" s="23"/>
      <c r="AP14" s="23"/>
      <c r="AQ14" s="23"/>
      <c r="AR14" s="21"/>
      <c r="BG14" s="32"/>
      <c r="BS14" s="18" t="s">
        <v>7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G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34</v>
      </c>
      <c r="AO16" s="23"/>
      <c r="AP16" s="23"/>
      <c r="AQ16" s="23"/>
      <c r="AR16" s="21"/>
      <c r="BG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30</v>
      </c>
      <c r="AL17" s="23"/>
      <c r="AM17" s="23"/>
      <c r="AN17" s="28" t="s">
        <v>36</v>
      </c>
      <c r="AO17" s="23"/>
      <c r="AP17" s="23"/>
      <c r="AQ17" s="23"/>
      <c r="AR17" s="21"/>
      <c r="BG17" s="32"/>
      <c r="BS17" s="18" t="s">
        <v>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G18" s="32"/>
      <c r="BS18" s="18" t="s">
        <v>7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34</v>
      </c>
      <c r="AO19" s="23"/>
      <c r="AP19" s="23"/>
      <c r="AQ19" s="23"/>
      <c r="AR19" s="21"/>
      <c r="BG19" s="32"/>
      <c r="BS19" s="18" t="s">
        <v>7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30</v>
      </c>
      <c r="AL20" s="23"/>
      <c r="AM20" s="23"/>
      <c r="AN20" s="28" t="s">
        <v>36</v>
      </c>
      <c r="AO20" s="23"/>
      <c r="AP20" s="23"/>
      <c r="AQ20" s="23"/>
      <c r="AR20" s="21"/>
      <c r="BG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G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G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G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G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G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G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G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G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ROUND(BB54,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ROUND(AX54, 2)</f>
        <v>0</v>
      </c>
      <c r="AL29" s="48"/>
      <c r="AM29" s="48"/>
      <c r="AN29" s="48"/>
      <c r="AO29" s="48"/>
      <c r="AP29" s="48"/>
      <c r="AQ29" s="48"/>
      <c r="AR29" s="51"/>
      <c r="BG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ROUND(BC54,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ROUND(AY54, 2)</f>
        <v>0</v>
      </c>
      <c r="AL30" s="48"/>
      <c r="AM30" s="48"/>
      <c r="AN30" s="48"/>
      <c r="AO30" s="48"/>
      <c r="AP30" s="48"/>
      <c r="AQ30" s="48"/>
      <c r="AR30" s="51"/>
      <c r="BG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ROUND(BD54,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G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ROUND(BE54,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G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ROUND(BF54,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G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G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G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G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G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G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G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G43" s="39"/>
    </row>
    <row r="44" s="4" customFormat="1" ht="12" customHeight="1">
      <c r="A44" s="4"/>
      <c r="B44" s="64"/>
      <c r="C44" s="33" t="s">
        <v>14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265/2020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G44" s="4"/>
    </row>
    <row r="45" s="5" customFormat="1" ht="36.96" customHeight="1">
      <c r="A45" s="5"/>
      <c r="B45" s="67"/>
      <c r="C45" s="68" t="s">
        <v>17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Malá vodní nádrž MVN 1 a vedlejší polní cesty VC14a a VC14c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G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G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k.ú. Štítary u Krásné, Karlovarský kraj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20.8.2021</v>
      </c>
      <c r="AN47" s="73"/>
      <c r="AO47" s="41"/>
      <c r="AP47" s="41"/>
      <c r="AQ47" s="41"/>
      <c r="AR47" s="45"/>
      <c r="BG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G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ČR-SPÚ- KPÚ pro Karlovarský kraj, pobočka Cheb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GEOREAL spol. s.r.o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8"/>
      <c r="BG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37</v>
      </c>
      <c r="AJ50" s="41"/>
      <c r="AK50" s="41"/>
      <c r="AL50" s="41"/>
      <c r="AM50" s="74" t="str">
        <f>IF(E20="","",E20)</f>
        <v>GEOREAL spol. s.r.o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2"/>
      <c r="BG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6"/>
      <c r="BG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4" t="s">
        <v>71</v>
      </c>
      <c r="BE52" s="94" t="s">
        <v>72</v>
      </c>
      <c r="BF52" s="95" t="s">
        <v>73</v>
      </c>
      <c r="BG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8"/>
      <c r="BG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SUM(AG54,AV54)</f>
        <v>0</v>
      </c>
      <c r="AO54" s="103"/>
      <c r="AP54" s="103"/>
      <c r="AQ54" s="104" t="s">
        <v>20</v>
      </c>
      <c r="AR54" s="105"/>
      <c r="AS54" s="106">
        <f>ROUND(SUM(AS55:AS59),2)</f>
        <v>0</v>
      </c>
      <c r="AT54" s="107">
        <f>ROUND(SUM(AT55:AT59),2)</f>
        <v>0</v>
      </c>
      <c r="AU54" s="108">
        <f>ROUND(SUM(AU55:AU59),2)</f>
        <v>0</v>
      </c>
      <c r="AV54" s="108">
        <f>ROUND(SUM(AX54:AY54),2)</f>
        <v>0</v>
      </c>
      <c r="AW54" s="109">
        <f>ROUND(SUM(AW55:AW59),5)</f>
        <v>0</v>
      </c>
      <c r="AX54" s="108">
        <f>ROUND(BB54*L29,2)</f>
        <v>0</v>
      </c>
      <c r="AY54" s="108">
        <f>ROUND(BC54*L30,2)</f>
        <v>0</v>
      </c>
      <c r="AZ54" s="108">
        <f>ROUND(BD54*L29,2)</f>
        <v>0</v>
      </c>
      <c r="BA54" s="108">
        <f>ROUND(BE54*L30,2)</f>
        <v>0</v>
      </c>
      <c r="BB54" s="108">
        <f>ROUND(SUM(BB55:BB59),2)</f>
        <v>0</v>
      </c>
      <c r="BC54" s="108">
        <f>ROUND(SUM(BC55:BC59),2)</f>
        <v>0</v>
      </c>
      <c r="BD54" s="108">
        <f>ROUND(SUM(BD55:BD59),2)</f>
        <v>0</v>
      </c>
      <c r="BE54" s="108">
        <f>ROUND(SUM(BE55:BE59),2)</f>
        <v>0</v>
      </c>
      <c r="BF54" s="110">
        <f>ROUND(SUM(BF55:BF59),2)</f>
        <v>0</v>
      </c>
      <c r="BG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6</v>
      </c>
      <c r="BX54" s="111" t="s">
        <v>79</v>
      </c>
      <c r="CL54" s="111" t="s">
        <v>20</v>
      </c>
    </row>
    <row r="55" s="7" customFormat="1" ht="24.7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01.1 - Výpustní zařízení'!K32</f>
        <v>0</v>
      </c>
      <c r="AH55" s="117"/>
      <c r="AI55" s="117"/>
      <c r="AJ55" s="117"/>
      <c r="AK55" s="117"/>
      <c r="AL55" s="117"/>
      <c r="AM55" s="117"/>
      <c r="AN55" s="118">
        <f>SUM(AG55,AV55)</f>
        <v>0</v>
      </c>
      <c r="AO55" s="117"/>
      <c r="AP55" s="117"/>
      <c r="AQ55" s="119" t="s">
        <v>83</v>
      </c>
      <c r="AR55" s="120"/>
      <c r="AS55" s="121">
        <f>'SO 01.1 - Výpustní zařízení'!K30</f>
        <v>0</v>
      </c>
      <c r="AT55" s="122">
        <f>'SO 01.1 - Výpustní zařízení'!K31</f>
        <v>0</v>
      </c>
      <c r="AU55" s="122">
        <v>0</v>
      </c>
      <c r="AV55" s="122">
        <f>ROUND(SUM(AX55:AY55),2)</f>
        <v>0</v>
      </c>
      <c r="AW55" s="123">
        <f>'SO 01.1 - Výpustní zařízení'!T88</f>
        <v>0</v>
      </c>
      <c r="AX55" s="122">
        <f>'SO 01.1 - Výpustní zařízení'!K35</f>
        <v>0</v>
      </c>
      <c r="AY55" s="122">
        <f>'SO 01.1 - Výpustní zařízení'!K36</f>
        <v>0</v>
      </c>
      <c r="AZ55" s="122">
        <f>'SO 01.1 - Výpustní zařízení'!K37</f>
        <v>0</v>
      </c>
      <c r="BA55" s="122">
        <f>'SO 01.1 - Výpustní zařízení'!K38</f>
        <v>0</v>
      </c>
      <c r="BB55" s="122">
        <f>'SO 01.1 - Výpustní zařízení'!F35</f>
        <v>0</v>
      </c>
      <c r="BC55" s="122">
        <f>'SO 01.1 - Výpustní zařízení'!F36</f>
        <v>0</v>
      </c>
      <c r="BD55" s="122">
        <f>'SO 01.1 - Výpustní zařízení'!F37</f>
        <v>0</v>
      </c>
      <c r="BE55" s="122">
        <f>'SO 01.1 - Výpustní zařízení'!F38</f>
        <v>0</v>
      </c>
      <c r="BF55" s="124">
        <f>'SO 01.1 - Výpustní zařízení'!F39</f>
        <v>0</v>
      </c>
      <c r="BG55" s="7"/>
      <c r="BT55" s="125" t="s">
        <v>84</v>
      </c>
      <c r="BV55" s="125" t="s">
        <v>78</v>
      </c>
      <c r="BW55" s="125" t="s">
        <v>85</v>
      </c>
      <c r="BX55" s="125" t="s">
        <v>6</v>
      </c>
      <c r="CL55" s="125" t="s">
        <v>20</v>
      </c>
      <c r="CM55" s="125" t="s">
        <v>86</v>
      </c>
    </row>
    <row r="56" s="7" customFormat="1" ht="24.75" customHeight="1">
      <c r="A56" s="113" t="s">
        <v>80</v>
      </c>
      <c r="B56" s="114"/>
      <c r="C56" s="115"/>
      <c r="D56" s="116" t="s">
        <v>87</v>
      </c>
      <c r="E56" s="116"/>
      <c r="F56" s="116"/>
      <c r="G56" s="116"/>
      <c r="H56" s="116"/>
      <c r="I56" s="117"/>
      <c r="J56" s="116" t="s">
        <v>88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01.2 - Hráz'!K32</f>
        <v>0</v>
      </c>
      <c r="AH56" s="117"/>
      <c r="AI56" s="117"/>
      <c r="AJ56" s="117"/>
      <c r="AK56" s="117"/>
      <c r="AL56" s="117"/>
      <c r="AM56" s="117"/>
      <c r="AN56" s="118">
        <f>SUM(AG56,AV56)</f>
        <v>0</v>
      </c>
      <c r="AO56" s="117"/>
      <c r="AP56" s="117"/>
      <c r="AQ56" s="119" t="s">
        <v>83</v>
      </c>
      <c r="AR56" s="120"/>
      <c r="AS56" s="121">
        <f>'SO 01.2 - Hráz'!K30</f>
        <v>0</v>
      </c>
      <c r="AT56" s="122">
        <f>'SO 01.2 - Hráz'!K31</f>
        <v>0</v>
      </c>
      <c r="AU56" s="122">
        <v>0</v>
      </c>
      <c r="AV56" s="122">
        <f>ROUND(SUM(AX56:AY56),2)</f>
        <v>0</v>
      </c>
      <c r="AW56" s="123">
        <f>'SO 01.2 - Hráz'!T87</f>
        <v>0</v>
      </c>
      <c r="AX56" s="122">
        <f>'SO 01.2 - Hráz'!K35</f>
        <v>0</v>
      </c>
      <c r="AY56" s="122">
        <f>'SO 01.2 - Hráz'!K36</f>
        <v>0</v>
      </c>
      <c r="AZ56" s="122">
        <f>'SO 01.2 - Hráz'!K37</f>
        <v>0</v>
      </c>
      <c r="BA56" s="122">
        <f>'SO 01.2 - Hráz'!K38</f>
        <v>0</v>
      </c>
      <c r="BB56" s="122">
        <f>'SO 01.2 - Hráz'!F35</f>
        <v>0</v>
      </c>
      <c r="BC56" s="122">
        <f>'SO 01.2 - Hráz'!F36</f>
        <v>0</v>
      </c>
      <c r="BD56" s="122">
        <f>'SO 01.2 - Hráz'!F37</f>
        <v>0</v>
      </c>
      <c r="BE56" s="122">
        <f>'SO 01.2 - Hráz'!F38</f>
        <v>0</v>
      </c>
      <c r="BF56" s="124">
        <f>'SO 01.2 - Hráz'!F39</f>
        <v>0</v>
      </c>
      <c r="BG56" s="7"/>
      <c r="BT56" s="125" t="s">
        <v>84</v>
      </c>
      <c r="BV56" s="125" t="s">
        <v>78</v>
      </c>
      <c r="BW56" s="125" t="s">
        <v>89</v>
      </c>
      <c r="BX56" s="125" t="s">
        <v>6</v>
      </c>
      <c r="CL56" s="125" t="s">
        <v>20</v>
      </c>
      <c r="CM56" s="125" t="s">
        <v>86</v>
      </c>
    </row>
    <row r="57" s="7" customFormat="1" ht="24.75" customHeight="1">
      <c r="A57" s="113" t="s">
        <v>80</v>
      </c>
      <c r="B57" s="114"/>
      <c r="C57" s="115"/>
      <c r="D57" s="116" t="s">
        <v>90</v>
      </c>
      <c r="E57" s="116"/>
      <c r="F57" s="116"/>
      <c r="G57" s="116"/>
      <c r="H57" s="116"/>
      <c r="I57" s="117"/>
      <c r="J57" s="116" t="s">
        <v>91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01.3 - Bezpečnostní př...'!K32</f>
        <v>0</v>
      </c>
      <c r="AH57" s="117"/>
      <c r="AI57" s="117"/>
      <c r="AJ57" s="117"/>
      <c r="AK57" s="117"/>
      <c r="AL57" s="117"/>
      <c r="AM57" s="117"/>
      <c r="AN57" s="118">
        <f>SUM(AG57,AV57)</f>
        <v>0</v>
      </c>
      <c r="AO57" s="117"/>
      <c r="AP57" s="117"/>
      <c r="AQ57" s="119" t="s">
        <v>83</v>
      </c>
      <c r="AR57" s="120"/>
      <c r="AS57" s="121">
        <f>'SO 01.3 - Bezpečnostní př...'!K30</f>
        <v>0</v>
      </c>
      <c r="AT57" s="122">
        <f>'SO 01.3 - Bezpečnostní př...'!K31</f>
        <v>0</v>
      </c>
      <c r="AU57" s="122">
        <v>0</v>
      </c>
      <c r="AV57" s="122">
        <f>ROUND(SUM(AX57:AY57),2)</f>
        <v>0</v>
      </c>
      <c r="AW57" s="123">
        <f>'SO 01.3 - Bezpečnostní př...'!T85</f>
        <v>0</v>
      </c>
      <c r="AX57" s="122">
        <f>'SO 01.3 - Bezpečnostní př...'!K35</f>
        <v>0</v>
      </c>
      <c r="AY57" s="122">
        <f>'SO 01.3 - Bezpečnostní př...'!K36</f>
        <v>0</v>
      </c>
      <c r="AZ57" s="122">
        <f>'SO 01.3 - Bezpečnostní př...'!K37</f>
        <v>0</v>
      </c>
      <c r="BA57" s="122">
        <f>'SO 01.3 - Bezpečnostní př...'!K38</f>
        <v>0</v>
      </c>
      <c r="BB57" s="122">
        <f>'SO 01.3 - Bezpečnostní př...'!F35</f>
        <v>0</v>
      </c>
      <c r="BC57" s="122">
        <f>'SO 01.3 - Bezpečnostní př...'!F36</f>
        <v>0</v>
      </c>
      <c r="BD57" s="122">
        <f>'SO 01.3 - Bezpečnostní př...'!F37</f>
        <v>0</v>
      </c>
      <c r="BE57" s="122">
        <f>'SO 01.3 - Bezpečnostní př...'!F38</f>
        <v>0</v>
      </c>
      <c r="BF57" s="124">
        <f>'SO 01.3 - Bezpečnostní př...'!F39</f>
        <v>0</v>
      </c>
      <c r="BG57" s="7"/>
      <c r="BT57" s="125" t="s">
        <v>84</v>
      </c>
      <c r="BV57" s="125" t="s">
        <v>78</v>
      </c>
      <c r="BW57" s="125" t="s">
        <v>92</v>
      </c>
      <c r="BX57" s="125" t="s">
        <v>6</v>
      </c>
      <c r="CL57" s="125" t="s">
        <v>20</v>
      </c>
      <c r="CM57" s="125" t="s">
        <v>86</v>
      </c>
    </row>
    <row r="58" s="7" customFormat="1" ht="24.75" customHeight="1">
      <c r="A58" s="113" t="s">
        <v>80</v>
      </c>
      <c r="B58" s="114"/>
      <c r="C58" s="115"/>
      <c r="D58" s="116" t="s">
        <v>93</v>
      </c>
      <c r="E58" s="116"/>
      <c r="F58" s="116"/>
      <c r="G58" s="116"/>
      <c r="H58" s="116"/>
      <c r="I58" s="117"/>
      <c r="J58" s="116" t="s">
        <v>94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01.4 - Zátopa'!K32</f>
        <v>0</v>
      </c>
      <c r="AH58" s="117"/>
      <c r="AI58" s="117"/>
      <c r="AJ58" s="117"/>
      <c r="AK58" s="117"/>
      <c r="AL58" s="117"/>
      <c r="AM58" s="117"/>
      <c r="AN58" s="118">
        <f>SUM(AG58,AV58)</f>
        <v>0</v>
      </c>
      <c r="AO58" s="117"/>
      <c r="AP58" s="117"/>
      <c r="AQ58" s="119" t="s">
        <v>83</v>
      </c>
      <c r="AR58" s="120"/>
      <c r="AS58" s="121">
        <f>'SO 01.4 - Zátopa'!K30</f>
        <v>0</v>
      </c>
      <c r="AT58" s="122">
        <f>'SO 01.4 - Zátopa'!K31</f>
        <v>0</v>
      </c>
      <c r="AU58" s="122">
        <v>0</v>
      </c>
      <c r="AV58" s="122">
        <f>ROUND(SUM(AX58:AY58),2)</f>
        <v>0</v>
      </c>
      <c r="AW58" s="123">
        <f>'SO 01.4 - Zátopa'!T87</f>
        <v>0</v>
      </c>
      <c r="AX58" s="122">
        <f>'SO 01.4 - Zátopa'!K35</f>
        <v>0</v>
      </c>
      <c r="AY58" s="122">
        <f>'SO 01.4 - Zátopa'!K36</f>
        <v>0</v>
      </c>
      <c r="AZ58" s="122">
        <f>'SO 01.4 - Zátopa'!K37</f>
        <v>0</v>
      </c>
      <c r="BA58" s="122">
        <f>'SO 01.4 - Zátopa'!K38</f>
        <v>0</v>
      </c>
      <c r="BB58" s="122">
        <f>'SO 01.4 - Zátopa'!F35</f>
        <v>0</v>
      </c>
      <c r="BC58" s="122">
        <f>'SO 01.4 - Zátopa'!F36</f>
        <v>0</v>
      </c>
      <c r="BD58" s="122">
        <f>'SO 01.4 - Zátopa'!F37</f>
        <v>0</v>
      </c>
      <c r="BE58" s="122">
        <f>'SO 01.4 - Zátopa'!F38</f>
        <v>0</v>
      </c>
      <c r="BF58" s="124">
        <f>'SO 01.4 - Zátopa'!F39</f>
        <v>0</v>
      </c>
      <c r="BG58" s="7"/>
      <c r="BT58" s="125" t="s">
        <v>84</v>
      </c>
      <c r="BV58" s="125" t="s">
        <v>78</v>
      </c>
      <c r="BW58" s="125" t="s">
        <v>95</v>
      </c>
      <c r="BX58" s="125" t="s">
        <v>6</v>
      </c>
      <c r="CL58" s="125" t="s">
        <v>20</v>
      </c>
      <c r="CM58" s="125" t="s">
        <v>86</v>
      </c>
    </row>
    <row r="59" s="7" customFormat="1" ht="16.5" customHeight="1">
      <c r="A59" s="113" t="s">
        <v>80</v>
      </c>
      <c r="B59" s="114"/>
      <c r="C59" s="115"/>
      <c r="D59" s="116" t="s">
        <v>96</v>
      </c>
      <c r="E59" s="116"/>
      <c r="F59" s="116"/>
      <c r="G59" s="116"/>
      <c r="H59" s="116"/>
      <c r="I59" s="117"/>
      <c r="J59" s="116" t="s">
        <v>97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'VRN - Vedlejší rozpočtové...'!K32</f>
        <v>0</v>
      </c>
      <c r="AH59" s="117"/>
      <c r="AI59" s="117"/>
      <c r="AJ59" s="117"/>
      <c r="AK59" s="117"/>
      <c r="AL59" s="117"/>
      <c r="AM59" s="117"/>
      <c r="AN59" s="118">
        <f>SUM(AG59,AV59)</f>
        <v>0</v>
      </c>
      <c r="AO59" s="117"/>
      <c r="AP59" s="117"/>
      <c r="AQ59" s="119" t="s">
        <v>83</v>
      </c>
      <c r="AR59" s="120"/>
      <c r="AS59" s="126">
        <f>'VRN - Vedlejší rozpočtové...'!K30</f>
        <v>0</v>
      </c>
      <c r="AT59" s="127">
        <f>'VRN - Vedlejší rozpočtové...'!K31</f>
        <v>0</v>
      </c>
      <c r="AU59" s="127">
        <v>0</v>
      </c>
      <c r="AV59" s="127">
        <f>ROUND(SUM(AX59:AY59),2)</f>
        <v>0</v>
      </c>
      <c r="AW59" s="128">
        <f>'VRN - Vedlejší rozpočtové...'!T88</f>
        <v>0</v>
      </c>
      <c r="AX59" s="127">
        <f>'VRN - Vedlejší rozpočtové...'!K35</f>
        <v>0</v>
      </c>
      <c r="AY59" s="127">
        <f>'VRN - Vedlejší rozpočtové...'!K36</f>
        <v>0</v>
      </c>
      <c r="AZ59" s="127">
        <f>'VRN - Vedlejší rozpočtové...'!K37</f>
        <v>0</v>
      </c>
      <c r="BA59" s="127">
        <f>'VRN - Vedlejší rozpočtové...'!K38</f>
        <v>0</v>
      </c>
      <c r="BB59" s="127">
        <f>'VRN - Vedlejší rozpočtové...'!F35</f>
        <v>0</v>
      </c>
      <c r="BC59" s="127">
        <f>'VRN - Vedlejší rozpočtové...'!F36</f>
        <v>0</v>
      </c>
      <c r="BD59" s="127">
        <f>'VRN - Vedlejší rozpočtové...'!F37</f>
        <v>0</v>
      </c>
      <c r="BE59" s="127">
        <f>'VRN - Vedlejší rozpočtové...'!F38</f>
        <v>0</v>
      </c>
      <c r="BF59" s="129">
        <f>'VRN - Vedlejší rozpočtové...'!F39</f>
        <v>0</v>
      </c>
      <c r="BG59" s="7"/>
      <c r="BT59" s="125" t="s">
        <v>84</v>
      </c>
      <c r="BV59" s="125" t="s">
        <v>78</v>
      </c>
      <c r="BW59" s="125" t="s">
        <v>98</v>
      </c>
      <c r="BX59" s="125" t="s">
        <v>6</v>
      </c>
      <c r="CL59" s="125" t="s">
        <v>20</v>
      </c>
      <c r="CM59" s="125" t="s">
        <v>86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  <c r="BF61" s="39"/>
      <c r="BG61" s="39"/>
    </row>
  </sheetData>
  <sheetProtection sheet="1" formatColumns="0" formatRows="0" objects="1" scenarios="1" spinCount="100000" saltValue="0RY+sAPqkQl05nKHMkn7rSPFxPvgzZ8W5oFCHD3lZJDGv9Aitv9jG3sOHn7wsDVUYhGB6lpenDdqHn9235Wh9w==" hashValue="l/WfM7eD63s182UUGoQk4X6/r06XTJo5OXQaFWzXSVL79vZPuTiejgnneEsgx2evS7mb4jwNEUW6kW3shvS5yw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G2"/>
  </mergeCells>
  <hyperlinks>
    <hyperlink ref="A55" location="'SO 01.1 - Výpustní zařízení'!C2" display="/"/>
    <hyperlink ref="A56" location="'SO 01.2 - Hráz'!C2" display="/"/>
    <hyperlink ref="A57" location="'SO 01.3 - Bezpečnostní př...'!C2" display="/"/>
    <hyperlink ref="A58" location="'SO 01.4 - Zátopa'!C2" display="/"/>
    <hyperlink ref="A59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1"/>
      <c r="AT3" s="18" t="s">
        <v>86</v>
      </c>
    </row>
    <row r="4" s="1" customFormat="1" ht="24.96" customHeight="1">
      <c r="B4" s="21"/>
      <c r="D4" s="132" t="s">
        <v>99</v>
      </c>
      <c r="M4" s="21"/>
      <c r="N4" s="133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4" t="s">
        <v>17</v>
      </c>
      <c r="M6" s="21"/>
    </row>
    <row r="7" s="1" customFormat="1" ht="16.5" customHeight="1">
      <c r="B7" s="21"/>
      <c r="E7" s="135" t="str">
        <f>'Rekapitulace stavby'!K6</f>
        <v>Malá vodní nádrž MVN 1 a vedlejší polní cesty VC14a a VC14c</v>
      </c>
      <c r="F7" s="134"/>
      <c r="G7" s="134"/>
      <c r="H7" s="134"/>
      <c r="M7" s="21"/>
    </row>
    <row r="8" s="2" customFormat="1" ht="12" customHeight="1">
      <c r="A8" s="39"/>
      <c r="B8" s="45"/>
      <c r="C8" s="39"/>
      <c r="D8" s="134" t="s">
        <v>100</v>
      </c>
      <c r="E8" s="39"/>
      <c r="F8" s="39"/>
      <c r="G8" s="39"/>
      <c r="H8" s="39"/>
      <c r="I8" s="39"/>
      <c r="J8" s="39"/>
      <c r="K8" s="39"/>
      <c r="L8" s="39"/>
      <c r="M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101</v>
      </c>
      <c r="F9" s="39"/>
      <c r="G9" s="39"/>
      <c r="H9" s="39"/>
      <c r="I9" s="39"/>
      <c r="J9" s="39"/>
      <c r="K9" s="39"/>
      <c r="L9" s="39"/>
      <c r="M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20</v>
      </c>
      <c r="G11" s="39"/>
      <c r="H11" s="39"/>
      <c r="I11" s="134" t="s">
        <v>21</v>
      </c>
      <c r="J11" s="138" t="s">
        <v>20</v>
      </c>
      <c r="K11" s="39"/>
      <c r="L11" s="39"/>
      <c r="M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20.8.2021</v>
      </c>
      <c r="K12" s="39"/>
      <c r="L12" s="39"/>
      <c r="M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28</v>
      </c>
      <c r="K14" s="39"/>
      <c r="L14" s="39"/>
      <c r="M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29</v>
      </c>
      <c r="F15" s="39"/>
      <c r="G15" s="39"/>
      <c r="H15" s="39"/>
      <c r="I15" s="134" t="s">
        <v>30</v>
      </c>
      <c r="J15" s="138" t="s">
        <v>20</v>
      </c>
      <c r="K15" s="39"/>
      <c r="L15" s="39"/>
      <c r="M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31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39"/>
      <c r="M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30</v>
      </c>
      <c r="J18" s="34" t="str">
        <f>'Rekapitulace stavby'!AN14</f>
        <v>Vyplň údaj</v>
      </c>
      <c r="K18" s="39"/>
      <c r="L18" s="39"/>
      <c r="M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33</v>
      </c>
      <c r="E20" s="39"/>
      <c r="F20" s="39"/>
      <c r="G20" s="39"/>
      <c r="H20" s="39"/>
      <c r="I20" s="134" t="s">
        <v>27</v>
      </c>
      <c r="J20" s="138" t="s">
        <v>34</v>
      </c>
      <c r="K20" s="39"/>
      <c r="L20" s="39"/>
      <c r="M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35</v>
      </c>
      <c r="F21" s="39"/>
      <c r="G21" s="39"/>
      <c r="H21" s="39"/>
      <c r="I21" s="134" t="s">
        <v>30</v>
      </c>
      <c r="J21" s="138" t="s">
        <v>36</v>
      </c>
      <c r="K21" s="39"/>
      <c r="L21" s="39"/>
      <c r="M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37</v>
      </c>
      <c r="E23" s="39"/>
      <c r="F23" s="39"/>
      <c r="G23" s="39"/>
      <c r="H23" s="39"/>
      <c r="I23" s="134" t="s">
        <v>27</v>
      </c>
      <c r="J23" s="138" t="s">
        <v>34</v>
      </c>
      <c r="K23" s="39"/>
      <c r="L23" s="39"/>
      <c r="M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35</v>
      </c>
      <c r="F24" s="39"/>
      <c r="G24" s="39"/>
      <c r="H24" s="39"/>
      <c r="I24" s="134" t="s">
        <v>30</v>
      </c>
      <c r="J24" s="138" t="s">
        <v>36</v>
      </c>
      <c r="K24" s="39"/>
      <c r="L24" s="39"/>
      <c r="M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38</v>
      </c>
      <c r="E26" s="39"/>
      <c r="F26" s="39"/>
      <c r="G26" s="39"/>
      <c r="H26" s="39"/>
      <c r="I26" s="39"/>
      <c r="J26" s="39"/>
      <c r="K26" s="39"/>
      <c r="L26" s="39"/>
      <c r="M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44"/>
      <c r="M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4" t="s">
        <v>102</v>
      </c>
      <c r="F30" s="39"/>
      <c r="G30" s="39"/>
      <c r="H30" s="39"/>
      <c r="I30" s="39"/>
      <c r="J30" s="39"/>
      <c r="K30" s="145">
        <f>I61</f>
        <v>0</v>
      </c>
      <c r="L30" s="39"/>
      <c r="M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4" t="s">
        <v>103</v>
      </c>
      <c r="F31" s="39"/>
      <c r="G31" s="39"/>
      <c r="H31" s="39"/>
      <c r="I31" s="39"/>
      <c r="J31" s="39"/>
      <c r="K31" s="145">
        <f>J61</f>
        <v>0</v>
      </c>
      <c r="L31" s="39"/>
      <c r="M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6" t="s">
        <v>40</v>
      </c>
      <c r="E32" s="39"/>
      <c r="F32" s="39"/>
      <c r="G32" s="39"/>
      <c r="H32" s="39"/>
      <c r="I32" s="39"/>
      <c r="J32" s="39"/>
      <c r="K32" s="147">
        <f>ROUND(K88, 2)</f>
        <v>0</v>
      </c>
      <c r="L32" s="39"/>
      <c r="M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4"/>
      <c r="E33" s="144"/>
      <c r="F33" s="144"/>
      <c r="G33" s="144"/>
      <c r="H33" s="144"/>
      <c r="I33" s="144"/>
      <c r="J33" s="144"/>
      <c r="K33" s="144"/>
      <c r="L33" s="144"/>
      <c r="M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8" t="s">
        <v>42</v>
      </c>
      <c r="G34" s="39"/>
      <c r="H34" s="39"/>
      <c r="I34" s="148" t="s">
        <v>41</v>
      </c>
      <c r="J34" s="39"/>
      <c r="K34" s="148" t="s">
        <v>43</v>
      </c>
      <c r="L34" s="39"/>
      <c r="M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9" t="s">
        <v>44</v>
      </c>
      <c r="E35" s="134" t="s">
        <v>45</v>
      </c>
      <c r="F35" s="145">
        <f>ROUND((SUM(BE88:BE167)),  2)</f>
        <v>0</v>
      </c>
      <c r="G35" s="39"/>
      <c r="H35" s="39"/>
      <c r="I35" s="150">
        <v>0.20999999999999999</v>
      </c>
      <c r="J35" s="39"/>
      <c r="K35" s="145">
        <f>ROUND(((SUM(BE88:BE167))*I35),  2)</f>
        <v>0</v>
      </c>
      <c r="L35" s="39"/>
      <c r="M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4" t="s">
        <v>46</v>
      </c>
      <c r="F36" s="145">
        <f>ROUND((SUM(BF88:BF167)),  2)</f>
        <v>0</v>
      </c>
      <c r="G36" s="39"/>
      <c r="H36" s="39"/>
      <c r="I36" s="150">
        <v>0.14999999999999999</v>
      </c>
      <c r="J36" s="39"/>
      <c r="K36" s="145">
        <f>ROUND(((SUM(BF88:BF167))*I36),  2)</f>
        <v>0</v>
      </c>
      <c r="L36" s="39"/>
      <c r="M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5">
        <f>ROUND((SUM(BG88:BG167)),  2)</f>
        <v>0</v>
      </c>
      <c r="G37" s="39"/>
      <c r="H37" s="39"/>
      <c r="I37" s="150">
        <v>0.20999999999999999</v>
      </c>
      <c r="J37" s="39"/>
      <c r="K37" s="145">
        <f>0</f>
        <v>0</v>
      </c>
      <c r="L37" s="39"/>
      <c r="M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4" t="s">
        <v>48</v>
      </c>
      <c r="F38" s="145">
        <f>ROUND((SUM(BH88:BH167)),  2)</f>
        <v>0</v>
      </c>
      <c r="G38" s="39"/>
      <c r="H38" s="39"/>
      <c r="I38" s="150">
        <v>0.14999999999999999</v>
      </c>
      <c r="J38" s="39"/>
      <c r="K38" s="145">
        <f>0</f>
        <v>0</v>
      </c>
      <c r="L38" s="39"/>
      <c r="M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4" t="s">
        <v>49</v>
      </c>
      <c r="F39" s="145">
        <f>ROUND((SUM(BI88:BI167)),  2)</f>
        <v>0</v>
      </c>
      <c r="G39" s="39"/>
      <c r="H39" s="39"/>
      <c r="I39" s="150">
        <v>0</v>
      </c>
      <c r="J39" s="39"/>
      <c r="K39" s="145">
        <f>0</f>
        <v>0</v>
      </c>
      <c r="L39" s="39"/>
      <c r="M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1"/>
      <c r="D41" s="152" t="s">
        <v>50</v>
      </c>
      <c r="E41" s="153"/>
      <c r="F41" s="153"/>
      <c r="G41" s="154" t="s">
        <v>51</v>
      </c>
      <c r="H41" s="155" t="s">
        <v>52</v>
      </c>
      <c r="I41" s="153"/>
      <c r="J41" s="153"/>
      <c r="K41" s="156">
        <f>SUM(K32:K39)</f>
        <v>0</v>
      </c>
      <c r="L41" s="157"/>
      <c r="M41" s="13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3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104</v>
      </c>
      <c r="D47" s="41"/>
      <c r="E47" s="41"/>
      <c r="F47" s="41"/>
      <c r="G47" s="41"/>
      <c r="H47" s="41"/>
      <c r="I47" s="41"/>
      <c r="J47" s="41"/>
      <c r="K47" s="41"/>
      <c r="L47" s="41"/>
      <c r="M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62" t="str">
        <f>E7</f>
        <v>Malá vodní nádrž MVN 1 a vedlejší polní cesty VC14a a VC14c</v>
      </c>
      <c r="F50" s="33"/>
      <c r="G50" s="33"/>
      <c r="H50" s="33"/>
      <c r="I50" s="41"/>
      <c r="J50" s="41"/>
      <c r="K50" s="41"/>
      <c r="L50" s="41"/>
      <c r="M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100</v>
      </c>
      <c r="D51" s="41"/>
      <c r="E51" s="41"/>
      <c r="F51" s="41"/>
      <c r="G51" s="41"/>
      <c r="H51" s="41"/>
      <c r="I51" s="41"/>
      <c r="J51" s="41"/>
      <c r="K51" s="41"/>
      <c r="L51" s="41"/>
      <c r="M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SO 01.1 - Výpustní zařízení</v>
      </c>
      <c r="F52" s="41"/>
      <c r="G52" s="41"/>
      <c r="H52" s="41"/>
      <c r="I52" s="41"/>
      <c r="J52" s="41"/>
      <c r="K52" s="41"/>
      <c r="L52" s="41"/>
      <c r="M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k.ú. Štítary u Krásné, Karlovarský kraj</v>
      </c>
      <c r="G54" s="41"/>
      <c r="H54" s="41"/>
      <c r="I54" s="33" t="s">
        <v>24</v>
      </c>
      <c r="J54" s="73" t="str">
        <f>IF(J12="","",J12)</f>
        <v>20.8.2021</v>
      </c>
      <c r="K54" s="41"/>
      <c r="L54" s="41"/>
      <c r="M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ČR-SPÚ- KPÚ pro Karlovarský kraj, pobočka Cheb</v>
      </c>
      <c r="G56" s="41"/>
      <c r="H56" s="41"/>
      <c r="I56" s="33" t="s">
        <v>33</v>
      </c>
      <c r="J56" s="37" t="str">
        <f>E21</f>
        <v>GEOREAL spol. s.r.o</v>
      </c>
      <c r="K56" s="41"/>
      <c r="L56" s="41"/>
      <c r="M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5.15" customHeight="1">
      <c r="A57" s="39"/>
      <c r="B57" s="40"/>
      <c r="C57" s="33" t="s">
        <v>31</v>
      </c>
      <c r="D57" s="41"/>
      <c r="E57" s="41"/>
      <c r="F57" s="28" t="str">
        <f>IF(E18="","",E18)</f>
        <v>Vyplň údaj</v>
      </c>
      <c r="G57" s="41"/>
      <c r="H57" s="41"/>
      <c r="I57" s="33" t="s">
        <v>37</v>
      </c>
      <c r="J57" s="37" t="str">
        <f>E24</f>
        <v>GEOREAL spol. s.r.o</v>
      </c>
      <c r="K57" s="41"/>
      <c r="L57" s="41"/>
      <c r="M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3" t="s">
        <v>105</v>
      </c>
      <c r="D59" s="164"/>
      <c r="E59" s="164"/>
      <c r="F59" s="164"/>
      <c r="G59" s="164"/>
      <c r="H59" s="164"/>
      <c r="I59" s="165" t="s">
        <v>106</v>
      </c>
      <c r="J59" s="165" t="s">
        <v>107</v>
      </c>
      <c r="K59" s="165" t="s">
        <v>108</v>
      </c>
      <c r="L59" s="164"/>
      <c r="M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6" t="s">
        <v>74</v>
      </c>
      <c r="D61" s="41"/>
      <c r="E61" s="41"/>
      <c r="F61" s="41"/>
      <c r="G61" s="41"/>
      <c r="H61" s="41"/>
      <c r="I61" s="103">
        <f>Q88</f>
        <v>0</v>
      </c>
      <c r="J61" s="103">
        <f>R88</f>
        <v>0</v>
      </c>
      <c r="K61" s="103">
        <f>K88</f>
        <v>0</v>
      </c>
      <c r="L61" s="41"/>
      <c r="M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109</v>
      </c>
    </row>
    <row r="62" s="9" customFormat="1" ht="24.96" customHeight="1">
      <c r="A62" s="9"/>
      <c r="B62" s="167"/>
      <c r="C62" s="168"/>
      <c r="D62" s="169" t="s">
        <v>110</v>
      </c>
      <c r="E62" s="170"/>
      <c r="F62" s="170"/>
      <c r="G62" s="170"/>
      <c r="H62" s="170"/>
      <c r="I62" s="171">
        <f>Q89</f>
        <v>0</v>
      </c>
      <c r="J62" s="171">
        <f>R89</f>
        <v>0</v>
      </c>
      <c r="K62" s="171">
        <f>K89</f>
        <v>0</v>
      </c>
      <c r="L62" s="168"/>
      <c r="M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111</v>
      </c>
      <c r="E63" s="176"/>
      <c r="F63" s="176"/>
      <c r="G63" s="176"/>
      <c r="H63" s="176"/>
      <c r="I63" s="177">
        <f>Q90</f>
        <v>0</v>
      </c>
      <c r="J63" s="177">
        <f>R90</f>
        <v>0</v>
      </c>
      <c r="K63" s="177">
        <f>K90</f>
        <v>0</v>
      </c>
      <c r="L63" s="174"/>
      <c r="M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112</v>
      </c>
      <c r="E64" s="176"/>
      <c r="F64" s="176"/>
      <c r="G64" s="176"/>
      <c r="H64" s="176"/>
      <c r="I64" s="177">
        <f>Q104</f>
        <v>0</v>
      </c>
      <c r="J64" s="177">
        <f>R104</f>
        <v>0</v>
      </c>
      <c r="K64" s="177">
        <f>K104</f>
        <v>0</v>
      </c>
      <c r="L64" s="174"/>
      <c r="M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113</v>
      </c>
      <c r="E65" s="176"/>
      <c r="F65" s="176"/>
      <c r="G65" s="176"/>
      <c r="H65" s="176"/>
      <c r="I65" s="177">
        <f>Q115</f>
        <v>0</v>
      </c>
      <c r="J65" s="177">
        <f>R115</f>
        <v>0</v>
      </c>
      <c r="K65" s="177">
        <f>K115</f>
        <v>0</v>
      </c>
      <c r="L65" s="174"/>
      <c r="M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114</v>
      </c>
      <c r="E66" s="176"/>
      <c r="F66" s="176"/>
      <c r="G66" s="176"/>
      <c r="H66" s="176"/>
      <c r="I66" s="177">
        <f>Q136</f>
        <v>0</v>
      </c>
      <c r="J66" s="177">
        <f>R136</f>
        <v>0</v>
      </c>
      <c r="K66" s="177">
        <f>K136</f>
        <v>0</v>
      </c>
      <c r="L66" s="174"/>
      <c r="M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115</v>
      </c>
      <c r="E67" s="176"/>
      <c r="F67" s="176"/>
      <c r="G67" s="176"/>
      <c r="H67" s="176"/>
      <c r="I67" s="177">
        <f>Q141</f>
        <v>0</v>
      </c>
      <c r="J67" s="177">
        <f>R141</f>
        <v>0</v>
      </c>
      <c r="K67" s="177">
        <f>K141</f>
        <v>0</v>
      </c>
      <c r="L67" s="174"/>
      <c r="M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116</v>
      </c>
      <c r="E68" s="176"/>
      <c r="F68" s="176"/>
      <c r="G68" s="176"/>
      <c r="H68" s="176"/>
      <c r="I68" s="177">
        <f>Q147</f>
        <v>0</v>
      </c>
      <c r="J68" s="177">
        <f>R147</f>
        <v>0</v>
      </c>
      <c r="K68" s="177">
        <f>K147</f>
        <v>0</v>
      </c>
      <c r="L68" s="174"/>
      <c r="M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13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117</v>
      </c>
      <c r="D75" s="41"/>
      <c r="E75" s="41"/>
      <c r="F75" s="41"/>
      <c r="G75" s="41"/>
      <c r="H75" s="41"/>
      <c r="I75" s="41"/>
      <c r="J75" s="41"/>
      <c r="K75" s="41"/>
      <c r="L75" s="41"/>
      <c r="M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17</v>
      </c>
      <c r="D77" s="41"/>
      <c r="E77" s="41"/>
      <c r="F77" s="41"/>
      <c r="G77" s="41"/>
      <c r="H77" s="41"/>
      <c r="I77" s="41"/>
      <c r="J77" s="41"/>
      <c r="K77" s="41"/>
      <c r="L77" s="41"/>
      <c r="M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2" t="str">
        <f>E7</f>
        <v>Malá vodní nádrž MVN 1 a vedlejší polní cesty VC14a a VC14c</v>
      </c>
      <c r="F78" s="33"/>
      <c r="G78" s="33"/>
      <c r="H78" s="33"/>
      <c r="I78" s="41"/>
      <c r="J78" s="41"/>
      <c r="K78" s="41"/>
      <c r="L78" s="41"/>
      <c r="M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100</v>
      </c>
      <c r="D79" s="41"/>
      <c r="E79" s="41"/>
      <c r="F79" s="41"/>
      <c r="G79" s="41"/>
      <c r="H79" s="41"/>
      <c r="I79" s="41"/>
      <c r="J79" s="41"/>
      <c r="K79" s="41"/>
      <c r="L79" s="41"/>
      <c r="M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SO 01.1 - Výpustní zařízení</v>
      </c>
      <c r="F80" s="41"/>
      <c r="G80" s="41"/>
      <c r="H80" s="41"/>
      <c r="I80" s="41"/>
      <c r="J80" s="41"/>
      <c r="K80" s="41"/>
      <c r="L80" s="41"/>
      <c r="M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22</v>
      </c>
      <c r="D82" s="41"/>
      <c r="E82" s="41"/>
      <c r="F82" s="28" t="str">
        <f>F12</f>
        <v>k.ú. Štítary u Krásné, Karlovarský kraj</v>
      </c>
      <c r="G82" s="41"/>
      <c r="H82" s="41"/>
      <c r="I82" s="33" t="s">
        <v>24</v>
      </c>
      <c r="J82" s="73" t="str">
        <f>IF(J12="","",J12)</f>
        <v>20.8.2021</v>
      </c>
      <c r="K82" s="41"/>
      <c r="L82" s="41"/>
      <c r="M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26</v>
      </c>
      <c r="D84" s="41"/>
      <c r="E84" s="41"/>
      <c r="F84" s="28" t="str">
        <f>E15</f>
        <v>ČR-SPÚ- KPÚ pro Karlovarský kraj, pobočka Cheb</v>
      </c>
      <c r="G84" s="41"/>
      <c r="H84" s="41"/>
      <c r="I84" s="33" t="s">
        <v>33</v>
      </c>
      <c r="J84" s="37" t="str">
        <f>E21</f>
        <v>GEOREAL spol. s.r.o</v>
      </c>
      <c r="K84" s="41"/>
      <c r="L84" s="41"/>
      <c r="M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31</v>
      </c>
      <c r="D85" s="41"/>
      <c r="E85" s="41"/>
      <c r="F85" s="28" t="str">
        <f>IF(E18="","",E18)</f>
        <v>Vyplň údaj</v>
      </c>
      <c r="G85" s="41"/>
      <c r="H85" s="41"/>
      <c r="I85" s="33" t="s">
        <v>37</v>
      </c>
      <c r="J85" s="37" t="str">
        <f>E24</f>
        <v>GEOREAL spol. s.r.o</v>
      </c>
      <c r="K85" s="41"/>
      <c r="L85" s="41"/>
      <c r="M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13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9"/>
      <c r="B87" s="180"/>
      <c r="C87" s="181" t="s">
        <v>118</v>
      </c>
      <c r="D87" s="182" t="s">
        <v>59</v>
      </c>
      <c r="E87" s="182" t="s">
        <v>55</v>
      </c>
      <c r="F87" s="182" t="s">
        <v>56</v>
      </c>
      <c r="G87" s="182" t="s">
        <v>119</v>
      </c>
      <c r="H87" s="182" t="s">
        <v>120</v>
      </c>
      <c r="I87" s="182" t="s">
        <v>121</v>
      </c>
      <c r="J87" s="182" t="s">
        <v>122</v>
      </c>
      <c r="K87" s="182" t="s">
        <v>108</v>
      </c>
      <c r="L87" s="183" t="s">
        <v>123</v>
      </c>
      <c r="M87" s="184"/>
      <c r="N87" s="93" t="s">
        <v>20</v>
      </c>
      <c r="O87" s="94" t="s">
        <v>44</v>
      </c>
      <c r="P87" s="94" t="s">
        <v>124</v>
      </c>
      <c r="Q87" s="94" t="s">
        <v>125</v>
      </c>
      <c r="R87" s="94" t="s">
        <v>126</v>
      </c>
      <c r="S87" s="94" t="s">
        <v>127</v>
      </c>
      <c r="T87" s="94" t="s">
        <v>128</v>
      </c>
      <c r="U87" s="94" t="s">
        <v>129</v>
      </c>
      <c r="V87" s="94" t="s">
        <v>130</v>
      </c>
      <c r="W87" s="94" t="s">
        <v>131</v>
      </c>
      <c r="X87" s="94" t="s">
        <v>132</v>
      </c>
      <c r="Y87" s="95" t="s">
        <v>133</v>
      </c>
      <c r="Z87" s="179"/>
      <c r="AA87" s="179"/>
      <c r="AB87" s="179"/>
      <c r="AC87" s="179"/>
      <c r="AD87" s="179"/>
      <c r="AE87" s="179"/>
    </row>
    <row r="88" s="2" customFormat="1" ht="22.8" customHeight="1">
      <c r="A88" s="39"/>
      <c r="B88" s="40"/>
      <c r="C88" s="100" t="s">
        <v>134</v>
      </c>
      <c r="D88" s="41"/>
      <c r="E88" s="41"/>
      <c r="F88" s="41"/>
      <c r="G88" s="41"/>
      <c r="H88" s="41"/>
      <c r="I88" s="41"/>
      <c r="J88" s="41"/>
      <c r="K88" s="185">
        <f>BK88</f>
        <v>0</v>
      </c>
      <c r="L88" s="41"/>
      <c r="M88" s="45"/>
      <c r="N88" s="96"/>
      <c r="O88" s="186"/>
      <c r="P88" s="97"/>
      <c r="Q88" s="187">
        <f>Q89</f>
        <v>0</v>
      </c>
      <c r="R88" s="187">
        <f>R89</f>
        <v>0</v>
      </c>
      <c r="S88" s="97"/>
      <c r="T88" s="188">
        <f>T89</f>
        <v>0</v>
      </c>
      <c r="U88" s="97"/>
      <c r="V88" s="188">
        <f>V89</f>
        <v>7.9629082000000002</v>
      </c>
      <c r="W88" s="97"/>
      <c r="X88" s="188">
        <f>X89</f>
        <v>0</v>
      </c>
      <c r="Y88" s="98"/>
      <c r="Z88" s="39"/>
      <c r="AA88" s="39"/>
      <c r="AB88" s="39"/>
      <c r="AC88" s="39"/>
      <c r="AD88" s="39"/>
      <c r="AE88" s="39"/>
      <c r="AT88" s="18" t="s">
        <v>75</v>
      </c>
      <c r="AU88" s="18" t="s">
        <v>109</v>
      </c>
      <c r="BK88" s="189">
        <f>BK89</f>
        <v>0</v>
      </c>
    </row>
    <row r="89" s="12" customFormat="1" ht="25.92" customHeight="1">
      <c r="A89" s="12"/>
      <c r="B89" s="190"/>
      <c r="C89" s="191"/>
      <c r="D89" s="192" t="s">
        <v>75</v>
      </c>
      <c r="E89" s="193" t="s">
        <v>135</v>
      </c>
      <c r="F89" s="193" t="s">
        <v>136</v>
      </c>
      <c r="G89" s="191"/>
      <c r="H89" s="191"/>
      <c r="I89" s="194"/>
      <c r="J89" s="194"/>
      <c r="K89" s="195">
        <f>BK89</f>
        <v>0</v>
      </c>
      <c r="L89" s="191"/>
      <c r="M89" s="196"/>
      <c r="N89" s="197"/>
      <c r="O89" s="198"/>
      <c r="P89" s="198"/>
      <c r="Q89" s="199">
        <f>Q90+Q104+Q115+Q136+Q141+Q147</f>
        <v>0</v>
      </c>
      <c r="R89" s="199">
        <f>R90+R104+R115+R136+R141+R147</f>
        <v>0</v>
      </c>
      <c r="S89" s="198"/>
      <c r="T89" s="200">
        <f>T90+T104+T115+T136+T141+T147</f>
        <v>0</v>
      </c>
      <c r="U89" s="198"/>
      <c r="V89" s="200">
        <f>V90+V104+V115+V136+V141+V147</f>
        <v>7.9629082000000002</v>
      </c>
      <c r="W89" s="198"/>
      <c r="X89" s="200">
        <f>X90+X104+X115+X136+X141+X147</f>
        <v>0</v>
      </c>
      <c r="Y89" s="201"/>
      <c r="Z89" s="12"/>
      <c r="AA89" s="12"/>
      <c r="AB89" s="12"/>
      <c r="AC89" s="12"/>
      <c r="AD89" s="12"/>
      <c r="AE89" s="12"/>
      <c r="AR89" s="202" t="s">
        <v>84</v>
      </c>
      <c r="AT89" s="203" t="s">
        <v>75</v>
      </c>
      <c r="AU89" s="203" t="s">
        <v>76</v>
      </c>
      <c r="AY89" s="202" t="s">
        <v>137</v>
      </c>
      <c r="BK89" s="204">
        <f>BK90+BK104+BK115+BK136+BK141+BK147</f>
        <v>0</v>
      </c>
    </row>
    <row r="90" s="12" customFormat="1" ht="22.8" customHeight="1">
      <c r="A90" s="12"/>
      <c r="B90" s="190"/>
      <c r="C90" s="191"/>
      <c r="D90" s="192" t="s">
        <v>75</v>
      </c>
      <c r="E90" s="205" t="s">
        <v>84</v>
      </c>
      <c r="F90" s="205" t="s">
        <v>138</v>
      </c>
      <c r="G90" s="191"/>
      <c r="H90" s="191"/>
      <c r="I90" s="194"/>
      <c r="J90" s="194"/>
      <c r="K90" s="206">
        <f>BK90</f>
        <v>0</v>
      </c>
      <c r="L90" s="191"/>
      <c r="M90" s="196"/>
      <c r="N90" s="197"/>
      <c r="O90" s="198"/>
      <c r="P90" s="198"/>
      <c r="Q90" s="199">
        <f>SUM(Q91:Q103)</f>
        <v>0</v>
      </c>
      <c r="R90" s="199">
        <f>SUM(R91:R103)</f>
        <v>0</v>
      </c>
      <c r="S90" s="198"/>
      <c r="T90" s="200">
        <f>SUM(T91:T103)</f>
        <v>0</v>
      </c>
      <c r="U90" s="198"/>
      <c r="V90" s="200">
        <f>SUM(V91:V103)</f>
        <v>0.26250000000000001</v>
      </c>
      <c r="W90" s="198"/>
      <c r="X90" s="200">
        <f>SUM(X91:X103)</f>
        <v>0</v>
      </c>
      <c r="Y90" s="201"/>
      <c r="Z90" s="12"/>
      <c r="AA90" s="12"/>
      <c r="AB90" s="12"/>
      <c r="AC90" s="12"/>
      <c r="AD90" s="12"/>
      <c r="AE90" s="12"/>
      <c r="AR90" s="202" t="s">
        <v>84</v>
      </c>
      <c r="AT90" s="203" t="s">
        <v>75</v>
      </c>
      <c r="AU90" s="203" t="s">
        <v>84</v>
      </c>
      <c r="AY90" s="202" t="s">
        <v>137</v>
      </c>
      <c r="BK90" s="204">
        <f>SUM(BK91:BK103)</f>
        <v>0</v>
      </c>
    </row>
    <row r="91" s="2" customFormat="1" ht="24.15" customHeight="1">
      <c r="A91" s="39"/>
      <c r="B91" s="40"/>
      <c r="C91" s="207" t="s">
        <v>84</v>
      </c>
      <c r="D91" s="207" t="s">
        <v>139</v>
      </c>
      <c r="E91" s="208" t="s">
        <v>140</v>
      </c>
      <c r="F91" s="209" t="s">
        <v>141</v>
      </c>
      <c r="G91" s="210" t="s">
        <v>142</v>
      </c>
      <c r="H91" s="211">
        <v>30</v>
      </c>
      <c r="I91" s="212"/>
      <c r="J91" s="212"/>
      <c r="K91" s="213">
        <f>ROUND(P91*H91,2)</f>
        <v>0</v>
      </c>
      <c r="L91" s="209" t="s">
        <v>143</v>
      </c>
      <c r="M91" s="45"/>
      <c r="N91" s="214" t="s">
        <v>20</v>
      </c>
      <c r="O91" s="215" t="s">
        <v>45</v>
      </c>
      <c r="P91" s="216">
        <f>I91+J91</f>
        <v>0</v>
      </c>
      <c r="Q91" s="216">
        <f>ROUND(I91*H91,2)</f>
        <v>0</v>
      </c>
      <c r="R91" s="216">
        <f>ROUND(J91*H91,2)</f>
        <v>0</v>
      </c>
      <c r="S91" s="85"/>
      <c r="T91" s="217">
        <f>S91*H91</f>
        <v>0</v>
      </c>
      <c r="U91" s="217">
        <v>0</v>
      </c>
      <c r="V91" s="217">
        <f>U91*H91</f>
        <v>0</v>
      </c>
      <c r="W91" s="217">
        <v>0</v>
      </c>
      <c r="X91" s="217">
        <f>W91*H91</f>
        <v>0</v>
      </c>
      <c r="Y91" s="218" t="s">
        <v>20</v>
      </c>
      <c r="Z91" s="39"/>
      <c r="AA91" s="39"/>
      <c r="AB91" s="39"/>
      <c r="AC91" s="39"/>
      <c r="AD91" s="39"/>
      <c r="AE91" s="39"/>
      <c r="AR91" s="219" t="s">
        <v>144</v>
      </c>
      <c r="AT91" s="219" t="s">
        <v>139</v>
      </c>
      <c r="AU91" s="219" t="s">
        <v>86</v>
      </c>
      <c r="AY91" s="18" t="s">
        <v>137</v>
      </c>
      <c r="BE91" s="220">
        <f>IF(O91="základní",K91,0)</f>
        <v>0</v>
      </c>
      <c r="BF91" s="220">
        <f>IF(O91="snížená",K91,0)</f>
        <v>0</v>
      </c>
      <c r="BG91" s="220">
        <f>IF(O91="zákl. přenesená",K91,0)</f>
        <v>0</v>
      </c>
      <c r="BH91" s="220">
        <f>IF(O91="sníž. přenesená",K91,0)</f>
        <v>0</v>
      </c>
      <c r="BI91" s="220">
        <f>IF(O91="nulová",K91,0)</f>
        <v>0</v>
      </c>
      <c r="BJ91" s="18" t="s">
        <v>84</v>
      </c>
      <c r="BK91" s="220">
        <f>ROUND(P91*H91,2)</f>
        <v>0</v>
      </c>
      <c r="BL91" s="18" t="s">
        <v>144</v>
      </c>
      <c r="BM91" s="219" t="s">
        <v>145</v>
      </c>
    </row>
    <row r="92" s="2" customFormat="1">
      <c r="A92" s="39"/>
      <c r="B92" s="40"/>
      <c r="C92" s="41"/>
      <c r="D92" s="221" t="s">
        <v>146</v>
      </c>
      <c r="E92" s="41"/>
      <c r="F92" s="222" t="s">
        <v>147</v>
      </c>
      <c r="G92" s="41"/>
      <c r="H92" s="41"/>
      <c r="I92" s="223"/>
      <c r="J92" s="223"/>
      <c r="K92" s="41"/>
      <c r="L92" s="41"/>
      <c r="M92" s="45"/>
      <c r="N92" s="224"/>
      <c r="O92" s="225"/>
      <c r="P92" s="85"/>
      <c r="Q92" s="85"/>
      <c r="R92" s="85"/>
      <c r="S92" s="85"/>
      <c r="T92" s="85"/>
      <c r="U92" s="85"/>
      <c r="V92" s="85"/>
      <c r="W92" s="85"/>
      <c r="X92" s="85"/>
      <c r="Y92" s="86"/>
      <c r="Z92" s="39"/>
      <c r="AA92" s="39"/>
      <c r="AB92" s="39"/>
      <c r="AC92" s="39"/>
      <c r="AD92" s="39"/>
      <c r="AE92" s="39"/>
      <c r="AT92" s="18" t="s">
        <v>146</v>
      </c>
      <c r="AU92" s="18" t="s">
        <v>86</v>
      </c>
    </row>
    <row r="93" s="2" customFormat="1">
      <c r="A93" s="39"/>
      <c r="B93" s="40"/>
      <c r="C93" s="41"/>
      <c r="D93" s="226" t="s">
        <v>148</v>
      </c>
      <c r="E93" s="41"/>
      <c r="F93" s="227" t="s">
        <v>149</v>
      </c>
      <c r="G93" s="41"/>
      <c r="H93" s="41"/>
      <c r="I93" s="223"/>
      <c r="J93" s="223"/>
      <c r="K93" s="41"/>
      <c r="L93" s="41"/>
      <c r="M93" s="45"/>
      <c r="N93" s="224"/>
      <c r="O93" s="225"/>
      <c r="P93" s="85"/>
      <c r="Q93" s="85"/>
      <c r="R93" s="85"/>
      <c r="S93" s="85"/>
      <c r="T93" s="85"/>
      <c r="U93" s="85"/>
      <c r="V93" s="85"/>
      <c r="W93" s="85"/>
      <c r="X93" s="85"/>
      <c r="Y93" s="86"/>
      <c r="Z93" s="39"/>
      <c r="AA93" s="39"/>
      <c r="AB93" s="39"/>
      <c r="AC93" s="39"/>
      <c r="AD93" s="39"/>
      <c r="AE93" s="39"/>
      <c r="AT93" s="18" t="s">
        <v>148</v>
      </c>
      <c r="AU93" s="18" t="s">
        <v>86</v>
      </c>
    </row>
    <row r="94" s="13" customFormat="1">
      <c r="A94" s="13"/>
      <c r="B94" s="228"/>
      <c r="C94" s="229"/>
      <c r="D94" s="226" t="s">
        <v>150</v>
      </c>
      <c r="E94" s="230" t="s">
        <v>20</v>
      </c>
      <c r="F94" s="231" t="s">
        <v>151</v>
      </c>
      <c r="G94" s="229"/>
      <c r="H94" s="232">
        <v>30</v>
      </c>
      <c r="I94" s="233"/>
      <c r="J94" s="233"/>
      <c r="K94" s="229"/>
      <c r="L94" s="229"/>
      <c r="M94" s="234"/>
      <c r="N94" s="235"/>
      <c r="O94" s="236"/>
      <c r="P94" s="236"/>
      <c r="Q94" s="236"/>
      <c r="R94" s="236"/>
      <c r="S94" s="236"/>
      <c r="T94" s="236"/>
      <c r="U94" s="236"/>
      <c r="V94" s="236"/>
      <c r="W94" s="236"/>
      <c r="X94" s="236"/>
      <c r="Y94" s="237"/>
      <c r="Z94" s="13"/>
      <c r="AA94" s="13"/>
      <c r="AB94" s="13"/>
      <c r="AC94" s="13"/>
      <c r="AD94" s="13"/>
      <c r="AE94" s="13"/>
      <c r="AT94" s="238" t="s">
        <v>150</v>
      </c>
      <c r="AU94" s="238" t="s">
        <v>86</v>
      </c>
      <c r="AV94" s="13" t="s">
        <v>86</v>
      </c>
      <c r="AW94" s="13" t="s">
        <v>5</v>
      </c>
      <c r="AX94" s="13" t="s">
        <v>84</v>
      </c>
      <c r="AY94" s="238" t="s">
        <v>137</v>
      </c>
    </row>
    <row r="95" s="2" customFormat="1" ht="24.15" customHeight="1">
      <c r="A95" s="39"/>
      <c r="B95" s="40"/>
      <c r="C95" s="207" t="s">
        <v>152</v>
      </c>
      <c r="D95" s="207" t="s">
        <v>139</v>
      </c>
      <c r="E95" s="208" t="s">
        <v>153</v>
      </c>
      <c r="F95" s="209" t="s">
        <v>154</v>
      </c>
      <c r="G95" s="210" t="s">
        <v>155</v>
      </c>
      <c r="H95" s="211">
        <v>15</v>
      </c>
      <c r="I95" s="212"/>
      <c r="J95" s="212"/>
      <c r="K95" s="213">
        <f>ROUND(P95*H95,2)</f>
        <v>0</v>
      </c>
      <c r="L95" s="209" t="s">
        <v>143</v>
      </c>
      <c r="M95" s="45"/>
      <c r="N95" s="214" t="s">
        <v>20</v>
      </c>
      <c r="O95" s="215" t="s">
        <v>45</v>
      </c>
      <c r="P95" s="216">
        <f>I95+J95</f>
        <v>0</v>
      </c>
      <c r="Q95" s="216">
        <f>ROUND(I95*H95,2)</f>
        <v>0</v>
      </c>
      <c r="R95" s="216">
        <f>ROUND(J95*H95,2)</f>
        <v>0</v>
      </c>
      <c r="S95" s="85"/>
      <c r="T95" s="217">
        <f>S95*H95</f>
        <v>0</v>
      </c>
      <c r="U95" s="217">
        <v>0.017500000000000002</v>
      </c>
      <c r="V95" s="217">
        <f>U95*H95</f>
        <v>0.26250000000000001</v>
      </c>
      <c r="W95" s="217">
        <v>0</v>
      </c>
      <c r="X95" s="217">
        <f>W95*H95</f>
        <v>0</v>
      </c>
      <c r="Y95" s="218" t="s">
        <v>20</v>
      </c>
      <c r="Z95" s="39"/>
      <c r="AA95" s="39"/>
      <c r="AB95" s="39"/>
      <c r="AC95" s="39"/>
      <c r="AD95" s="39"/>
      <c r="AE95" s="39"/>
      <c r="AR95" s="219" t="s">
        <v>144</v>
      </c>
      <c r="AT95" s="219" t="s">
        <v>139</v>
      </c>
      <c r="AU95" s="219" t="s">
        <v>86</v>
      </c>
      <c r="AY95" s="18" t="s">
        <v>137</v>
      </c>
      <c r="BE95" s="220">
        <f>IF(O95="základní",K95,0)</f>
        <v>0</v>
      </c>
      <c r="BF95" s="220">
        <f>IF(O95="snížená",K95,0)</f>
        <v>0</v>
      </c>
      <c r="BG95" s="220">
        <f>IF(O95="zákl. přenesená",K95,0)</f>
        <v>0</v>
      </c>
      <c r="BH95" s="220">
        <f>IF(O95="sníž. přenesená",K95,0)</f>
        <v>0</v>
      </c>
      <c r="BI95" s="220">
        <f>IF(O95="nulová",K95,0)</f>
        <v>0</v>
      </c>
      <c r="BJ95" s="18" t="s">
        <v>84</v>
      </c>
      <c r="BK95" s="220">
        <f>ROUND(P95*H95,2)</f>
        <v>0</v>
      </c>
      <c r="BL95" s="18" t="s">
        <v>144</v>
      </c>
      <c r="BM95" s="219" t="s">
        <v>156</v>
      </c>
    </row>
    <row r="96" s="2" customFormat="1">
      <c r="A96" s="39"/>
      <c r="B96" s="40"/>
      <c r="C96" s="41"/>
      <c r="D96" s="221" t="s">
        <v>146</v>
      </c>
      <c r="E96" s="41"/>
      <c r="F96" s="222" t="s">
        <v>157</v>
      </c>
      <c r="G96" s="41"/>
      <c r="H96" s="41"/>
      <c r="I96" s="223"/>
      <c r="J96" s="223"/>
      <c r="K96" s="41"/>
      <c r="L96" s="41"/>
      <c r="M96" s="45"/>
      <c r="N96" s="224"/>
      <c r="O96" s="225"/>
      <c r="P96" s="85"/>
      <c r="Q96" s="85"/>
      <c r="R96" s="85"/>
      <c r="S96" s="85"/>
      <c r="T96" s="85"/>
      <c r="U96" s="85"/>
      <c r="V96" s="85"/>
      <c r="W96" s="85"/>
      <c r="X96" s="85"/>
      <c r="Y96" s="86"/>
      <c r="Z96" s="39"/>
      <c r="AA96" s="39"/>
      <c r="AB96" s="39"/>
      <c r="AC96" s="39"/>
      <c r="AD96" s="39"/>
      <c r="AE96" s="39"/>
      <c r="AT96" s="18" t="s">
        <v>146</v>
      </c>
      <c r="AU96" s="18" t="s">
        <v>86</v>
      </c>
    </row>
    <row r="97" s="2" customFormat="1" ht="24.15" customHeight="1">
      <c r="A97" s="39"/>
      <c r="B97" s="40"/>
      <c r="C97" s="207" t="s">
        <v>158</v>
      </c>
      <c r="D97" s="207" t="s">
        <v>139</v>
      </c>
      <c r="E97" s="208" t="s">
        <v>159</v>
      </c>
      <c r="F97" s="209" t="s">
        <v>160</v>
      </c>
      <c r="G97" s="210" t="s">
        <v>161</v>
      </c>
      <c r="H97" s="211">
        <v>44.950000000000003</v>
      </c>
      <c r="I97" s="212"/>
      <c r="J97" s="212"/>
      <c r="K97" s="213">
        <f>ROUND(P97*H97,2)</f>
        <v>0</v>
      </c>
      <c r="L97" s="209" t="s">
        <v>143</v>
      </c>
      <c r="M97" s="45"/>
      <c r="N97" s="214" t="s">
        <v>20</v>
      </c>
      <c r="O97" s="215" t="s">
        <v>45</v>
      </c>
      <c r="P97" s="216">
        <f>I97+J97</f>
        <v>0</v>
      </c>
      <c r="Q97" s="216">
        <f>ROUND(I97*H97,2)</f>
        <v>0</v>
      </c>
      <c r="R97" s="216">
        <f>ROUND(J97*H97,2)</f>
        <v>0</v>
      </c>
      <c r="S97" s="85"/>
      <c r="T97" s="217">
        <f>S97*H97</f>
        <v>0</v>
      </c>
      <c r="U97" s="217">
        <v>0</v>
      </c>
      <c r="V97" s="217">
        <f>U97*H97</f>
        <v>0</v>
      </c>
      <c r="W97" s="217">
        <v>0</v>
      </c>
      <c r="X97" s="217">
        <f>W97*H97</f>
        <v>0</v>
      </c>
      <c r="Y97" s="218" t="s">
        <v>20</v>
      </c>
      <c r="Z97" s="39"/>
      <c r="AA97" s="39"/>
      <c r="AB97" s="39"/>
      <c r="AC97" s="39"/>
      <c r="AD97" s="39"/>
      <c r="AE97" s="39"/>
      <c r="AR97" s="219" t="s">
        <v>144</v>
      </c>
      <c r="AT97" s="219" t="s">
        <v>139</v>
      </c>
      <c r="AU97" s="219" t="s">
        <v>86</v>
      </c>
      <c r="AY97" s="18" t="s">
        <v>137</v>
      </c>
      <c r="BE97" s="220">
        <f>IF(O97="základní",K97,0)</f>
        <v>0</v>
      </c>
      <c r="BF97" s="220">
        <f>IF(O97="snížená",K97,0)</f>
        <v>0</v>
      </c>
      <c r="BG97" s="220">
        <f>IF(O97="zákl. přenesená",K97,0)</f>
        <v>0</v>
      </c>
      <c r="BH97" s="220">
        <f>IF(O97="sníž. přenesená",K97,0)</f>
        <v>0</v>
      </c>
      <c r="BI97" s="220">
        <f>IF(O97="nulová",K97,0)</f>
        <v>0</v>
      </c>
      <c r="BJ97" s="18" t="s">
        <v>84</v>
      </c>
      <c r="BK97" s="220">
        <f>ROUND(P97*H97,2)</f>
        <v>0</v>
      </c>
      <c r="BL97" s="18" t="s">
        <v>144</v>
      </c>
      <c r="BM97" s="219" t="s">
        <v>162</v>
      </c>
    </row>
    <row r="98" s="2" customFormat="1">
      <c r="A98" s="39"/>
      <c r="B98" s="40"/>
      <c r="C98" s="41"/>
      <c r="D98" s="221" t="s">
        <v>146</v>
      </c>
      <c r="E98" s="41"/>
      <c r="F98" s="222" t="s">
        <v>163</v>
      </c>
      <c r="G98" s="41"/>
      <c r="H98" s="41"/>
      <c r="I98" s="223"/>
      <c r="J98" s="223"/>
      <c r="K98" s="41"/>
      <c r="L98" s="41"/>
      <c r="M98" s="45"/>
      <c r="N98" s="224"/>
      <c r="O98" s="225"/>
      <c r="P98" s="85"/>
      <c r="Q98" s="85"/>
      <c r="R98" s="85"/>
      <c r="S98" s="85"/>
      <c r="T98" s="85"/>
      <c r="U98" s="85"/>
      <c r="V98" s="85"/>
      <c r="W98" s="85"/>
      <c r="X98" s="85"/>
      <c r="Y98" s="86"/>
      <c r="Z98" s="39"/>
      <c r="AA98" s="39"/>
      <c r="AB98" s="39"/>
      <c r="AC98" s="39"/>
      <c r="AD98" s="39"/>
      <c r="AE98" s="39"/>
      <c r="AT98" s="18" t="s">
        <v>146</v>
      </c>
      <c r="AU98" s="18" t="s">
        <v>86</v>
      </c>
    </row>
    <row r="99" s="13" customFormat="1">
      <c r="A99" s="13"/>
      <c r="B99" s="228"/>
      <c r="C99" s="229"/>
      <c r="D99" s="226" t="s">
        <v>150</v>
      </c>
      <c r="E99" s="230" t="s">
        <v>20</v>
      </c>
      <c r="F99" s="231" t="s">
        <v>164</v>
      </c>
      <c r="G99" s="229"/>
      <c r="H99" s="232">
        <v>44.950000000000003</v>
      </c>
      <c r="I99" s="233"/>
      <c r="J99" s="233"/>
      <c r="K99" s="229"/>
      <c r="L99" s="229"/>
      <c r="M99" s="234"/>
      <c r="N99" s="235"/>
      <c r="O99" s="236"/>
      <c r="P99" s="236"/>
      <c r="Q99" s="236"/>
      <c r="R99" s="236"/>
      <c r="S99" s="236"/>
      <c r="T99" s="236"/>
      <c r="U99" s="236"/>
      <c r="V99" s="236"/>
      <c r="W99" s="236"/>
      <c r="X99" s="236"/>
      <c r="Y99" s="237"/>
      <c r="Z99" s="13"/>
      <c r="AA99" s="13"/>
      <c r="AB99" s="13"/>
      <c r="AC99" s="13"/>
      <c r="AD99" s="13"/>
      <c r="AE99" s="13"/>
      <c r="AT99" s="238" t="s">
        <v>150</v>
      </c>
      <c r="AU99" s="238" t="s">
        <v>86</v>
      </c>
      <c r="AV99" s="13" t="s">
        <v>86</v>
      </c>
      <c r="AW99" s="13" t="s">
        <v>5</v>
      </c>
      <c r="AX99" s="13" t="s">
        <v>84</v>
      </c>
      <c r="AY99" s="238" t="s">
        <v>137</v>
      </c>
    </row>
    <row r="100" s="2" customFormat="1" ht="24.15" customHeight="1">
      <c r="A100" s="39"/>
      <c r="B100" s="40"/>
      <c r="C100" s="207" t="s">
        <v>165</v>
      </c>
      <c r="D100" s="207" t="s">
        <v>139</v>
      </c>
      <c r="E100" s="208" t="s">
        <v>166</v>
      </c>
      <c r="F100" s="209" t="s">
        <v>167</v>
      </c>
      <c r="G100" s="210" t="s">
        <v>161</v>
      </c>
      <c r="H100" s="211">
        <v>5.25</v>
      </c>
      <c r="I100" s="212"/>
      <c r="J100" s="212"/>
      <c r="K100" s="213">
        <f>ROUND(P100*H100,2)</f>
        <v>0</v>
      </c>
      <c r="L100" s="209" t="s">
        <v>143</v>
      </c>
      <c r="M100" s="45"/>
      <c r="N100" s="214" t="s">
        <v>20</v>
      </c>
      <c r="O100" s="215" t="s">
        <v>45</v>
      </c>
      <c r="P100" s="216">
        <f>I100+J100</f>
        <v>0</v>
      </c>
      <c r="Q100" s="216">
        <f>ROUND(I100*H100,2)</f>
        <v>0</v>
      </c>
      <c r="R100" s="216">
        <f>ROUND(J100*H100,2)</f>
        <v>0</v>
      </c>
      <c r="S100" s="85"/>
      <c r="T100" s="217">
        <f>S100*H100</f>
        <v>0</v>
      </c>
      <c r="U100" s="217">
        <v>0</v>
      </c>
      <c r="V100" s="217">
        <f>U100*H100</f>
        <v>0</v>
      </c>
      <c r="W100" s="217">
        <v>0</v>
      </c>
      <c r="X100" s="217">
        <f>W100*H100</f>
        <v>0</v>
      </c>
      <c r="Y100" s="218" t="s">
        <v>20</v>
      </c>
      <c r="Z100" s="39"/>
      <c r="AA100" s="39"/>
      <c r="AB100" s="39"/>
      <c r="AC100" s="39"/>
      <c r="AD100" s="39"/>
      <c r="AE100" s="39"/>
      <c r="AR100" s="219" t="s">
        <v>144</v>
      </c>
      <c r="AT100" s="219" t="s">
        <v>139</v>
      </c>
      <c r="AU100" s="219" t="s">
        <v>86</v>
      </c>
      <c r="AY100" s="18" t="s">
        <v>137</v>
      </c>
      <c r="BE100" s="220">
        <f>IF(O100="základní",K100,0)</f>
        <v>0</v>
      </c>
      <c r="BF100" s="220">
        <f>IF(O100="snížená",K100,0)</f>
        <v>0</v>
      </c>
      <c r="BG100" s="220">
        <f>IF(O100="zákl. přenesená",K100,0)</f>
        <v>0</v>
      </c>
      <c r="BH100" s="220">
        <f>IF(O100="sníž. přenesená",K100,0)</f>
        <v>0</v>
      </c>
      <c r="BI100" s="220">
        <f>IF(O100="nulová",K100,0)</f>
        <v>0</v>
      </c>
      <c r="BJ100" s="18" t="s">
        <v>84</v>
      </c>
      <c r="BK100" s="220">
        <f>ROUND(P100*H100,2)</f>
        <v>0</v>
      </c>
      <c r="BL100" s="18" t="s">
        <v>144</v>
      </c>
      <c r="BM100" s="219" t="s">
        <v>168</v>
      </c>
    </row>
    <row r="101" s="2" customFormat="1">
      <c r="A101" s="39"/>
      <c r="B101" s="40"/>
      <c r="C101" s="41"/>
      <c r="D101" s="221" t="s">
        <v>146</v>
      </c>
      <c r="E101" s="41"/>
      <c r="F101" s="222" t="s">
        <v>169</v>
      </c>
      <c r="G101" s="41"/>
      <c r="H101" s="41"/>
      <c r="I101" s="223"/>
      <c r="J101" s="223"/>
      <c r="K101" s="41"/>
      <c r="L101" s="41"/>
      <c r="M101" s="45"/>
      <c r="N101" s="224"/>
      <c r="O101" s="225"/>
      <c r="P101" s="85"/>
      <c r="Q101" s="85"/>
      <c r="R101" s="85"/>
      <c r="S101" s="85"/>
      <c r="T101" s="85"/>
      <c r="U101" s="85"/>
      <c r="V101" s="85"/>
      <c r="W101" s="85"/>
      <c r="X101" s="85"/>
      <c r="Y101" s="86"/>
      <c r="Z101" s="39"/>
      <c r="AA101" s="39"/>
      <c r="AB101" s="39"/>
      <c r="AC101" s="39"/>
      <c r="AD101" s="39"/>
      <c r="AE101" s="39"/>
      <c r="AT101" s="18" t="s">
        <v>146</v>
      </c>
      <c r="AU101" s="18" t="s">
        <v>86</v>
      </c>
    </row>
    <row r="102" s="2" customFormat="1">
      <c r="A102" s="39"/>
      <c r="B102" s="40"/>
      <c r="C102" s="41"/>
      <c r="D102" s="226" t="s">
        <v>148</v>
      </c>
      <c r="E102" s="41"/>
      <c r="F102" s="227" t="s">
        <v>170</v>
      </c>
      <c r="G102" s="41"/>
      <c r="H102" s="41"/>
      <c r="I102" s="223"/>
      <c r="J102" s="223"/>
      <c r="K102" s="41"/>
      <c r="L102" s="41"/>
      <c r="M102" s="45"/>
      <c r="N102" s="224"/>
      <c r="O102" s="225"/>
      <c r="P102" s="85"/>
      <c r="Q102" s="85"/>
      <c r="R102" s="85"/>
      <c r="S102" s="85"/>
      <c r="T102" s="85"/>
      <c r="U102" s="85"/>
      <c r="V102" s="85"/>
      <c r="W102" s="85"/>
      <c r="X102" s="85"/>
      <c r="Y102" s="86"/>
      <c r="Z102" s="39"/>
      <c r="AA102" s="39"/>
      <c r="AB102" s="39"/>
      <c r="AC102" s="39"/>
      <c r="AD102" s="39"/>
      <c r="AE102" s="39"/>
      <c r="AT102" s="18" t="s">
        <v>148</v>
      </c>
      <c r="AU102" s="18" t="s">
        <v>86</v>
      </c>
    </row>
    <row r="103" s="13" customFormat="1">
      <c r="A103" s="13"/>
      <c r="B103" s="228"/>
      <c r="C103" s="229"/>
      <c r="D103" s="226" t="s">
        <v>150</v>
      </c>
      <c r="E103" s="230" t="s">
        <v>20</v>
      </c>
      <c r="F103" s="231" t="s">
        <v>171</v>
      </c>
      <c r="G103" s="229"/>
      <c r="H103" s="232">
        <v>5.25</v>
      </c>
      <c r="I103" s="233"/>
      <c r="J103" s="233"/>
      <c r="K103" s="229"/>
      <c r="L103" s="229"/>
      <c r="M103" s="234"/>
      <c r="N103" s="235"/>
      <c r="O103" s="236"/>
      <c r="P103" s="236"/>
      <c r="Q103" s="236"/>
      <c r="R103" s="236"/>
      <c r="S103" s="236"/>
      <c r="T103" s="236"/>
      <c r="U103" s="236"/>
      <c r="V103" s="236"/>
      <c r="W103" s="236"/>
      <c r="X103" s="236"/>
      <c r="Y103" s="237"/>
      <c r="Z103" s="13"/>
      <c r="AA103" s="13"/>
      <c r="AB103" s="13"/>
      <c r="AC103" s="13"/>
      <c r="AD103" s="13"/>
      <c r="AE103" s="13"/>
      <c r="AT103" s="238" t="s">
        <v>150</v>
      </c>
      <c r="AU103" s="238" t="s">
        <v>86</v>
      </c>
      <c r="AV103" s="13" t="s">
        <v>86</v>
      </c>
      <c r="AW103" s="13" t="s">
        <v>5</v>
      </c>
      <c r="AX103" s="13" t="s">
        <v>84</v>
      </c>
      <c r="AY103" s="238" t="s">
        <v>137</v>
      </c>
    </row>
    <row r="104" s="12" customFormat="1" ht="22.8" customHeight="1">
      <c r="A104" s="12"/>
      <c r="B104" s="190"/>
      <c r="C104" s="191"/>
      <c r="D104" s="192" t="s">
        <v>75</v>
      </c>
      <c r="E104" s="205" t="s">
        <v>86</v>
      </c>
      <c r="F104" s="205" t="s">
        <v>172</v>
      </c>
      <c r="G104" s="191"/>
      <c r="H104" s="191"/>
      <c r="I104" s="194"/>
      <c r="J104" s="194"/>
      <c r="K104" s="206">
        <f>BK104</f>
        <v>0</v>
      </c>
      <c r="L104" s="191"/>
      <c r="M104" s="196"/>
      <c r="N104" s="197"/>
      <c r="O104" s="198"/>
      <c r="P104" s="198"/>
      <c r="Q104" s="199">
        <f>SUM(Q105:Q114)</f>
        <v>0</v>
      </c>
      <c r="R104" s="199">
        <f>SUM(R105:R114)</f>
        <v>0</v>
      </c>
      <c r="S104" s="198"/>
      <c r="T104" s="200">
        <f>SUM(T105:T114)</f>
        <v>0</v>
      </c>
      <c r="U104" s="198"/>
      <c r="V104" s="200">
        <f>SUM(V105:V114)</f>
        <v>0.15613473999999999</v>
      </c>
      <c r="W104" s="198"/>
      <c r="X104" s="200">
        <f>SUM(X105:X114)</f>
        <v>0</v>
      </c>
      <c r="Y104" s="201"/>
      <c r="Z104" s="12"/>
      <c r="AA104" s="12"/>
      <c r="AB104" s="12"/>
      <c r="AC104" s="12"/>
      <c r="AD104" s="12"/>
      <c r="AE104" s="12"/>
      <c r="AR104" s="202" t="s">
        <v>84</v>
      </c>
      <c r="AT104" s="203" t="s">
        <v>75</v>
      </c>
      <c r="AU104" s="203" t="s">
        <v>84</v>
      </c>
      <c r="AY104" s="202" t="s">
        <v>137</v>
      </c>
      <c r="BK104" s="204">
        <f>SUM(BK105:BK114)</f>
        <v>0</v>
      </c>
    </row>
    <row r="105" s="2" customFormat="1" ht="24.15" customHeight="1">
      <c r="A105" s="39"/>
      <c r="B105" s="40"/>
      <c r="C105" s="207" t="s">
        <v>173</v>
      </c>
      <c r="D105" s="207" t="s">
        <v>139</v>
      </c>
      <c r="E105" s="208" t="s">
        <v>174</v>
      </c>
      <c r="F105" s="209" t="s">
        <v>175</v>
      </c>
      <c r="G105" s="210" t="s">
        <v>176</v>
      </c>
      <c r="H105" s="211">
        <v>0.067000000000000004</v>
      </c>
      <c r="I105" s="212"/>
      <c r="J105" s="212"/>
      <c r="K105" s="213">
        <f>ROUND(P105*H105,2)</f>
        <v>0</v>
      </c>
      <c r="L105" s="209" t="s">
        <v>143</v>
      </c>
      <c r="M105" s="45"/>
      <c r="N105" s="214" t="s">
        <v>20</v>
      </c>
      <c r="O105" s="215" t="s">
        <v>45</v>
      </c>
      <c r="P105" s="216">
        <f>I105+J105</f>
        <v>0</v>
      </c>
      <c r="Q105" s="216">
        <f>ROUND(I105*H105,2)</f>
        <v>0</v>
      </c>
      <c r="R105" s="216">
        <f>ROUND(J105*H105,2)</f>
        <v>0</v>
      </c>
      <c r="S105" s="85"/>
      <c r="T105" s="217">
        <f>S105*H105</f>
        <v>0</v>
      </c>
      <c r="U105" s="217">
        <v>1.06277</v>
      </c>
      <c r="V105" s="217">
        <f>U105*H105</f>
        <v>0.071205589999999999</v>
      </c>
      <c r="W105" s="217">
        <v>0</v>
      </c>
      <c r="X105" s="217">
        <f>W105*H105</f>
        <v>0</v>
      </c>
      <c r="Y105" s="218" t="s">
        <v>20</v>
      </c>
      <c r="Z105" s="39"/>
      <c r="AA105" s="39"/>
      <c r="AB105" s="39"/>
      <c r="AC105" s="39"/>
      <c r="AD105" s="39"/>
      <c r="AE105" s="39"/>
      <c r="AR105" s="219" t="s">
        <v>144</v>
      </c>
      <c r="AT105" s="219" t="s">
        <v>139</v>
      </c>
      <c r="AU105" s="219" t="s">
        <v>86</v>
      </c>
      <c r="AY105" s="18" t="s">
        <v>137</v>
      </c>
      <c r="BE105" s="220">
        <f>IF(O105="základní",K105,0)</f>
        <v>0</v>
      </c>
      <c r="BF105" s="220">
        <f>IF(O105="snížená",K105,0)</f>
        <v>0</v>
      </c>
      <c r="BG105" s="220">
        <f>IF(O105="zákl. přenesená",K105,0)</f>
        <v>0</v>
      </c>
      <c r="BH105" s="220">
        <f>IF(O105="sníž. přenesená",K105,0)</f>
        <v>0</v>
      </c>
      <c r="BI105" s="220">
        <f>IF(O105="nulová",K105,0)</f>
        <v>0</v>
      </c>
      <c r="BJ105" s="18" t="s">
        <v>84</v>
      </c>
      <c r="BK105" s="220">
        <f>ROUND(P105*H105,2)</f>
        <v>0</v>
      </c>
      <c r="BL105" s="18" t="s">
        <v>144</v>
      </c>
      <c r="BM105" s="219" t="s">
        <v>177</v>
      </c>
    </row>
    <row r="106" s="2" customFormat="1">
      <c r="A106" s="39"/>
      <c r="B106" s="40"/>
      <c r="C106" s="41"/>
      <c r="D106" s="221" t="s">
        <v>146</v>
      </c>
      <c r="E106" s="41"/>
      <c r="F106" s="222" t="s">
        <v>178</v>
      </c>
      <c r="G106" s="41"/>
      <c r="H106" s="41"/>
      <c r="I106" s="223"/>
      <c r="J106" s="223"/>
      <c r="K106" s="41"/>
      <c r="L106" s="41"/>
      <c r="M106" s="45"/>
      <c r="N106" s="224"/>
      <c r="O106" s="225"/>
      <c r="P106" s="85"/>
      <c r="Q106" s="85"/>
      <c r="R106" s="85"/>
      <c r="S106" s="85"/>
      <c r="T106" s="85"/>
      <c r="U106" s="85"/>
      <c r="V106" s="85"/>
      <c r="W106" s="85"/>
      <c r="X106" s="85"/>
      <c r="Y106" s="86"/>
      <c r="Z106" s="39"/>
      <c r="AA106" s="39"/>
      <c r="AB106" s="39"/>
      <c r="AC106" s="39"/>
      <c r="AD106" s="39"/>
      <c r="AE106" s="39"/>
      <c r="AT106" s="18" t="s">
        <v>146</v>
      </c>
      <c r="AU106" s="18" t="s">
        <v>86</v>
      </c>
    </row>
    <row r="107" s="2" customFormat="1">
      <c r="A107" s="39"/>
      <c r="B107" s="40"/>
      <c r="C107" s="41"/>
      <c r="D107" s="226" t="s">
        <v>148</v>
      </c>
      <c r="E107" s="41"/>
      <c r="F107" s="227" t="s">
        <v>179</v>
      </c>
      <c r="G107" s="41"/>
      <c r="H107" s="41"/>
      <c r="I107" s="223"/>
      <c r="J107" s="223"/>
      <c r="K107" s="41"/>
      <c r="L107" s="41"/>
      <c r="M107" s="45"/>
      <c r="N107" s="224"/>
      <c r="O107" s="225"/>
      <c r="P107" s="85"/>
      <c r="Q107" s="85"/>
      <c r="R107" s="85"/>
      <c r="S107" s="85"/>
      <c r="T107" s="85"/>
      <c r="U107" s="85"/>
      <c r="V107" s="85"/>
      <c r="W107" s="85"/>
      <c r="X107" s="85"/>
      <c r="Y107" s="86"/>
      <c r="Z107" s="39"/>
      <c r="AA107" s="39"/>
      <c r="AB107" s="39"/>
      <c r="AC107" s="39"/>
      <c r="AD107" s="39"/>
      <c r="AE107" s="39"/>
      <c r="AT107" s="18" t="s">
        <v>148</v>
      </c>
      <c r="AU107" s="18" t="s">
        <v>86</v>
      </c>
    </row>
    <row r="108" s="13" customFormat="1">
      <c r="A108" s="13"/>
      <c r="B108" s="228"/>
      <c r="C108" s="229"/>
      <c r="D108" s="226" t="s">
        <v>150</v>
      </c>
      <c r="E108" s="230" t="s">
        <v>20</v>
      </c>
      <c r="F108" s="231" t="s">
        <v>180</v>
      </c>
      <c r="G108" s="229"/>
      <c r="H108" s="232">
        <v>0.067000000000000004</v>
      </c>
      <c r="I108" s="233"/>
      <c r="J108" s="233"/>
      <c r="K108" s="229"/>
      <c r="L108" s="229"/>
      <c r="M108" s="234"/>
      <c r="N108" s="235"/>
      <c r="O108" s="236"/>
      <c r="P108" s="236"/>
      <c r="Q108" s="236"/>
      <c r="R108" s="236"/>
      <c r="S108" s="236"/>
      <c r="T108" s="236"/>
      <c r="U108" s="236"/>
      <c r="V108" s="236"/>
      <c r="W108" s="236"/>
      <c r="X108" s="236"/>
      <c r="Y108" s="237"/>
      <c r="Z108" s="13"/>
      <c r="AA108" s="13"/>
      <c r="AB108" s="13"/>
      <c r="AC108" s="13"/>
      <c r="AD108" s="13"/>
      <c r="AE108" s="13"/>
      <c r="AT108" s="238" t="s">
        <v>150</v>
      </c>
      <c r="AU108" s="238" t="s">
        <v>86</v>
      </c>
      <c r="AV108" s="13" t="s">
        <v>86</v>
      </c>
      <c r="AW108" s="13" t="s">
        <v>5</v>
      </c>
      <c r="AX108" s="13" t="s">
        <v>84</v>
      </c>
      <c r="AY108" s="238" t="s">
        <v>137</v>
      </c>
    </row>
    <row r="109" s="2" customFormat="1" ht="24.15" customHeight="1">
      <c r="A109" s="39"/>
      <c r="B109" s="40"/>
      <c r="C109" s="207" t="s">
        <v>181</v>
      </c>
      <c r="D109" s="207" t="s">
        <v>139</v>
      </c>
      <c r="E109" s="208" t="s">
        <v>182</v>
      </c>
      <c r="F109" s="209" t="s">
        <v>183</v>
      </c>
      <c r="G109" s="210" t="s">
        <v>176</v>
      </c>
      <c r="H109" s="211">
        <v>0.042999999999999997</v>
      </c>
      <c r="I109" s="212"/>
      <c r="J109" s="212"/>
      <c r="K109" s="213">
        <f>ROUND(P109*H109,2)</f>
        <v>0</v>
      </c>
      <c r="L109" s="209" t="s">
        <v>143</v>
      </c>
      <c r="M109" s="45"/>
      <c r="N109" s="214" t="s">
        <v>20</v>
      </c>
      <c r="O109" s="215" t="s">
        <v>45</v>
      </c>
      <c r="P109" s="216">
        <f>I109+J109</f>
        <v>0</v>
      </c>
      <c r="Q109" s="216">
        <f>ROUND(I109*H109,2)</f>
        <v>0</v>
      </c>
      <c r="R109" s="216">
        <f>ROUND(J109*H109,2)</f>
        <v>0</v>
      </c>
      <c r="S109" s="85"/>
      <c r="T109" s="217">
        <f>S109*H109</f>
        <v>0</v>
      </c>
      <c r="U109" s="217">
        <v>1.0606199999999999</v>
      </c>
      <c r="V109" s="217">
        <f>U109*H109</f>
        <v>0.045606659999999993</v>
      </c>
      <c r="W109" s="217">
        <v>0</v>
      </c>
      <c r="X109" s="217">
        <f>W109*H109</f>
        <v>0</v>
      </c>
      <c r="Y109" s="218" t="s">
        <v>20</v>
      </c>
      <c r="Z109" s="39"/>
      <c r="AA109" s="39"/>
      <c r="AB109" s="39"/>
      <c r="AC109" s="39"/>
      <c r="AD109" s="39"/>
      <c r="AE109" s="39"/>
      <c r="AR109" s="219" t="s">
        <v>144</v>
      </c>
      <c r="AT109" s="219" t="s">
        <v>139</v>
      </c>
      <c r="AU109" s="219" t="s">
        <v>86</v>
      </c>
      <c r="AY109" s="18" t="s">
        <v>137</v>
      </c>
      <c r="BE109" s="220">
        <f>IF(O109="základní",K109,0)</f>
        <v>0</v>
      </c>
      <c r="BF109" s="220">
        <f>IF(O109="snížená",K109,0)</f>
        <v>0</v>
      </c>
      <c r="BG109" s="220">
        <f>IF(O109="zákl. přenesená",K109,0)</f>
        <v>0</v>
      </c>
      <c r="BH109" s="220">
        <f>IF(O109="sníž. přenesená",K109,0)</f>
        <v>0</v>
      </c>
      <c r="BI109" s="220">
        <f>IF(O109="nulová",K109,0)</f>
        <v>0</v>
      </c>
      <c r="BJ109" s="18" t="s">
        <v>84</v>
      </c>
      <c r="BK109" s="220">
        <f>ROUND(P109*H109,2)</f>
        <v>0</v>
      </c>
      <c r="BL109" s="18" t="s">
        <v>144</v>
      </c>
      <c r="BM109" s="219" t="s">
        <v>184</v>
      </c>
    </row>
    <row r="110" s="2" customFormat="1">
      <c r="A110" s="39"/>
      <c r="B110" s="40"/>
      <c r="C110" s="41"/>
      <c r="D110" s="221" t="s">
        <v>146</v>
      </c>
      <c r="E110" s="41"/>
      <c r="F110" s="222" t="s">
        <v>185</v>
      </c>
      <c r="G110" s="41"/>
      <c r="H110" s="41"/>
      <c r="I110" s="223"/>
      <c r="J110" s="223"/>
      <c r="K110" s="41"/>
      <c r="L110" s="41"/>
      <c r="M110" s="45"/>
      <c r="N110" s="224"/>
      <c r="O110" s="225"/>
      <c r="P110" s="85"/>
      <c r="Q110" s="85"/>
      <c r="R110" s="85"/>
      <c r="S110" s="85"/>
      <c r="T110" s="85"/>
      <c r="U110" s="85"/>
      <c r="V110" s="85"/>
      <c r="W110" s="85"/>
      <c r="X110" s="85"/>
      <c r="Y110" s="86"/>
      <c r="Z110" s="39"/>
      <c r="AA110" s="39"/>
      <c r="AB110" s="39"/>
      <c r="AC110" s="39"/>
      <c r="AD110" s="39"/>
      <c r="AE110" s="39"/>
      <c r="AT110" s="18" t="s">
        <v>146</v>
      </c>
      <c r="AU110" s="18" t="s">
        <v>86</v>
      </c>
    </row>
    <row r="111" s="2" customFormat="1" ht="24.15" customHeight="1">
      <c r="A111" s="39"/>
      <c r="B111" s="40"/>
      <c r="C111" s="207" t="s">
        <v>186</v>
      </c>
      <c r="D111" s="207" t="s">
        <v>139</v>
      </c>
      <c r="E111" s="208" t="s">
        <v>187</v>
      </c>
      <c r="F111" s="209" t="s">
        <v>188</v>
      </c>
      <c r="G111" s="210" t="s">
        <v>176</v>
      </c>
      <c r="H111" s="211">
        <v>0.036999999999999998</v>
      </c>
      <c r="I111" s="212"/>
      <c r="J111" s="212"/>
      <c r="K111" s="213">
        <f>ROUND(P111*H111,2)</f>
        <v>0</v>
      </c>
      <c r="L111" s="209" t="s">
        <v>143</v>
      </c>
      <c r="M111" s="45"/>
      <c r="N111" s="214" t="s">
        <v>20</v>
      </c>
      <c r="O111" s="215" t="s">
        <v>45</v>
      </c>
      <c r="P111" s="216">
        <f>I111+J111</f>
        <v>0</v>
      </c>
      <c r="Q111" s="216">
        <f>ROUND(I111*H111,2)</f>
        <v>0</v>
      </c>
      <c r="R111" s="216">
        <f>ROUND(J111*H111,2)</f>
        <v>0</v>
      </c>
      <c r="S111" s="85"/>
      <c r="T111" s="217">
        <f>S111*H111</f>
        <v>0</v>
      </c>
      <c r="U111" s="217">
        <v>1.06277</v>
      </c>
      <c r="V111" s="217">
        <f>U111*H111</f>
        <v>0.039322489999999995</v>
      </c>
      <c r="W111" s="217">
        <v>0</v>
      </c>
      <c r="X111" s="217">
        <f>W111*H111</f>
        <v>0</v>
      </c>
      <c r="Y111" s="218" t="s">
        <v>20</v>
      </c>
      <c r="Z111" s="39"/>
      <c r="AA111" s="39"/>
      <c r="AB111" s="39"/>
      <c r="AC111" s="39"/>
      <c r="AD111" s="39"/>
      <c r="AE111" s="39"/>
      <c r="AR111" s="219" t="s">
        <v>144</v>
      </c>
      <c r="AT111" s="219" t="s">
        <v>139</v>
      </c>
      <c r="AU111" s="219" t="s">
        <v>86</v>
      </c>
      <c r="AY111" s="18" t="s">
        <v>137</v>
      </c>
      <c r="BE111" s="220">
        <f>IF(O111="základní",K111,0)</f>
        <v>0</v>
      </c>
      <c r="BF111" s="220">
        <f>IF(O111="snížená",K111,0)</f>
        <v>0</v>
      </c>
      <c r="BG111" s="220">
        <f>IF(O111="zákl. přenesená",K111,0)</f>
        <v>0</v>
      </c>
      <c r="BH111" s="220">
        <f>IF(O111="sníž. přenesená",K111,0)</f>
        <v>0</v>
      </c>
      <c r="BI111" s="220">
        <f>IF(O111="nulová",K111,0)</f>
        <v>0</v>
      </c>
      <c r="BJ111" s="18" t="s">
        <v>84</v>
      </c>
      <c r="BK111" s="220">
        <f>ROUND(P111*H111,2)</f>
        <v>0</v>
      </c>
      <c r="BL111" s="18" t="s">
        <v>144</v>
      </c>
      <c r="BM111" s="219" t="s">
        <v>189</v>
      </c>
    </row>
    <row r="112" s="2" customFormat="1">
      <c r="A112" s="39"/>
      <c r="B112" s="40"/>
      <c r="C112" s="41"/>
      <c r="D112" s="221" t="s">
        <v>146</v>
      </c>
      <c r="E112" s="41"/>
      <c r="F112" s="222" t="s">
        <v>190</v>
      </c>
      <c r="G112" s="41"/>
      <c r="H112" s="41"/>
      <c r="I112" s="223"/>
      <c r="J112" s="223"/>
      <c r="K112" s="41"/>
      <c r="L112" s="41"/>
      <c r="M112" s="45"/>
      <c r="N112" s="224"/>
      <c r="O112" s="225"/>
      <c r="P112" s="85"/>
      <c r="Q112" s="85"/>
      <c r="R112" s="85"/>
      <c r="S112" s="85"/>
      <c r="T112" s="85"/>
      <c r="U112" s="85"/>
      <c r="V112" s="85"/>
      <c r="W112" s="85"/>
      <c r="X112" s="85"/>
      <c r="Y112" s="86"/>
      <c r="Z112" s="39"/>
      <c r="AA112" s="39"/>
      <c r="AB112" s="39"/>
      <c r="AC112" s="39"/>
      <c r="AD112" s="39"/>
      <c r="AE112" s="39"/>
      <c r="AT112" s="18" t="s">
        <v>146</v>
      </c>
      <c r="AU112" s="18" t="s">
        <v>86</v>
      </c>
    </row>
    <row r="113" s="2" customFormat="1">
      <c r="A113" s="39"/>
      <c r="B113" s="40"/>
      <c r="C113" s="41"/>
      <c r="D113" s="226" t="s">
        <v>148</v>
      </c>
      <c r="E113" s="41"/>
      <c r="F113" s="227" t="s">
        <v>191</v>
      </c>
      <c r="G113" s="41"/>
      <c r="H113" s="41"/>
      <c r="I113" s="223"/>
      <c r="J113" s="223"/>
      <c r="K113" s="41"/>
      <c r="L113" s="41"/>
      <c r="M113" s="45"/>
      <c r="N113" s="224"/>
      <c r="O113" s="225"/>
      <c r="P113" s="85"/>
      <c r="Q113" s="85"/>
      <c r="R113" s="85"/>
      <c r="S113" s="85"/>
      <c r="T113" s="85"/>
      <c r="U113" s="85"/>
      <c r="V113" s="85"/>
      <c r="W113" s="85"/>
      <c r="X113" s="85"/>
      <c r="Y113" s="86"/>
      <c r="Z113" s="39"/>
      <c r="AA113" s="39"/>
      <c r="AB113" s="39"/>
      <c r="AC113" s="39"/>
      <c r="AD113" s="39"/>
      <c r="AE113" s="39"/>
      <c r="AT113" s="18" t="s">
        <v>148</v>
      </c>
      <c r="AU113" s="18" t="s">
        <v>86</v>
      </c>
    </row>
    <row r="114" s="13" customFormat="1">
      <c r="A114" s="13"/>
      <c r="B114" s="228"/>
      <c r="C114" s="229"/>
      <c r="D114" s="226" t="s">
        <v>150</v>
      </c>
      <c r="E114" s="230" t="s">
        <v>20</v>
      </c>
      <c r="F114" s="231" t="s">
        <v>192</v>
      </c>
      <c r="G114" s="229"/>
      <c r="H114" s="232">
        <v>0.036999999999999998</v>
      </c>
      <c r="I114" s="233"/>
      <c r="J114" s="233"/>
      <c r="K114" s="229"/>
      <c r="L114" s="229"/>
      <c r="M114" s="234"/>
      <c r="N114" s="235"/>
      <c r="O114" s="236"/>
      <c r="P114" s="236"/>
      <c r="Q114" s="236"/>
      <c r="R114" s="236"/>
      <c r="S114" s="236"/>
      <c r="T114" s="236"/>
      <c r="U114" s="236"/>
      <c r="V114" s="236"/>
      <c r="W114" s="236"/>
      <c r="X114" s="236"/>
      <c r="Y114" s="237"/>
      <c r="Z114" s="13"/>
      <c r="AA114" s="13"/>
      <c r="AB114" s="13"/>
      <c r="AC114" s="13"/>
      <c r="AD114" s="13"/>
      <c r="AE114" s="13"/>
      <c r="AT114" s="238" t="s">
        <v>150</v>
      </c>
      <c r="AU114" s="238" t="s">
        <v>86</v>
      </c>
      <c r="AV114" s="13" t="s">
        <v>86</v>
      </c>
      <c r="AW114" s="13" t="s">
        <v>5</v>
      </c>
      <c r="AX114" s="13" t="s">
        <v>84</v>
      </c>
      <c r="AY114" s="238" t="s">
        <v>137</v>
      </c>
    </row>
    <row r="115" s="12" customFormat="1" ht="22.8" customHeight="1">
      <c r="A115" s="12"/>
      <c r="B115" s="190"/>
      <c r="C115" s="191"/>
      <c r="D115" s="192" t="s">
        <v>75</v>
      </c>
      <c r="E115" s="205" t="s">
        <v>165</v>
      </c>
      <c r="F115" s="205" t="s">
        <v>193</v>
      </c>
      <c r="G115" s="191"/>
      <c r="H115" s="191"/>
      <c r="I115" s="194"/>
      <c r="J115" s="194"/>
      <c r="K115" s="206">
        <f>BK115</f>
        <v>0</v>
      </c>
      <c r="L115" s="191"/>
      <c r="M115" s="196"/>
      <c r="N115" s="197"/>
      <c r="O115" s="198"/>
      <c r="P115" s="198"/>
      <c r="Q115" s="199">
        <f>SUM(Q116:Q135)</f>
        <v>0</v>
      </c>
      <c r="R115" s="199">
        <f>SUM(R116:R135)</f>
        <v>0</v>
      </c>
      <c r="S115" s="198"/>
      <c r="T115" s="200">
        <f>SUM(T116:T135)</f>
        <v>0</v>
      </c>
      <c r="U115" s="198"/>
      <c r="V115" s="200">
        <f>SUM(V116:V135)</f>
        <v>3.9817404600000001</v>
      </c>
      <c r="W115" s="198"/>
      <c r="X115" s="200">
        <f>SUM(X116:X135)</f>
        <v>0</v>
      </c>
      <c r="Y115" s="201"/>
      <c r="Z115" s="12"/>
      <c r="AA115" s="12"/>
      <c r="AB115" s="12"/>
      <c r="AC115" s="12"/>
      <c r="AD115" s="12"/>
      <c r="AE115" s="12"/>
      <c r="AR115" s="202" t="s">
        <v>84</v>
      </c>
      <c r="AT115" s="203" t="s">
        <v>75</v>
      </c>
      <c r="AU115" s="203" t="s">
        <v>84</v>
      </c>
      <c r="AY115" s="202" t="s">
        <v>137</v>
      </c>
      <c r="BK115" s="204">
        <f>SUM(BK116:BK135)</f>
        <v>0</v>
      </c>
    </row>
    <row r="116" s="2" customFormat="1" ht="24.15" customHeight="1">
      <c r="A116" s="39"/>
      <c r="B116" s="40"/>
      <c r="C116" s="207" t="s">
        <v>194</v>
      </c>
      <c r="D116" s="207" t="s">
        <v>139</v>
      </c>
      <c r="E116" s="208" t="s">
        <v>195</v>
      </c>
      <c r="F116" s="209" t="s">
        <v>196</v>
      </c>
      <c r="G116" s="210" t="s">
        <v>176</v>
      </c>
      <c r="H116" s="211">
        <v>0.0060000000000000001</v>
      </c>
      <c r="I116" s="212"/>
      <c r="J116" s="212"/>
      <c r="K116" s="213">
        <f>ROUND(P116*H116,2)</f>
        <v>0</v>
      </c>
      <c r="L116" s="209" t="s">
        <v>143</v>
      </c>
      <c r="M116" s="45"/>
      <c r="N116" s="214" t="s">
        <v>20</v>
      </c>
      <c r="O116" s="215" t="s">
        <v>45</v>
      </c>
      <c r="P116" s="216">
        <f>I116+J116</f>
        <v>0</v>
      </c>
      <c r="Q116" s="216">
        <f>ROUND(I116*H116,2)</f>
        <v>0</v>
      </c>
      <c r="R116" s="216">
        <f>ROUND(J116*H116,2)</f>
        <v>0</v>
      </c>
      <c r="S116" s="85"/>
      <c r="T116" s="217">
        <f>S116*H116</f>
        <v>0</v>
      </c>
      <c r="U116" s="217">
        <v>1.06277</v>
      </c>
      <c r="V116" s="217">
        <f>U116*H116</f>
        <v>0.0063766200000000004</v>
      </c>
      <c r="W116" s="217">
        <v>0</v>
      </c>
      <c r="X116" s="217">
        <f>W116*H116</f>
        <v>0</v>
      </c>
      <c r="Y116" s="218" t="s">
        <v>20</v>
      </c>
      <c r="Z116" s="39"/>
      <c r="AA116" s="39"/>
      <c r="AB116" s="39"/>
      <c r="AC116" s="39"/>
      <c r="AD116" s="39"/>
      <c r="AE116" s="39"/>
      <c r="AR116" s="219" t="s">
        <v>144</v>
      </c>
      <c r="AT116" s="219" t="s">
        <v>139</v>
      </c>
      <c r="AU116" s="219" t="s">
        <v>86</v>
      </c>
      <c r="AY116" s="18" t="s">
        <v>137</v>
      </c>
      <c r="BE116" s="220">
        <f>IF(O116="základní",K116,0)</f>
        <v>0</v>
      </c>
      <c r="BF116" s="220">
        <f>IF(O116="snížená",K116,0)</f>
        <v>0</v>
      </c>
      <c r="BG116" s="220">
        <f>IF(O116="zákl. přenesená",K116,0)</f>
        <v>0</v>
      </c>
      <c r="BH116" s="220">
        <f>IF(O116="sníž. přenesená",K116,0)</f>
        <v>0</v>
      </c>
      <c r="BI116" s="220">
        <f>IF(O116="nulová",K116,0)</f>
        <v>0</v>
      </c>
      <c r="BJ116" s="18" t="s">
        <v>84</v>
      </c>
      <c r="BK116" s="220">
        <f>ROUND(P116*H116,2)</f>
        <v>0</v>
      </c>
      <c r="BL116" s="18" t="s">
        <v>144</v>
      </c>
      <c r="BM116" s="219" t="s">
        <v>197</v>
      </c>
    </row>
    <row r="117" s="2" customFormat="1">
      <c r="A117" s="39"/>
      <c r="B117" s="40"/>
      <c r="C117" s="41"/>
      <c r="D117" s="221" t="s">
        <v>146</v>
      </c>
      <c r="E117" s="41"/>
      <c r="F117" s="222" t="s">
        <v>198</v>
      </c>
      <c r="G117" s="41"/>
      <c r="H117" s="41"/>
      <c r="I117" s="223"/>
      <c r="J117" s="223"/>
      <c r="K117" s="41"/>
      <c r="L117" s="41"/>
      <c r="M117" s="45"/>
      <c r="N117" s="224"/>
      <c r="O117" s="225"/>
      <c r="P117" s="85"/>
      <c r="Q117" s="85"/>
      <c r="R117" s="85"/>
      <c r="S117" s="85"/>
      <c r="T117" s="85"/>
      <c r="U117" s="85"/>
      <c r="V117" s="85"/>
      <c r="W117" s="85"/>
      <c r="X117" s="85"/>
      <c r="Y117" s="86"/>
      <c r="Z117" s="39"/>
      <c r="AA117" s="39"/>
      <c r="AB117" s="39"/>
      <c r="AC117" s="39"/>
      <c r="AD117" s="39"/>
      <c r="AE117" s="39"/>
      <c r="AT117" s="18" t="s">
        <v>146</v>
      </c>
      <c r="AU117" s="18" t="s">
        <v>86</v>
      </c>
    </row>
    <row r="118" s="13" customFormat="1">
      <c r="A118" s="13"/>
      <c r="B118" s="228"/>
      <c r="C118" s="229"/>
      <c r="D118" s="226" t="s">
        <v>150</v>
      </c>
      <c r="E118" s="230" t="s">
        <v>20</v>
      </c>
      <c r="F118" s="231" t="s">
        <v>199</v>
      </c>
      <c r="G118" s="229"/>
      <c r="H118" s="232">
        <v>0.0060000000000000001</v>
      </c>
      <c r="I118" s="233"/>
      <c r="J118" s="233"/>
      <c r="K118" s="229"/>
      <c r="L118" s="229"/>
      <c r="M118" s="234"/>
      <c r="N118" s="235"/>
      <c r="O118" s="236"/>
      <c r="P118" s="236"/>
      <c r="Q118" s="236"/>
      <c r="R118" s="236"/>
      <c r="S118" s="236"/>
      <c r="T118" s="236"/>
      <c r="U118" s="236"/>
      <c r="V118" s="236"/>
      <c r="W118" s="236"/>
      <c r="X118" s="236"/>
      <c r="Y118" s="237"/>
      <c r="Z118" s="13"/>
      <c r="AA118" s="13"/>
      <c r="AB118" s="13"/>
      <c r="AC118" s="13"/>
      <c r="AD118" s="13"/>
      <c r="AE118" s="13"/>
      <c r="AT118" s="238" t="s">
        <v>150</v>
      </c>
      <c r="AU118" s="238" t="s">
        <v>86</v>
      </c>
      <c r="AV118" s="13" t="s">
        <v>86</v>
      </c>
      <c r="AW118" s="13" t="s">
        <v>5</v>
      </c>
      <c r="AX118" s="13" t="s">
        <v>84</v>
      </c>
      <c r="AY118" s="238" t="s">
        <v>137</v>
      </c>
    </row>
    <row r="119" s="2" customFormat="1" ht="44.25" customHeight="1">
      <c r="A119" s="39"/>
      <c r="B119" s="40"/>
      <c r="C119" s="207" t="s">
        <v>200</v>
      </c>
      <c r="D119" s="207" t="s">
        <v>139</v>
      </c>
      <c r="E119" s="208" t="s">
        <v>201</v>
      </c>
      <c r="F119" s="209" t="s">
        <v>202</v>
      </c>
      <c r="G119" s="210" t="s">
        <v>161</v>
      </c>
      <c r="H119" s="211">
        <v>1.1120000000000001</v>
      </c>
      <c r="I119" s="212"/>
      <c r="J119" s="212"/>
      <c r="K119" s="213">
        <f>ROUND(P119*H119,2)</f>
        <v>0</v>
      </c>
      <c r="L119" s="209" t="s">
        <v>20</v>
      </c>
      <c r="M119" s="45"/>
      <c r="N119" s="214" t="s">
        <v>20</v>
      </c>
      <c r="O119" s="215" t="s">
        <v>45</v>
      </c>
      <c r="P119" s="216">
        <f>I119+J119</f>
        <v>0</v>
      </c>
      <c r="Q119" s="216">
        <f>ROUND(I119*H119,2)</f>
        <v>0</v>
      </c>
      <c r="R119" s="216">
        <f>ROUND(J119*H119,2)</f>
        <v>0</v>
      </c>
      <c r="S119" s="85"/>
      <c r="T119" s="217">
        <f>S119*H119</f>
        <v>0</v>
      </c>
      <c r="U119" s="217">
        <v>3.11388</v>
      </c>
      <c r="V119" s="217">
        <f>U119*H119</f>
        <v>3.4626345600000001</v>
      </c>
      <c r="W119" s="217">
        <v>0</v>
      </c>
      <c r="X119" s="217">
        <f>W119*H119</f>
        <v>0</v>
      </c>
      <c r="Y119" s="218" t="s">
        <v>20</v>
      </c>
      <c r="Z119" s="39"/>
      <c r="AA119" s="39"/>
      <c r="AB119" s="39"/>
      <c r="AC119" s="39"/>
      <c r="AD119" s="39"/>
      <c r="AE119" s="39"/>
      <c r="AR119" s="219" t="s">
        <v>144</v>
      </c>
      <c r="AT119" s="219" t="s">
        <v>139</v>
      </c>
      <c r="AU119" s="219" t="s">
        <v>86</v>
      </c>
      <c r="AY119" s="18" t="s">
        <v>137</v>
      </c>
      <c r="BE119" s="220">
        <f>IF(O119="základní",K119,0)</f>
        <v>0</v>
      </c>
      <c r="BF119" s="220">
        <f>IF(O119="snížená",K119,0)</f>
        <v>0</v>
      </c>
      <c r="BG119" s="220">
        <f>IF(O119="zákl. přenesená",K119,0)</f>
        <v>0</v>
      </c>
      <c r="BH119" s="220">
        <f>IF(O119="sníž. přenesená",K119,0)</f>
        <v>0</v>
      </c>
      <c r="BI119" s="220">
        <f>IF(O119="nulová",K119,0)</f>
        <v>0</v>
      </c>
      <c r="BJ119" s="18" t="s">
        <v>84</v>
      </c>
      <c r="BK119" s="220">
        <f>ROUND(P119*H119,2)</f>
        <v>0</v>
      </c>
      <c r="BL119" s="18" t="s">
        <v>144</v>
      </c>
      <c r="BM119" s="219" t="s">
        <v>203</v>
      </c>
    </row>
    <row r="120" s="2" customFormat="1">
      <c r="A120" s="39"/>
      <c r="B120" s="40"/>
      <c r="C120" s="41"/>
      <c r="D120" s="226" t="s">
        <v>148</v>
      </c>
      <c r="E120" s="41"/>
      <c r="F120" s="227" t="s">
        <v>204</v>
      </c>
      <c r="G120" s="41"/>
      <c r="H120" s="41"/>
      <c r="I120" s="223"/>
      <c r="J120" s="223"/>
      <c r="K120" s="41"/>
      <c r="L120" s="41"/>
      <c r="M120" s="45"/>
      <c r="N120" s="224"/>
      <c r="O120" s="225"/>
      <c r="P120" s="85"/>
      <c r="Q120" s="85"/>
      <c r="R120" s="85"/>
      <c r="S120" s="85"/>
      <c r="T120" s="85"/>
      <c r="U120" s="85"/>
      <c r="V120" s="85"/>
      <c r="W120" s="85"/>
      <c r="X120" s="85"/>
      <c r="Y120" s="86"/>
      <c r="Z120" s="39"/>
      <c r="AA120" s="39"/>
      <c r="AB120" s="39"/>
      <c r="AC120" s="39"/>
      <c r="AD120" s="39"/>
      <c r="AE120" s="39"/>
      <c r="AT120" s="18" t="s">
        <v>148</v>
      </c>
      <c r="AU120" s="18" t="s">
        <v>86</v>
      </c>
    </row>
    <row r="121" s="13" customFormat="1">
      <c r="A121" s="13"/>
      <c r="B121" s="228"/>
      <c r="C121" s="229"/>
      <c r="D121" s="226" t="s">
        <v>150</v>
      </c>
      <c r="E121" s="230" t="s">
        <v>20</v>
      </c>
      <c r="F121" s="231" t="s">
        <v>205</v>
      </c>
      <c r="G121" s="229"/>
      <c r="H121" s="232">
        <v>1.1120000000000001</v>
      </c>
      <c r="I121" s="233"/>
      <c r="J121" s="233"/>
      <c r="K121" s="229"/>
      <c r="L121" s="229"/>
      <c r="M121" s="234"/>
      <c r="N121" s="235"/>
      <c r="O121" s="236"/>
      <c r="P121" s="236"/>
      <c r="Q121" s="236"/>
      <c r="R121" s="236"/>
      <c r="S121" s="236"/>
      <c r="T121" s="236"/>
      <c r="U121" s="236"/>
      <c r="V121" s="236"/>
      <c r="W121" s="236"/>
      <c r="X121" s="236"/>
      <c r="Y121" s="237"/>
      <c r="Z121" s="13"/>
      <c r="AA121" s="13"/>
      <c r="AB121" s="13"/>
      <c r="AC121" s="13"/>
      <c r="AD121" s="13"/>
      <c r="AE121" s="13"/>
      <c r="AT121" s="238" t="s">
        <v>150</v>
      </c>
      <c r="AU121" s="238" t="s">
        <v>86</v>
      </c>
      <c r="AV121" s="13" t="s">
        <v>86</v>
      </c>
      <c r="AW121" s="13" t="s">
        <v>5</v>
      </c>
      <c r="AX121" s="13" t="s">
        <v>84</v>
      </c>
      <c r="AY121" s="238" t="s">
        <v>137</v>
      </c>
    </row>
    <row r="122" s="2" customFormat="1" ht="37.8" customHeight="1">
      <c r="A122" s="39"/>
      <c r="B122" s="40"/>
      <c r="C122" s="207" t="s">
        <v>206</v>
      </c>
      <c r="D122" s="207" t="s">
        <v>139</v>
      </c>
      <c r="E122" s="208" t="s">
        <v>207</v>
      </c>
      <c r="F122" s="209" t="s">
        <v>208</v>
      </c>
      <c r="G122" s="210" t="s">
        <v>161</v>
      </c>
      <c r="H122" s="211">
        <v>5.4100000000000001</v>
      </c>
      <c r="I122" s="212"/>
      <c r="J122" s="212"/>
      <c r="K122" s="213">
        <f>ROUND(P122*H122,2)</f>
        <v>0</v>
      </c>
      <c r="L122" s="209" t="s">
        <v>143</v>
      </c>
      <c r="M122" s="45"/>
      <c r="N122" s="214" t="s">
        <v>20</v>
      </c>
      <c r="O122" s="215" t="s">
        <v>45</v>
      </c>
      <c r="P122" s="216">
        <f>I122+J122</f>
        <v>0</v>
      </c>
      <c r="Q122" s="216">
        <f>ROUND(I122*H122,2)</f>
        <v>0</v>
      </c>
      <c r="R122" s="216">
        <f>ROUND(J122*H122,2)</f>
        <v>0</v>
      </c>
      <c r="S122" s="85"/>
      <c r="T122" s="217">
        <f>S122*H122</f>
        <v>0</v>
      </c>
      <c r="U122" s="217">
        <v>0</v>
      </c>
      <c r="V122" s="217">
        <f>U122*H122</f>
        <v>0</v>
      </c>
      <c r="W122" s="217">
        <v>0</v>
      </c>
      <c r="X122" s="217">
        <f>W122*H122</f>
        <v>0</v>
      </c>
      <c r="Y122" s="218" t="s">
        <v>20</v>
      </c>
      <c r="Z122" s="39"/>
      <c r="AA122" s="39"/>
      <c r="AB122" s="39"/>
      <c r="AC122" s="39"/>
      <c r="AD122" s="39"/>
      <c r="AE122" s="39"/>
      <c r="AR122" s="219" t="s">
        <v>144</v>
      </c>
      <c r="AT122" s="219" t="s">
        <v>139</v>
      </c>
      <c r="AU122" s="219" t="s">
        <v>86</v>
      </c>
      <c r="AY122" s="18" t="s">
        <v>137</v>
      </c>
      <c r="BE122" s="220">
        <f>IF(O122="základní",K122,0)</f>
        <v>0</v>
      </c>
      <c r="BF122" s="220">
        <f>IF(O122="snížená",K122,0)</f>
        <v>0</v>
      </c>
      <c r="BG122" s="220">
        <f>IF(O122="zákl. přenesená",K122,0)</f>
        <v>0</v>
      </c>
      <c r="BH122" s="220">
        <f>IF(O122="sníž. přenesená",K122,0)</f>
        <v>0</v>
      </c>
      <c r="BI122" s="220">
        <f>IF(O122="nulová",K122,0)</f>
        <v>0</v>
      </c>
      <c r="BJ122" s="18" t="s">
        <v>84</v>
      </c>
      <c r="BK122" s="220">
        <f>ROUND(P122*H122,2)</f>
        <v>0</v>
      </c>
      <c r="BL122" s="18" t="s">
        <v>144</v>
      </c>
      <c r="BM122" s="219" t="s">
        <v>209</v>
      </c>
    </row>
    <row r="123" s="2" customFormat="1">
      <c r="A123" s="39"/>
      <c r="B123" s="40"/>
      <c r="C123" s="41"/>
      <c r="D123" s="221" t="s">
        <v>146</v>
      </c>
      <c r="E123" s="41"/>
      <c r="F123" s="222" t="s">
        <v>210</v>
      </c>
      <c r="G123" s="41"/>
      <c r="H123" s="41"/>
      <c r="I123" s="223"/>
      <c r="J123" s="223"/>
      <c r="K123" s="41"/>
      <c r="L123" s="41"/>
      <c r="M123" s="45"/>
      <c r="N123" s="224"/>
      <c r="O123" s="225"/>
      <c r="P123" s="85"/>
      <c r="Q123" s="85"/>
      <c r="R123" s="85"/>
      <c r="S123" s="85"/>
      <c r="T123" s="85"/>
      <c r="U123" s="85"/>
      <c r="V123" s="85"/>
      <c r="W123" s="85"/>
      <c r="X123" s="85"/>
      <c r="Y123" s="86"/>
      <c r="Z123" s="39"/>
      <c r="AA123" s="39"/>
      <c r="AB123" s="39"/>
      <c r="AC123" s="39"/>
      <c r="AD123" s="39"/>
      <c r="AE123" s="39"/>
      <c r="AT123" s="18" t="s">
        <v>146</v>
      </c>
      <c r="AU123" s="18" t="s">
        <v>86</v>
      </c>
    </row>
    <row r="124" s="2" customFormat="1">
      <c r="A124" s="39"/>
      <c r="B124" s="40"/>
      <c r="C124" s="41"/>
      <c r="D124" s="226" t="s">
        <v>148</v>
      </c>
      <c r="E124" s="41"/>
      <c r="F124" s="227" t="s">
        <v>211</v>
      </c>
      <c r="G124" s="41"/>
      <c r="H124" s="41"/>
      <c r="I124" s="223"/>
      <c r="J124" s="223"/>
      <c r="K124" s="41"/>
      <c r="L124" s="41"/>
      <c r="M124" s="45"/>
      <c r="N124" s="224"/>
      <c r="O124" s="225"/>
      <c r="P124" s="85"/>
      <c r="Q124" s="85"/>
      <c r="R124" s="85"/>
      <c r="S124" s="85"/>
      <c r="T124" s="85"/>
      <c r="U124" s="85"/>
      <c r="V124" s="85"/>
      <c r="W124" s="85"/>
      <c r="X124" s="85"/>
      <c r="Y124" s="86"/>
      <c r="Z124" s="39"/>
      <c r="AA124" s="39"/>
      <c r="AB124" s="39"/>
      <c r="AC124" s="39"/>
      <c r="AD124" s="39"/>
      <c r="AE124" s="39"/>
      <c r="AT124" s="18" t="s">
        <v>148</v>
      </c>
      <c r="AU124" s="18" t="s">
        <v>86</v>
      </c>
    </row>
    <row r="125" s="13" customFormat="1">
      <c r="A125" s="13"/>
      <c r="B125" s="228"/>
      <c r="C125" s="229"/>
      <c r="D125" s="226" t="s">
        <v>150</v>
      </c>
      <c r="E125" s="230" t="s">
        <v>20</v>
      </c>
      <c r="F125" s="231" t="s">
        <v>212</v>
      </c>
      <c r="G125" s="229"/>
      <c r="H125" s="232">
        <v>5.4100000000000001</v>
      </c>
      <c r="I125" s="233"/>
      <c r="J125" s="233"/>
      <c r="K125" s="229"/>
      <c r="L125" s="229"/>
      <c r="M125" s="234"/>
      <c r="N125" s="235"/>
      <c r="O125" s="236"/>
      <c r="P125" s="236"/>
      <c r="Q125" s="236"/>
      <c r="R125" s="236"/>
      <c r="S125" s="236"/>
      <c r="T125" s="236"/>
      <c r="U125" s="236"/>
      <c r="V125" s="236"/>
      <c r="W125" s="236"/>
      <c r="X125" s="236"/>
      <c r="Y125" s="237"/>
      <c r="Z125" s="13"/>
      <c r="AA125" s="13"/>
      <c r="AB125" s="13"/>
      <c r="AC125" s="13"/>
      <c r="AD125" s="13"/>
      <c r="AE125" s="13"/>
      <c r="AT125" s="238" t="s">
        <v>150</v>
      </c>
      <c r="AU125" s="238" t="s">
        <v>86</v>
      </c>
      <c r="AV125" s="13" t="s">
        <v>86</v>
      </c>
      <c r="AW125" s="13" t="s">
        <v>5</v>
      </c>
      <c r="AX125" s="13" t="s">
        <v>84</v>
      </c>
      <c r="AY125" s="238" t="s">
        <v>137</v>
      </c>
    </row>
    <row r="126" s="2" customFormat="1" ht="16.5" customHeight="1">
      <c r="A126" s="39"/>
      <c r="B126" s="40"/>
      <c r="C126" s="207" t="s">
        <v>213</v>
      </c>
      <c r="D126" s="207" t="s">
        <v>139</v>
      </c>
      <c r="E126" s="208" t="s">
        <v>214</v>
      </c>
      <c r="F126" s="209" t="s">
        <v>215</v>
      </c>
      <c r="G126" s="210" t="s">
        <v>216</v>
      </c>
      <c r="H126" s="211">
        <v>1</v>
      </c>
      <c r="I126" s="212"/>
      <c r="J126" s="212"/>
      <c r="K126" s="213">
        <f>ROUND(P126*H126,2)</f>
        <v>0</v>
      </c>
      <c r="L126" s="209" t="s">
        <v>20</v>
      </c>
      <c r="M126" s="45"/>
      <c r="N126" s="214" t="s">
        <v>20</v>
      </c>
      <c r="O126" s="215" t="s">
        <v>45</v>
      </c>
      <c r="P126" s="216">
        <f>I126+J126</f>
        <v>0</v>
      </c>
      <c r="Q126" s="216">
        <f>ROUND(I126*H126,2)</f>
        <v>0</v>
      </c>
      <c r="R126" s="216">
        <f>ROUND(J126*H126,2)</f>
        <v>0</v>
      </c>
      <c r="S126" s="85"/>
      <c r="T126" s="217">
        <f>S126*H126</f>
        <v>0</v>
      </c>
      <c r="U126" s="217">
        <v>0</v>
      </c>
      <c r="V126" s="217">
        <f>U126*H126</f>
        <v>0</v>
      </c>
      <c r="W126" s="217">
        <v>0</v>
      </c>
      <c r="X126" s="217">
        <f>W126*H126</f>
        <v>0</v>
      </c>
      <c r="Y126" s="218" t="s">
        <v>20</v>
      </c>
      <c r="Z126" s="39"/>
      <c r="AA126" s="39"/>
      <c r="AB126" s="39"/>
      <c r="AC126" s="39"/>
      <c r="AD126" s="39"/>
      <c r="AE126" s="39"/>
      <c r="AR126" s="219" t="s">
        <v>144</v>
      </c>
      <c r="AT126" s="219" t="s">
        <v>139</v>
      </c>
      <c r="AU126" s="219" t="s">
        <v>86</v>
      </c>
      <c r="AY126" s="18" t="s">
        <v>137</v>
      </c>
      <c r="BE126" s="220">
        <f>IF(O126="základní",K126,0)</f>
        <v>0</v>
      </c>
      <c r="BF126" s="220">
        <f>IF(O126="snížená",K126,0)</f>
        <v>0</v>
      </c>
      <c r="BG126" s="220">
        <f>IF(O126="zákl. přenesená",K126,0)</f>
        <v>0</v>
      </c>
      <c r="BH126" s="220">
        <f>IF(O126="sníž. přenesená",K126,0)</f>
        <v>0</v>
      </c>
      <c r="BI126" s="220">
        <f>IF(O126="nulová",K126,0)</f>
        <v>0</v>
      </c>
      <c r="BJ126" s="18" t="s">
        <v>84</v>
      </c>
      <c r="BK126" s="220">
        <f>ROUND(P126*H126,2)</f>
        <v>0</v>
      </c>
      <c r="BL126" s="18" t="s">
        <v>144</v>
      </c>
      <c r="BM126" s="219" t="s">
        <v>217</v>
      </c>
    </row>
    <row r="127" s="2" customFormat="1">
      <c r="A127" s="39"/>
      <c r="B127" s="40"/>
      <c r="C127" s="41"/>
      <c r="D127" s="226" t="s">
        <v>148</v>
      </c>
      <c r="E127" s="41"/>
      <c r="F127" s="227" t="s">
        <v>211</v>
      </c>
      <c r="G127" s="41"/>
      <c r="H127" s="41"/>
      <c r="I127" s="223"/>
      <c r="J127" s="223"/>
      <c r="K127" s="41"/>
      <c r="L127" s="41"/>
      <c r="M127" s="45"/>
      <c r="N127" s="224"/>
      <c r="O127" s="225"/>
      <c r="P127" s="85"/>
      <c r="Q127" s="85"/>
      <c r="R127" s="85"/>
      <c r="S127" s="85"/>
      <c r="T127" s="85"/>
      <c r="U127" s="85"/>
      <c r="V127" s="85"/>
      <c r="W127" s="85"/>
      <c r="X127" s="85"/>
      <c r="Y127" s="86"/>
      <c r="Z127" s="39"/>
      <c r="AA127" s="39"/>
      <c r="AB127" s="39"/>
      <c r="AC127" s="39"/>
      <c r="AD127" s="39"/>
      <c r="AE127" s="39"/>
      <c r="AT127" s="18" t="s">
        <v>148</v>
      </c>
      <c r="AU127" s="18" t="s">
        <v>86</v>
      </c>
    </row>
    <row r="128" s="2" customFormat="1" ht="37.8" customHeight="1">
      <c r="A128" s="39"/>
      <c r="B128" s="40"/>
      <c r="C128" s="207" t="s">
        <v>218</v>
      </c>
      <c r="D128" s="207" t="s">
        <v>139</v>
      </c>
      <c r="E128" s="208" t="s">
        <v>219</v>
      </c>
      <c r="F128" s="209" t="s">
        <v>220</v>
      </c>
      <c r="G128" s="210" t="s">
        <v>142</v>
      </c>
      <c r="H128" s="211">
        <v>63.143999999999998</v>
      </c>
      <c r="I128" s="212"/>
      <c r="J128" s="212"/>
      <c r="K128" s="213">
        <f>ROUND(P128*H128,2)</f>
        <v>0</v>
      </c>
      <c r="L128" s="209" t="s">
        <v>143</v>
      </c>
      <c r="M128" s="45"/>
      <c r="N128" s="214" t="s">
        <v>20</v>
      </c>
      <c r="O128" s="215" t="s">
        <v>45</v>
      </c>
      <c r="P128" s="216">
        <f>I128+J128</f>
        <v>0</v>
      </c>
      <c r="Q128" s="216">
        <f>ROUND(I128*H128,2)</f>
        <v>0</v>
      </c>
      <c r="R128" s="216">
        <f>ROUND(J128*H128,2)</f>
        <v>0</v>
      </c>
      <c r="S128" s="85"/>
      <c r="T128" s="217">
        <f>S128*H128</f>
        <v>0</v>
      </c>
      <c r="U128" s="217">
        <v>0.00726</v>
      </c>
      <c r="V128" s="217">
        <f>U128*H128</f>
        <v>0.45842543999999996</v>
      </c>
      <c r="W128" s="217">
        <v>0</v>
      </c>
      <c r="X128" s="217">
        <f>W128*H128</f>
        <v>0</v>
      </c>
      <c r="Y128" s="218" t="s">
        <v>20</v>
      </c>
      <c r="Z128" s="39"/>
      <c r="AA128" s="39"/>
      <c r="AB128" s="39"/>
      <c r="AC128" s="39"/>
      <c r="AD128" s="39"/>
      <c r="AE128" s="39"/>
      <c r="AR128" s="219" t="s">
        <v>144</v>
      </c>
      <c r="AT128" s="219" t="s">
        <v>139</v>
      </c>
      <c r="AU128" s="219" t="s">
        <v>86</v>
      </c>
      <c r="AY128" s="18" t="s">
        <v>137</v>
      </c>
      <c r="BE128" s="220">
        <f>IF(O128="základní",K128,0)</f>
        <v>0</v>
      </c>
      <c r="BF128" s="220">
        <f>IF(O128="snížená",K128,0)</f>
        <v>0</v>
      </c>
      <c r="BG128" s="220">
        <f>IF(O128="zákl. přenesená",K128,0)</f>
        <v>0</v>
      </c>
      <c r="BH128" s="220">
        <f>IF(O128="sníž. přenesená",K128,0)</f>
        <v>0</v>
      </c>
      <c r="BI128" s="220">
        <f>IF(O128="nulová",K128,0)</f>
        <v>0</v>
      </c>
      <c r="BJ128" s="18" t="s">
        <v>84</v>
      </c>
      <c r="BK128" s="220">
        <f>ROUND(P128*H128,2)</f>
        <v>0</v>
      </c>
      <c r="BL128" s="18" t="s">
        <v>144</v>
      </c>
      <c r="BM128" s="219" t="s">
        <v>221</v>
      </c>
    </row>
    <row r="129" s="2" customFormat="1">
      <c r="A129" s="39"/>
      <c r="B129" s="40"/>
      <c r="C129" s="41"/>
      <c r="D129" s="221" t="s">
        <v>146</v>
      </c>
      <c r="E129" s="41"/>
      <c r="F129" s="222" t="s">
        <v>222</v>
      </c>
      <c r="G129" s="41"/>
      <c r="H129" s="41"/>
      <c r="I129" s="223"/>
      <c r="J129" s="223"/>
      <c r="K129" s="41"/>
      <c r="L129" s="41"/>
      <c r="M129" s="45"/>
      <c r="N129" s="224"/>
      <c r="O129" s="225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9"/>
      <c r="AA129" s="39"/>
      <c r="AB129" s="39"/>
      <c r="AC129" s="39"/>
      <c r="AD129" s="39"/>
      <c r="AE129" s="39"/>
      <c r="AT129" s="18" t="s">
        <v>146</v>
      </c>
      <c r="AU129" s="18" t="s">
        <v>86</v>
      </c>
    </row>
    <row r="130" s="2" customFormat="1">
      <c r="A130" s="39"/>
      <c r="B130" s="40"/>
      <c r="C130" s="41"/>
      <c r="D130" s="226" t="s">
        <v>148</v>
      </c>
      <c r="E130" s="41"/>
      <c r="F130" s="227" t="s">
        <v>223</v>
      </c>
      <c r="G130" s="41"/>
      <c r="H130" s="41"/>
      <c r="I130" s="223"/>
      <c r="J130" s="223"/>
      <c r="K130" s="41"/>
      <c r="L130" s="41"/>
      <c r="M130" s="45"/>
      <c r="N130" s="224"/>
      <c r="O130" s="225"/>
      <c r="P130" s="85"/>
      <c r="Q130" s="85"/>
      <c r="R130" s="85"/>
      <c r="S130" s="85"/>
      <c r="T130" s="85"/>
      <c r="U130" s="85"/>
      <c r="V130" s="85"/>
      <c r="W130" s="85"/>
      <c r="X130" s="85"/>
      <c r="Y130" s="86"/>
      <c r="Z130" s="39"/>
      <c r="AA130" s="39"/>
      <c r="AB130" s="39"/>
      <c r="AC130" s="39"/>
      <c r="AD130" s="39"/>
      <c r="AE130" s="39"/>
      <c r="AT130" s="18" t="s">
        <v>148</v>
      </c>
      <c r="AU130" s="18" t="s">
        <v>86</v>
      </c>
    </row>
    <row r="131" s="13" customFormat="1">
      <c r="A131" s="13"/>
      <c r="B131" s="228"/>
      <c r="C131" s="229"/>
      <c r="D131" s="226" t="s">
        <v>150</v>
      </c>
      <c r="E131" s="230" t="s">
        <v>20</v>
      </c>
      <c r="F131" s="231" t="s">
        <v>224</v>
      </c>
      <c r="G131" s="229"/>
      <c r="H131" s="232">
        <v>63.143999999999998</v>
      </c>
      <c r="I131" s="233"/>
      <c r="J131" s="233"/>
      <c r="K131" s="229"/>
      <c r="L131" s="229"/>
      <c r="M131" s="234"/>
      <c r="N131" s="235"/>
      <c r="O131" s="236"/>
      <c r="P131" s="236"/>
      <c r="Q131" s="236"/>
      <c r="R131" s="236"/>
      <c r="S131" s="236"/>
      <c r="T131" s="236"/>
      <c r="U131" s="236"/>
      <c r="V131" s="236"/>
      <c r="W131" s="236"/>
      <c r="X131" s="236"/>
      <c r="Y131" s="237"/>
      <c r="Z131" s="13"/>
      <c r="AA131" s="13"/>
      <c r="AB131" s="13"/>
      <c r="AC131" s="13"/>
      <c r="AD131" s="13"/>
      <c r="AE131" s="13"/>
      <c r="AT131" s="238" t="s">
        <v>150</v>
      </c>
      <c r="AU131" s="238" t="s">
        <v>86</v>
      </c>
      <c r="AV131" s="13" t="s">
        <v>86</v>
      </c>
      <c r="AW131" s="13" t="s">
        <v>5</v>
      </c>
      <c r="AX131" s="13" t="s">
        <v>84</v>
      </c>
      <c r="AY131" s="238" t="s">
        <v>137</v>
      </c>
    </row>
    <row r="132" s="2" customFormat="1" ht="37.8" customHeight="1">
      <c r="A132" s="39"/>
      <c r="B132" s="40"/>
      <c r="C132" s="207" t="s">
        <v>225</v>
      </c>
      <c r="D132" s="207" t="s">
        <v>139</v>
      </c>
      <c r="E132" s="208" t="s">
        <v>226</v>
      </c>
      <c r="F132" s="209" t="s">
        <v>227</v>
      </c>
      <c r="G132" s="210" t="s">
        <v>142</v>
      </c>
      <c r="H132" s="211">
        <v>63.143999999999998</v>
      </c>
      <c r="I132" s="212"/>
      <c r="J132" s="212"/>
      <c r="K132" s="213">
        <f>ROUND(P132*H132,2)</f>
        <v>0</v>
      </c>
      <c r="L132" s="209" t="s">
        <v>143</v>
      </c>
      <c r="M132" s="45"/>
      <c r="N132" s="214" t="s">
        <v>20</v>
      </c>
      <c r="O132" s="215" t="s">
        <v>45</v>
      </c>
      <c r="P132" s="216">
        <f>I132+J132</f>
        <v>0</v>
      </c>
      <c r="Q132" s="216">
        <f>ROUND(I132*H132,2)</f>
        <v>0</v>
      </c>
      <c r="R132" s="216">
        <f>ROUND(J132*H132,2)</f>
        <v>0</v>
      </c>
      <c r="S132" s="85"/>
      <c r="T132" s="217">
        <f>S132*H132</f>
        <v>0</v>
      </c>
      <c r="U132" s="217">
        <v>0.00085999999999999998</v>
      </c>
      <c r="V132" s="217">
        <f>U132*H132</f>
        <v>0.054303839999999999</v>
      </c>
      <c r="W132" s="217">
        <v>0</v>
      </c>
      <c r="X132" s="217">
        <f>W132*H132</f>
        <v>0</v>
      </c>
      <c r="Y132" s="218" t="s">
        <v>20</v>
      </c>
      <c r="Z132" s="39"/>
      <c r="AA132" s="39"/>
      <c r="AB132" s="39"/>
      <c r="AC132" s="39"/>
      <c r="AD132" s="39"/>
      <c r="AE132" s="39"/>
      <c r="AR132" s="219" t="s">
        <v>144</v>
      </c>
      <c r="AT132" s="219" t="s">
        <v>139</v>
      </c>
      <c r="AU132" s="219" t="s">
        <v>86</v>
      </c>
      <c r="AY132" s="18" t="s">
        <v>137</v>
      </c>
      <c r="BE132" s="220">
        <f>IF(O132="základní",K132,0)</f>
        <v>0</v>
      </c>
      <c r="BF132" s="220">
        <f>IF(O132="snížená",K132,0)</f>
        <v>0</v>
      </c>
      <c r="BG132" s="220">
        <f>IF(O132="zákl. přenesená",K132,0)</f>
        <v>0</v>
      </c>
      <c r="BH132" s="220">
        <f>IF(O132="sníž. přenesená",K132,0)</f>
        <v>0</v>
      </c>
      <c r="BI132" s="220">
        <f>IF(O132="nulová",K132,0)</f>
        <v>0</v>
      </c>
      <c r="BJ132" s="18" t="s">
        <v>84</v>
      </c>
      <c r="BK132" s="220">
        <f>ROUND(P132*H132,2)</f>
        <v>0</v>
      </c>
      <c r="BL132" s="18" t="s">
        <v>144</v>
      </c>
      <c r="BM132" s="219" t="s">
        <v>228</v>
      </c>
    </row>
    <row r="133" s="2" customFormat="1">
      <c r="A133" s="39"/>
      <c r="B133" s="40"/>
      <c r="C133" s="41"/>
      <c r="D133" s="221" t="s">
        <v>146</v>
      </c>
      <c r="E133" s="41"/>
      <c r="F133" s="222" t="s">
        <v>229</v>
      </c>
      <c r="G133" s="41"/>
      <c r="H133" s="41"/>
      <c r="I133" s="223"/>
      <c r="J133" s="223"/>
      <c r="K133" s="41"/>
      <c r="L133" s="41"/>
      <c r="M133" s="45"/>
      <c r="N133" s="224"/>
      <c r="O133" s="225"/>
      <c r="P133" s="85"/>
      <c r="Q133" s="85"/>
      <c r="R133" s="85"/>
      <c r="S133" s="85"/>
      <c r="T133" s="85"/>
      <c r="U133" s="85"/>
      <c r="V133" s="85"/>
      <c r="W133" s="85"/>
      <c r="X133" s="85"/>
      <c r="Y133" s="86"/>
      <c r="Z133" s="39"/>
      <c r="AA133" s="39"/>
      <c r="AB133" s="39"/>
      <c r="AC133" s="39"/>
      <c r="AD133" s="39"/>
      <c r="AE133" s="39"/>
      <c r="AT133" s="18" t="s">
        <v>146</v>
      </c>
      <c r="AU133" s="18" t="s">
        <v>86</v>
      </c>
    </row>
    <row r="134" s="2" customFormat="1">
      <c r="A134" s="39"/>
      <c r="B134" s="40"/>
      <c r="C134" s="41"/>
      <c r="D134" s="226" t="s">
        <v>148</v>
      </c>
      <c r="E134" s="41"/>
      <c r="F134" s="227" t="s">
        <v>223</v>
      </c>
      <c r="G134" s="41"/>
      <c r="H134" s="41"/>
      <c r="I134" s="223"/>
      <c r="J134" s="223"/>
      <c r="K134" s="41"/>
      <c r="L134" s="41"/>
      <c r="M134" s="45"/>
      <c r="N134" s="224"/>
      <c r="O134" s="225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9"/>
      <c r="AA134" s="39"/>
      <c r="AB134" s="39"/>
      <c r="AC134" s="39"/>
      <c r="AD134" s="39"/>
      <c r="AE134" s="39"/>
      <c r="AT134" s="18" t="s">
        <v>148</v>
      </c>
      <c r="AU134" s="18" t="s">
        <v>86</v>
      </c>
    </row>
    <row r="135" s="13" customFormat="1">
      <c r="A135" s="13"/>
      <c r="B135" s="228"/>
      <c r="C135" s="229"/>
      <c r="D135" s="226" t="s">
        <v>150</v>
      </c>
      <c r="E135" s="230" t="s">
        <v>20</v>
      </c>
      <c r="F135" s="231" t="s">
        <v>224</v>
      </c>
      <c r="G135" s="229"/>
      <c r="H135" s="232">
        <v>63.143999999999998</v>
      </c>
      <c r="I135" s="233"/>
      <c r="J135" s="233"/>
      <c r="K135" s="229"/>
      <c r="L135" s="229"/>
      <c r="M135" s="234"/>
      <c r="N135" s="235"/>
      <c r="O135" s="236"/>
      <c r="P135" s="236"/>
      <c r="Q135" s="236"/>
      <c r="R135" s="236"/>
      <c r="S135" s="236"/>
      <c r="T135" s="236"/>
      <c r="U135" s="236"/>
      <c r="V135" s="236"/>
      <c r="W135" s="236"/>
      <c r="X135" s="236"/>
      <c r="Y135" s="237"/>
      <c r="Z135" s="13"/>
      <c r="AA135" s="13"/>
      <c r="AB135" s="13"/>
      <c r="AC135" s="13"/>
      <c r="AD135" s="13"/>
      <c r="AE135" s="13"/>
      <c r="AT135" s="238" t="s">
        <v>150</v>
      </c>
      <c r="AU135" s="238" t="s">
        <v>86</v>
      </c>
      <c r="AV135" s="13" t="s">
        <v>86</v>
      </c>
      <c r="AW135" s="13" t="s">
        <v>5</v>
      </c>
      <c r="AX135" s="13" t="s">
        <v>84</v>
      </c>
      <c r="AY135" s="238" t="s">
        <v>137</v>
      </c>
    </row>
    <row r="136" s="12" customFormat="1" ht="22.8" customHeight="1">
      <c r="A136" s="12"/>
      <c r="B136" s="190"/>
      <c r="C136" s="191"/>
      <c r="D136" s="192" t="s">
        <v>75</v>
      </c>
      <c r="E136" s="205" t="s">
        <v>144</v>
      </c>
      <c r="F136" s="205" t="s">
        <v>230</v>
      </c>
      <c r="G136" s="191"/>
      <c r="H136" s="191"/>
      <c r="I136" s="194"/>
      <c r="J136" s="194"/>
      <c r="K136" s="206">
        <f>BK136</f>
        <v>0</v>
      </c>
      <c r="L136" s="191"/>
      <c r="M136" s="196"/>
      <c r="N136" s="197"/>
      <c r="O136" s="198"/>
      <c r="P136" s="198"/>
      <c r="Q136" s="199">
        <f>SUM(Q137:Q140)</f>
        <v>0</v>
      </c>
      <c r="R136" s="199">
        <f>SUM(R137:R140)</f>
        <v>0</v>
      </c>
      <c r="S136" s="198"/>
      <c r="T136" s="200">
        <f>SUM(T137:T140)</f>
        <v>0</v>
      </c>
      <c r="U136" s="198"/>
      <c r="V136" s="200">
        <f>SUM(V137:V140)</f>
        <v>0</v>
      </c>
      <c r="W136" s="198"/>
      <c r="X136" s="200">
        <f>SUM(X137:X140)</f>
        <v>0</v>
      </c>
      <c r="Y136" s="201"/>
      <c r="Z136" s="12"/>
      <c r="AA136" s="12"/>
      <c r="AB136" s="12"/>
      <c r="AC136" s="12"/>
      <c r="AD136" s="12"/>
      <c r="AE136" s="12"/>
      <c r="AR136" s="202" t="s">
        <v>84</v>
      </c>
      <c r="AT136" s="203" t="s">
        <v>75</v>
      </c>
      <c r="AU136" s="203" t="s">
        <v>84</v>
      </c>
      <c r="AY136" s="202" t="s">
        <v>137</v>
      </c>
      <c r="BK136" s="204">
        <f>SUM(BK137:BK140)</f>
        <v>0</v>
      </c>
    </row>
    <row r="137" s="2" customFormat="1" ht="24.15" customHeight="1">
      <c r="A137" s="39"/>
      <c r="B137" s="40"/>
      <c r="C137" s="207" t="s">
        <v>231</v>
      </c>
      <c r="D137" s="207" t="s">
        <v>139</v>
      </c>
      <c r="E137" s="208" t="s">
        <v>232</v>
      </c>
      <c r="F137" s="209" t="s">
        <v>233</v>
      </c>
      <c r="G137" s="210" t="s">
        <v>161</v>
      </c>
      <c r="H137" s="211">
        <v>1.8720000000000001</v>
      </c>
      <c r="I137" s="212"/>
      <c r="J137" s="212"/>
      <c r="K137" s="213">
        <f>ROUND(P137*H137,2)</f>
        <v>0</v>
      </c>
      <c r="L137" s="209" t="s">
        <v>143</v>
      </c>
      <c r="M137" s="45"/>
      <c r="N137" s="214" t="s">
        <v>20</v>
      </c>
      <c r="O137" s="215" t="s">
        <v>45</v>
      </c>
      <c r="P137" s="216">
        <f>I137+J137</f>
        <v>0</v>
      </c>
      <c r="Q137" s="216">
        <f>ROUND(I137*H137,2)</f>
        <v>0</v>
      </c>
      <c r="R137" s="216">
        <f>ROUND(J137*H137,2)</f>
        <v>0</v>
      </c>
      <c r="S137" s="85"/>
      <c r="T137" s="217">
        <f>S137*H137</f>
        <v>0</v>
      </c>
      <c r="U137" s="217">
        <v>0</v>
      </c>
      <c r="V137" s="217">
        <f>U137*H137</f>
        <v>0</v>
      </c>
      <c r="W137" s="217">
        <v>0</v>
      </c>
      <c r="X137" s="217">
        <f>W137*H137</f>
        <v>0</v>
      </c>
      <c r="Y137" s="218" t="s">
        <v>20</v>
      </c>
      <c r="Z137" s="39"/>
      <c r="AA137" s="39"/>
      <c r="AB137" s="39"/>
      <c r="AC137" s="39"/>
      <c r="AD137" s="39"/>
      <c r="AE137" s="39"/>
      <c r="AR137" s="219" t="s">
        <v>144</v>
      </c>
      <c r="AT137" s="219" t="s">
        <v>139</v>
      </c>
      <c r="AU137" s="219" t="s">
        <v>86</v>
      </c>
      <c r="AY137" s="18" t="s">
        <v>137</v>
      </c>
      <c r="BE137" s="220">
        <f>IF(O137="základní",K137,0)</f>
        <v>0</v>
      </c>
      <c r="BF137" s="220">
        <f>IF(O137="snížená",K137,0)</f>
        <v>0</v>
      </c>
      <c r="BG137" s="220">
        <f>IF(O137="zákl. přenesená",K137,0)</f>
        <v>0</v>
      </c>
      <c r="BH137" s="220">
        <f>IF(O137="sníž. přenesená",K137,0)</f>
        <v>0</v>
      </c>
      <c r="BI137" s="220">
        <f>IF(O137="nulová",K137,0)</f>
        <v>0</v>
      </c>
      <c r="BJ137" s="18" t="s">
        <v>84</v>
      </c>
      <c r="BK137" s="220">
        <f>ROUND(P137*H137,2)</f>
        <v>0</v>
      </c>
      <c r="BL137" s="18" t="s">
        <v>144</v>
      </c>
      <c r="BM137" s="219" t="s">
        <v>234</v>
      </c>
    </row>
    <row r="138" s="2" customFormat="1">
      <c r="A138" s="39"/>
      <c r="B138" s="40"/>
      <c r="C138" s="41"/>
      <c r="D138" s="221" t="s">
        <v>146</v>
      </c>
      <c r="E138" s="41"/>
      <c r="F138" s="222" t="s">
        <v>235</v>
      </c>
      <c r="G138" s="41"/>
      <c r="H138" s="41"/>
      <c r="I138" s="223"/>
      <c r="J138" s="223"/>
      <c r="K138" s="41"/>
      <c r="L138" s="41"/>
      <c r="M138" s="45"/>
      <c r="N138" s="224"/>
      <c r="O138" s="225"/>
      <c r="P138" s="85"/>
      <c r="Q138" s="85"/>
      <c r="R138" s="85"/>
      <c r="S138" s="85"/>
      <c r="T138" s="85"/>
      <c r="U138" s="85"/>
      <c r="V138" s="85"/>
      <c r="W138" s="85"/>
      <c r="X138" s="85"/>
      <c r="Y138" s="86"/>
      <c r="Z138" s="39"/>
      <c r="AA138" s="39"/>
      <c r="AB138" s="39"/>
      <c r="AC138" s="39"/>
      <c r="AD138" s="39"/>
      <c r="AE138" s="39"/>
      <c r="AT138" s="18" t="s">
        <v>146</v>
      </c>
      <c r="AU138" s="18" t="s">
        <v>86</v>
      </c>
    </row>
    <row r="139" s="2" customFormat="1">
      <c r="A139" s="39"/>
      <c r="B139" s="40"/>
      <c r="C139" s="41"/>
      <c r="D139" s="226" t="s">
        <v>148</v>
      </c>
      <c r="E139" s="41"/>
      <c r="F139" s="227" t="s">
        <v>236</v>
      </c>
      <c r="G139" s="41"/>
      <c r="H139" s="41"/>
      <c r="I139" s="223"/>
      <c r="J139" s="223"/>
      <c r="K139" s="41"/>
      <c r="L139" s="41"/>
      <c r="M139" s="45"/>
      <c r="N139" s="224"/>
      <c r="O139" s="225"/>
      <c r="P139" s="85"/>
      <c r="Q139" s="85"/>
      <c r="R139" s="85"/>
      <c r="S139" s="85"/>
      <c r="T139" s="85"/>
      <c r="U139" s="85"/>
      <c r="V139" s="85"/>
      <c r="W139" s="85"/>
      <c r="X139" s="85"/>
      <c r="Y139" s="86"/>
      <c r="Z139" s="39"/>
      <c r="AA139" s="39"/>
      <c r="AB139" s="39"/>
      <c r="AC139" s="39"/>
      <c r="AD139" s="39"/>
      <c r="AE139" s="39"/>
      <c r="AT139" s="18" t="s">
        <v>148</v>
      </c>
      <c r="AU139" s="18" t="s">
        <v>86</v>
      </c>
    </row>
    <row r="140" s="13" customFormat="1">
      <c r="A140" s="13"/>
      <c r="B140" s="228"/>
      <c r="C140" s="229"/>
      <c r="D140" s="226" t="s">
        <v>150</v>
      </c>
      <c r="E140" s="230" t="s">
        <v>20</v>
      </c>
      <c r="F140" s="231" t="s">
        <v>237</v>
      </c>
      <c r="G140" s="229"/>
      <c r="H140" s="232">
        <v>1.8720000000000001</v>
      </c>
      <c r="I140" s="233"/>
      <c r="J140" s="233"/>
      <c r="K140" s="229"/>
      <c r="L140" s="229"/>
      <c r="M140" s="234"/>
      <c r="N140" s="235"/>
      <c r="O140" s="236"/>
      <c r="P140" s="236"/>
      <c r="Q140" s="236"/>
      <c r="R140" s="236"/>
      <c r="S140" s="236"/>
      <c r="T140" s="236"/>
      <c r="U140" s="236"/>
      <c r="V140" s="236"/>
      <c r="W140" s="236"/>
      <c r="X140" s="236"/>
      <c r="Y140" s="237"/>
      <c r="Z140" s="13"/>
      <c r="AA140" s="13"/>
      <c r="AB140" s="13"/>
      <c r="AC140" s="13"/>
      <c r="AD140" s="13"/>
      <c r="AE140" s="13"/>
      <c r="AT140" s="238" t="s">
        <v>150</v>
      </c>
      <c r="AU140" s="238" t="s">
        <v>86</v>
      </c>
      <c r="AV140" s="13" t="s">
        <v>86</v>
      </c>
      <c r="AW140" s="13" t="s">
        <v>5</v>
      </c>
      <c r="AX140" s="13" t="s">
        <v>84</v>
      </c>
      <c r="AY140" s="238" t="s">
        <v>137</v>
      </c>
    </row>
    <row r="141" s="12" customFormat="1" ht="22.8" customHeight="1">
      <c r="A141" s="12"/>
      <c r="B141" s="190"/>
      <c r="C141" s="191"/>
      <c r="D141" s="192" t="s">
        <v>75</v>
      </c>
      <c r="E141" s="205" t="s">
        <v>200</v>
      </c>
      <c r="F141" s="205" t="s">
        <v>238</v>
      </c>
      <c r="G141" s="191"/>
      <c r="H141" s="191"/>
      <c r="I141" s="194"/>
      <c r="J141" s="194"/>
      <c r="K141" s="206">
        <f>BK141</f>
        <v>0</v>
      </c>
      <c r="L141" s="191"/>
      <c r="M141" s="196"/>
      <c r="N141" s="197"/>
      <c r="O141" s="198"/>
      <c r="P141" s="198"/>
      <c r="Q141" s="199">
        <f>SUM(Q142:Q146)</f>
        <v>0</v>
      </c>
      <c r="R141" s="199">
        <f>SUM(R142:R146)</f>
        <v>0</v>
      </c>
      <c r="S141" s="198"/>
      <c r="T141" s="200">
        <f>SUM(T142:T146)</f>
        <v>0</v>
      </c>
      <c r="U141" s="198"/>
      <c r="V141" s="200">
        <f>SUM(V142:V146)</f>
        <v>3.21834</v>
      </c>
      <c r="W141" s="198"/>
      <c r="X141" s="200">
        <f>SUM(X142:X146)</f>
        <v>0</v>
      </c>
      <c r="Y141" s="201"/>
      <c r="Z141" s="12"/>
      <c r="AA141" s="12"/>
      <c r="AB141" s="12"/>
      <c r="AC141" s="12"/>
      <c r="AD141" s="12"/>
      <c r="AE141" s="12"/>
      <c r="AR141" s="202" t="s">
        <v>84</v>
      </c>
      <c r="AT141" s="203" t="s">
        <v>75</v>
      </c>
      <c r="AU141" s="203" t="s">
        <v>84</v>
      </c>
      <c r="AY141" s="202" t="s">
        <v>137</v>
      </c>
      <c r="BK141" s="204">
        <f>SUM(BK142:BK146)</f>
        <v>0</v>
      </c>
    </row>
    <row r="142" s="2" customFormat="1" ht="24.15" customHeight="1">
      <c r="A142" s="39"/>
      <c r="B142" s="40"/>
      <c r="C142" s="207" t="s">
        <v>239</v>
      </c>
      <c r="D142" s="207" t="s">
        <v>139</v>
      </c>
      <c r="E142" s="208" t="s">
        <v>240</v>
      </c>
      <c r="F142" s="209" t="s">
        <v>241</v>
      </c>
      <c r="G142" s="210" t="s">
        <v>155</v>
      </c>
      <c r="H142" s="211">
        <v>13</v>
      </c>
      <c r="I142" s="212"/>
      <c r="J142" s="212"/>
      <c r="K142" s="213">
        <f>ROUND(P142*H142,2)</f>
        <v>0</v>
      </c>
      <c r="L142" s="209" t="s">
        <v>20</v>
      </c>
      <c r="M142" s="45"/>
      <c r="N142" s="214" t="s">
        <v>20</v>
      </c>
      <c r="O142" s="215" t="s">
        <v>45</v>
      </c>
      <c r="P142" s="216">
        <f>I142+J142</f>
        <v>0</v>
      </c>
      <c r="Q142" s="216">
        <f>ROUND(I142*H142,2)</f>
        <v>0</v>
      </c>
      <c r="R142" s="216">
        <f>ROUND(J142*H142,2)</f>
        <v>0</v>
      </c>
      <c r="S142" s="85"/>
      <c r="T142" s="217">
        <f>S142*H142</f>
        <v>0</v>
      </c>
      <c r="U142" s="217">
        <v>0.00018000000000000001</v>
      </c>
      <c r="V142" s="217">
        <f>U142*H142</f>
        <v>0.0023400000000000001</v>
      </c>
      <c r="W142" s="217">
        <v>0</v>
      </c>
      <c r="X142" s="217">
        <f>W142*H142</f>
        <v>0</v>
      </c>
      <c r="Y142" s="218" t="s">
        <v>20</v>
      </c>
      <c r="Z142" s="39"/>
      <c r="AA142" s="39"/>
      <c r="AB142" s="39"/>
      <c r="AC142" s="39"/>
      <c r="AD142" s="39"/>
      <c r="AE142" s="39"/>
      <c r="AR142" s="219" t="s">
        <v>144</v>
      </c>
      <c r="AT142" s="219" t="s">
        <v>139</v>
      </c>
      <c r="AU142" s="219" t="s">
        <v>86</v>
      </c>
      <c r="AY142" s="18" t="s">
        <v>137</v>
      </c>
      <c r="BE142" s="220">
        <f>IF(O142="základní",K142,0)</f>
        <v>0</v>
      </c>
      <c r="BF142" s="220">
        <f>IF(O142="snížená",K142,0)</f>
        <v>0</v>
      </c>
      <c r="BG142" s="220">
        <f>IF(O142="zákl. přenesená",K142,0)</f>
        <v>0</v>
      </c>
      <c r="BH142" s="220">
        <f>IF(O142="sníž. přenesená",K142,0)</f>
        <v>0</v>
      </c>
      <c r="BI142" s="220">
        <f>IF(O142="nulová",K142,0)</f>
        <v>0</v>
      </c>
      <c r="BJ142" s="18" t="s">
        <v>84</v>
      </c>
      <c r="BK142" s="220">
        <f>ROUND(P142*H142,2)</f>
        <v>0</v>
      </c>
      <c r="BL142" s="18" t="s">
        <v>144</v>
      </c>
      <c r="BM142" s="219" t="s">
        <v>242</v>
      </c>
    </row>
    <row r="143" s="2" customFormat="1" ht="16.5" customHeight="1">
      <c r="A143" s="39"/>
      <c r="B143" s="40"/>
      <c r="C143" s="239" t="s">
        <v>243</v>
      </c>
      <c r="D143" s="239" t="s">
        <v>244</v>
      </c>
      <c r="E143" s="240" t="s">
        <v>245</v>
      </c>
      <c r="F143" s="241" t="s">
        <v>246</v>
      </c>
      <c r="G143" s="242" t="s">
        <v>216</v>
      </c>
      <c r="H143" s="243">
        <v>6</v>
      </c>
      <c r="I143" s="244"/>
      <c r="J143" s="245"/>
      <c r="K143" s="246">
        <f>ROUND(P143*H143,2)</f>
        <v>0</v>
      </c>
      <c r="L143" s="241" t="s">
        <v>20</v>
      </c>
      <c r="M143" s="247"/>
      <c r="N143" s="248" t="s">
        <v>20</v>
      </c>
      <c r="O143" s="215" t="s">
        <v>45</v>
      </c>
      <c r="P143" s="216">
        <f>I143+J143</f>
        <v>0</v>
      </c>
      <c r="Q143" s="216">
        <f>ROUND(I143*H143,2)</f>
        <v>0</v>
      </c>
      <c r="R143" s="216">
        <f>ROUND(J143*H143,2)</f>
        <v>0</v>
      </c>
      <c r="S143" s="85"/>
      <c r="T143" s="217">
        <f>S143*H143</f>
        <v>0</v>
      </c>
      <c r="U143" s="217">
        <v>0.53600000000000003</v>
      </c>
      <c r="V143" s="217">
        <f>U143*H143</f>
        <v>3.2160000000000002</v>
      </c>
      <c r="W143" s="217">
        <v>0</v>
      </c>
      <c r="X143" s="217">
        <f>W143*H143</f>
        <v>0</v>
      </c>
      <c r="Y143" s="218" t="s">
        <v>20</v>
      </c>
      <c r="Z143" s="39"/>
      <c r="AA143" s="39"/>
      <c r="AB143" s="39"/>
      <c r="AC143" s="39"/>
      <c r="AD143" s="39"/>
      <c r="AE143" s="39"/>
      <c r="AR143" s="219" t="s">
        <v>200</v>
      </c>
      <c r="AT143" s="219" t="s">
        <v>244</v>
      </c>
      <c r="AU143" s="219" t="s">
        <v>86</v>
      </c>
      <c r="AY143" s="18" t="s">
        <v>137</v>
      </c>
      <c r="BE143" s="220">
        <f>IF(O143="základní",K143,0)</f>
        <v>0</v>
      </c>
      <c r="BF143" s="220">
        <f>IF(O143="snížená",K143,0)</f>
        <v>0</v>
      </c>
      <c r="BG143" s="220">
        <f>IF(O143="zákl. přenesená",K143,0)</f>
        <v>0</v>
      </c>
      <c r="BH143" s="220">
        <f>IF(O143="sníž. přenesená",K143,0)</f>
        <v>0</v>
      </c>
      <c r="BI143" s="220">
        <f>IF(O143="nulová",K143,0)</f>
        <v>0</v>
      </c>
      <c r="BJ143" s="18" t="s">
        <v>84</v>
      </c>
      <c r="BK143" s="220">
        <f>ROUND(P143*H143,2)</f>
        <v>0</v>
      </c>
      <c r="BL143" s="18" t="s">
        <v>144</v>
      </c>
      <c r="BM143" s="219" t="s">
        <v>247</v>
      </c>
    </row>
    <row r="144" s="2" customFormat="1" ht="16.5" customHeight="1">
      <c r="A144" s="39"/>
      <c r="B144" s="40"/>
      <c r="C144" s="207" t="s">
        <v>8</v>
      </c>
      <c r="D144" s="207" t="s">
        <v>139</v>
      </c>
      <c r="E144" s="208" t="s">
        <v>248</v>
      </c>
      <c r="F144" s="209" t="s">
        <v>249</v>
      </c>
      <c r="G144" s="210" t="s">
        <v>161</v>
      </c>
      <c r="H144" s="211">
        <v>2.6000000000000001</v>
      </c>
      <c r="I144" s="212"/>
      <c r="J144" s="212"/>
      <c r="K144" s="213">
        <f>ROUND(P144*H144,2)</f>
        <v>0</v>
      </c>
      <c r="L144" s="209" t="s">
        <v>20</v>
      </c>
      <c r="M144" s="45"/>
      <c r="N144" s="214" t="s">
        <v>20</v>
      </c>
      <c r="O144" s="215" t="s">
        <v>45</v>
      </c>
      <c r="P144" s="216">
        <f>I144+J144</f>
        <v>0</v>
      </c>
      <c r="Q144" s="216">
        <f>ROUND(I144*H144,2)</f>
        <v>0</v>
      </c>
      <c r="R144" s="216">
        <f>ROUND(J144*H144,2)</f>
        <v>0</v>
      </c>
      <c r="S144" s="85"/>
      <c r="T144" s="217">
        <f>S144*H144</f>
        <v>0</v>
      </c>
      <c r="U144" s="217">
        <v>0</v>
      </c>
      <c r="V144" s="217">
        <f>U144*H144</f>
        <v>0</v>
      </c>
      <c r="W144" s="217">
        <v>0</v>
      </c>
      <c r="X144" s="217">
        <f>W144*H144</f>
        <v>0</v>
      </c>
      <c r="Y144" s="218" t="s">
        <v>20</v>
      </c>
      <c r="Z144" s="39"/>
      <c r="AA144" s="39"/>
      <c r="AB144" s="39"/>
      <c r="AC144" s="39"/>
      <c r="AD144" s="39"/>
      <c r="AE144" s="39"/>
      <c r="AR144" s="219" t="s">
        <v>144</v>
      </c>
      <c r="AT144" s="219" t="s">
        <v>139</v>
      </c>
      <c r="AU144" s="219" t="s">
        <v>86</v>
      </c>
      <c r="AY144" s="18" t="s">
        <v>137</v>
      </c>
      <c r="BE144" s="220">
        <f>IF(O144="základní",K144,0)</f>
        <v>0</v>
      </c>
      <c r="BF144" s="220">
        <f>IF(O144="snížená",K144,0)</f>
        <v>0</v>
      </c>
      <c r="BG144" s="220">
        <f>IF(O144="zákl. přenesená",K144,0)</f>
        <v>0</v>
      </c>
      <c r="BH144" s="220">
        <f>IF(O144="sníž. přenesená",K144,0)</f>
        <v>0</v>
      </c>
      <c r="BI144" s="220">
        <f>IF(O144="nulová",K144,0)</f>
        <v>0</v>
      </c>
      <c r="BJ144" s="18" t="s">
        <v>84</v>
      </c>
      <c r="BK144" s="220">
        <f>ROUND(P144*H144,2)</f>
        <v>0</v>
      </c>
      <c r="BL144" s="18" t="s">
        <v>144</v>
      </c>
      <c r="BM144" s="219" t="s">
        <v>250</v>
      </c>
    </row>
    <row r="145" s="2" customFormat="1">
      <c r="A145" s="39"/>
      <c r="B145" s="40"/>
      <c r="C145" s="41"/>
      <c r="D145" s="226" t="s">
        <v>148</v>
      </c>
      <c r="E145" s="41"/>
      <c r="F145" s="227" t="s">
        <v>251</v>
      </c>
      <c r="G145" s="41"/>
      <c r="H145" s="41"/>
      <c r="I145" s="223"/>
      <c r="J145" s="223"/>
      <c r="K145" s="41"/>
      <c r="L145" s="41"/>
      <c r="M145" s="45"/>
      <c r="N145" s="224"/>
      <c r="O145" s="225"/>
      <c r="P145" s="85"/>
      <c r="Q145" s="85"/>
      <c r="R145" s="85"/>
      <c r="S145" s="85"/>
      <c r="T145" s="85"/>
      <c r="U145" s="85"/>
      <c r="V145" s="85"/>
      <c r="W145" s="85"/>
      <c r="X145" s="85"/>
      <c r="Y145" s="86"/>
      <c r="Z145" s="39"/>
      <c r="AA145" s="39"/>
      <c r="AB145" s="39"/>
      <c r="AC145" s="39"/>
      <c r="AD145" s="39"/>
      <c r="AE145" s="39"/>
      <c r="AT145" s="18" t="s">
        <v>148</v>
      </c>
      <c r="AU145" s="18" t="s">
        <v>86</v>
      </c>
    </row>
    <row r="146" s="13" customFormat="1">
      <c r="A146" s="13"/>
      <c r="B146" s="228"/>
      <c r="C146" s="229"/>
      <c r="D146" s="226" t="s">
        <v>150</v>
      </c>
      <c r="E146" s="230" t="s">
        <v>20</v>
      </c>
      <c r="F146" s="231" t="s">
        <v>252</v>
      </c>
      <c r="G146" s="229"/>
      <c r="H146" s="232">
        <v>2.6000000000000001</v>
      </c>
      <c r="I146" s="233"/>
      <c r="J146" s="233"/>
      <c r="K146" s="229"/>
      <c r="L146" s="229"/>
      <c r="M146" s="234"/>
      <c r="N146" s="235"/>
      <c r="O146" s="236"/>
      <c r="P146" s="236"/>
      <c r="Q146" s="236"/>
      <c r="R146" s="236"/>
      <c r="S146" s="236"/>
      <c r="T146" s="236"/>
      <c r="U146" s="236"/>
      <c r="V146" s="236"/>
      <c r="W146" s="236"/>
      <c r="X146" s="236"/>
      <c r="Y146" s="237"/>
      <c r="Z146" s="13"/>
      <c r="AA146" s="13"/>
      <c r="AB146" s="13"/>
      <c r="AC146" s="13"/>
      <c r="AD146" s="13"/>
      <c r="AE146" s="13"/>
      <c r="AT146" s="238" t="s">
        <v>150</v>
      </c>
      <c r="AU146" s="238" t="s">
        <v>86</v>
      </c>
      <c r="AV146" s="13" t="s">
        <v>86</v>
      </c>
      <c r="AW146" s="13" t="s">
        <v>5</v>
      </c>
      <c r="AX146" s="13" t="s">
        <v>84</v>
      </c>
      <c r="AY146" s="238" t="s">
        <v>137</v>
      </c>
    </row>
    <row r="147" s="12" customFormat="1" ht="22.8" customHeight="1">
      <c r="A147" s="12"/>
      <c r="B147" s="190"/>
      <c r="C147" s="191"/>
      <c r="D147" s="192" t="s">
        <v>75</v>
      </c>
      <c r="E147" s="205" t="s">
        <v>206</v>
      </c>
      <c r="F147" s="205" t="s">
        <v>253</v>
      </c>
      <c r="G147" s="191"/>
      <c r="H147" s="191"/>
      <c r="I147" s="194"/>
      <c r="J147" s="194"/>
      <c r="K147" s="206">
        <f>BK147</f>
        <v>0</v>
      </c>
      <c r="L147" s="191"/>
      <c r="M147" s="196"/>
      <c r="N147" s="197"/>
      <c r="O147" s="198"/>
      <c r="P147" s="198"/>
      <c r="Q147" s="199">
        <f>SUM(Q148:Q167)</f>
        <v>0</v>
      </c>
      <c r="R147" s="199">
        <f>SUM(R148:R167)</f>
        <v>0</v>
      </c>
      <c r="S147" s="198"/>
      <c r="T147" s="200">
        <f>SUM(T148:T167)</f>
        <v>0</v>
      </c>
      <c r="U147" s="198"/>
      <c r="V147" s="200">
        <f>SUM(V148:V167)</f>
        <v>0.34419300000000008</v>
      </c>
      <c r="W147" s="198"/>
      <c r="X147" s="200">
        <f>SUM(X148:X167)</f>
        <v>0</v>
      </c>
      <c r="Y147" s="201"/>
      <c r="Z147" s="12"/>
      <c r="AA147" s="12"/>
      <c r="AB147" s="12"/>
      <c r="AC147" s="12"/>
      <c r="AD147" s="12"/>
      <c r="AE147" s="12"/>
      <c r="AR147" s="202" t="s">
        <v>84</v>
      </c>
      <c r="AT147" s="203" t="s">
        <v>75</v>
      </c>
      <c r="AU147" s="203" t="s">
        <v>84</v>
      </c>
      <c r="AY147" s="202" t="s">
        <v>137</v>
      </c>
      <c r="BK147" s="204">
        <f>SUM(BK148:BK167)</f>
        <v>0</v>
      </c>
    </row>
    <row r="148" s="2" customFormat="1" ht="24.15" customHeight="1">
      <c r="A148" s="39"/>
      <c r="B148" s="40"/>
      <c r="C148" s="207" t="s">
        <v>254</v>
      </c>
      <c r="D148" s="207" t="s">
        <v>139</v>
      </c>
      <c r="E148" s="208" t="s">
        <v>255</v>
      </c>
      <c r="F148" s="209" t="s">
        <v>256</v>
      </c>
      <c r="G148" s="210" t="s">
        <v>155</v>
      </c>
      <c r="H148" s="211">
        <v>2.5</v>
      </c>
      <c r="I148" s="212"/>
      <c r="J148" s="212"/>
      <c r="K148" s="213">
        <f>ROUND(P148*H148,2)</f>
        <v>0</v>
      </c>
      <c r="L148" s="209" t="s">
        <v>143</v>
      </c>
      <c r="M148" s="45"/>
      <c r="N148" s="214" t="s">
        <v>20</v>
      </c>
      <c r="O148" s="215" t="s">
        <v>45</v>
      </c>
      <c r="P148" s="216">
        <f>I148+J148</f>
        <v>0</v>
      </c>
      <c r="Q148" s="216">
        <f>ROUND(I148*H148,2)</f>
        <v>0</v>
      </c>
      <c r="R148" s="216">
        <f>ROUND(J148*H148,2)</f>
        <v>0</v>
      </c>
      <c r="S148" s="85"/>
      <c r="T148" s="217">
        <f>S148*H148</f>
        <v>0</v>
      </c>
      <c r="U148" s="217">
        <v>0.069250000000000006</v>
      </c>
      <c r="V148" s="217">
        <f>U148*H148</f>
        <v>0.17312500000000003</v>
      </c>
      <c r="W148" s="217">
        <v>0</v>
      </c>
      <c r="X148" s="217">
        <f>W148*H148</f>
        <v>0</v>
      </c>
      <c r="Y148" s="218" t="s">
        <v>20</v>
      </c>
      <c r="Z148" s="39"/>
      <c r="AA148" s="39"/>
      <c r="AB148" s="39"/>
      <c r="AC148" s="39"/>
      <c r="AD148" s="39"/>
      <c r="AE148" s="39"/>
      <c r="AR148" s="219" t="s">
        <v>144</v>
      </c>
      <c r="AT148" s="219" t="s">
        <v>139</v>
      </c>
      <c r="AU148" s="219" t="s">
        <v>86</v>
      </c>
      <c r="AY148" s="18" t="s">
        <v>137</v>
      </c>
      <c r="BE148" s="220">
        <f>IF(O148="základní",K148,0)</f>
        <v>0</v>
      </c>
      <c r="BF148" s="220">
        <f>IF(O148="snížená",K148,0)</f>
        <v>0</v>
      </c>
      <c r="BG148" s="220">
        <f>IF(O148="zákl. přenesená",K148,0)</f>
        <v>0</v>
      </c>
      <c r="BH148" s="220">
        <f>IF(O148="sníž. přenesená",K148,0)</f>
        <v>0</v>
      </c>
      <c r="BI148" s="220">
        <f>IF(O148="nulová",K148,0)</f>
        <v>0</v>
      </c>
      <c r="BJ148" s="18" t="s">
        <v>84</v>
      </c>
      <c r="BK148" s="220">
        <f>ROUND(P148*H148,2)</f>
        <v>0</v>
      </c>
      <c r="BL148" s="18" t="s">
        <v>144</v>
      </c>
      <c r="BM148" s="219" t="s">
        <v>257</v>
      </c>
    </row>
    <row r="149" s="2" customFormat="1">
      <c r="A149" s="39"/>
      <c r="B149" s="40"/>
      <c r="C149" s="41"/>
      <c r="D149" s="221" t="s">
        <v>146</v>
      </c>
      <c r="E149" s="41"/>
      <c r="F149" s="222" t="s">
        <v>258</v>
      </c>
      <c r="G149" s="41"/>
      <c r="H149" s="41"/>
      <c r="I149" s="223"/>
      <c r="J149" s="223"/>
      <c r="K149" s="41"/>
      <c r="L149" s="41"/>
      <c r="M149" s="45"/>
      <c r="N149" s="224"/>
      <c r="O149" s="225"/>
      <c r="P149" s="85"/>
      <c r="Q149" s="85"/>
      <c r="R149" s="85"/>
      <c r="S149" s="85"/>
      <c r="T149" s="85"/>
      <c r="U149" s="85"/>
      <c r="V149" s="85"/>
      <c r="W149" s="85"/>
      <c r="X149" s="85"/>
      <c r="Y149" s="86"/>
      <c r="Z149" s="39"/>
      <c r="AA149" s="39"/>
      <c r="AB149" s="39"/>
      <c r="AC149" s="39"/>
      <c r="AD149" s="39"/>
      <c r="AE149" s="39"/>
      <c r="AT149" s="18" t="s">
        <v>146</v>
      </c>
      <c r="AU149" s="18" t="s">
        <v>86</v>
      </c>
    </row>
    <row r="150" s="2" customFormat="1">
      <c r="A150" s="39"/>
      <c r="B150" s="40"/>
      <c r="C150" s="41"/>
      <c r="D150" s="226" t="s">
        <v>259</v>
      </c>
      <c r="E150" s="41"/>
      <c r="F150" s="227" t="s">
        <v>260</v>
      </c>
      <c r="G150" s="41"/>
      <c r="H150" s="41"/>
      <c r="I150" s="223"/>
      <c r="J150" s="223"/>
      <c r="K150" s="41"/>
      <c r="L150" s="41"/>
      <c r="M150" s="45"/>
      <c r="N150" s="224"/>
      <c r="O150" s="225"/>
      <c r="P150" s="85"/>
      <c r="Q150" s="85"/>
      <c r="R150" s="85"/>
      <c r="S150" s="85"/>
      <c r="T150" s="85"/>
      <c r="U150" s="85"/>
      <c r="V150" s="85"/>
      <c r="W150" s="85"/>
      <c r="X150" s="85"/>
      <c r="Y150" s="86"/>
      <c r="Z150" s="39"/>
      <c r="AA150" s="39"/>
      <c r="AB150" s="39"/>
      <c r="AC150" s="39"/>
      <c r="AD150" s="39"/>
      <c r="AE150" s="39"/>
      <c r="AT150" s="18" t="s">
        <v>259</v>
      </c>
      <c r="AU150" s="18" t="s">
        <v>86</v>
      </c>
    </row>
    <row r="151" s="2" customFormat="1" ht="24.15" customHeight="1">
      <c r="A151" s="39"/>
      <c r="B151" s="40"/>
      <c r="C151" s="239" t="s">
        <v>261</v>
      </c>
      <c r="D151" s="239" t="s">
        <v>244</v>
      </c>
      <c r="E151" s="240" t="s">
        <v>262</v>
      </c>
      <c r="F151" s="241" t="s">
        <v>263</v>
      </c>
      <c r="G151" s="242" t="s">
        <v>216</v>
      </c>
      <c r="H151" s="243">
        <v>1</v>
      </c>
      <c r="I151" s="244"/>
      <c r="J151" s="245"/>
      <c r="K151" s="246">
        <f>ROUND(P151*H151,2)</f>
        <v>0</v>
      </c>
      <c r="L151" s="241" t="s">
        <v>264</v>
      </c>
      <c r="M151" s="247"/>
      <c r="N151" s="248" t="s">
        <v>20</v>
      </c>
      <c r="O151" s="215" t="s">
        <v>45</v>
      </c>
      <c r="P151" s="216">
        <f>I151+J151</f>
        <v>0</v>
      </c>
      <c r="Q151" s="216">
        <f>ROUND(I151*H151,2)</f>
        <v>0</v>
      </c>
      <c r="R151" s="216">
        <f>ROUND(J151*H151,2)</f>
        <v>0</v>
      </c>
      <c r="S151" s="85"/>
      <c r="T151" s="217">
        <f>S151*H151</f>
        <v>0</v>
      </c>
      <c r="U151" s="217">
        <v>0.0018</v>
      </c>
      <c r="V151" s="217">
        <f>U151*H151</f>
        <v>0.0018</v>
      </c>
      <c r="W151" s="217">
        <v>0</v>
      </c>
      <c r="X151" s="217">
        <f>W151*H151</f>
        <v>0</v>
      </c>
      <c r="Y151" s="218" t="s">
        <v>20</v>
      </c>
      <c r="Z151" s="39"/>
      <c r="AA151" s="39"/>
      <c r="AB151" s="39"/>
      <c r="AC151" s="39"/>
      <c r="AD151" s="39"/>
      <c r="AE151" s="39"/>
      <c r="AR151" s="219" t="s">
        <v>200</v>
      </c>
      <c r="AT151" s="219" t="s">
        <v>244</v>
      </c>
      <c r="AU151" s="219" t="s">
        <v>86</v>
      </c>
      <c r="AY151" s="18" t="s">
        <v>137</v>
      </c>
      <c r="BE151" s="220">
        <f>IF(O151="základní",K151,0)</f>
        <v>0</v>
      </c>
      <c r="BF151" s="220">
        <f>IF(O151="snížená",K151,0)</f>
        <v>0</v>
      </c>
      <c r="BG151" s="220">
        <f>IF(O151="zákl. přenesená",K151,0)</f>
        <v>0</v>
      </c>
      <c r="BH151" s="220">
        <f>IF(O151="sníž. přenesená",K151,0)</f>
        <v>0</v>
      </c>
      <c r="BI151" s="220">
        <f>IF(O151="nulová",K151,0)</f>
        <v>0</v>
      </c>
      <c r="BJ151" s="18" t="s">
        <v>84</v>
      </c>
      <c r="BK151" s="220">
        <f>ROUND(P151*H151,2)</f>
        <v>0</v>
      </c>
      <c r="BL151" s="18" t="s">
        <v>144</v>
      </c>
      <c r="BM151" s="219" t="s">
        <v>265</v>
      </c>
    </row>
    <row r="152" s="2" customFormat="1" ht="24.15" customHeight="1">
      <c r="A152" s="39"/>
      <c r="B152" s="40"/>
      <c r="C152" s="207" t="s">
        <v>266</v>
      </c>
      <c r="D152" s="207" t="s">
        <v>139</v>
      </c>
      <c r="E152" s="208" t="s">
        <v>267</v>
      </c>
      <c r="F152" s="209" t="s">
        <v>268</v>
      </c>
      <c r="G152" s="210" t="s">
        <v>269</v>
      </c>
      <c r="H152" s="211">
        <v>427.89999999999998</v>
      </c>
      <c r="I152" s="212"/>
      <c r="J152" s="212"/>
      <c r="K152" s="213">
        <f>ROUND(P152*H152,2)</f>
        <v>0</v>
      </c>
      <c r="L152" s="209" t="s">
        <v>143</v>
      </c>
      <c r="M152" s="45"/>
      <c r="N152" s="214" t="s">
        <v>20</v>
      </c>
      <c r="O152" s="215" t="s">
        <v>45</v>
      </c>
      <c r="P152" s="216">
        <f>I152+J152</f>
        <v>0</v>
      </c>
      <c r="Q152" s="216">
        <f>ROUND(I152*H152,2)</f>
        <v>0</v>
      </c>
      <c r="R152" s="216">
        <f>ROUND(J152*H152,2)</f>
        <v>0</v>
      </c>
      <c r="S152" s="85"/>
      <c r="T152" s="217">
        <f>S152*H152</f>
        <v>0</v>
      </c>
      <c r="U152" s="217">
        <v>0</v>
      </c>
      <c r="V152" s="217">
        <f>U152*H152</f>
        <v>0</v>
      </c>
      <c r="W152" s="217">
        <v>0</v>
      </c>
      <c r="X152" s="217">
        <f>W152*H152</f>
        <v>0</v>
      </c>
      <c r="Y152" s="218" t="s">
        <v>20</v>
      </c>
      <c r="Z152" s="39"/>
      <c r="AA152" s="39"/>
      <c r="AB152" s="39"/>
      <c r="AC152" s="39"/>
      <c r="AD152" s="39"/>
      <c r="AE152" s="39"/>
      <c r="AR152" s="219" t="s">
        <v>144</v>
      </c>
      <c r="AT152" s="219" t="s">
        <v>139</v>
      </c>
      <c r="AU152" s="219" t="s">
        <v>86</v>
      </c>
      <c r="AY152" s="18" t="s">
        <v>137</v>
      </c>
      <c r="BE152" s="220">
        <f>IF(O152="základní",K152,0)</f>
        <v>0</v>
      </c>
      <c r="BF152" s="220">
        <f>IF(O152="snížená",K152,0)</f>
        <v>0</v>
      </c>
      <c r="BG152" s="220">
        <f>IF(O152="zákl. přenesená",K152,0)</f>
        <v>0</v>
      </c>
      <c r="BH152" s="220">
        <f>IF(O152="sníž. přenesená",K152,0)</f>
        <v>0</v>
      </c>
      <c r="BI152" s="220">
        <f>IF(O152="nulová",K152,0)</f>
        <v>0</v>
      </c>
      <c r="BJ152" s="18" t="s">
        <v>84</v>
      </c>
      <c r="BK152" s="220">
        <f>ROUND(P152*H152,2)</f>
        <v>0</v>
      </c>
      <c r="BL152" s="18" t="s">
        <v>144</v>
      </c>
      <c r="BM152" s="219" t="s">
        <v>270</v>
      </c>
    </row>
    <row r="153" s="2" customFormat="1">
      <c r="A153" s="39"/>
      <c r="B153" s="40"/>
      <c r="C153" s="41"/>
      <c r="D153" s="221" t="s">
        <v>146</v>
      </c>
      <c r="E153" s="41"/>
      <c r="F153" s="222" t="s">
        <v>271</v>
      </c>
      <c r="G153" s="41"/>
      <c r="H153" s="41"/>
      <c r="I153" s="223"/>
      <c r="J153" s="223"/>
      <c r="K153" s="41"/>
      <c r="L153" s="41"/>
      <c r="M153" s="45"/>
      <c r="N153" s="224"/>
      <c r="O153" s="225"/>
      <c r="P153" s="85"/>
      <c r="Q153" s="85"/>
      <c r="R153" s="85"/>
      <c r="S153" s="85"/>
      <c r="T153" s="85"/>
      <c r="U153" s="85"/>
      <c r="V153" s="85"/>
      <c r="W153" s="85"/>
      <c r="X153" s="85"/>
      <c r="Y153" s="86"/>
      <c r="Z153" s="39"/>
      <c r="AA153" s="39"/>
      <c r="AB153" s="39"/>
      <c r="AC153" s="39"/>
      <c r="AD153" s="39"/>
      <c r="AE153" s="39"/>
      <c r="AT153" s="18" t="s">
        <v>146</v>
      </c>
      <c r="AU153" s="18" t="s">
        <v>86</v>
      </c>
    </row>
    <row r="154" s="13" customFormat="1">
      <c r="A154" s="13"/>
      <c r="B154" s="228"/>
      <c r="C154" s="229"/>
      <c r="D154" s="226" t="s">
        <v>150</v>
      </c>
      <c r="E154" s="230" t="s">
        <v>20</v>
      </c>
      <c r="F154" s="231" t="s">
        <v>272</v>
      </c>
      <c r="G154" s="229"/>
      <c r="H154" s="232">
        <v>427.89999999999998</v>
      </c>
      <c r="I154" s="233"/>
      <c r="J154" s="233"/>
      <c r="K154" s="229"/>
      <c r="L154" s="229"/>
      <c r="M154" s="234"/>
      <c r="N154" s="235"/>
      <c r="O154" s="236"/>
      <c r="P154" s="236"/>
      <c r="Q154" s="236"/>
      <c r="R154" s="236"/>
      <c r="S154" s="236"/>
      <c r="T154" s="236"/>
      <c r="U154" s="236"/>
      <c r="V154" s="236"/>
      <c r="W154" s="236"/>
      <c r="X154" s="236"/>
      <c r="Y154" s="237"/>
      <c r="Z154" s="13"/>
      <c r="AA154" s="13"/>
      <c r="AB154" s="13"/>
      <c r="AC154" s="13"/>
      <c r="AD154" s="13"/>
      <c r="AE154" s="13"/>
      <c r="AT154" s="238" t="s">
        <v>150</v>
      </c>
      <c r="AU154" s="238" t="s">
        <v>86</v>
      </c>
      <c r="AV154" s="13" t="s">
        <v>86</v>
      </c>
      <c r="AW154" s="13" t="s">
        <v>5</v>
      </c>
      <c r="AX154" s="13" t="s">
        <v>84</v>
      </c>
      <c r="AY154" s="238" t="s">
        <v>137</v>
      </c>
    </row>
    <row r="155" s="2" customFormat="1" ht="24.15" customHeight="1">
      <c r="A155" s="39"/>
      <c r="B155" s="40"/>
      <c r="C155" s="239" t="s">
        <v>273</v>
      </c>
      <c r="D155" s="239" t="s">
        <v>244</v>
      </c>
      <c r="E155" s="240" t="s">
        <v>274</v>
      </c>
      <c r="F155" s="241" t="s">
        <v>275</v>
      </c>
      <c r="G155" s="242" t="s">
        <v>155</v>
      </c>
      <c r="H155" s="243">
        <v>18.48</v>
      </c>
      <c r="I155" s="244"/>
      <c r="J155" s="245"/>
      <c r="K155" s="246">
        <f>ROUND(P155*H155,2)</f>
        <v>0</v>
      </c>
      <c r="L155" s="241" t="s">
        <v>143</v>
      </c>
      <c r="M155" s="247"/>
      <c r="N155" s="248" t="s">
        <v>20</v>
      </c>
      <c r="O155" s="215" t="s">
        <v>45</v>
      </c>
      <c r="P155" s="216">
        <f>I155+J155</f>
        <v>0</v>
      </c>
      <c r="Q155" s="216">
        <f>ROUND(I155*H155,2)</f>
        <v>0</v>
      </c>
      <c r="R155" s="216">
        <f>ROUND(J155*H155,2)</f>
        <v>0</v>
      </c>
      <c r="S155" s="85"/>
      <c r="T155" s="217">
        <f>S155*H155</f>
        <v>0</v>
      </c>
      <c r="U155" s="217">
        <v>0.0040000000000000001</v>
      </c>
      <c r="V155" s="217">
        <f>U155*H155</f>
        <v>0.07392</v>
      </c>
      <c r="W155" s="217">
        <v>0</v>
      </c>
      <c r="X155" s="217">
        <f>W155*H155</f>
        <v>0</v>
      </c>
      <c r="Y155" s="218" t="s">
        <v>20</v>
      </c>
      <c r="Z155" s="39"/>
      <c r="AA155" s="39"/>
      <c r="AB155" s="39"/>
      <c r="AC155" s="39"/>
      <c r="AD155" s="39"/>
      <c r="AE155" s="39"/>
      <c r="AR155" s="219" t="s">
        <v>200</v>
      </c>
      <c r="AT155" s="219" t="s">
        <v>244</v>
      </c>
      <c r="AU155" s="219" t="s">
        <v>86</v>
      </c>
      <c r="AY155" s="18" t="s">
        <v>137</v>
      </c>
      <c r="BE155" s="220">
        <f>IF(O155="základní",K155,0)</f>
        <v>0</v>
      </c>
      <c r="BF155" s="220">
        <f>IF(O155="snížená",K155,0)</f>
        <v>0</v>
      </c>
      <c r="BG155" s="220">
        <f>IF(O155="zákl. přenesená",K155,0)</f>
        <v>0</v>
      </c>
      <c r="BH155" s="220">
        <f>IF(O155="sníž. přenesená",K155,0)</f>
        <v>0</v>
      </c>
      <c r="BI155" s="220">
        <f>IF(O155="nulová",K155,0)</f>
        <v>0</v>
      </c>
      <c r="BJ155" s="18" t="s">
        <v>84</v>
      </c>
      <c r="BK155" s="220">
        <f>ROUND(P155*H155,2)</f>
        <v>0</v>
      </c>
      <c r="BL155" s="18" t="s">
        <v>144</v>
      </c>
      <c r="BM155" s="219" t="s">
        <v>276</v>
      </c>
    </row>
    <row r="156" s="2" customFormat="1" ht="24.15" customHeight="1">
      <c r="A156" s="39"/>
      <c r="B156" s="40"/>
      <c r="C156" s="239" t="s">
        <v>277</v>
      </c>
      <c r="D156" s="239" t="s">
        <v>244</v>
      </c>
      <c r="E156" s="240" t="s">
        <v>278</v>
      </c>
      <c r="F156" s="241" t="s">
        <v>279</v>
      </c>
      <c r="G156" s="242" t="s">
        <v>280</v>
      </c>
      <c r="H156" s="243">
        <v>0.040000000000000001</v>
      </c>
      <c r="I156" s="244"/>
      <c r="J156" s="245"/>
      <c r="K156" s="246">
        <f>ROUND(P156*H156,2)</f>
        <v>0</v>
      </c>
      <c r="L156" s="241" t="s">
        <v>143</v>
      </c>
      <c r="M156" s="247"/>
      <c r="N156" s="248" t="s">
        <v>20</v>
      </c>
      <c r="O156" s="215" t="s">
        <v>45</v>
      </c>
      <c r="P156" s="216">
        <f>I156+J156</f>
        <v>0</v>
      </c>
      <c r="Q156" s="216">
        <f>ROUND(I156*H156,2)</f>
        <v>0</v>
      </c>
      <c r="R156" s="216">
        <f>ROUND(J156*H156,2)</f>
        <v>0</v>
      </c>
      <c r="S156" s="85"/>
      <c r="T156" s="217">
        <f>S156*H156</f>
        <v>0</v>
      </c>
      <c r="U156" s="217">
        <v>0.0011999999999999999</v>
      </c>
      <c r="V156" s="217">
        <f>U156*H156</f>
        <v>4.7999999999999994E-05</v>
      </c>
      <c r="W156" s="217">
        <v>0</v>
      </c>
      <c r="X156" s="217">
        <f>W156*H156</f>
        <v>0</v>
      </c>
      <c r="Y156" s="218" t="s">
        <v>20</v>
      </c>
      <c r="Z156" s="39"/>
      <c r="AA156" s="39"/>
      <c r="AB156" s="39"/>
      <c r="AC156" s="39"/>
      <c r="AD156" s="39"/>
      <c r="AE156" s="39"/>
      <c r="AR156" s="219" t="s">
        <v>200</v>
      </c>
      <c r="AT156" s="219" t="s">
        <v>244</v>
      </c>
      <c r="AU156" s="219" t="s">
        <v>86</v>
      </c>
      <c r="AY156" s="18" t="s">
        <v>137</v>
      </c>
      <c r="BE156" s="220">
        <f>IF(O156="základní",K156,0)</f>
        <v>0</v>
      </c>
      <c r="BF156" s="220">
        <f>IF(O156="snížená",K156,0)</f>
        <v>0</v>
      </c>
      <c r="BG156" s="220">
        <f>IF(O156="zákl. přenesená",K156,0)</f>
        <v>0</v>
      </c>
      <c r="BH156" s="220">
        <f>IF(O156="sníž. přenesená",K156,0)</f>
        <v>0</v>
      </c>
      <c r="BI156" s="220">
        <f>IF(O156="nulová",K156,0)</f>
        <v>0</v>
      </c>
      <c r="BJ156" s="18" t="s">
        <v>84</v>
      </c>
      <c r="BK156" s="220">
        <f>ROUND(P156*H156,2)</f>
        <v>0</v>
      </c>
      <c r="BL156" s="18" t="s">
        <v>144</v>
      </c>
      <c r="BM156" s="219" t="s">
        <v>281</v>
      </c>
    </row>
    <row r="157" s="2" customFormat="1" ht="24.15" customHeight="1">
      <c r="A157" s="39"/>
      <c r="B157" s="40"/>
      <c r="C157" s="239" t="s">
        <v>282</v>
      </c>
      <c r="D157" s="239" t="s">
        <v>244</v>
      </c>
      <c r="E157" s="240" t="s">
        <v>283</v>
      </c>
      <c r="F157" s="241" t="s">
        <v>284</v>
      </c>
      <c r="G157" s="242" t="s">
        <v>216</v>
      </c>
      <c r="H157" s="243">
        <v>44</v>
      </c>
      <c r="I157" s="244"/>
      <c r="J157" s="245"/>
      <c r="K157" s="246">
        <f>ROUND(P157*H157,2)</f>
        <v>0</v>
      </c>
      <c r="L157" s="241" t="s">
        <v>143</v>
      </c>
      <c r="M157" s="247"/>
      <c r="N157" s="248" t="s">
        <v>20</v>
      </c>
      <c r="O157" s="215" t="s">
        <v>45</v>
      </c>
      <c r="P157" s="216">
        <f>I157+J157</f>
        <v>0</v>
      </c>
      <c r="Q157" s="216">
        <f>ROUND(I157*H157,2)</f>
        <v>0</v>
      </c>
      <c r="R157" s="216">
        <f>ROUND(J157*H157,2)</f>
        <v>0</v>
      </c>
      <c r="S157" s="85"/>
      <c r="T157" s="217">
        <f>S157*H157</f>
        <v>0</v>
      </c>
      <c r="U157" s="217">
        <v>0.00066</v>
      </c>
      <c r="V157" s="217">
        <f>U157*H157</f>
        <v>0.02904</v>
      </c>
      <c r="W157" s="217">
        <v>0</v>
      </c>
      <c r="X157" s="217">
        <f>W157*H157</f>
        <v>0</v>
      </c>
      <c r="Y157" s="218" t="s">
        <v>20</v>
      </c>
      <c r="Z157" s="39"/>
      <c r="AA157" s="39"/>
      <c r="AB157" s="39"/>
      <c r="AC157" s="39"/>
      <c r="AD157" s="39"/>
      <c r="AE157" s="39"/>
      <c r="AR157" s="219" t="s">
        <v>200</v>
      </c>
      <c r="AT157" s="219" t="s">
        <v>244</v>
      </c>
      <c r="AU157" s="219" t="s">
        <v>86</v>
      </c>
      <c r="AY157" s="18" t="s">
        <v>137</v>
      </c>
      <c r="BE157" s="220">
        <f>IF(O157="základní",K157,0)</f>
        <v>0</v>
      </c>
      <c r="BF157" s="220">
        <f>IF(O157="snížená",K157,0)</f>
        <v>0</v>
      </c>
      <c r="BG157" s="220">
        <f>IF(O157="zákl. přenesená",K157,0)</f>
        <v>0</v>
      </c>
      <c r="BH157" s="220">
        <f>IF(O157="sníž. přenesená",K157,0)</f>
        <v>0</v>
      </c>
      <c r="BI157" s="220">
        <f>IF(O157="nulová",K157,0)</f>
        <v>0</v>
      </c>
      <c r="BJ157" s="18" t="s">
        <v>84</v>
      </c>
      <c r="BK157" s="220">
        <f>ROUND(P157*H157,2)</f>
        <v>0</v>
      </c>
      <c r="BL157" s="18" t="s">
        <v>144</v>
      </c>
      <c r="BM157" s="219" t="s">
        <v>285</v>
      </c>
    </row>
    <row r="158" s="2" customFormat="1" ht="16.5" customHeight="1">
      <c r="A158" s="39"/>
      <c r="B158" s="40"/>
      <c r="C158" s="239" t="s">
        <v>286</v>
      </c>
      <c r="D158" s="239" t="s">
        <v>244</v>
      </c>
      <c r="E158" s="240" t="s">
        <v>287</v>
      </c>
      <c r="F158" s="241" t="s">
        <v>288</v>
      </c>
      <c r="G158" s="242" t="s">
        <v>269</v>
      </c>
      <c r="H158" s="243">
        <v>427.89999999999998</v>
      </c>
      <c r="I158" s="244"/>
      <c r="J158" s="245"/>
      <c r="K158" s="246">
        <f>ROUND(P158*H158,2)</f>
        <v>0</v>
      </c>
      <c r="L158" s="241" t="s">
        <v>20</v>
      </c>
      <c r="M158" s="247"/>
      <c r="N158" s="248" t="s">
        <v>20</v>
      </c>
      <c r="O158" s="215" t="s">
        <v>45</v>
      </c>
      <c r="P158" s="216">
        <f>I158+J158</f>
        <v>0</v>
      </c>
      <c r="Q158" s="216">
        <f>ROUND(I158*H158,2)</f>
        <v>0</v>
      </c>
      <c r="R158" s="216">
        <f>ROUND(J158*H158,2)</f>
        <v>0</v>
      </c>
      <c r="S158" s="85"/>
      <c r="T158" s="217">
        <f>S158*H158</f>
        <v>0</v>
      </c>
      <c r="U158" s="217">
        <v>0</v>
      </c>
      <c r="V158" s="217">
        <f>U158*H158</f>
        <v>0</v>
      </c>
      <c r="W158" s="217">
        <v>0</v>
      </c>
      <c r="X158" s="217">
        <f>W158*H158</f>
        <v>0</v>
      </c>
      <c r="Y158" s="218" t="s">
        <v>20</v>
      </c>
      <c r="Z158" s="39"/>
      <c r="AA158" s="39"/>
      <c r="AB158" s="39"/>
      <c r="AC158" s="39"/>
      <c r="AD158" s="39"/>
      <c r="AE158" s="39"/>
      <c r="AR158" s="219" t="s">
        <v>200</v>
      </c>
      <c r="AT158" s="219" t="s">
        <v>244</v>
      </c>
      <c r="AU158" s="219" t="s">
        <v>86</v>
      </c>
      <c r="AY158" s="18" t="s">
        <v>137</v>
      </c>
      <c r="BE158" s="220">
        <f>IF(O158="základní",K158,0)</f>
        <v>0</v>
      </c>
      <c r="BF158" s="220">
        <f>IF(O158="snížená",K158,0)</f>
        <v>0</v>
      </c>
      <c r="BG158" s="220">
        <f>IF(O158="zákl. přenesená",K158,0)</f>
        <v>0</v>
      </c>
      <c r="BH158" s="220">
        <f>IF(O158="sníž. přenesená",K158,0)</f>
        <v>0</v>
      </c>
      <c r="BI158" s="220">
        <f>IF(O158="nulová",K158,0)</f>
        <v>0</v>
      </c>
      <c r="BJ158" s="18" t="s">
        <v>84</v>
      </c>
      <c r="BK158" s="220">
        <f>ROUND(P158*H158,2)</f>
        <v>0</v>
      </c>
      <c r="BL158" s="18" t="s">
        <v>144</v>
      </c>
      <c r="BM158" s="219" t="s">
        <v>289</v>
      </c>
    </row>
    <row r="159" s="13" customFormat="1">
      <c r="A159" s="13"/>
      <c r="B159" s="228"/>
      <c r="C159" s="229"/>
      <c r="D159" s="226" t="s">
        <v>150</v>
      </c>
      <c r="E159" s="230" t="s">
        <v>20</v>
      </c>
      <c r="F159" s="231" t="s">
        <v>272</v>
      </c>
      <c r="G159" s="229"/>
      <c r="H159" s="232">
        <v>427.89999999999998</v>
      </c>
      <c r="I159" s="233"/>
      <c r="J159" s="233"/>
      <c r="K159" s="229"/>
      <c r="L159" s="229"/>
      <c r="M159" s="234"/>
      <c r="N159" s="235"/>
      <c r="O159" s="236"/>
      <c r="P159" s="236"/>
      <c r="Q159" s="236"/>
      <c r="R159" s="236"/>
      <c r="S159" s="236"/>
      <c r="T159" s="236"/>
      <c r="U159" s="236"/>
      <c r="V159" s="236"/>
      <c r="W159" s="236"/>
      <c r="X159" s="236"/>
      <c r="Y159" s="237"/>
      <c r="Z159" s="13"/>
      <c r="AA159" s="13"/>
      <c r="AB159" s="13"/>
      <c r="AC159" s="13"/>
      <c r="AD159" s="13"/>
      <c r="AE159" s="13"/>
      <c r="AT159" s="238" t="s">
        <v>150</v>
      </c>
      <c r="AU159" s="238" t="s">
        <v>86</v>
      </c>
      <c r="AV159" s="13" t="s">
        <v>86</v>
      </c>
      <c r="AW159" s="13" t="s">
        <v>5</v>
      </c>
      <c r="AX159" s="13" t="s">
        <v>84</v>
      </c>
      <c r="AY159" s="238" t="s">
        <v>137</v>
      </c>
    </row>
    <row r="160" s="2" customFormat="1" ht="16.5" customHeight="1">
      <c r="A160" s="39"/>
      <c r="B160" s="40"/>
      <c r="C160" s="239" t="s">
        <v>290</v>
      </c>
      <c r="D160" s="239" t="s">
        <v>244</v>
      </c>
      <c r="E160" s="240" t="s">
        <v>291</v>
      </c>
      <c r="F160" s="241" t="s">
        <v>292</v>
      </c>
      <c r="G160" s="242" t="s">
        <v>269</v>
      </c>
      <c r="H160" s="243">
        <v>0.42799999999999999</v>
      </c>
      <c r="I160" s="244"/>
      <c r="J160" s="245"/>
      <c r="K160" s="246">
        <f>ROUND(P160*H160,2)</f>
        <v>0</v>
      </c>
      <c r="L160" s="241" t="s">
        <v>20</v>
      </c>
      <c r="M160" s="247"/>
      <c r="N160" s="248" t="s">
        <v>20</v>
      </c>
      <c r="O160" s="215" t="s">
        <v>45</v>
      </c>
      <c r="P160" s="216">
        <f>I160+J160</f>
        <v>0</v>
      </c>
      <c r="Q160" s="216">
        <f>ROUND(I160*H160,2)</f>
        <v>0</v>
      </c>
      <c r="R160" s="216">
        <f>ROUND(J160*H160,2)</f>
        <v>0</v>
      </c>
      <c r="S160" s="85"/>
      <c r="T160" s="217">
        <f>S160*H160</f>
        <v>0</v>
      </c>
      <c r="U160" s="217">
        <v>0</v>
      </c>
      <c r="V160" s="217">
        <f>U160*H160</f>
        <v>0</v>
      </c>
      <c r="W160" s="217">
        <v>0</v>
      </c>
      <c r="X160" s="217">
        <f>W160*H160</f>
        <v>0</v>
      </c>
      <c r="Y160" s="218" t="s">
        <v>20</v>
      </c>
      <c r="Z160" s="39"/>
      <c r="AA160" s="39"/>
      <c r="AB160" s="39"/>
      <c r="AC160" s="39"/>
      <c r="AD160" s="39"/>
      <c r="AE160" s="39"/>
      <c r="AR160" s="219" t="s">
        <v>200</v>
      </c>
      <c r="AT160" s="219" t="s">
        <v>244</v>
      </c>
      <c r="AU160" s="219" t="s">
        <v>86</v>
      </c>
      <c r="AY160" s="18" t="s">
        <v>137</v>
      </c>
      <c r="BE160" s="220">
        <f>IF(O160="základní",K160,0)</f>
        <v>0</v>
      </c>
      <c r="BF160" s="220">
        <f>IF(O160="snížená",K160,0)</f>
        <v>0</v>
      </c>
      <c r="BG160" s="220">
        <f>IF(O160="zákl. přenesená",K160,0)</f>
        <v>0</v>
      </c>
      <c r="BH160" s="220">
        <f>IF(O160="sníž. přenesená",K160,0)</f>
        <v>0</v>
      </c>
      <c r="BI160" s="220">
        <f>IF(O160="nulová",K160,0)</f>
        <v>0</v>
      </c>
      <c r="BJ160" s="18" t="s">
        <v>84</v>
      </c>
      <c r="BK160" s="220">
        <f>ROUND(P160*H160,2)</f>
        <v>0</v>
      </c>
      <c r="BL160" s="18" t="s">
        <v>144</v>
      </c>
      <c r="BM160" s="219" t="s">
        <v>293</v>
      </c>
    </row>
    <row r="161" s="13" customFormat="1">
      <c r="A161" s="13"/>
      <c r="B161" s="228"/>
      <c r="C161" s="229"/>
      <c r="D161" s="226" t="s">
        <v>150</v>
      </c>
      <c r="E161" s="230" t="s">
        <v>20</v>
      </c>
      <c r="F161" s="231" t="s">
        <v>294</v>
      </c>
      <c r="G161" s="229"/>
      <c r="H161" s="232">
        <v>0.42799999999999999</v>
      </c>
      <c r="I161" s="233"/>
      <c r="J161" s="233"/>
      <c r="K161" s="229"/>
      <c r="L161" s="229"/>
      <c r="M161" s="234"/>
      <c r="N161" s="235"/>
      <c r="O161" s="236"/>
      <c r="P161" s="236"/>
      <c r="Q161" s="236"/>
      <c r="R161" s="236"/>
      <c r="S161" s="236"/>
      <c r="T161" s="236"/>
      <c r="U161" s="236"/>
      <c r="V161" s="236"/>
      <c r="W161" s="236"/>
      <c r="X161" s="236"/>
      <c r="Y161" s="237"/>
      <c r="Z161" s="13"/>
      <c r="AA161" s="13"/>
      <c r="AB161" s="13"/>
      <c r="AC161" s="13"/>
      <c r="AD161" s="13"/>
      <c r="AE161" s="13"/>
      <c r="AT161" s="238" t="s">
        <v>150</v>
      </c>
      <c r="AU161" s="238" t="s">
        <v>86</v>
      </c>
      <c r="AV161" s="13" t="s">
        <v>86</v>
      </c>
      <c r="AW161" s="13" t="s">
        <v>5</v>
      </c>
      <c r="AX161" s="13" t="s">
        <v>84</v>
      </c>
      <c r="AY161" s="238" t="s">
        <v>137</v>
      </c>
    </row>
    <row r="162" s="2" customFormat="1" ht="16.5" customHeight="1">
      <c r="A162" s="39"/>
      <c r="B162" s="40"/>
      <c r="C162" s="239" t="s">
        <v>295</v>
      </c>
      <c r="D162" s="239" t="s">
        <v>244</v>
      </c>
      <c r="E162" s="240" t="s">
        <v>296</v>
      </c>
      <c r="F162" s="241" t="s">
        <v>297</v>
      </c>
      <c r="G162" s="242" t="s">
        <v>269</v>
      </c>
      <c r="H162" s="243">
        <v>213.40000000000001</v>
      </c>
      <c r="I162" s="244"/>
      <c r="J162" s="245"/>
      <c r="K162" s="246">
        <f>ROUND(P162*H162,2)</f>
        <v>0</v>
      </c>
      <c r="L162" s="241" t="s">
        <v>20</v>
      </c>
      <c r="M162" s="247"/>
      <c r="N162" s="248" t="s">
        <v>20</v>
      </c>
      <c r="O162" s="215" t="s">
        <v>45</v>
      </c>
      <c r="P162" s="216">
        <f>I162+J162</f>
        <v>0</v>
      </c>
      <c r="Q162" s="216">
        <f>ROUND(I162*H162,2)</f>
        <v>0</v>
      </c>
      <c r="R162" s="216">
        <f>ROUND(J162*H162,2)</f>
        <v>0</v>
      </c>
      <c r="S162" s="85"/>
      <c r="T162" s="217">
        <f>S162*H162</f>
        <v>0</v>
      </c>
      <c r="U162" s="217">
        <v>0</v>
      </c>
      <c r="V162" s="217">
        <f>U162*H162</f>
        <v>0</v>
      </c>
      <c r="W162" s="217">
        <v>0</v>
      </c>
      <c r="X162" s="217">
        <f>W162*H162</f>
        <v>0</v>
      </c>
      <c r="Y162" s="218" t="s">
        <v>20</v>
      </c>
      <c r="Z162" s="39"/>
      <c r="AA162" s="39"/>
      <c r="AB162" s="39"/>
      <c r="AC162" s="39"/>
      <c r="AD162" s="39"/>
      <c r="AE162" s="39"/>
      <c r="AR162" s="219" t="s">
        <v>200</v>
      </c>
      <c r="AT162" s="219" t="s">
        <v>244</v>
      </c>
      <c r="AU162" s="219" t="s">
        <v>86</v>
      </c>
      <c r="AY162" s="18" t="s">
        <v>137</v>
      </c>
      <c r="BE162" s="220">
        <f>IF(O162="základní",K162,0)</f>
        <v>0</v>
      </c>
      <c r="BF162" s="220">
        <f>IF(O162="snížená",K162,0)</f>
        <v>0</v>
      </c>
      <c r="BG162" s="220">
        <f>IF(O162="zákl. přenesená",K162,0)</f>
        <v>0</v>
      </c>
      <c r="BH162" s="220">
        <f>IF(O162="sníž. přenesená",K162,0)</f>
        <v>0</v>
      </c>
      <c r="BI162" s="220">
        <f>IF(O162="nulová",K162,0)</f>
        <v>0</v>
      </c>
      <c r="BJ162" s="18" t="s">
        <v>84</v>
      </c>
      <c r="BK162" s="220">
        <f>ROUND(P162*H162,2)</f>
        <v>0</v>
      </c>
      <c r="BL162" s="18" t="s">
        <v>144</v>
      </c>
      <c r="BM162" s="219" t="s">
        <v>298</v>
      </c>
    </row>
    <row r="163" s="2" customFormat="1" ht="16.5" customHeight="1">
      <c r="A163" s="39"/>
      <c r="B163" s="40"/>
      <c r="C163" s="207" t="s">
        <v>299</v>
      </c>
      <c r="D163" s="207" t="s">
        <v>139</v>
      </c>
      <c r="E163" s="208" t="s">
        <v>300</v>
      </c>
      <c r="F163" s="209" t="s">
        <v>301</v>
      </c>
      <c r="G163" s="210" t="s">
        <v>269</v>
      </c>
      <c r="H163" s="211">
        <v>35.280000000000001</v>
      </c>
      <c r="I163" s="212"/>
      <c r="J163" s="212"/>
      <c r="K163" s="213">
        <f>ROUND(P163*H163,2)</f>
        <v>0</v>
      </c>
      <c r="L163" s="209" t="s">
        <v>20</v>
      </c>
      <c r="M163" s="45"/>
      <c r="N163" s="214" t="s">
        <v>20</v>
      </c>
      <c r="O163" s="215" t="s">
        <v>45</v>
      </c>
      <c r="P163" s="216">
        <f>I163+J163</f>
        <v>0</v>
      </c>
      <c r="Q163" s="216">
        <f>ROUND(I163*H163,2)</f>
        <v>0</v>
      </c>
      <c r="R163" s="216">
        <f>ROUND(J163*H163,2)</f>
        <v>0</v>
      </c>
      <c r="S163" s="85"/>
      <c r="T163" s="217">
        <f>S163*H163</f>
        <v>0</v>
      </c>
      <c r="U163" s="217">
        <v>0</v>
      </c>
      <c r="V163" s="217">
        <f>U163*H163</f>
        <v>0</v>
      </c>
      <c r="W163" s="217">
        <v>0</v>
      </c>
      <c r="X163" s="217">
        <f>W163*H163</f>
        <v>0</v>
      </c>
      <c r="Y163" s="218" t="s">
        <v>20</v>
      </c>
      <c r="Z163" s="39"/>
      <c r="AA163" s="39"/>
      <c r="AB163" s="39"/>
      <c r="AC163" s="39"/>
      <c r="AD163" s="39"/>
      <c r="AE163" s="39"/>
      <c r="AR163" s="219" t="s">
        <v>144</v>
      </c>
      <c r="AT163" s="219" t="s">
        <v>139</v>
      </c>
      <c r="AU163" s="219" t="s">
        <v>86</v>
      </c>
      <c r="AY163" s="18" t="s">
        <v>137</v>
      </c>
      <c r="BE163" s="220">
        <f>IF(O163="základní",K163,0)</f>
        <v>0</v>
      </c>
      <c r="BF163" s="220">
        <f>IF(O163="snížená",K163,0)</f>
        <v>0</v>
      </c>
      <c r="BG163" s="220">
        <f>IF(O163="zákl. přenesená",K163,0)</f>
        <v>0</v>
      </c>
      <c r="BH163" s="220">
        <f>IF(O163="sníž. přenesená",K163,0)</f>
        <v>0</v>
      </c>
      <c r="BI163" s="220">
        <f>IF(O163="nulová",K163,0)</f>
        <v>0</v>
      </c>
      <c r="BJ163" s="18" t="s">
        <v>84</v>
      </c>
      <c r="BK163" s="220">
        <f>ROUND(P163*H163,2)</f>
        <v>0</v>
      </c>
      <c r="BL163" s="18" t="s">
        <v>144</v>
      </c>
      <c r="BM163" s="219" t="s">
        <v>302</v>
      </c>
    </row>
    <row r="164" s="13" customFormat="1">
      <c r="A164" s="13"/>
      <c r="B164" s="228"/>
      <c r="C164" s="229"/>
      <c r="D164" s="226" t="s">
        <v>150</v>
      </c>
      <c r="E164" s="230" t="s">
        <v>20</v>
      </c>
      <c r="F164" s="231" t="s">
        <v>303</v>
      </c>
      <c r="G164" s="229"/>
      <c r="H164" s="232">
        <v>35.280000000000001</v>
      </c>
      <c r="I164" s="233"/>
      <c r="J164" s="233"/>
      <c r="K164" s="229"/>
      <c r="L164" s="229"/>
      <c r="M164" s="234"/>
      <c r="N164" s="235"/>
      <c r="O164" s="236"/>
      <c r="P164" s="236"/>
      <c r="Q164" s="236"/>
      <c r="R164" s="236"/>
      <c r="S164" s="236"/>
      <c r="T164" s="236"/>
      <c r="U164" s="236"/>
      <c r="V164" s="236"/>
      <c r="W164" s="236"/>
      <c r="X164" s="236"/>
      <c r="Y164" s="237"/>
      <c r="Z164" s="13"/>
      <c r="AA164" s="13"/>
      <c r="AB164" s="13"/>
      <c r="AC164" s="13"/>
      <c r="AD164" s="13"/>
      <c r="AE164" s="13"/>
      <c r="AT164" s="238" t="s">
        <v>150</v>
      </c>
      <c r="AU164" s="238" t="s">
        <v>86</v>
      </c>
      <c r="AV164" s="13" t="s">
        <v>86</v>
      </c>
      <c r="AW164" s="13" t="s">
        <v>5</v>
      </c>
      <c r="AX164" s="13" t="s">
        <v>84</v>
      </c>
      <c r="AY164" s="238" t="s">
        <v>137</v>
      </c>
    </row>
    <row r="165" s="2" customFormat="1" ht="16.5" customHeight="1">
      <c r="A165" s="39"/>
      <c r="B165" s="40"/>
      <c r="C165" s="239" t="s">
        <v>304</v>
      </c>
      <c r="D165" s="239" t="s">
        <v>244</v>
      </c>
      <c r="E165" s="240" t="s">
        <v>305</v>
      </c>
      <c r="F165" s="241" t="s">
        <v>306</v>
      </c>
      <c r="G165" s="242" t="s">
        <v>216</v>
      </c>
      <c r="H165" s="243">
        <v>5</v>
      </c>
      <c r="I165" s="244"/>
      <c r="J165" s="245"/>
      <c r="K165" s="246">
        <f>ROUND(P165*H165,2)</f>
        <v>0</v>
      </c>
      <c r="L165" s="241" t="s">
        <v>20</v>
      </c>
      <c r="M165" s="247"/>
      <c r="N165" s="248" t="s">
        <v>20</v>
      </c>
      <c r="O165" s="215" t="s">
        <v>45</v>
      </c>
      <c r="P165" s="216">
        <f>I165+J165</f>
        <v>0</v>
      </c>
      <c r="Q165" s="216">
        <f>ROUND(I165*H165,2)</f>
        <v>0</v>
      </c>
      <c r="R165" s="216">
        <f>ROUND(J165*H165,2)</f>
        <v>0</v>
      </c>
      <c r="S165" s="85"/>
      <c r="T165" s="217">
        <f>S165*H165</f>
        <v>0</v>
      </c>
      <c r="U165" s="217">
        <v>0.0115</v>
      </c>
      <c r="V165" s="217">
        <f>U165*H165</f>
        <v>0.057499999999999996</v>
      </c>
      <c r="W165" s="217">
        <v>0</v>
      </c>
      <c r="X165" s="217">
        <f>W165*H165</f>
        <v>0</v>
      </c>
      <c r="Y165" s="218" t="s">
        <v>20</v>
      </c>
      <c r="Z165" s="39"/>
      <c r="AA165" s="39"/>
      <c r="AB165" s="39"/>
      <c r="AC165" s="39"/>
      <c r="AD165" s="39"/>
      <c r="AE165" s="39"/>
      <c r="AR165" s="219" t="s">
        <v>200</v>
      </c>
      <c r="AT165" s="219" t="s">
        <v>244</v>
      </c>
      <c r="AU165" s="219" t="s">
        <v>86</v>
      </c>
      <c r="AY165" s="18" t="s">
        <v>137</v>
      </c>
      <c r="BE165" s="220">
        <f>IF(O165="základní",K165,0)</f>
        <v>0</v>
      </c>
      <c r="BF165" s="220">
        <f>IF(O165="snížená",K165,0)</f>
        <v>0</v>
      </c>
      <c r="BG165" s="220">
        <f>IF(O165="zákl. přenesená",K165,0)</f>
        <v>0</v>
      </c>
      <c r="BH165" s="220">
        <f>IF(O165="sníž. přenesená",K165,0)</f>
        <v>0</v>
      </c>
      <c r="BI165" s="220">
        <f>IF(O165="nulová",K165,0)</f>
        <v>0</v>
      </c>
      <c r="BJ165" s="18" t="s">
        <v>84</v>
      </c>
      <c r="BK165" s="220">
        <f>ROUND(P165*H165,2)</f>
        <v>0</v>
      </c>
      <c r="BL165" s="18" t="s">
        <v>144</v>
      </c>
      <c r="BM165" s="219" t="s">
        <v>307</v>
      </c>
    </row>
    <row r="166" s="2" customFormat="1" ht="16.5" customHeight="1">
      <c r="A166" s="39"/>
      <c r="B166" s="40"/>
      <c r="C166" s="239" t="s">
        <v>308</v>
      </c>
      <c r="D166" s="239" t="s">
        <v>244</v>
      </c>
      <c r="E166" s="240" t="s">
        <v>309</v>
      </c>
      <c r="F166" s="241" t="s">
        <v>310</v>
      </c>
      <c r="G166" s="242" t="s">
        <v>155</v>
      </c>
      <c r="H166" s="243">
        <v>6</v>
      </c>
      <c r="I166" s="244"/>
      <c r="J166" s="245"/>
      <c r="K166" s="246">
        <f>ROUND(P166*H166,2)</f>
        <v>0</v>
      </c>
      <c r="L166" s="241" t="s">
        <v>20</v>
      </c>
      <c r="M166" s="247"/>
      <c r="N166" s="248" t="s">
        <v>20</v>
      </c>
      <c r="O166" s="215" t="s">
        <v>45</v>
      </c>
      <c r="P166" s="216">
        <f>I166+J166</f>
        <v>0</v>
      </c>
      <c r="Q166" s="216">
        <f>ROUND(I166*H166,2)</f>
        <v>0</v>
      </c>
      <c r="R166" s="216">
        <f>ROUND(J166*H166,2)</f>
        <v>0</v>
      </c>
      <c r="S166" s="85"/>
      <c r="T166" s="217">
        <f>S166*H166</f>
        <v>0</v>
      </c>
      <c r="U166" s="217">
        <v>0.00117</v>
      </c>
      <c r="V166" s="217">
        <f>U166*H166</f>
        <v>0.0070200000000000002</v>
      </c>
      <c r="W166" s="217">
        <v>0</v>
      </c>
      <c r="X166" s="217">
        <f>W166*H166</f>
        <v>0</v>
      </c>
      <c r="Y166" s="218" t="s">
        <v>20</v>
      </c>
      <c r="Z166" s="39"/>
      <c r="AA166" s="39"/>
      <c r="AB166" s="39"/>
      <c r="AC166" s="39"/>
      <c r="AD166" s="39"/>
      <c r="AE166" s="39"/>
      <c r="AR166" s="219" t="s">
        <v>200</v>
      </c>
      <c r="AT166" s="219" t="s">
        <v>244</v>
      </c>
      <c r="AU166" s="219" t="s">
        <v>86</v>
      </c>
      <c r="AY166" s="18" t="s">
        <v>137</v>
      </c>
      <c r="BE166" s="220">
        <f>IF(O166="základní",K166,0)</f>
        <v>0</v>
      </c>
      <c r="BF166" s="220">
        <f>IF(O166="snížená",K166,0)</f>
        <v>0</v>
      </c>
      <c r="BG166" s="220">
        <f>IF(O166="zákl. přenesená",K166,0)</f>
        <v>0</v>
      </c>
      <c r="BH166" s="220">
        <f>IF(O166="sníž. přenesená",K166,0)</f>
        <v>0</v>
      </c>
      <c r="BI166" s="220">
        <f>IF(O166="nulová",K166,0)</f>
        <v>0</v>
      </c>
      <c r="BJ166" s="18" t="s">
        <v>84</v>
      </c>
      <c r="BK166" s="220">
        <f>ROUND(P166*H166,2)</f>
        <v>0</v>
      </c>
      <c r="BL166" s="18" t="s">
        <v>144</v>
      </c>
      <c r="BM166" s="219" t="s">
        <v>311</v>
      </c>
    </row>
    <row r="167" s="2" customFormat="1" ht="24.15" customHeight="1">
      <c r="A167" s="39"/>
      <c r="B167" s="40"/>
      <c r="C167" s="239" t="s">
        <v>312</v>
      </c>
      <c r="D167" s="239" t="s">
        <v>244</v>
      </c>
      <c r="E167" s="240" t="s">
        <v>313</v>
      </c>
      <c r="F167" s="241" t="s">
        <v>314</v>
      </c>
      <c r="G167" s="242" t="s">
        <v>155</v>
      </c>
      <c r="H167" s="243">
        <v>0.59999999999999998</v>
      </c>
      <c r="I167" s="244"/>
      <c r="J167" s="245"/>
      <c r="K167" s="246">
        <f>ROUND(P167*H167,2)</f>
        <v>0</v>
      </c>
      <c r="L167" s="241" t="s">
        <v>143</v>
      </c>
      <c r="M167" s="247"/>
      <c r="N167" s="249" t="s">
        <v>20</v>
      </c>
      <c r="O167" s="250" t="s">
        <v>45</v>
      </c>
      <c r="P167" s="251">
        <f>I167+J167</f>
        <v>0</v>
      </c>
      <c r="Q167" s="251">
        <f>ROUND(I167*H167,2)</f>
        <v>0</v>
      </c>
      <c r="R167" s="251">
        <f>ROUND(J167*H167,2)</f>
        <v>0</v>
      </c>
      <c r="S167" s="252"/>
      <c r="T167" s="253">
        <f>S167*H167</f>
        <v>0</v>
      </c>
      <c r="U167" s="253">
        <v>0.0028999999999999998</v>
      </c>
      <c r="V167" s="253">
        <f>U167*H167</f>
        <v>0.0017399999999999998</v>
      </c>
      <c r="W167" s="253">
        <v>0</v>
      </c>
      <c r="X167" s="253">
        <f>W167*H167</f>
        <v>0</v>
      </c>
      <c r="Y167" s="254" t="s">
        <v>20</v>
      </c>
      <c r="Z167" s="39"/>
      <c r="AA167" s="39"/>
      <c r="AB167" s="39"/>
      <c r="AC167" s="39"/>
      <c r="AD167" s="39"/>
      <c r="AE167" s="39"/>
      <c r="AR167" s="219" t="s">
        <v>200</v>
      </c>
      <c r="AT167" s="219" t="s">
        <v>244</v>
      </c>
      <c r="AU167" s="219" t="s">
        <v>86</v>
      </c>
      <c r="AY167" s="18" t="s">
        <v>137</v>
      </c>
      <c r="BE167" s="220">
        <f>IF(O167="základní",K167,0)</f>
        <v>0</v>
      </c>
      <c r="BF167" s="220">
        <f>IF(O167="snížená",K167,0)</f>
        <v>0</v>
      </c>
      <c r="BG167" s="220">
        <f>IF(O167="zákl. přenesená",K167,0)</f>
        <v>0</v>
      </c>
      <c r="BH167" s="220">
        <f>IF(O167="sníž. přenesená",K167,0)</f>
        <v>0</v>
      </c>
      <c r="BI167" s="220">
        <f>IF(O167="nulová",K167,0)</f>
        <v>0</v>
      </c>
      <c r="BJ167" s="18" t="s">
        <v>84</v>
      </c>
      <c r="BK167" s="220">
        <f>ROUND(P167*H167,2)</f>
        <v>0</v>
      </c>
      <c r="BL167" s="18" t="s">
        <v>144</v>
      </c>
      <c r="BM167" s="219" t="s">
        <v>315</v>
      </c>
    </row>
    <row r="168" s="2" customFormat="1" ht="6.96" customHeight="1">
      <c r="A168" s="39"/>
      <c r="B168" s="60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45"/>
      <c r="N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</sheetData>
  <sheetProtection sheet="1" autoFilter="0" formatColumns="0" formatRows="0" objects="1" scenarios="1" spinCount="100000" saltValue="j1L5ncdMlP1PtulcFlIj2M1FGRmYnyg6oG5lBkFaF+YjrOkVxDL2FqN1PmpQMe8foOUDq/AevtLWmtVaEGqzfA==" hashValue="UIkrjWN+sXMNaP6Dnwn8Kgi+vvgE4UavWUYg9sHJVeCwTdavgalE/8bFn7nyLs3rLeFNg87pBoA2+zp5HHbuwQ==" algorithmName="SHA-512" password="CC35"/>
  <autoFilter ref="C87:L167"/>
  <mergeCells count="9">
    <mergeCell ref="E7:H7"/>
    <mergeCell ref="E9:H9"/>
    <mergeCell ref="E18:H18"/>
    <mergeCell ref="E27:H27"/>
    <mergeCell ref="E50:H50"/>
    <mergeCell ref="E52:H52"/>
    <mergeCell ref="E78:H78"/>
    <mergeCell ref="E80:H80"/>
    <mergeCell ref="M2:Z2"/>
  </mergeCells>
  <hyperlinks>
    <hyperlink ref="F92" r:id="rId1" display="https://podminky.urs.cz/item/CS_URS_2022_01/111151101"/>
    <hyperlink ref="F96" r:id="rId2" display="https://podminky.urs.cz/item/CS_URS_2022_01/115001104"/>
    <hyperlink ref="F98" r:id="rId3" display="https://podminky.urs.cz/item/CS_URS_2022_01/122251402"/>
    <hyperlink ref="F101" r:id="rId4" display="https://podminky.urs.cz/item/CS_URS_2022_01/171151103"/>
    <hyperlink ref="F106" r:id="rId5" display="https://podminky.urs.cz/item/CS_URS_2022_01/272362021"/>
    <hyperlink ref="F110" r:id="rId6" display="https://podminky.urs.cz/item/CS_URS_2022_01/273361821"/>
    <hyperlink ref="F112" r:id="rId7" display="https://podminky.urs.cz/item/CS_URS_2022_01/278361111"/>
    <hyperlink ref="F117" r:id="rId8" display="https://podminky.urs.cz/item/CS_URS_2022_01/311362021"/>
    <hyperlink ref="F123" r:id="rId9" display="https://podminky.urs.cz/item/CS_URS_2022_01/321311116"/>
    <hyperlink ref="F129" r:id="rId10" display="https://podminky.urs.cz/item/CS_URS_2022_01/321351010"/>
    <hyperlink ref="F133" r:id="rId11" display="https://podminky.urs.cz/item/CS_URS_2022_01/321352010"/>
    <hyperlink ref="F138" r:id="rId12" display="https://podminky.urs.cz/item/CS_URS_2022_01/452321171"/>
    <hyperlink ref="F149" r:id="rId13" display="https://podminky.urs.cz/item/CS_URS_2022_01/936501111"/>
    <hyperlink ref="F153" r:id="rId14" display="https://podminky.urs.cz/item/CS_URS_2022_01/936941116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1"/>
      <c r="AT3" s="18" t="s">
        <v>86</v>
      </c>
    </row>
    <row r="4" s="1" customFormat="1" ht="24.96" customHeight="1">
      <c r="B4" s="21"/>
      <c r="D4" s="132" t="s">
        <v>99</v>
      </c>
      <c r="M4" s="21"/>
      <c r="N4" s="133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4" t="s">
        <v>17</v>
      </c>
      <c r="M6" s="21"/>
    </row>
    <row r="7" s="1" customFormat="1" ht="16.5" customHeight="1">
      <c r="B7" s="21"/>
      <c r="E7" s="135" t="str">
        <f>'Rekapitulace stavby'!K6</f>
        <v>Malá vodní nádrž MVN 1 a vedlejší polní cesty VC14a a VC14c</v>
      </c>
      <c r="F7" s="134"/>
      <c r="G7" s="134"/>
      <c r="H7" s="134"/>
      <c r="M7" s="21"/>
    </row>
    <row r="8" s="2" customFormat="1" ht="12" customHeight="1">
      <c r="A8" s="39"/>
      <c r="B8" s="45"/>
      <c r="C8" s="39"/>
      <c r="D8" s="134" t="s">
        <v>100</v>
      </c>
      <c r="E8" s="39"/>
      <c r="F8" s="39"/>
      <c r="G8" s="39"/>
      <c r="H8" s="39"/>
      <c r="I8" s="39"/>
      <c r="J8" s="39"/>
      <c r="K8" s="39"/>
      <c r="L8" s="39"/>
      <c r="M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316</v>
      </c>
      <c r="F9" s="39"/>
      <c r="G9" s="39"/>
      <c r="H9" s="39"/>
      <c r="I9" s="39"/>
      <c r="J9" s="39"/>
      <c r="K9" s="39"/>
      <c r="L9" s="39"/>
      <c r="M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20</v>
      </c>
      <c r="G11" s="39"/>
      <c r="H11" s="39"/>
      <c r="I11" s="134" t="s">
        <v>21</v>
      </c>
      <c r="J11" s="138" t="s">
        <v>20</v>
      </c>
      <c r="K11" s="39"/>
      <c r="L11" s="39"/>
      <c r="M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20.8.2021</v>
      </c>
      <c r="K12" s="39"/>
      <c r="L12" s="39"/>
      <c r="M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28</v>
      </c>
      <c r="K14" s="39"/>
      <c r="L14" s="39"/>
      <c r="M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29</v>
      </c>
      <c r="F15" s="39"/>
      <c r="G15" s="39"/>
      <c r="H15" s="39"/>
      <c r="I15" s="134" t="s">
        <v>30</v>
      </c>
      <c r="J15" s="138" t="s">
        <v>20</v>
      </c>
      <c r="K15" s="39"/>
      <c r="L15" s="39"/>
      <c r="M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31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39"/>
      <c r="M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30</v>
      </c>
      <c r="J18" s="34" t="str">
        <f>'Rekapitulace stavby'!AN14</f>
        <v>Vyplň údaj</v>
      </c>
      <c r="K18" s="39"/>
      <c r="L18" s="39"/>
      <c r="M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33</v>
      </c>
      <c r="E20" s="39"/>
      <c r="F20" s="39"/>
      <c r="G20" s="39"/>
      <c r="H20" s="39"/>
      <c r="I20" s="134" t="s">
        <v>27</v>
      </c>
      <c r="J20" s="138" t="s">
        <v>34</v>
      </c>
      <c r="K20" s="39"/>
      <c r="L20" s="39"/>
      <c r="M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35</v>
      </c>
      <c r="F21" s="39"/>
      <c r="G21" s="39"/>
      <c r="H21" s="39"/>
      <c r="I21" s="134" t="s">
        <v>30</v>
      </c>
      <c r="J21" s="138" t="s">
        <v>36</v>
      </c>
      <c r="K21" s="39"/>
      <c r="L21" s="39"/>
      <c r="M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37</v>
      </c>
      <c r="E23" s="39"/>
      <c r="F23" s="39"/>
      <c r="G23" s="39"/>
      <c r="H23" s="39"/>
      <c r="I23" s="134" t="s">
        <v>27</v>
      </c>
      <c r="J23" s="138" t="s">
        <v>34</v>
      </c>
      <c r="K23" s="39"/>
      <c r="L23" s="39"/>
      <c r="M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35</v>
      </c>
      <c r="F24" s="39"/>
      <c r="G24" s="39"/>
      <c r="H24" s="39"/>
      <c r="I24" s="134" t="s">
        <v>30</v>
      </c>
      <c r="J24" s="138" t="s">
        <v>36</v>
      </c>
      <c r="K24" s="39"/>
      <c r="L24" s="39"/>
      <c r="M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38</v>
      </c>
      <c r="E26" s="39"/>
      <c r="F26" s="39"/>
      <c r="G26" s="39"/>
      <c r="H26" s="39"/>
      <c r="I26" s="39"/>
      <c r="J26" s="39"/>
      <c r="K26" s="39"/>
      <c r="L26" s="39"/>
      <c r="M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44"/>
      <c r="M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4" t="s">
        <v>102</v>
      </c>
      <c r="F30" s="39"/>
      <c r="G30" s="39"/>
      <c r="H30" s="39"/>
      <c r="I30" s="39"/>
      <c r="J30" s="39"/>
      <c r="K30" s="145">
        <f>I61</f>
        <v>0</v>
      </c>
      <c r="L30" s="39"/>
      <c r="M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4" t="s">
        <v>103</v>
      </c>
      <c r="F31" s="39"/>
      <c r="G31" s="39"/>
      <c r="H31" s="39"/>
      <c r="I31" s="39"/>
      <c r="J31" s="39"/>
      <c r="K31" s="145">
        <f>J61</f>
        <v>0</v>
      </c>
      <c r="L31" s="39"/>
      <c r="M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6" t="s">
        <v>40</v>
      </c>
      <c r="E32" s="39"/>
      <c r="F32" s="39"/>
      <c r="G32" s="39"/>
      <c r="H32" s="39"/>
      <c r="I32" s="39"/>
      <c r="J32" s="39"/>
      <c r="K32" s="147">
        <f>ROUND(K87, 2)</f>
        <v>0</v>
      </c>
      <c r="L32" s="39"/>
      <c r="M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4"/>
      <c r="E33" s="144"/>
      <c r="F33" s="144"/>
      <c r="G33" s="144"/>
      <c r="H33" s="144"/>
      <c r="I33" s="144"/>
      <c r="J33" s="144"/>
      <c r="K33" s="144"/>
      <c r="L33" s="144"/>
      <c r="M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8" t="s">
        <v>42</v>
      </c>
      <c r="G34" s="39"/>
      <c r="H34" s="39"/>
      <c r="I34" s="148" t="s">
        <v>41</v>
      </c>
      <c r="J34" s="39"/>
      <c r="K34" s="148" t="s">
        <v>43</v>
      </c>
      <c r="L34" s="39"/>
      <c r="M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9" t="s">
        <v>44</v>
      </c>
      <c r="E35" s="134" t="s">
        <v>45</v>
      </c>
      <c r="F35" s="145">
        <f>ROUND((SUM(BE87:BE199)),  2)</f>
        <v>0</v>
      </c>
      <c r="G35" s="39"/>
      <c r="H35" s="39"/>
      <c r="I35" s="150">
        <v>0.20999999999999999</v>
      </c>
      <c r="J35" s="39"/>
      <c r="K35" s="145">
        <f>ROUND(((SUM(BE87:BE199))*I35),  2)</f>
        <v>0</v>
      </c>
      <c r="L35" s="39"/>
      <c r="M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4" t="s">
        <v>46</v>
      </c>
      <c r="F36" s="145">
        <f>ROUND((SUM(BF87:BF199)),  2)</f>
        <v>0</v>
      </c>
      <c r="G36" s="39"/>
      <c r="H36" s="39"/>
      <c r="I36" s="150">
        <v>0.14999999999999999</v>
      </c>
      <c r="J36" s="39"/>
      <c r="K36" s="145">
        <f>ROUND(((SUM(BF87:BF199))*I36),  2)</f>
        <v>0</v>
      </c>
      <c r="L36" s="39"/>
      <c r="M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5">
        <f>ROUND((SUM(BG87:BG199)),  2)</f>
        <v>0</v>
      </c>
      <c r="G37" s="39"/>
      <c r="H37" s="39"/>
      <c r="I37" s="150">
        <v>0.20999999999999999</v>
      </c>
      <c r="J37" s="39"/>
      <c r="K37" s="145">
        <f>0</f>
        <v>0</v>
      </c>
      <c r="L37" s="39"/>
      <c r="M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4" t="s">
        <v>48</v>
      </c>
      <c r="F38" s="145">
        <f>ROUND((SUM(BH87:BH199)),  2)</f>
        <v>0</v>
      </c>
      <c r="G38" s="39"/>
      <c r="H38" s="39"/>
      <c r="I38" s="150">
        <v>0.14999999999999999</v>
      </c>
      <c r="J38" s="39"/>
      <c r="K38" s="145">
        <f>0</f>
        <v>0</v>
      </c>
      <c r="L38" s="39"/>
      <c r="M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4" t="s">
        <v>49</v>
      </c>
      <c r="F39" s="145">
        <f>ROUND((SUM(BI87:BI199)),  2)</f>
        <v>0</v>
      </c>
      <c r="G39" s="39"/>
      <c r="H39" s="39"/>
      <c r="I39" s="150">
        <v>0</v>
      </c>
      <c r="J39" s="39"/>
      <c r="K39" s="145">
        <f>0</f>
        <v>0</v>
      </c>
      <c r="L39" s="39"/>
      <c r="M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1"/>
      <c r="D41" s="152" t="s">
        <v>50</v>
      </c>
      <c r="E41" s="153"/>
      <c r="F41" s="153"/>
      <c r="G41" s="154" t="s">
        <v>51</v>
      </c>
      <c r="H41" s="155" t="s">
        <v>52</v>
      </c>
      <c r="I41" s="153"/>
      <c r="J41" s="153"/>
      <c r="K41" s="156">
        <f>SUM(K32:K39)</f>
        <v>0</v>
      </c>
      <c r="L41" s="157"/>
      <c r="M41" s="13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3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104</v>
      </c>
      <c r="D47" s="41"/>
      <c r="E47" s="41"/>
      <c r="F47" s="41"/>
      <c r="G47" s="41"/>
      <c r="H47" s="41"/>
      <c r="I47" s="41"/>
      <c r="J47" s="41"/>
      <c r="K47" s="41"/>
      <c r="L47" s="41"/>
      <c r="M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62" t="str">
        <f>E7</f>
        <v>Malá vodní nádrž MVN 1 a vedlejší polní cesty VC14a a VC14c</v>
      </c>
      <c r="F50" s="33"/>
      <c r="G50" s="33"/>
      <c r="H50" s="33"/>
      <c r="I50" s="41"/>
      <c r="J50" s="41"/>
      <c r="K50" s="41"/>
      <c r="L50" s="41"/>
      <c r="M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100</v>
      </c>
      <c r="D51" s="41"/>
      <c r="E51" s="41"/>
      <c r="F51" s="41"/>
      <c r="G51" s="41"/>
      <c r="H51" s="41"/>
      <c r="I51" s="41"/>
      <c r="J51" s="41"/>
      <c r="K51" s="41"/>
      <c r="L51" s="41"/>
      <c r="M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SO 01.2 - Hráz</v>
      </c>
      <c r="F52" s="41"/>
      <c r="G52" s="41"/>
      <c r="H52" s="41"/>
      <c r="I52" s="41"/>
      <c r="J52" s="41"/>
      <c r="K52" s="41"/>
      <c r="L52" s="41"/>
      <c r="M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k.ú. Štítary u Krásné, Karlovarský kraj</v>
      </c>
      <c r="G54" s="41"/>
      <c r="H54" s="41"/>
      <c r="I54" s="33" t="s">
        <v>24</v>
      </c>
      <c r="J54" s="73" t="str">
        <f>IF(J12="","",J12)</f>
        <v>20.8.2021</v>
      </c>
      <c r="K54" s="41"/>
      <c r="L54" s="41"/>
      <c r="M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ČR-SPÚ- KPÚ pro Karlovarský kraj, pobočka Cheb</v>
      </c>
      <c r="G56" s="41"/>
      <c r="H56" s="41"/>
      <c r="I56" s="33" t="s">
        <v>33</v>
      </c>
      <c r="J56" s="37" t="str">
        <f>E21</f>
        <v>GEOREAL spol. s.r.o</v>
      </c>
      <c r="K56" s="41"/>
      <c r="L56" s="41"/>
      <c r="M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5.15" customHeight="1">
      <c r="A57" s="39"/>
      <c r="B57" s="40"/>
      <c r="C57" s="33" t="s">
        <v>31</v>
      </c>
      <c r="D57" s="41"/>
      <c r="E57" s="41"/>
      <c r="F57" s="28" t="str">
        <f>IF(E18="","",E18)</f>
        <v>Vyplň údaj</v>
      </c>
      <c r="G57" s="41"/>
      <c r="H57" s="41"/>
      <c r="I57" s="33" t="s">
        <v>37</v>
      </c>
      <c r="J57" s="37" t="str">
        <f>E24</f>
        <v>GEOREAL spol. s.r.o</v>
      </c>
      <c r="K57" s="41"/>
      <c r="L57" s="41"/>
      <c r="M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3" t="s">
        <v>105</v>
      </c>
      <c r="D59" s="164"/>
      <c r="E59" s="164"/>
      <c r="F59" s="164"/>
      <c r="G59" s="164"/>
      <c r="H59" s="164"/>
      <c r="I59" s="165" t="s">
        <v>106</v>
      </c>
      <c r="J59" s="165" t="s">
        <v>107</v>
      </c>
      <c r="K59" s="165" t="s">
        <v>108</v>
      </c>
      <c r="L59" s="164"/>
      <c r="M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6" t="s">
        <v>74</v>
      </c>
      <c r="D61" s="41"/>
      <c r="E61" s="41"/>
      <c r="F61" s="41"/>
      <c r="G61" s="41"/>
      <c r="H61" s="41"/>
      <c r="I61" s="103">
        <f>Q87</f>
        <v>0</v>
      </c>
      <c r="J61" s="103">
        <f>R87</f>
        <v>0</v>
      </c>
      <c r="K61" s="103">
        <f>K87</f>
        <v>0</v>
      </c>
      <c r="L61" s="41"/>
      <c r="M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109</v>
      </c>
    </row>
    <row r="62" s="9" customFormat="1" ht="24.96" customHeight="1">
      <c r="A62" s="9"/>
      <c r="B62" s="167"/>
      <c r="C62" s="168"/>
      <c r="D62" s="169" t="s">
        <v>110</v>
      </c>
      <c r="E62" s="170"/>
      <c r="F62" s="170"/>
      <c r="G62" s="170"/>
      <c r="H62" s="170"/>
      <c r="I62" s="171">
        <f>Q88</f>
        <v>0</v>
      </c>
      <c r="J62" s="171">
        <f>R88</f>
        <v>0</v>
      </c>
      <c r="K62" s="171">
        <f>K88</f>
        <v>0</v>
      </c>
      <c r="L62" s="168"/>
      <c r="M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111</v>
      </c>
      <c r="E63" s="176"/>
      <c r="F63" s="176"/>
      <c r="G63" s="176"/>
      <c r="H63" s="176"/>
      <c r="I63" s="177">
        <f>Q89</f>
        <v>0</v>
      </c>
      <c r="J63" s="177">
        <f>R89</f>
        <v>0</v>
      </c>
      <c r="K63" s="177">
        <f>K89</f>
        <v>0</v>
      </c>
      <c r="L63" s="174"/>
      <c r="M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112</v>
      </c>
      <c r="E64" s="176"/>
      <c r="F64" s="176"/>
      <c r="G64" s="176"/>
      <c r="H64" s="176"/>
      <c r="I64" s="177">
        <f>Q167</f>
        <v>0</v>
      </c>
      <c r="J64" s="177">
        <f>R167</f>
        <v>0</v>
      </c>
      <c r="K64" s="177">
        <f>K167</f>
        <v>0</v>
      </c>
      <c r="L64" s="174"/>
      <c r="M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114</v>
      </c>
      <c r="E65" s="176"/>
      <c r="F65" s="176"/>
      <c r="G65" s="176"/>
      <c r="H65" s="176"/>
      <c r="I65" s="177">
        <f>Q179</f>
        <v>0</v>
      </c>
      <c r="J65" s="177">
        <f>R179</f>
        <v>0</v>
      </c>
      <c r="K65" s="177">
        <f>K179</f>
        <v>0</v>
      </c>
      <c r="L65" s="174"/>
      <c r="M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115</v>
      </c>
      <c r="E66" s="176"/>
      <c r="F66" s="176"/>
      <c r="G66" s="176"/>
      <c r="H66" s="176"/>
      <c r="I66" s="177">
        <f>Q191</f>
        <v>0</v>
      </c>
      <c r="J66" s="177">
        <f>R191</f>
        <v>0</v>
      </c>
      <c r="K66" s="177">
        <f>K191</f>
        <v>0</v>
      </c>
      <c r="L66" s="174"/>
      <c r="M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317</v>
      </c>
      <c r="E67" s="176"/>
      <c r="F67" s="176"/>
      <c r="G67" s="176"/>
      <c r="H67" s="176"/>
      <c r="I67" s="177">
        <f>Q197</f>
        <v>0</v>
      </c>
      <c r="J67" s="177">
        <f>R197</f>
        <v>0</v>
      </c>
      <c r="K67" s="177">
        <f>K197</f>
        <v>0</v>
      </c>
      <c r="L67" s="174"/>
      <c r="M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13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13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117</v>
      </c>
      <c r="D74" s="41"/>
      <c r="E74" s="41"/>
      <c r="F74" s="41"/>
      <c r="G74" s="41"/>
      <c r="H74" s="41"/>
      <c r="I74" s="41"/>
      <c r="J74" s="41"/>
      <c r="K74" s="41"/>
      <c r="L74" s="41"/>
      <c r="M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17</v>
      </c>
      <c r="D76" s="41"/>
      <c r="E76" s="41"/>
      <c r="F76" s="41"/>
      <c r="G76" s="41"/>
      <c r="H76" s="41"/>
      <c r="I76" s="41"/>
      <c r="J76" s="41"/>
      <c r="K76" s="41"/>
      <c r="L76" s="41"/>
      <c r="M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2" t="str">
        <f>E7</f>
        <v>Malá vodní nádrž MVN 1 a vedlejší polní cesty VC14a a VC14c</v>
      </c>
      <c r="F77" s="33"/>
      <c r="G77" s="33"/>
      <c r="H77" s="33"/>
      <c r="I77" s="41"/>
      <c r="J77" s="41"/>
      <c r="K77" s="41"/>
      <c r="L77" s="41"/>
      <c r="M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100</v>
      </c>
      <c r="D78" s="41"/>
      <c r="E78" s="41"/>
      <c r="F78" s="41"/>
      <c r="G78" s="41"/>
      <c r="H78" s="41"/>
      <c r="I78" s="41"/>
      <c r="J78" s="41"/>
      <c r="K78" s="41"/>
      <c r="L78" s="41"/>
      <c r="M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01.2 - Hráz</v>
      </c>
      <c r="F79" s="41"/>
      <c r="G79" s="41"/>
      <c r="H79" s="41"/>
      <c r="I79" s="41"/>
      <c r="J79" s="41"/>
      <c r="K79" s="41"/>
      <c r="L79" s="41"/>
      <c r="M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22</v>
      </c>
      <c r="D81" s="41"/>
      <c r="E81" s="41"/>
      <c r="F81" s="28" t="str">
        <f>F12</f>
        <v>k.ú. Štítary u Krásné, Karlovarský kraj</v>
      </c>
      <c r="G81" s="41"/>
      <c r="H81" s="41"/>
      <c r="I81" s="33" t="s">
        <v>24</v>
      </c>
      <c r="J81" s="73" t="str">
        <f>IF(J12="","",J12)</f>
        <v>20.8.2021</v>
      </c>
      <c r="K81" s="41"/>
      <c r="L81" s="41"/>
      <c r="M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26</v>
      </c>
      <c r="D83" s="41"/>
      <c r="E83" s="41"/>
      <c r="F83" s="28" t="str">
        <f>E15</f>
        <v>ČR-SPÚ- KPÚ pro Karlovarský kraj, pobočka Cheb</v>
      </c>
      <c r="G83" s="41"/>
      <c r="H83" s="41"/>
      <c r="I83" s="33" t="s">
        <v>33</v>
      </c>
      <c r="J83" s="37" t="str">
        <f>E21</f>
        <v>GEOREAL spol. s.r.o</v>
      </c>
      <c r="K83" s="41"/>
      <c r="L83" s="41"/>
      <c r="M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31</v>
      </c>
      <c r="D84" s="41"/>
      <c r="E84" s="41"/>
      <c r="F84" s="28" t="str">
        <f>IF(E18="","",E18)</f>
        <v>Vyplň údaj</v>
      </c>
      <c r="G84" s="41"/>
      <c r="H84" s="41"/>
      <c r="I84" s="33" t="s">
        <v>37</v>
      </c>
      <c r="J84" s="37" t="str">
        <f>E24</f>
        <v>GEOREAL spol. s.r.o</v>
      </c>
      <c r="K84" s="41"/>
      <c r="L84" s="41"/>
      <c r="M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9"/>
      <c r="B86" s="180"/>
      <c r="C86" s="181" t="s">
        <v>118</v>
      </c>
      <c r="D86" s="182" t="s">
        <v>59</v>
      </c>
      <c r="E86" s="182" t="s">
        <v>55</v>
      </c>
      <c r="F86" s="182" t="s">
        <v>56</v>
      </c>
      <c r="G86" s="182" t="s">
        <v>119</v>
      </c>
      <c r="H86" s="182" t="s">
        <v>120</v>
      </c>
      <c r="I86" s="182" t="s">
        <v>121</v>
      </c>
      <c r="J86" s="182" t="s">
        <v>122</v>
      </c>
      <c r="K86" s="182" t="s">
        <v>108</v>
      </c>
      <c r="L86" s="183" t="s">
        <v>123</v>
      </c>
      <c r="M86" s="184"/>
      <c r="N86" s="93" t="s">
        <v>20</v>
      </c>
      <c r="O86" s="94" t="s">
        <v>44</v>
      </c>
      <c r="P86" s="94" t="s">
        <v>124</v>
      </c>
      <c r="Q86" s="94" t="s">
        <v>125</v>
      </c>
      <c r="R86" s="94" t="s">
        <v>126</v>
      </c>
      <c r="S86" s="94" t="s">
        <v>127</v>
      </c>
      <c r="T86" s="94" t="s">
        <v>128</v>
      </c>
      <c r="U86" s="94" t="s">
        <v>129</v>
      </c>
      <c r="V86" s="94" t="s">
        <v>130</v>
      </c>
      <c r="W86" s="94" t="s">
        <v>131</v>
      </c>
      <c r="X86" s="94" t="s">
        <v>132</v>
      </c>
      <c r="Y86" s="95" t="s">
        <v>133</v>
      </c>
      <c r="Z86" s="179"/>
      <c r="AA86" s="179"/>
      <c r="AB86" s="179"/>
      <c r="AC86" s="179"/>
      <c r="AD86" s="179"/>
      <c r="AE86" s="179"/>
    </row>
    <row r="87" s="2" customFormat="1" ht="22.8" customHeight="1">
      <c r="A87" s="39"/>
      <c r="B87" s="40"/>
      <c r="C87" s="100" t="s">
        <v>134</v>
      </c>
      <c r="D87" s="41"/>
      <c r="E87" s="41"/>
      <c r="F87" s="41"/>
      <c r="G87" s="41"/>
      <c r="H87" s="41"/>
      <c r="I87" s="41"/>
      <c r="J87" s="41"/>
      <c r="K87" s="185">
        <f>BK87</f>
        <v>0</v>
      </c>
      <c r="L87" s="41"/>
      <c r="M87" s="45"/>
      <c r="N87" s="96"/>
      <c r="O87" s="186"/>
      <c r="P87" s="97"/>
      <c r="Q87" s="187">
        <f>Q88</f>
        <v>0</v>
      </c>
      <c r="R87" s="187">
        <f>R88</f>
        <v>0</v>
      </c>
      <c r="S87" s="97"/>
      <c r="T87" s="188">
        <f>T88</f>
        <v>0</v>
      </c>
      <c r="U87" s="97"/>
      <c r="V87" s="188">
        <f>V88</f>
        <v>782.37724939999998</v>
      </c>
      <c r="W87" s="97"/>
      <c r="X87" s="188">
        <f>X88</f>
        <v>0</v>
      </c>
      <c r="Y87" s="98"/>
      <c r="Z87" s="39"/>
      <c r="AA87" s="39"/>
      <c r="AB87" s="39"/>
      <c r="AC87" s="39"/>
      <c r="AD87" s="39"/>
      <c r="AE87" s="39"/>
      <c r="AT87" s="18" t="s">
        <v>75</v>
      </c>
      <c r="AU87" s="18" t="s">
        <v>109</v>
      </c>
      <c r="BK87" s="189">
        <f>BK88</f>
        <v>0</v>
      </c>
    </row>
    <row r="88" s="12" customFormat="1" ht="25.92" customHeight="1">
      <c r="A88" s="12"/>
      <c r="B88" s="190"/>
      <c r="C88" s="191"/>
      <c r="D88" s="192" t="s">
        <v>75</v>
      </c>
      <c r="E88" s="193" t="s">
        <v>135</v>
      </c>
      <c r="F88" s="193" t="s">
        <v>136</v>
      </c>
      <c r="G88" s="191"/>
      <c r="H88" s="191"/>
      <c r="I88" s="194"/>
      <c r="J88" s="194"/>
      <c r="K88" s="195">
        <f>BK88</f>
        <v>0</v>
      </c>
      <c r="L88" s="191"/>
      <c r="M88" s="196"/>
      <c r="N88" s="197"/>
      <c r="O88" s="198"/>
      <c r="P88" s="198"/>
      <c r="Q88" s="199">
        <f>Q89+Q167+Q179+Q191+Q197</f>
        <v>0</v>
      </c>
      <c r="R88" s="199">
        <f>R89+R167+R179+R191+R197</f>
        <v>0</v>
      </c>
      <c r="S88" s="198"/>
      <c r="T88" s="200">
        <f>T89+T167+T179+T191+T197</f>
        <v>0</v>
      </c>
      <c r="U88" s="198"/>
      <c r="V88" s="200">
        <f>V89+V167+V179+V191+V197</f>
        <v>782.37724939999998</v>
      </c>
      <c r="W88" s="198"/>
      <c r="X88" s="200">
        <f>X89+X167+X179+X191+X197</f>
        <v>0</v>
      </c>
      <c r="Y88" s="201"/>
      <c r="Z88" s="12"/>
      <c r="AA88" s="12"/>
      <c r="AB88" s="12"/>
      <c r="AC88" s="12"/>
      <c r="AD88" s="12"/>
      <c r="AE88" s="12"/>
      <c r="AR88" s="202" t="s">
        <v>84</v>
      </c>
      <c r="AT88" s="203" t="s">
        <v>75</v>
      </c>
      <c r="AU88" s="203" t="s">
        <v>76</v>
      </c>
      <c r="AY88" s="202" t="s">
        <v>137</v>
      </c>
      <c r="BK88" s="204">
        <f>BK89+BK167+BK179+BK191+BK197</f>
        <v>0</v>
      </c>
    </row>
    <row r="89" s="12" customFormat="1" ht="22.8" customHeight="1">
      <c r="A89" s="12"/>
      <c r="B89" s="190"/>
      <c r="C89" s="191"/>
      <c r="D89" s="192" t="s">
        <v>75</v>
      </c>
      <c r="E89" s="205" t="s">
        <v>84</v>
      </c>
      <c r="F89" s="205" t="s">
        <v>138</v>
      </c>
      <c r="G89" s="191"/>
      <c r="H89" s="191"/>
      <c r="I89" s="194"/>
      <c r="J89" s="194"/>
      <c r="K89" s="206">
        <f>BK89</f>
        <v>0</v>
      </c>
      <c r="L89" s="191"/>
      <c r="M89" s="196"/>
      <c r="N89" s="197"/>
      <c r="O89" s="198"/>
      <c r="P89" s="198"/>
      <c r="Q89" s="199">
        <f>SUM(Q90:Q166)</f>
        <v>0</v>
      </c>
      <c r="R89" s="199">
        <f>SUM(R90:R166)</f>
        <v>0</v>
      </c>
      <c r="S89" s="198"/>
      <c r="T89" s="200">
        <f>SUM(T90:T166)</f>
        <v>0</v>
      </c>
      <c r="U89" s="198"/>
      <c r="V89" s="200">
        <f>SUM(V90:V166)</f>
        <v>0.025070000000000002</v>
      </c>
      <c r="W89" s="198"/>
      <c r="X89" s="200">
        <f>SUM(X90:X166)</f>
        <v>0</v>
      </c>
      <c r="Y89" s="201"/>
      <c r="Z89" s="12"/>
      <c r="AA89" s="12"/>
      <c r="AB89" s="12"/>
      <c r="AC89" s="12"/>
      <c r="AD89" s="12"/>
      <c r="AE89" s="12"/>
      <c r="AR89" s="202" t="s">
        <v>84</v>
      </c>
      <c r="AT89" s="203" t="s">
        <v>75</v>
      </c>
      <c r="AU89" s="203" t="s">
        <v>84</v>
      </c>
      <c r="AY89" s="202" t="s">
        <v>137</v>
      </c>
      <c r="BK89" s="204">
        <f>SUM(BK90:BK166)</f>
        <v>0</v>
      </c>
    </row>
    <row r="90" s="2" customFormat="1" ht="24.15" customHeight="1">
      <c r="A90" s="39"/>
      <c r="B90" s="40"/>
      <c r="C90" s="207" t="s">
        <v>318</v>
      </c>
      <c r="D90" s="207" t="s">
        <v>139</v>
      </c>
      <c r="E90" s="208" t="s">
        <v>319</v>
      </c>
      <c r="F90" s="209" t="s">
        <v>320</v>
      </c>
      <c r="G90" s="210" t="s">
        <v>142</v>
      </c>
      <c r="H90" s="211">
        <v>969.79999999999995</v>
      </c>
      <c r="I90" s="212"/>
      <c r="J90" s="212"/>
      <c r="K90" s="213">
        <f>ROUND(P90*H90,2)</f>
        <v>0</v>
      </c>
      <c r="L90" s="209" t="s">
        <v>143</v>
      </c>
      <c r="M90" s="45"/>
      <c r="N90" s="214" t="s">
        <v>20</v>
      </c>
      <c r="O90" s="215" t="s">
        <v>45</v>
      </c>
      <c r="P90" s="216">
        <f>I90+J90</f>
        <v>0</v>
      </c>
      <c r="Q90" s="216">
        <f>ROUND(I90*H90,2)</f>
        <v>0</v>
      </c>
      <c r="R90" s="216">
        <f>ROUND(J90*H90,2)</f>
        <v>0</v>
      </c>
      <c r="S90" s="85"/>
      <c r="T90" s="217">
        <f>S90*H90</f>
        <v>0</v>
      </c>
      <c r="U90" s="217">
        <v>0</v>
      </c>
      <c r="V90" s="217">
        <f>U90*H90</f>
        <v>0</v>
      </c>
      <c r="W90" s="217">
        <v>0</v>
      </c>
      <c r="X90" s="217">
        <f>W90*H90</f>
        <v>0</v>
      </c>
      <c r="Y90" s="218" t="s">
        <v>20</v>
      </c>
      <c r="Z90" s="39"/>
      <c r="AA90" s="39"/>
      <c r="AB90" s="39"/>
      <c r="AC90" s="39"/>
      <c r="AD90" s="39"/>
      <c r="AE90" s="39"/>
      <c r="AR90" s="219" t="s">
        <v>144</v>
      </c>
      <c r="AT90" s="219" t="s">
        <v>139</v>
      </c>
      <c r="AU90" s="219" t="s">
        <v>86</v>
      </c>
      <c r="AY90" s="18" t="s">
        <v>137</v>
      </c>
      <c r="BE90" s="220">
        <f>IF(O90="základní",K90,0)</f>
        <v>0</v>
      </c>
      <c r="BF90" s="220">
        <f>IF(O90="snížená",K90,0)</f>
        <v>0</v>
      </c>
      <c r="BG90" s="220">
        <f>IF(O90="zákl. přenesená",K90,0)</f>
        <v>0</v>
      </c>
      <c r="BH90" s="220">
        <f>IF(O90="sníž. přenesená",K90,0)</f>
        <v>0</v>
      </c>
      <c r="BI90" s="220">
        <f>IF(O90="nulová",K90,0)</f>
        <v>0</v>
      </c>
      <c r="BJ90" s="18" t="s">
        <v>84</v>
      </c>
      <c r="BK90" s="220">
        <f>ROUND(P90*H90,2)</f>
        <v>0</v>
      </c>
      <c r="BL90" s="18" t="s">
        <v>144</v>
      </c>
      <c r="BM90" s="219" t="s">
        <v>321</v>
      </c>
    </row>
    <row r="91" s="2" customFormat="1">
      <c r="A91" s="39"/>
      <c r="B91" s="40"/>
      <c r="C91" s="41"/>
      <c r="D91" s="221" t="s">
        <v>146</v>
      </c>
      <c r="E91" s="41"/>
      <c r="F91" s="222" t="s">
        <v>322</v>
      </c>
      <c r="G91" s="41"/>
      <c r="H91" s="41"/>
      <c r="I91" s="223"/>
      <c r="J91" s="223"/>
      <c r="K91" s="41"/>
      <c r="L91" s="41"/>
      <c r="M91" s="45"/>
      <c r="N91" s="224"/>
      <c r="O91" s="225"/>
      <c r="P91" s="85"/>
      <c r="Q91" s="85"/>
      <c r="R91" s="85"/>
      <c r="S91" s="85"/>
      <c r="T91" s="85"/>
      <c r="U91" s="85"/>
      <c r="V91" s="85"/>
      <c r="W91" s="85"/>
      <c r="X91" s="85"/>
      <c r="Y91" s="86"/>
      <c r="Z91" s="39"/>
      <c r="AA91" s="39"/>
      <c r="AB91" s="39"/>
      <c r="AC91" s="39"/>
      <c r="AD91" s="39"/>
      <c r="AE91" s="39"/>
      <c r="AT91" s="18" t="s">
        <v>146</v>
      </c>
      <c r="AU91" s="18" t="s">
        <v>86</v>
      </c>
    </row>
    <row r="92" s="13" customFormat="1">
      <c r="A92" s="13"/>
      <c r="B92" s="228"/>
      <c r="C92" s="229"/>
      <c r="D92" s="226" t="s">
        <v>150</v>
      </c>
      <c r="E92" s="230" t="s">
        <v>20</v>
      </c>
      <c r="F92" s="231" t="s">
        <v>323</v>
      </c>
      <c r="G92" s="229"/>
      <c r="H92" s="232">
        <v>969.79999999999995</v>
      </c>
      <c r="I92" s="233"/>
      <c r="J92" s="233"/>
      <c r="K92" s="229"/>
      <c r="L92" s="229"/>
      <c r="M92" s="234"/>
      <c r="N92" s="235"/>
      <c r="O92" s="236"/>
      <c r="P92" s="236"/>
      <c r="Q92" s="236"/>
      <c r="R92" s="236"/>
      <c r="S92" s="236"/>
      <c r="T92" s="236"/>
      <c r="U92" s="236"/>
      <c r="V92" s="236"/>
      <c r="W92" s="236"/>
      <c r="X92" s="236"/>
      <c r="Y92" s="237"/>
      <c r="Z92" s="13"/>
      <c r="AA92" s="13"/>
      <c r="AB92" s="13"/>
      <c r="AC92" s="13"/>
      <c r="AD92" s="13"/>
      <c r="AE92" s="13"/>
      <c r="AT92" s="238" t="s">
        <v>150</v>
      </c>
      <c r="AU92" s="238" t="s">
        <v>86</v>
      </c>
      <c r="AV92" s="13" t="s">
        <v>86</v>
      </c>
      <c r="AW92" s="13" t="s">
        <v>5</v>
      </c>
      <c r="AX92" s="13" t="s">
        <v>84</v>
      </c>
      <c r="AY92" s="238" t="s">
        <v>137</v>
      </c>
    </row>
    <row r="93" s="2" customFormat="1">
      <c r="A93" s="39"/>
      <c r="B93" s="40"/>
      <c r="C93" s="207" t="s">
        <v>324</v>
      </c>
      <c r="D93" s="207" t="s">
        <v>139</v>
      </c>
      <c r="E93" s="208" t="s">
        <v>325</v>
      </c>
      <c r="F93" s="209" t="s">
        <v>326</v>
      </c>
      <c r="G93" s="210" t="s">
        <v>216</v>
      </c>
      <c r="H93" s="211">
        <v>13</v>
      </c>
      <c r="I93" s="212"/>
      <c r="J93" s="212"/>
      <c r="K93" s="213">
        <f>ROUND(P93*H93,2)</f>
        <v>0</v>
      </c>
      <c r="L93" s="209" t="s">
        <v>143</v>
      </c>
      <c r="M93" s="45"/>
      <c r="N93" s="214" t="s">
        <v>20</v>
      </c>
      <c r="O93" s="215" t="s">
        <v>45</v>
      </c>
      <c r="P93" s="216">
        <f>I93+J93</f>
        <v>0</v>
      </c>
      <c r="Q93" s="216">
        <f>ROUND(I93*H93,2)</f>
        <v>0</v>
      </c>
      <c r="R93" s="216">
        <f>ROUND(J93*H93,2)</f>
        <v>0</v>
      </c>
      <c r="S93" s="85"/>
      <c r="T93" s="217">
        <f>S93*H93</f>
        <v>0</v>
      </c>
      <c r="U93" s="217">
        <v>0</v>
      </c>
      <c r="V93" s="217">
        <f>U93*H93</f>
        <v>0</v>
      </c>
      <c r="W93" s="217">
        <v>0</v>
      </c>
      <c r="X93" s="217">
        <f>W93*H93</f>
        <v>0</v>
      </c>
      <c r="Y93" s="218" t="s">
        <v>20</v>
      </c>
      <c r="Z93" s="39"/>
      <c r="AA93" s="39"/>
      <c r="AB93" s="39"/>
      <c r="AC93" s="39"/>
      <c r="AD93" s="39"/>
      <c r="AE93" s="39"/>
      <c r="AR93" s="219" t="s">
        <v>144</v>
      </c>
      <c r="AT93" s="219" t="s">
        <v>139</v>
      </c>
      <c r="AU93" s="219" t="s">
        <v>86</v>
      </c>
      <c r="AY93" s="18" t="s">
        <v>137</v>
      </c>
      <c r="BE93" s="220">
        <f>IF(O93="základní",K93,0)</f>
        <v>0</v>
      </c>
      <c r="BF93" s="220">
        <f>IF(O93="snížená",K93,0)</f>
        <v>0</v>
      </c>
      <c r="BG93" s="220">
        <f>IF(O93="zákl. přenesená",K93,0)</f>
        <v>0</v>
      </c>
      <c r="BH93" s="220">
        <f>IF(O93="sníž. přenesená",K93,0)</f>
        <v>0</v>
      </c>
      <c r="BI93" s="220">
        <f>IF(O93="nulová",K93,0)</f>
        <v>0</v>
      </c>
      <c r="BJ93" s="18" t="s">
        <v>84</v>
      </c>
      <c r="BK93" s="220">
        <f>ROUND(P93*H93,2)</f>
        <v>0</v>
      </c>
      <c r="BL93" s="18" t="s">
        <v>144</v>
      </c>
      <c r="BM93" s="219" t="s">
        <v>327</v>
      </c>
    </row>
    <row r="94" s="2" customFormat="1">
      <c r="A94" s="39"/>
      <c r="B94" s="40"/>
      <c r="C94" s="41"/>
      <c r="D94" s="221" t="s">
        <v>146</v>
      </c>
      <c r="E94" s="41"/>
      <c r="F94" s="222" t="s">
        <v>328</v>
      </c>
      <c r="G94" s="41"/>
      <c r="H94" s="41"/>
      <c r="I94" s="223"/>
      <c r="J94" s="223"/>
      <c r="K94" s="41"/>
      <c r="L94" s="41"/>
      <c r="M94" s="45"/>
      <c r="N94" s="224"/>
      <c r="O94" s="225"/>
      <c r="P94" s="85"/>
      <c r="Q94" s="85"/>
      <c r="R94" s="85"/>
      <c r="S94" s="85"/>
      <c r="T94" s="85"/>
      <c r="U94" s="85"/>
      <c r="V94" s="85"/>
      <c r="W94" s="85"/>
      <c r="X94" s="85"/>
      <c r="Y94" s="86"/>
      <c r="Z94" s="39"/>
      <c r="AA94" s="39"/>
      <c r="AB94" s="39"/>
      <c r="AC94" s="39"/>
      <c r="AD94" s="39"/>
      <c r="AE94" s="39"/>
      <c r="AT94" s="18" t="s">
        <v>146</v>
      </c>
      <c r="AU94" s="18" t="s">
        <v>86</v>
      </c>
    </row>
    <row r="95" s="2" customFormat="1">
      <c r="A95" s="39"/>
      <c r="B95" s="40"/>
      <c r="C95" s="207" t="s">
        <v>329</v>
      </c>
      <c r="D95" s="207" t="s">
        <v>139</v>
      </c>
      <c r="E95" s="208" t="s">
        <v>330</v>
      </c>
      <c r="F95" s="209" t="s">
        <v>331</v>
      </c>
      <c r="G95" s="210" t="s">
        <v>216</v>
      </c>
      <c r="H95" s="211">
        <v>10</v>
      </c>
      <c r="I95" s="212"/>
      <c r="J95" s="212"/>
      <c r="K95" s="213">
        <f>ROUND(P95*H95,2)</f>
        <v>0</v>
      </c>
      <c r="L95" s="209" t="s">
        <v>143</v>
      </c>
      <c r="M95" s="45"/>
      <c r="N95" s="214" t="s">
        <v>20</v>
      </c>
      <c r="O95" s="215" t="s">
        <v>45</v>
      </c>
      <c r="P95" s="216">
        <f>I95+J95</f>
        <v>0</v>
      </c>
      <c r="Q95" s="216">
        <f>ROUND(I95*H95,2)</f>
        <v>0</v>
      </c>
      <c r="R95" s="216">
        <f>ROUND(J95*H95,2)</f>
        <v>0</v>
      </c>
      <c r="S95" s="85"/>
      <c r="T95" s="217">
        <f>S95*H95</f>
        <v>0</v>
      </c>
      <c r="U95" s="217">
        <v>0</v>
      </c>
      <c r="V95" s="217">
        <f>U95*H95</f>
        <v>0</v>
      </c>
      <c r="W95" s="217">
        <v>0</v>
      </c>
      <c r="X95" s="217">
        <f>W95*H95</f>
        <v>0</v>
      </c>
      <c r="Y95" s="218" t="s">
        <v>20</v>
      </c>
      <c r="Z95" s="39"/>
      <c r="AA95" s="39"/>
      <c r="AB95" s="39"/>
      <c r="AC95" s="39"/>
      <c r="AD95" s="39"/>
      <c r="AE95" s="39"/>
      <c r="AR95" s="219" t="s">
        <v>144</v>
      </c>
      <c r="AT95" s="219" t="s">
        <v>139</v>
      </c>
      <c r="AU95" s="219" t="s">
        <v>86</v>
      </c>
      <c r="AY95" s="18" t="s">
        <v>137</v>
      </c>
      <c r="BE95" s="220">
        <f>IF(O95="základní",K95,0)</f>
        <v>0</v>
      </c>
      <c r="BF95" s="220">
        <f>IF(O95="snížená",K95,0)</f>
        <v>0</v>
      </c>
      <c r="BG95" s="220">
        <f>IF(O95="zákl. přenesená",K95,0)</f>
        <v>0</v>
      </c>
      <c r="BH95" s="220">
        <f>IF(O95="sníž. přenesená",K95,0)</f>
        <v>0</v>
      </c>
      <c r="BI95" s="220">
        <f>IF(O95="nulová",K95,0)</f>
        <v>0</v>
      </c>
      <c r="BJ95" s="18" t="s">
        <v>84</v>
      </c>
      <c r="BK95" s="220">
        <f>ROUND(P95*H95,2)</f>
        <v>0</v>
      </c>
      <c r="BL95" s="18" t="s">
        <v>144</v>
      </c>
      <c r="BM95" s="219" t="s">
        <v>332</v>
      </c>
    </row>
    <row r="96" s="2" customFormat="1">
      <c r="A96" s="39"/>
      <c r="B96" s="40"/>
      <c r="C96" s="41"/>
      <c r="D96" s="221" t="s">
        <v>146</v>
      </c>
      <c r="E96" s="41"/>
      <c r="F96" s="222" t="s">
        <v>333</v>
      </c>
      <c r="G96" s="41"/>
      <c r="H96" s="41"/>
      <c r="I96" s="223"/>
      <c r="J96" s="223"/>
      <c r="K96" s="41"/>
      <c r="L96" s="41"/>
      <c r="M96" s="45"/>
      <c r="N96" s="224"/>
      <c r="O96" s="225"/>
      <c r="P96" s="85"/>
      <c r="Q96" s="85"/>
      <c r="R96" s="85"/>
      <c r="S96" s="85"/>
      <c r="T96" s="85"/>
      <c r="U96" s="85"/>
      <c r="V96" s="85"/>
      <c r="W96" s="85"/>
      <c r="X96" s="85"/>
      <c r="Y96" s="86"/>
      <c r="Z96" s="39"/>
      <c r="AA96" s="39"/>
      <c r="AB96" s="39"/>
      <c r="AC96" s="39"/>
      <c r="AD96" s="39"/>
      <c r="AE96" s="39"/>
      <c r="AT96" s="18" t="s">
        <v>146</v>
      </c>
      <c r="AU96" s="18" t="s">
        <v>86</v>
      </c>
    </row>
    <row r="97" s="2" customFormat="1">
      <c r="A97" s="39"/>
      <c r="B97" s="40"/>
      <c r="C97" s="207" t="s">
        <v>8</v>
      </c>
      <c r="D97" s="207" t="s">
        <v>139</v>
      </c>
      <c r="E97" s="208" t="s">
        <v>334</v>
      </c>
      <c r="F97" s="209" t="s">
        <v>335</v>
      </c>
      <c r="G97" s="210" t="s">
        <v>216</v>
      </c>
      <c r="H97" s="211">
        <v>1</v>
      </c>
      <c r="I97" s="212"/>
      <c r="J97" s="212"/>
      <c r="K97" s="213">
        <f>ROUND(P97*H97,2)</f>
        <v>0</v>
      </c>
      <c r="L97" s="209" t="s">
        <v>143</v>
      </c>
      <c r="M97" s="45"/>
      <c r="N97" s="214" t="s">
        <v>20</v>
      </c>
      <c r="O97" s="215" t="s">
        <v>45</v>
      </c>
      <c r="P97" s="216">
        <f>I97+J97</f>
        <v>0</v>
      </c>
      <c r="Q97" s="216">
        <f>ROUND(I97*H97,2)</f>
        <v>0</v>
      </c>
      <c r="R97" s="216">
        <f>ROUND(J97*H97,2)</f>
        <v>0</v>
      </c>
      <c r="S97" s="85"/>
      <c r="T97" s="217">
        <f>S97*H97</f>
        <v>0</v>
      </c>
      <c r="U97" s="217">
        <v>0</v>
      </c>
      <c r="V97" s="217">
        <f>U97*H97</f>
        <v>0</v>
      </c>
      <c r="W97" s="217">
        <v>0</v>
      </c>
      <c r="X97" s="217">
        <f>W97*H97</f>
        <v>0</v>
      </c>
      <c r="Y97" s="218" t="s">
        <v>20</v>
      </c>
      <c r="Z97" s="39"/>
      <c r="AA97" s="39"/>
      <c r="AB97" s="39"/>
      <c r="AC97" s="39"/>
      <c r="AD97" s="39"/>
      <c r="AE97" s="39"/>
      <c r="AR97" s="219" t="s">
        <v>144</v>
      </c>
      <c r="AT97" s="219" t="s">
        <v>139</v>
      </c>
      <c r="AU97" s="219" t="s">
        <v>86</v>
      </c>
      <c r="AY97" s="18" t="s">
        <v>137</v>
      </c>
      <c r="BE97" s="220">
        <f>IF(O97="základní",K97,0)</f>
        <v>0</v>
      </c>
      <c r="BF97" s="220">
        <f>IF(O97="snížená",K97,0)</f>
        <v>0</v>
      </c>
      <c r="BG97" s="220">
        <f>IF(O97="zákl. přenesená",K97,0)</f>
        <v>0</v>
      </c>
      <c r="BH97" s="220">
        <f>IF(O97="sníž. přenesená",K97,0)</f>
        <v>0</v>
      </c>
      <c r="BI97" s="220">
        <f>IF(O97="nulová",K97,0)</f>
        <v>0</v>
      </c>
      <c r="BJ97" s="18" t="s">
        <v>84</v>
      </c>
      <c r="BK97" s="220">
        <f>ROUND(P97*H97,2)</f>
        <v>0</v>
      </c>
      <c r="BL97" s="18" t="s">
        <v>144</v>
      </c>
      <c r="BM97" s="219" t="s">
        <v>336</v>
      </c>
    </row>
    <row r="98" s="2" customFormat="1">
      <c r="A98" s="39"/>
      <c r="B98" s="40"/>
      <c r="C98" s="41"/>
      <c r="D98" s="221" t="s">
        <v>146</v>
      </c>
      <c r="E98" s="41"/>
      <c r="F98" s="222" t="s">
        <v>337</v>
      </c>
      <c r="G98" s="41"/>
      <c r="H98" s="41"/>
      <c r="I98" s="223"/>
      <c r="J98" s="223"/>
      <c r="K98" s="41"/>
      <c r="L98" s="41"/>
      <c r="M98" s="45"/>
      <c r="N98" s="224"/>
      <c r="O98" s="225"/>
      <c r="P98" s="85"/>
      <c r="Q98" s="85"/>
      <c r="R98" s="85"/>
      <c r="S98" s="85"/>
      <c r="T98" s="85"/>
      <c r="U98" s="85"/>
      <c r="V98" s="85"/>
      <c r="W98" s="85"/>
      <c r="X98" s="85"/>
      <c r="Y98" s="86"/>
      <c r="Z98" s="39"/>
      <c r="AA98" s="39"/>
      <c r="AB98" s="39"/>
      <c r="AC98" s="39"/>
      <c r="AD98" s="39"/>
      <c r="AE98" s="39"/>
      <c r="AT98" s="18" t="s">
        <v>146</v>
      </c>
      <c r="AU98" s="18" t="s">
        <v>86</v>
      </c>
    </row>
    <row r="99" s="2" customFormat="1" ht="24.15" customHeight="1">
      <c r="A99" s="39"/>
      <c r="B99" s="40"/>
      <c r="C99" s="207" t="s">
        <v>338</v>
      </c>
      <c r="D99" s="207" t="s">
        <v>139</v>
      </c>
      <c r="E99" s="208" t="s">
        <v>339</v>
      </c>
      <c r="F99" s="209" t="s">
        <v>340</v>
      </c>
      <c r="G99" s="210" t="s">
        <v>216</v>
      </c>
      <c r="H99" s="211">
        <v>13</v>
      </c>
      <c r="I99" s="212"/>
      <c r="J99" s="212"/>
      <c r="K99" s="213">
        <f>ROUND(P99*H99,2)</f>
        <v>0</v>
      </c>
      <c r="L99" s="209" t="s">
        <v>143</v>
      </c>
      <c r="M99" s="45"/>
      <c r="N99" s="214" t="s">
        <v>20</v>
      </c>
      <c r="O99" s="215" t="s">
        <v>45</v>
      </c>
      <c r="P99" s="216">
        <f>I99+J99</f>
        <v>0</v>
      </c>
      <c r="Q99" s="216">
        <f>ROUND(I99*H99,2)</f>
        <v>0</v>
      </c>
      <c r="R99" s="216">
        <f>ROUND(J99*H99,2)</f>
        <v>0</v>
      </c>
      <c r="S99" s="85"/>
      <c r="T99" s="217">
        <f>S99*H99</f>
        <v>0</v>
      </c>
      <c r="U99" s="217">
        <v>0</v>
      </c>
      <c r="V99" s="217">
        <f>U99*H99</f>
        <v>0</v>
      </c>
      <c r="W99" s="217">
        <v>0</v>
      </c>
      <c r="X99" s="217">
        <f>W99*H99</f>
        <v>0</v>
      </c>
      <c r="Y99" s="218" t="s">
        <v>20</v>
      </c>
      <c r="Z99" s="39"/>
      <c r="AA99" s="39"/>
      <c r="AB99" s="39"/>
      <c r="AC99" s="39"/>
      <c r="AD99" s="39"/>
      <c r="AE99" s="39"/>
      <c r="AR99" s="219" t="s">
        <v>144</v>
      </c>
      <c r="AT99" s="219" t="s">
        <v>139</v>
      </c>
      <c r="AU99" s="219" t="s">
        <v>86</v>
      </c>
      <c r="AY99" s="18" t="s">
        <v>137</v>
      </c>
      <c r="BE99" s="220">
        <f>IF(O99="základní",K99,0)</f>
        <v>0</v>
      </c>
      <c r="BF99" s="220">
        <f>IF(O99="snížená",K99,0)</f>
        <v>0</v>
      </c>
      <c r="BG99" s="220">
        <f>IF(O99="zákl. přenesená",K99,0)</f>
        <v>0</v>
      </c>
      <c r="BH99" s="220">
        <f>IF(O99="sníž. přenesená",K99,0)</f>
        <v>0</v>
      </c>
      <c r="BI99" s="220">
        <f>IF(O99="nulová",K99,0)</f>
        <v>0</v>
      </c>
      <c r="BJ99" s="18" t="s">
        <v>84</v>
      </c>
      <c r="BK99" s="220">
        <f>ROUND(P99*H99,2)</f>
        <v>0</v>
      </c>
      <c r="BL99" s="18" t="s">
        <v>144</v>
      </c>
      <c r="BM99" s="219" t="s">
        <v>341</v>
      </c>
    </row>
    <row r="100" s="2" customFormat="1">
      <c r="A100" s="39"/>
      <c r="B100" s="40"/>
      <c r="C100" s="41"/>
      <c r="D100" s="221" t="s">
        <v>146</v>
      </c>
      <c r="E100" s="41"/>
      <c r="F100" s="222" t="s">
        <v>342</v>
      </c>
      <c r="G100" s="41"/>
      <c r="H100" s="41"/>
      <c r="I100" s="223"/>
      <c r="J100" s="223"/>
      <c r="K100" s="41"/>
      <c r="L100" s="41"/>
      <c r="M100" s="45"/>
      <c r="N100" s="224"/>
      <c r="O100" s="225"/>
      <c r="P100" s="85"/>
      <c r="Q100" s="85"/>
      <c r="R100" s="85"/>
      <c r="S100" s="85"/>
      <c r="T100" s="85"/>
      <c r="U100" s="85"/>
      <c r="V100" s="85"/>
      <c r="W100" s="85"/>
      <c r="X100" s="85"/>
      <c r="Y100" s="86"/>
      <c r="Z100" s="39"/>
      <c r="AA100" s="39"/>
      <c r="AB100" s="39"/>
      <c r="AC100" s="39"/>
      <c r="AD100" s="39"/>
      <c r="AE100" s="39"/>
      <c r="AT100" s="18" t="s">
        <v>146</v>
      </c>
      <c r="AU100" s="18" t="s">
        <v>86</v>
      </c>
    </row>
    <row r="101" s="2" customFormat="1" ht="24.15" customHeight="1">
      <c r="A101" s="39"/>
      <c r="B101" s="40"/>
      <c r="C101" s="207" t="s">
        <v>343</v>
      </c>
      <c r="D101" s="207" t="s">
        <v>139</v>
      </c>
      <c r="E101" s="208" t="s">
        <v>344</v>
      </c>
      <c r="F101" s="209" t="s">
        <v>345</v>
      </c>
      <c r="G101" s="210" t="s">
        <v>216</v>
      </c>
      <c r="H101" s="211">
        <v>10</v>
      </c>
      <c r="I101" s="212"/>
      <c r="J101" s="212"/>
      <c r="K101" s="213">
        <f>ROUND(P101*H101,2)</f>
        <v>0</v>
      </c>
      <c r="L101" s="209" t="s">
        <v>143</v>
      </c>
      <c r="M101" s="45"/>
      <c r="N101" s="214" t="s">
        <v>20</v>
      </c>
      <c r="O101" s="215" t="s">
        <v>45</v>
      </c>
      <c r="P101" s="216">
        <f>I101+J101</f>
        <v>0</v>
      </c>
      <c r="Q101" s="216">
        <f>ROUND(I101*H101,2)</f>
        <v>0</v>
      </c>
      <c r="R101" s="216">
        <f>ROUND(J101*H101,2)</f>
        <v>0</v>
      </c>
      <c r="S101" s="85"/>
      <c r="T101" s="217">
        <f>S101*H101</f>
        <v>0</v>
      </c>
      <c r="U101" s="217">
        <v>0</v>
      </c>
      <c r="V101" s="217">
        <f>U101*H101</f>
        <v>0</v>
      </c>
      <c r="W101" s="217">
        <v>0</v>
      </c>
      <c r="X101" s="217">
        <f>W101*H101</f>
        <v>0</v>
      </c>
      <c r="Y101" s="218" t="s">
        <v>20</v>
      </c>
      <c r="Z101" s="39"/>
      <c r="AA101" s="39"/>
      <c r="AB101" s="39"/>
      <c r="AC101" s="39"/>
      <c r="AD101" s="39"/>
      <c r="AE101" s="39"/>
      <c r="AR101" s="219" t="s">
        <v>144</v>
      </c>
      <c r="AT101" s="219" t="s">
        <v>139</v>
      </c>
      <c r="AU101" s="219" t="s">
        <v>86</v>
      </c>
      <c r="AY101" s="18" t="s">
        <v>137</v>
      </c>
      <c r="BE101" s="220">
        <f>IF(O101="základní",K101,0)</f>
        <v>0</v>
      </c>
      <c r="BF101" s="220">
        <f>IF(O101="snížená",K101,0)</f>
        <v>0</v>
      </c>
      <c r="BG101" s="220">
        <f>IF(O101="zákl. přenesená",K101,0)</f>
        <v>0</v>
      </c>
      <c r="BH101" s="220">
        <f>IF(O101="sníž. přenesená",K101,0)</f>
        <v>0</v>
      </c>
      <c r="BI101" s="220">
        <f>IF(O101="nulová",K101,0)</f>
        <v>0</v>
      </c>
      <c r="BJ101" s="18" t="s">
        <v>84</v>
      </c>
      <c r="BK101" s="220">
        <f>ROUND(P101*H101,2)</f>
        <v>0</v>
      </c>
      <c r="BL101" s="18" t="s">
        <v>144</v>
      </c>
      <c r="BM101" s="219" t="s">
        <v>346</v>
      </c>
    </row>
    <row r="102" s="2" customFormat="1">
      <c r="A102" s="39"/>
      <c r="B102" s="40"/>
      <c r="C102" s="41"/>
      <c r="D102" s="221" t="s">
        <v>146</v>
      </c>
      <c r="E102" s="41"/>
      <c r="F102" s="222" t="s">
        <v>347</v>
      </c>
      <c r="G102" s="41"/>
      <c r="H102" s="41"/>
      <c r="I102" s="223"/>
      <c r="J102" s="223"/>
      <c r="K102" s="41"/>
      <c r="L102" s="41"/>
      <c r="M102" s="45"/>
      <c r="N102" s="224"/>
      <c r="O102" s="225"/>
      <c r="P102" s="85"/>
      <c r="Q102" s="85"/>
      <c r="R102" s="85"/>
      <c r="S102" s="85"/>
      <c r="T102" s="85"/>
      <c r="U102" s="85"/>
      <c r="V102" s="85"/>
      <c r="W102" s="85"/>
      <c r="X102" s="85"/>
      <c r="Y102" s="86"/>
      <c r="Z102" s="39"/>
      <c r="AA102" s="39"/>
      <c r="AB102" s="39"/>
      <c r="AC102" s="39"/>
      <c r="AD102" s="39"/>
      <c r="AE102" s="39"/>
      <c r="AT102" s="18" t="s">
        <v>146</v>
      </c>
      <c r="AU102" s="18" t="s">
        <v>86</v>
      </c>
    </row>
    <row r="103" s="2" customFormat="1" ht="24.15" customHeight="1">
      <c r="A103" s="39"/>
      <c r="B103" s="40"/>
      <c r="C103" s="207" t="s">
        <v>348</v>
      </c>
      <c r="D103" s="207" t="s">
        <v>139</v>
      </c>
      <c r="E103" s="208" t="s">
        <v>349</v>
      </c>
      <c r="F103" s="209" t="s">
        <v>350</v>
      </c>
      <c r="G103" s="210" t="s">
        <v>216</v>
      </c>
      <c r="H103" s="211">
        <v>1</v>
      </c>
      <c r="I103" s="212"/>
      <c r="J103" s="212"/>
      <c r="K103" s="213">
        <f>ROUND(P103*H103,2)</f>
        <v>0</v>
      </c>
      <c r="L103" s="209" t="s">
        <v>143</v>
      </c>
      <c r="M103" s="45"/>
      <c r="N103" s="214" t="s">
        <v>20</v>
      </c>
      <c r="O103" s="215" t="s">
        <v>45</v>
      </c>
      <c r="P103" s="216">
        <f>I103+J103</f>
        <v>0</v>
      </c>
      <c r="Q103" s="216">
        <f>ROUND(I103*H103,2)</f>
        <v>0</v>
      </c>
      <c r="R103" s="216">
        <f>ROUND(J103*H103,2)</f>
        <v>0</v>
      </c>
      <c r="S103" s="85"/>
      <c r="T103" s="217">
        <f>S103*H103</f>
        <v>0</v>
      </c>
      <c r="U103" s="217">
        <v>0</v>
      </c>
      <c r="V103" s="217">
        <f>U103*H103</f>
        <v>0</v>
      </c>
      <c r="W103" s="217">
        <v>0</v>
      </c>
      <c r="X103" s="217">
        <f>W103*H103</f>
        <v>0</v>
      </c>
      <c r="Y103" s="218" t="s">
        <v>20</v>
      </c>
      <c r="Z103" s="39"/>
      <c r="AA103" s="39"/>
      <c r="AB103" s="39"/>
      <c r="AC103" s="39"/>
      <c r="AD103" s="39"/>
      <c r="AE103" s="39"/>
      <c r="AR103" s="219" t="s">
        <v>144</v>
      </c>
      <c r="AT103" s="219" t="s">
        <v>139</v>
      </c>
      <c r="AU103" s="219" t="s">
        <v>86</v>
      </c>
      <c r="AY103" s="18" t="s">
        <v>137</v>
      </c>
      <c r="BE103" s="220">
        <f>IF(O103="základní",K103,0)</f>
        <v>0</v>
      </c>
      <c r="BF103" s="220">
        <f>IF(O103="snížená",K103,0)</f>
        <v>0</v>
      </c>
      <c r="BG103" s="220">
        <f>IF(O103="zákl. přenesená",K103,0)</f>
        <v>0</v>
      </c>
      <c r="BH103" s="220">
        <f>IF(O103="sníž. přenesená",K103,0)</f>
        <v>0</v>
      </c>
      <c r="BI103" s="220">
        <f>IF(O103="nulová",K103,0)</f>
        <v>0</v>
      </c>
      <c r="BJ103" s="18" t="s">
        <v>84</v>
      </c>
      <c r="BK103" s="220">
        <f>ROUND(P103*H103,2)</f>
        <v>0</v>
      </c>
      <c r="BL103" s="18" t="s">
        <v>144</v>
      </c>
      <c r="BM103" s="219" t="s">
        <v>351</v>
      </c>
    </row>
    <row r="104" s="2" customFormat="1">
      <c r="A104" s="39"/>
      <c r="B104" s="40"/>
      <c r="C104" s="41"/>
      <c r="D104" s="221" t="s">
        <v>146</v>
      </c>
      <c r="E104" s="41"/>
      <c r="F104" s="222" t="s">
        <v>352</v>
      </c>
      <c r="G104" s="41"/>
      <c r="H104" s="41"/>
      <c r="I104" s="223"/>
      <c r="J104" s="223"/>
      <c r="K104" s="41"/>
      <c r="L104" s="41"/>
      <c r="M104" s="45"/>
      <c r="N104" s="224"/>
      <c r="O104" s="225"/>
      <c r="P104" s="85"/>
      <c r="Q104" s="85"/>
      <c r="R104" s="85"/>
      <c r="S104" s="85"/>
      <c r="T104" s="85"/>
      <c r="U104" s="85"/>
      <c r="V104" s="85"/>
      <c r="W104" s="85"/>
      <c r="X104" s="85"/>
      <c r="Y104" s="86"/>
      <c r="Z104" s="39"/>
      <c r="AA104" s="39"/>
      <c r="AB104" s="39"/>
      <c r="AC104" s="39"/>
      <c r="AD104" s="39"/>
      <c r="AE104" s="39"/>
      <c r="AT104" s="18" t="s">
        <v>146</v>
      </c>
      <c r="AU104" s="18" t="s">
        <v>86</v>
      </c>
    </row>
    <row r="105" s="2" customFormat="1">
      <c r="A105" s="39"/>
      <c r="B105" s="40"/>
      <c r="C105" s="207" t="s">
        <v>353</v>
      </c>
      <c r="D105" s="207" t="s">
        <v>139</v>
      </c>
      <c r="E105" s="208" t="s">
        <v>354</v>
      </c>
      <c r="F105" s="209" t="s">
        <v>355</v>
      </c>
      <c r="G105" s="210" t="s">
        <v>216</v>
      </c>
      <c r="H105" s="211">
        <v>13</v>
      </c>
      <c r="I105" s="212"/>
      <c r="J105" s="212"/>
      <c r="K105" s="213">
        <f>ROUND(P105*H105,2)</f>
        <v>0</v>
      </c>
      <c r="L105" s="209" t="s">
        <v>143</v>
      </c>
      <c r="M105" s="45"/>
      <c r="N105" s="214" t="s">
        <v>20</v>
      </c>
      <c r="O105" s="215" t="s">
        <v>45</v>
      </c>
      <c r="P105" s="216">
        <f>I105+J105</f>
        <v>0</v>
      </c>
      <c r="Q105" s="216">
        <f>ROUND(I105*H105,2)</f>
        <v>0</v>
      </c>
      <c r="R105" s="216">
        <f>ROUND(J105*H105,2)</f>
        <v>0</v>
      </c>
      <c r="S105" s="85"/>
      <c r="T105" s="217">
        <f>S105*H105</f>
        <v>0</v>
      </c>
      <c r="U105" s="217">
        <v>0</v>
      </c>
      <c r="V105" s="217">
        <f>U105*H105</f>
        <v>0</v>
      </c>
      <c r="W105" s="217">
        <v>0</v>
      </c>
      <c r="X105" s="217">
        <f>W105*H105</f>
        <v>0</v>
      </c>
      <c r="Y105" s="218" t="s">
        <v>20</v>
      </c>
      <c r="Z105" s="39"/>
      <c r="AA105" s="39"/>
      <c r="AB105" s="39"/>
      <c r="AC105" s="39"/>
      <c r="AD105" s="39"/>
      <c r="AE105" s="39"/>
      <c r="AR105" s="219" t="s">
        <v>144</v>
      </c>
      <c r="AT105" s="219" t="s">
        <v>139</v>
      </c>
      <c r="AU105" s="219" t="s">
        <v>86</v>
      </c>
      <c r="AY105" s="18" t="s">
        <v>137</v>
      </c>
      <c r="BE105" s="220">
        <f>IF(O105="základní",K105,0)</f>
        <v>0</v>
      </c>
      <c r="BF105" s="220">
        <f>IF(O105="snížená",K105,0)</f>
        <v>0</v>
      </c>
      <c r="BG105" s="220">
        <f>IF(O105="zákl. přenesená",K105,0)</f>
        <v>0</v>
      </c>
      <c r="BH105" s="220">
        <f>IF(O105="sníž. přenesená",K105,0)</f>
        <v>0</v>
      </c>
      <c r="BI105" s="220">
        <f>IF(O105="nulová",K105,0)</f>
        <v>0</v>
      </c>
      <c r="BJ105" s="18" t="s">
        <v>84</v>
      </c>
      <c r="BK105" s="220">
        <f>ROUND(P105*H105,2)</f>
        <v>0</v>
      </c>
      <c r="BL105" s="18" t="s">
        <v>144</v>
      </c>
      <c r="BM105" s="219" t="s">
        <v>356</v>
      </c>
    </row>
    <row r="106" s="2" customFormat="1">
      <c r="A106" s="39"/>
      <c r="B106" s="40"/>
      <c r="C106" s="41"/>
      <c r="D106" s="221" t="s">
        <v>146</v>
      </c>
      <c r="E106" s="41"/>
      <c r="F106" s="222" t="s">
        <v>357</v>
      </c>
      <c r="G106" s="41"/>
      <c r="H106" s="41"/>
      <c r="I106" s="223"/>
      <c r="J106" s="223"/>
      <c r="K106" s="41"/>
      <c r="L106" s="41"/>
      <c r="M106" s="45"/>
      <c r="N106" s="224"/>
      <c r="O106" s="225"/>
      <c r="P106" s="85"/>
      <c r="Q106" s="85"/>
      <c r="R106" s="85"/>
      <c r="S106" s="85"/>
      <c r="T106" s="85"/>
      <c r="U106" s="85"/>
      <c r="V106" s="85"/>
      <c r="W106" s="85"/>
      <c r="X106" s="85"/>
      <c r="Y106" s="86"/>
      <c r="Z106" s="39"/>
      <c r="AA106" s="39"/>
      <c r="AB106" s="39"/>
      <c r="AC106" s="39"/>
      <c r="AD106" s="39"/>
      <c r="AE106" s="39"/>
      <c r="AT106" s="18" t="s">
        <v>146</v>
      </c>
      <c r="AU106" s="18" t="s">
        <v>86</v>
      </c>
    </row>
    <row r="107" s="2" customFormat="1">
      <c r="A107" s="39"/>
      <c r="B107" s="40"/>
      <c r="C107" s="207" t="s">
        <v>358</v>
      </c>
      <c r="D107" s="207" t="s">
        <v>139</v>
      </c>
      <c r="E107" s="208" t="s">
        <v>359</v>
      </c>
      <c r="F107" s="209" t="s">
        <v>360</v>
      </c>
      <c r="G107" s="210" t="s">
        <v>216</v>
      </c>
      <c r="H107" s="211">
        <v>10</v>
      </c>
      <c r="I107" s="212"/>
      <c r="J107" s="212"/>
      <c r="K107" s="213">
        <f>ROUND(P107*H107,2)</f>
        <v>0</v>
      </c>
      <c r="L107" s="209" t="s">
        <v>143</v>
      </c>
      <c r="M107" s="45"/>
      <c r="N107" s="214" t="s">
        <v>20</v>
      </c>
      <c r="O107" s="215" t="s">
        <v>45</v>
      </c>
      <c r="P107" s="216">
        <f>I107+J107</f>
        <v>0</v>
      </c>
      <c r="Q107" s="216">
        <f>ROUND(I107*H107,2)</f>
        <v>0</v>
      </c>
      <c r="R107" s="216">
        <f>ROUND(J107*H107,2)</f>
        <v>0</v>
      </c>
      <c r="S107" s="85"/>
      <c r="T107" s="217">
        <f>S107*H107</f>
        <v>0</v>
      </c>
      <c r="U107" s="217">
        <v>0</v>
      </c>
      <c r="V107" s="217">
        <f>U107*H107</f>
        <v>0</v>
      </c>
      <c r="W107" s="217">
        <v>0</v>
      </c>
      <c r="X107" s="217">
        <f>W107*H107</f>
        <v>0</v>
      </c>
      <c r="Y107" s="218" t="s">
        <v>20</v>
      </c>
      <c r="Z107" s="39"/>
      <c r="AA107" s="39"/>
      <c r="AB107" s="39"/>
      <c r="AC107" s="39"/>
      <c r="AD107" s="39"/>
      <c r="AE107" s="39"/>
      <c r="AR107" s="219" t="s">
        <v>144</v>
      </c>
      <c r="AT107" s="219" t="s">
        <v>139</v>
      </c>
      <c r="AU107" s="219" t="s">
        <v>86</v>
      </c>
      <c r="AY107" s="18" t="s">
        <v>137</v>
      </c>
      <c r="BE107" s="220">
        <f>IF(O107="základní",K107,0)</f>
        <v>0</v>
      </c>
      <c r="BF107" s="220">
        <f>IF(O107="snížená",K107,0)</f>
        <v>0</v>
      </c>
      <c r="BG107" s="220">
        <f>IF(O107="zákl. přenesená",K107,0)</f>
        <v>0</v>
      </c>
      <c r="BH107" s="220">
        <f>IF(O107="sníž. přenesená",K107,0)</f>
        <v>0</v>
      </c>
      <c r="BI107" s="220">
        <f>IF(O107="nulová",K107,0)</f>
        <v>0</v>
      </c>
      <c r="BJ107" s="18" t="s">
        <v>84</v>
      </c>
      <c r="BK107" s="220">
        <f>ROUND(P107*H107,2)</f>
        <v>0</v>
      </c>
      <c r="BL107" s="18" t="s">
        <v>144</v>
      </c>
      <c r="BM107" s="219" t="s">
        <v>361</v>
      </c>
    </row>
    <row r="108" s="2" customFormat="1">
      <c r="A108" s="39"/>
      <c r="B108" s="40"/>
      <c r="C108" s="41"/>
      <c r="D108" s="221" t="s">
        <v>146</v>
      </c>
      <c r="E108" s="41"/>
      <c r="F108" s="222" t="s">
        <v>362</v>
      </c>
      <c r="G108" s="41"/>
      <c r="H108" s="41"/>
      <c r="I108" s="223"/>
      <c r="J108" s="223"/>
      <c r="K108" s="41"/>
      <c r="L108" s="41"/>
      <c r="M108" s="45"/>
      <c r="N108" s="224"/>
      <c r="O108" s="225"/>
      <c r="P108" s="85"/>
      <c r="Q108" s="85"/>
      <c r="R108" s="85"/>
      <c r="S108" s="85"/>
      <c r="T108" s="85"/>
      <c r="U108" s="85"/>
      <c r="V108" s="85"/>
      <c r="W108" s="85"/>
      <c r="X108" s="85"/>
      <c r="Y108" s="86"/>
      <c r="Z108" s="39"/>
      <c r="AA108" s="39"/>
      <c r="AB108" s="39"/>
      <c r="AC108" s="39"/>
      <c r="AD108" s="39"/>
      <c r="AE108" s="39"/>
      <c r="AT108" s="18" t="s">
        <v>146</v>
      </c>
      <c r="AU108" s="18" t="s">
        <v>86</v>
      </c>
    </row>
    <row r="109" s="2" customFormat="1">
      <c r="A109" s="39"/>
      <c r="B109" s="40"/>
      <c r="C109" s="207" t="s">
        <v>266</v>
      </c>
      <c r="D109" s="207" t="s">
        <v>139</v>
      </c>
      <c r="E109" s="208" t="s">
        <v>363</v>
      </c>
      <c r="F109" s="209" t="s">
        <v>364</v>
      </c>
      <c r="G109" s="210" t="s">
        <v>216</v>
      </c>
      <c r="H109" s="211">
        <v>1</v>
      </c>
      <c r="I109" s="212"/>
      <c r="J109" s="212"/>
      <c r="K109" s="213">
        <f>ROUND(P109*H109,2)</f>
        <v>0</v>
      </c>
      <c r="L109" s="209" t="s">
        <v>143</v>
      </c>
      <c r="M109" s="45"/>
      <c r="N109" s="214" t="s">
        <v>20</v>
      </c>
      <c r="O109" s="215" t="s">
        <v>45</v>
      </c>
      <c r="P109" s="216">
        <f>I109+J109</f>
        <v>0</v>
      </c>
      <c r="Q109" s="216">
        <f>ROUND(I109*H109,2)</f>
        <v>0</v>
      </c>
      <c r="R109" s="216">
        <f>ROUND(J109*H109,2)</f>
        <v>0</v>
      </c>
      <c r="S109" s="85"/>
      <c r="T109" s="217">
        <f>S109*H109</f>
        <v>0</v>
      </c>
      <c r="U109" s="217">
        <v>0</v>
      </c>
      <c r="V109" s="217">
        <f>U109*H109</f>
        <v>0</v>
      </c>
      <c r="W109" s="217">
        <v>0</v>
      </c>
      <c r="X109" s="217">
        <f>W109*H109</f>
        <v>0</v>
      </c>
      <c r="Y109" s="218" t="s">
        <v>20</v>
      </c>
      <c r="Z109" s="39"/>
      <c r="AA109" s="39"/>
      <c r="AB109" s="39"/>
      <c r="AC109" s="39"/>
      <c r="AD109" s="39"/>
      <c r="AE109" s="39"/>
      <c r="AR109" s="219" t="s">
        <v>144</v>
      </c>
      <c r="AT109" s="219" t="s">
        <v>139</v>
      </c>
      <c r="AU109" s="219" t="s">
        <v>86</v>
      </c>
      <c r="AY109" s="18" t="s">
        <v>137</v>
      </c>
      <c r="BE109" s="220">
        <f>IF(O109="základní",K109,0)</f>
        <v>0</v>
      </c>
      <c r="BF109" s="220">
        <f>IF(O109="snížená",K109,0)</f>
        <v>0</v>
      </c>
      <c r="BG109" s="220">
        <f>IF(O109="zákl. přenesená",K109,0)</f>
        <v>0</v>
      </c>
      <c r="BH109" s="220">
        <f>IF(O109="sníž. přenesená",K109,0)</f>
        <v>0</v>
      </c>
      <c r="BI109" s="220">
        <f>IF(O109="nulová",K109,0)</f>
        <v>0</v>
      </c>
      <c r="BJ109" s="18" t="s">
        <v>84</v>
      </c>
      <c r="BK109" s="220">
        <f>ROUND(P109*H109,2)</f>
        <v>0</v>
      </c>
      <c r="BL109" s="18" t="s">
        <v>144</v>
      </c>
      <c r="BM109" s="219" t="s">
        <v>365</v>
      </c>
    </row>
    <row r="110" s="2" customFormat="1">
      <c r="A110" s="39"/>
      <c r="B110" s="40"/>
      <c r="C110" s="41"/>
      <c r="D110" s="221" t="s">
        <v>146</v>
      </c>
      <c r="E110" s="41"/>
      <c r="F110" s="222" t="s">
        <v>366</v>
      </c>
      <c r="G110" s="41"/>
      <c r="H110" s="41"/>
      <c r="I110" s="223"/>
      <c r="J110" s="223"/>
      <c r="K110" s="41"/>
      <c r="L110" s="41"/>
      <c r="M110" s="45"/>
      <c r="N110" s="224"/>
      <c r="O110" s="225"/>
      <c r="P110" s="85"/>
      <c r="Q110" s="85"/>
      <c r="R110" s="85"/>
      <c r="S110" s="85"/>
      <c r="T110" s="85"/>
      <c r="U110" s="85"/>
      <c r="V110" s="85"/>
      <c r="W110" s="85"/>
      <c r="X110" s="85"/>
      <c r="Y110" s="86"/>
      <c r="Z110" s="39"/>
      <c r="AA110" s="39"/>
      <c r="AB110" s="39"/>
      <c r="AC110" s="39"/>
      <c r="AD110" s="39"/>
      <c r="AE110" s="39"/>
      <c r="AT110" s="18" t="s">
        <v>146</v>
      </c>
      <c r="AU110" s="18" t="s">
        <v>86</v>
      </c>
    </row>
    <row r="111" s="2" customFormat="1" ht="24.15" customHeight="1">
      <c r="A111" s="39"/>
      <c r="B111" s="40"/>
      <c r="C111" s="207" t="s">
        <v>367</v>
      </c>
      <c r="D111" s="207" t="s">
        <v>139</v>
      </c>
      <c r="E111" s="208" t="s">
        <v>368</v>
      </c>
      <c r="F111" s="209" t="s">
        <v>369</v>
      </c>
      <c r="G111" s="210" t="s">
        <v>142</v>
      </c>
      <c r="H111" s="211">
        <v>969.79999999999995</v>
      </c>
      <c r="I111" s="212"/>
      <c r="J111" s="212"/>
      <c r="K111" s="213">
        <f>ROUND(P111*H111,2)</f>
        <v>0</v>
      </c>
      <c r="L111" s="209" t="s">
        <v>143</v>
      </c>
      <c r="M111" s="45"/>
      <c r="N111" s="214" t="s">
        <v>20</v>
      </c>
      <c r="O111" s="215" t="s">
        <v>45</v>
      </c>
      <c r="P111" s="216">
        <f>I111+J111</f>
        <v>0</v>
      </c>
      <c r="Q111" s="216">
        <f>ROUND(I111*H111,2)</f>
        <v>0</v>
      </c>
      <c r="R111" s="216">
        <f>ROUND(J111*H111,2)</f>
        <v>0</v>
      </c>
      <c r="S111" s="85"/>
      <c r="T111" s="217">
        <f>S111*H111</f>
        <v>0</v>
      </c>
      <c r="U111" s="217">
        <v>0</v>
      </c>
      <c r="V111" s="217">
        <f>U111*H111</f>
        <v>0</v>
      </c>
      <c r="W111" s="217">
        <v>0</v>
      </c>
      <c r="X111" s="217">
        <f>W111*H111</f>
        <v>0</v>
      </c>
      <c r="Y111" s="218" t="s">
        <v>20</v>
      </c>
      <c r="Z111" s="39"/>
      <c r="AA111" s="39"/>
      <c r="AB111" s="39"/>
      <c r="AC111" s="39"/>
      <c r="AD111" s="39"/>
      <c r="AE111" s="39"/>
      <c r="AR111" s="219" t="s">
        <v>144</v>
      </c>
      <c r="AT111" s="219" t="s">
        <v>139</v>
      </c>
      <c r="AU111" s="219" t="s">
        <v>86</v>
      </c>
      <c r="AY111" s="18" t="s">
        <v>137</v>
      </c>
      <c r="BE111" s="220">
        <f>IF(O111="základní",K111,0)</f>
        <v>0</v>
      </c>
      <c r="BF111" s="220">
        <f>IF(O111="snížená",K111,0)</f>
        <v>0</v>
      </c>
      <c r="BG111" s="220">
        <f>IF(O111="zákl. přenesená",K111,0)</f>
        <v>0</v>
      </c>
      <c r="BH111" s="220">
        <f>IF(O111="sníž. přenesená",K111,0)</f>
        <v>0</v>
      </c>
      <c r="BI111" s="220">
        <f>IF(O111="nulová",K111,0)</f>
        <v>0</v>
      </c>
      <c r="BJ111" s="18" t="s">
        <v>84</v>
      </c>
      <c r="BK111" s="220">
        <f>ROUND(P111*H111,2)</f>
        <v>0</v>
      </c>
      <c r="BL111" s="18" t="s">
        <v>144</v>
      </c>
      <c r="BM111" s="219" t="s">
        <v>370</v>
      </c>
    </row>
    <row r="112" s="2" customFormat="1">
      <c r="A112" s="39"/>
      <c r="B112" s="40"/>
      <c r="C112" s="41"/>
      <c r="D112" s="221" t="s">
        <v>146</v>
      </c>
      <c r="E112" s="41"/>
      <c r="F112" s="222" t="s">
        <v>371</v>
      </c>
      <c r="G112" s="41"/>
      <c r="H112" s="41"/>
      <c r="I112" s="223"/>
      <c r="J112" s="223"/>
      <c r="K112" s="41"/>
      <c r="L112" s="41"/>
      <c r="M112" s="45"/>
      <c r="N112" s="224"/>
      <c r="O112" s="225"/>
      <c r="P112" s="85"/>
      <c r="Q112" s="85"/>
      <c r="R112" s="85"/>
      <c r="S112" s="85"/>
      <c r="T112" s="85"/>
      <c r="U112" s="85"/>
      <c r="V112" s="85"/>
      <c r="W112" s="85"/>
      <c r="X112" s="85"/>
      <c r="Y112" s="86"/>
      <c r="Z112" s="39"/>
      <c r="AA112" s="39"/>
      <c r="AB112" s="39"/>
      <c r="AC112" s="39"/>
      <c r="AD112" s="39"/>
      <c r="AE112" s="39"/>
      <c r="AT112" s="18" t="s">
        <v>146</v>
      </c>
      <c r="AU112" s="18" t="s">
        <v>86</v>
      </c>
    </row>
    <row r="113" s="13" customFormat="1">
      <c r="A113" s="13"/>
      <c r="B113" s="228"/>
      <c r="C113" s="229"/>
      <c r="D113" s="226" t="s">
        <v>150</v>
      </c>
      <c r="E113" s="230" t="s">
        <v>20</v>
      </c>
      <c r="F113" s="231" t="s">
        <v>323</v>
      </c>
      <c r="G113" s="229"/>
      <c r="H113" s="232">
        <v>969.79999999999995</v>
      </c>
      <c r="I113" s="233"/>
      <c r="J113" s="233"/>
      <c r="K113" s="229"/>
      <c r="L113" s="229"/>
      <c r="M113" s="234"/>
      <c r="N113" s="235"/>
      <c r="O113" s="236"/>
      <c r="P113" s="236"/>
      <c r="Q113" s="236"/>
      <c r="R113" s="236"/>
      <c r="S113" s="236"/>
      <c r="T113" s="236"/>
      <c r="U113" s="236"/>
      <c r="V113" s="236"/>
      <c r="W113" s="236"/>
      <c r="X113" s="236"/>
      <c r="Y113" s="237"/>
      <c r="Z113" s="13"/>
      <c r="AA113" s="13"/>
      <c r="AB113" s="13"/>
      <c r="AC113" s="13"/>
      <c r="AD113" s="13"/>
      <c r="AE113" s="13"/>
      <c r="AT113" s="238" t="s">
        <v>150</v>
      </c>
      <c r="AU113" s="238" t="s">
        <v>86</v>
      </c>
      <c r="AV113" s="13" t="s">
        <v>86</v>
      </c>
      <c r="AW113" s="13" t="s">
        <v>5</v>
      </c>
      <c r="AX113" s="13" t="s">
        <v>84</v>
      </c>
      <c r="AY113" s="238" t="s">
        <v>137</v>
      </c>
    </row>
    <row r="114" s="2" customFormat="1" ht="24.15" customHeight="1">
      <c r="A114" s="39"/>
      <c r="B114" s="40"/>
      <c r="C114" s="207" t="s">
        <v>277</v>
      </c>
      <c r="D114" s="207" t="s">
        <v>139</v>
      </c>
      <c r="E114" s="208" t="s">
        <v>372</v>
      </c>
      <c r="F114" s="209" t="s">
        <v>369</v>
      </c>
      <c r="G114" s="210" t="s">
        <v>142</v>
      </c>
      <c r="H114" s="211">
        <v>3300</v>
      </c>
      <c r="I114" s="212"/>
      <c r="J114" s="212"/>
      <c r="K114" s="213">
        <f>ROUND(P114*H114,2)</f>
        <v>0</v>
      </c>
      <c r="L114" s="209" t="s">
        <v>264</v>
      </c>
      <c r="M114" s="45"/>
      <c r="N114" s="214" t="s">
        <v>20</v>
      </c>
      <c r="O114" s="215" t="s">
        <v>45</v>
      </c>
      <c r="P114" s="216">
        <f>I114+J114</f>
        <v>0</v>
      </c>
      <c r="Q114" s="216">
        <f>ROUND(I114*H114,2)</f>
        <v>0</v>
      </c>
      <c r="R114" s="216">
        <f>ROUND(J114*H114,2)</f>
        <v>0</v>
      </c>
      <c r="S114" s="85"/>
      <c r="T114" s="217">
        <f>S114*H114</f>
        <v>0</v>
      </c>
      <c r="U114" s="217">
        <v>0</v>
      </c>
      <c r="V114" s="217">
        <f>U114*H114</f>
        <v>0</v>
      </c>
      <c r="W114" s="217">
        <v>0</v>
      </c>
      <c r="X114" s="217">
        <f>W114*H114</f>
        <v>0</v>
      </c>
      <c r="Y114" s="218" t="s">
        <v>20</v>
      </c>
      <c r="Z114" s="39"/>
      <c r="AA114" s="39"/>
      <c r="AB114" s="39"/>
      <c r="AC114" s="39"/>
      <c r="AD114" s="39"/>
      <c r="AE114" s="39"/>
      <c r="AR114" s="219" t="s">
        <v>144</v>
      </c>
      <c r="AT114" s="219" t="s">
        <v>139</v>
      </c>
      <c r="AU114" s="219" t="s">
        <v>86</v>
      </c>
      <c r="AY114" s="18" t="s">
        <v>137</v>
      </c>
      <c r="BE114" s="220">
        <f>IF(O114="základní",K114,0)</f>
        <v>0</v>
      </c>
      <c r="BF114" s="220">
        <f>IF(O114="snížená",K114,0)</f>
        <v>0</v>
      </c>
      <c r="BG114" s="220">
        <f>IF(O114="zákl. přenesená",K114,0)</f>
        <v>0</v>
      </c>
      <c r="BH114" s="220">
        <f>IF(O114="sníž. přenesená",K114,0)</f>
        <v>0</v>
      </c>
      <c r="BI114" s="220">
        <f>IF(O114="nulová",K114,0)</f>
        <v>0</v>
      </c>
      <c r="BJ114" s="18" t="s">
        <v>84</v>
      </c>
      <c r="BK114" s="220">
        <f>ROUND(P114*H114,2)</f>
        <v>0</v>
      </c>
      <c r="BL114" s="18" t="s">
        <v>144</v>
      </c>
      <c r="BM114" s="219" t="s">
        <v>373</v>
      </c>
    </row>
    <row r="115" s="2" customFormat="1">
      <c r="A115" s="39"/>
      <c r="B115" s="40"/>
      <c r="C115" s="41"/>
      <c r="D115" s="221" t="s">
        <v>146</v>
      </c>
      <c r="E115" s="41"/>
      <c r="F115" s="222" t="s">
        <v>374</v>
      </c>
      <c r="G115" s="41"/>
      <c r="H115" s="41"/>
      <c r="I115" s="223"/>
      <c r="J115" s="223"/>
      <c r="K115" s="41"/>
      <c r="L115" s="41"/>
      <c r="M115" s="45"/>
      <c r="N115" s="224"/>
      <c r="O115" s="225"/>
      <c r="P115" s="85"/>
      <c r="Q115" s="85"/>
      <c r="R115" s="85"/>
      <c r="S115" s="85"/>
      <c r="T115" s="85"/>
      <c r="U115" s="85"/>
      <c r="V115" s="85"/>
      <c r="W115" s="85"/>
      <c r="X115" s="85"/>
      <c r="Y115" s="86"/>
      <c r="Z115" s="39"/>
      <c r="AA115" s="39"/>
      <c r="AB115" s="39"/>
      <c r="AC115" s="39"/>
      <c r="AD115" s="39"/>
      <c r="AE115" s="39"/>
      <c r="AT115" s="18" t="s">
        <v>146</v>
      </c>
      <c r="AU115" s="18" t="s">
        <v>86</v>
      </c>
    </row>
    <row r="116" s="2" customFormat="1">
      <c r="A116" s="39"/>
      <c r="B116" s="40"/>
      <c r="C116" s="41"/>
      <c r="D116" s="226" t="s">
        <v>148</v>
      </c>
      <c r="E116" s="41"/>
      <c r="F116" s="227" t="s">
        <v>375</v>
      </c>
      <c r="G116" s="41"/>
      <c r="H116" s="41"/>
      <c r="I116" s="223"/>
      <c r="J116" s="223"/>
      <c r="K116" s="41"/>
      <c r="L116" s="41"/>
      <c r="M116" s="45"/>
      <c r="N116" s="224"/>
      <c r="O116" s="225"/>
      <c r="P116" s="85"/>
      <c r="Q116" s="85"/>
      <c r="R116" s="85"/>
      <c r="S116" s="85"/>
      <c r="T116" s="85"/>
      <c r="U116" s="85"/>
      <c r="V116" s="85"/>
      <c r="W116" s="85"/>
      <c r="X116" s="85"/>
      <c r="Y116" s="86"/>
      <c r="Z116" s="39"/>
      <c r="AA116" s="39"/>
      <c r="AB116" s="39"/>
      <c r="AC116" s="39"/>
      <c r="AD116" s="39"/>
      <c r="AE116" s="39"/>
      <c r="AT116" s="18" t="s">
        <v>148</v>
      </c>
      <c r="AU116" s="18" t="s">
        <v>86</v>
      </c>
    </row>
    <row r="117" s="13" customFormat="1">
      <c r="A117" s="13"/>
      <c r="B117" s="228"/>
      <c r="C117" s="229"/>
      <c r="D117" s="226" t="s">
        <v>150</v>
      </c>
      <c r="E117" s="230" t="s">
        <v>20</v>
      </c>
      <c r="F117" s="231" t="s">
        <v>376</v>
      </c>
      <c r="G117" s="229"/>
      <c r="H117" s="232">
        <v>3300</v>
      </c>
      <c r="I117" s="233"/>
      <c r="J117" s="233"/>
      <c r="K117" s="229"/>
      <c r="L117" s="229"/>
      <c r="M117" s="234"/>
      <c r="N117" s="235"/>
      <c r="O117" s="236"/>
      <c r="P117" s="236"/>
      <c r="Q117" s="236"/>
      <c r="R117" s="236"/>
      <c r="S117" s="236"/>
      <c r="T117" s="236"/>
      <c r="U117" s="236"/>
      <c r="V117" s="236"/>
      <c r="W117" s="236"/>
      <c r="X117" s="236"/>
      <c r="Y117" s="237"/>
      <c r="Z117" s="13"/>
      <c r="AA117" s="13"/>
      <c r="AB117" s="13"/>
      <c r="AC117" s="13"/>
      <c r="AD117" s="13"/>
      <c r="AE117" s="13"/>
      <c r="AT117" s="238" t="s">
        <v>150</v>
      </c>
      <c r="AU117" s="238" t="s">
        <v>86</v>
      </c>
      <c r="AV117" s="13" t="s">
        <v>86</v>
      </c>
      <c r="AW117" s="13" t="s">
        <v>5</v>
      </c>
      <c r="AX117" s="13" t="s">
        <v>84</v>
      </c>
      <c r="AY117" s="238" t="s">
        <v>137</v>
      </c>
    </row>
    <row r="118" s="2" customFormat="1" ht="24.15" customHeight="1">
      <c r="A118" s="39"/>
      <c r="B118" s="40"/>
      <c r="C118" s="207" t="s">
        <v>377</v>
      </c>
      <c r="D118" s="207" t="s">
        <v>139</v>
      </c>
      <c r="E118" s="208" t="s">
        <v>378</v>
      </c>
      <c r="F118" s="209" t="s">
        <v>379</v>
      </c>
      <c r="G118" s="210" t="s">
        <v>161</v>
      </c>
      <c r="H118" s="211">
        <v>1190.9369999999999</v>
      </c>
      <c r="I118" s="212"/>
      <c r="J118" s="212"/>
      <c r="K118" s="213">
        <f>ROUND(P118*H118,2)</f>
        <v>0</v>
      </c>
      <c r="L118" s="209" t="s">
        <v>143</v>
      </c>
      <c r="M118" s="45"/>
      <c r="N118" s="214" t="s">
        <v>20</v>
      </c>
      <c r="O118" s="215" t="s">
        <v>45</v>
      </c>
      <c r="P118" s="216">
        <f>I118+J118</f>
        <v>0</v>
      </c>
      <c r="Q118" s="216">
        <f>ROUND(I118*H118,2)</f>
        <v>0</v>
      </c>
      <c r="R118" s="216">
        <f>ROUND(J118*H118,2)</f>
        <v>0</v>
      </c>
      <c r="S118" s="85"/>
      <c r="T118" s="217">
        <f>S118*H118</f>
        <v>0</v>
      </c>
      <c r="U118" s="217">
        <v>0</v>
      </c>
      <c r="V118" s="217">
        <f>U118*H118</f>
        <v>0</v>
      </c>
      <c r="W118" s="217">
        <v>0</v>
      </c>
      <c r="X118" s="217">
        <f>W118*H118</f>
        <v>0</v>
      </c>
      <c r="Y118" s="218" t="s">
        <v>20</v>
      </c>
      <c r="Z118" s="39"/>
      <c r="AA118" s="39"/>
      <c r="AB118" s="39"/>
      <c r="AC118" s="39"/>
      <c r="AD118" s="39"/>
      <c r="AE118" s="39"/>
      <c r="AR118" s="219" t="s">
        <v>144</v>
      </c>
      <c r="AT118" s="219" t="s">
        <v>139</v>
      </c>
      <c r="AU118" s="219" t="s">
        <v>86</v>
      </c>
      <c r="AY118" s="18" t="s">
        <v>137</v>
      </c>
      <c r="BE118" s="220">
        <f>IF(O118="základní",K118,0)</f>
        <v>0</v>
      </c>
      <c r="BF118" s="220">
        <f>IF(O118="snížená",K118,0)</f>
        <v>0</v>
      </c>
      <c r="BG118" s="220">
        <f>IF(O118="zákl. přenesená",K118,0)</f>
        <v>0</v>
      </c>
      <c r="BH118" s="220">
        <f>IF(O118="sníž. přenesená",K118,0)</f>
        <v>0</v>
      </c>
      <c r="BI118" s="220">
        <f>IF(O118="nulová",K118,0)</f>
        <v>0</v>
      </c>
      <c r="BJ118" s="18" t="s">
        <v>84</v>
      </c>
      <c r="BK118" s="220">
        <f>ROUND(P118*H118,2)</f>
        <v>0</v>
      </c>
      <c r="BL118" s="18" t="s">
        <v>144</v>
      </c>
      <c r="BM118" s="219" t="s">
        <v>380</v>
      </c>
    </row>
    <row r="119" s="2" customFormat="1">
      <c r="A119" s="39"/>
      <c r="B119" s="40"/>
      <c r="C119" s="41"/>
      <c r="D119" s="221" t="s">
        <v>146</v>
      </c>
      <c r="E119" s="41"/>
      <c r="F119" s="222" t="s">
        <v>381</v>
      </c>
      <c r="G119" s="41"/>
      <c r="H119" s="41"/>
      <c r="I119" s="223"/>
      <c r="J119" s="223"/>
      <c r="K119" s="41"/>
      <c r="L119" s="41"/>
      <c r="M119" s="45"/>
      <c r="N119" s="224"/>
      <c r="O119" s="225"/>
      <c r="P119" s="85"/>
      <c r="Q119" s="85"/>
      <c r="R119" s="85"/>
      <c r="S119" s="85"/>
      <c r="T119" s="85"/>
      <c r="U119" s="85"/>
      <c r="V119" s="85"/>
      <c r="W119" s="85"/>
      <c r="X119" s="85"/>
      <c r="Y119" s="86"/>
      <c r="Z119" s="39"/>
      <c r="AA119" s="39"/>
      <c r="AB119" s="39"/>
      <c r="AC119" s="39"/>
      <c r="AD119" s="39"/>
      <c r="AE119" s="39"/>
      <c r="AT119" s="18" t="s">
        <v>146</v>
      </c>
      <c r="AU119" s="18" t="s">
        <v>86</v>
      </c>
    </row>
    <row r="120" s="13" customFormat="1">
      <c r="A120" s="13"/>
      <c r="B120" s="228"/>
      <c r="C120" s="229"/>
      <c r="D120" s="226" t="s">
        <v>150</v>
      </c>
      <c r="E120" s="230" t="s">
        <v>20</v>
      </c>
      <c r="F120" s="231" t="s">
        <v>382</v>
      </c>
      <c r="G120" s="229"/>
      <c r="H120" s="232">
        <v>1190.9369999999999</v>
      </c>
      <c r="I120" s="233"/>
      <c r="J120" s="233"/>
      <c r="K120" s="229"/>
      <c r="L120" s="229"/>
      <c r="M120" s="234"/>
      <c r="N120" s="235"/>
      <c r="O120" s="236"/>
      <c r="P120" s="236"/>
      <c r="Q120" s="236"/>
      <c r="R120" s="236"/>
      <c r="S120" s="236"/>
      <c r="T120" s="236"/>
      <c r="U120" s="236"/>
      <c r="V120" s="236"/>
      <c r="W120" s="236"/>
      <c r="X120" s="236"/>
      <c r="Y120" s="237"/>
      <c r="Z120" s="13"/>
      <c r="AA120" s="13"/>
      <c r="AB120" s="13"/>
      <c r="AC120" s="13"/>
      <c r="AD120" s="13"/>
      <c r="AE120" s="13"/>
      <c r="AT120" s="238" t="s">
        <v>150</v>
      </c>
      <c r="AU120" s="238" t="s">
        <v>86</v>
      </c>
      <c r="AV120" s="13" t="s">
        <v>86</v>
      </c>
      <c r="AW120" s="13" t="s">
        <v>5</v>
      </c>
      <c r="AX120" s="13" t="s">
        <v>84</v>
      </c>
      <c r="AY120" s="238" t="s">
        <v>137</v>
      </c>
    </row>
    <row r="121" s="2" customFormat="1" ht="24.15" customHeight="1">
      <c r="A121" s="39"/>
      <c r="B121" s="40"/>
      <c r="C121" s="207" t="s">
        <v>299</v>
      </c>
      <c r="D121" s="207" t="s">
        <v>139</v>
      </c>
      <c r="E121" s="208" t="s">
        <v>383</v>
      </c>
      <c r="F121" s="209" t="s">
        <v>384</v>
      </c>
      <c r="G121" s="210" t="s">
        <v>216</v>
      </c>
      <c r="H121" s="211">
        <v>13</v>
      </c>
      <c r="I121" s="212"/>
      <c r="J121" s="212"/>
      <c r="K121" s="213">
        <f>ROUND(P121*H121,2)</f>
        <v>0</v>
      </c>
      <c r="L121" s="209" t="s">
        <v>143</v>
      </c>
      <c r="M121" s="45"/>
      <c r="N121" s="214" t="s">
        <v>20</v>
      </c>
      <c r="O121" s="215" t="s">
        <v>45</v>
      </c>
      <c r="P121" s="216">
        <f>I121+J121</f>
        <v>0</v>
      </c>
      <c r="Q121" s="216">
        <f>ROUND(I121*H121,2)</f>
        <v>0</v>
      </c>
      <c r="R121" s="216">
        <f>ROUND(J121*H121,2)</f>
        <v>0</v>
      </c>
      <c r="S121" s="85"/>
      <c r="T121" s="217">
        <f>S121*H121</f>
        <v>0</v>
      </c>
      <c r="U121" s="217">
        <v>0</v>
      </c>
      <c r="V121" s="217">
        <f>U121*H121</f>
        <v>0</v>
      </c>
      <c r="W121" s="217">
        <v>0</v>
      </c>
      <c r="X121" s="217">
        <f>W121*H121</f>
        <v>0</v>
      </c>
      <c r="Y121" s="218" t="s">
        <v>20</v>
      </c>
      <c r="Z121" s="39"/>
      <c r="AA121" s="39"/>
      <c r="AB121" s="39"/>
      <c r="AC121" s="39"/>
      <c r="AD121" s="39"/>
      <c r="AE121" s="39"/>
      <c r="AR121" s="219" t="s">
        <v>144</v>
      </c>
      <c r="AT121" s="219" t="s">
        <v>139</v>
      </c>
      <c r="AU121" s="219" t="s">
        <v>86</v>
      </c>
      <c r="AY121" s="18" t="s">
        <v>137</v>
      </c>
      <c r="BE121" s="220">
        <f>IF(O121="základní",K121,0)</f>
        <v>0</v>
      </c>
      <c r="BF121" s="220">
        <f>IF(O121="snížená",K121,0)</f>
        <v>0</v>
      </c>
      <c r="BG121" s="220">
        <f>IF(O121="zákl. přenesená",K121,0)</f>
        <v>0</v>
      </c>
      <c r="BH121" s="220">
        <f>IF(O121="sníž. přenesená",K121,0)</f>
        <v>0</v>
      </c>
      <c r="BI121" s="220">
        <f>IF(O121="nulová",K121,0)</f>
        <v>0</v>
      </c>
      <c r="BJ121" s="18" t="s">
        <v>84</v>
      </c>
      <c r="BK121" s="220">
        <f>ROUND(P121*H121,2)</f>
        <v>0</v>
      </c>
      <c r="BL121" s="18" t="s">
        <v>144</v>
      </c>
      <c r="BM121" s="219" t="s">
        <v>385</v>
      </c>
    </row>
    <row r="122" s="2" customFormat="1">
      <c r="A122" s="39"/>
      <c r="B122" s="40"/>
      <c r="C122" s="41"/>
      <c r="D122" s="221" t="s">
        <v>146</v>
      </c>
      <c r="E122" s="41"/>
      <c r="F122" s="222" t="s">
        <v>386</v>
      </c>
      <c r="G122" s="41"/>
      <c r="H122" s="41"/>
      <c r="I122" s="223"/>
      <c r="J122" s="223"/>
      <c r="K122" s="41"/>
      <c r="L122" s="41"/>
      <c r="M122" s="45"/>
      <c r="N122" s="224"/>
      <c r="O122" s="225"/>
      <c r="P122" s="85"/>
      <c r="Q122" s="85"/>
      <c r="R122" s="85"/>
      <c r="S122" s="85"/>
      <c r="T122" s="85"/>
      <c r="U122" s="85"/>
      <c r="V122" s="85"/>
      <c r="W122" s="85"/>
      <c r="X122" s="85"/>
      <c r="Y122" s="86"/>
      <c r="Z122" s="39"/>
      <c r="AA122" s="39"/>
      <c r="AB122" s="39"/>
      <c r="AC122" s="39"/>
      <c r="AD122" s="39"/>
      <c r="AE122" s="39"/>
      <c r="AT122" s="18" t="s">
        <v>146</v>
      </c>
      <c r="AU122" s="18" t="s">
        <v>86</v>
      </c>
    </row>
    <row r="123" s="2" customFormat="1" ht="24.15" customHeight="1">
      <c r="A123" s="39"/>
      <c r="B123" s="40"/>
      <c r="C123" s="207" t="s">
        <v>387</v>
      </c>
      <c r="D123" s="207" t="s">
        <v>139</v>
      </c>
      <c r="E123" s="208" t="s">
        <v>388</v>
      </c>
      <c r="F123" s="209" t="s">
        <v>389</v>
      </c>
      <c r="G123" s="210" t="s">
        <v>216</v>
      </c>
      <c r="H123" s="211">
        <v>10</v>
      </c>
      <c r="I123" s="212"/>
      <c r="J123" s="212"/>
      <c r="K123" s="213">
        <f>ROUND(P123*H123,2)</f>
        <v>0</v>
      </c>
      <c r="L123" s="209" t="s">
        <v>143</v>
      </c>
      <c r="M123" s="45"/>
      <c r="N123" s="214" t="s">
        <v>20</v>
      </c>
      <c r="O123" s="215" t="s">
        <v>45</v>
      </c>
      <c r="P123" s="216">
        <f>I123+J123</f>
        <v>0</v>
      </c>
      <c r="Q123" s="216">
        <f>ROUND(I123*H123,2)</f>
        <v>0</v>
      </c>
      <c r="R123" s="216">
        <f>ROUND(J123*H123,2)</f>
        <v>0</v>
      </c>
      <c r="S123" s="85"/>
      <c r="T123" s="217">
        <f>S123*H123</f>
        <v>0</v>
      </c>
      <c r="U123" s="217">
        <v>0</v>
      </c>
      <c r="V123" s="217">
        <f>U123*H123</f>
        <v>0</v>
      </c>
      <c r="W123" s="217">
        <v>0</v>
      </c>
      <c r="X123" s="217">
        <f>W123*H123</f>
        <v>0</v>
      </c>
      <c r="Y123" s="218" t="s">
        <v>20</v>
      </c>
      <c r="Z123" s="39"/>
      <c r="AA123" s="39"/>
      <c r="AB123" s="39"/>
      <c r="AC123" s="39"/>
      <c r="AD123" s="39"/>
      <c r="AE123" s="39"/>
      <c r="AR123" s="219" t="s">
        <v>144</v>
      </c>
      <c r="AT123" s="219" t="s">
        <v>139</v>
      </c>
      <c r="AU123" s="219" t="s">
        <v>86</v>
      </c>
      <c r="AY123" s="18" t="s">
        <v>137</v>
      </c>
      <c r="BE123" s="220">
        <f>IF(O123="základní",K123,0)</f>
        <v>0</v>
      </c>
      <c r="BF123" s="220">
        <f>IF(O123="snížená",K123,0)</f>
        <v>0</v>
      </c>
      <c r="BG123" s="220">
        <f>IF(O123="zákl. přenesená",K123,0)</f>
        <v>0</v>
      </c>
      <c r="BH123" s="220">
        <f>IF(O123="sníž. přenesená",K123,0)</f>
        <v>0</v>
      </c>
      <c r="BI123" s="220">
        <f>IF(O123="nulová",K123,0)</f>
        <v>0</v>
      </c>
      <c r="BJ123" s="18" t="s">
        <v>84</v>
      </c>
      <c r="BK123" s="220">
        <f>ROUND(P123*H123,2)</f>
        <v>0</v>
      </c>
      <c r="BL123" s="18" t="s">
        <v>144</v>
      </c>
      <c r="BM123" s="219" t="s">
        <v>390</v>
      </c>
    </row>
    <row r="124" s="2" customFormat="1">
      <c r="A124" s="39"/>
      <c r="B124" s="40"/>
      <c r="C124" s="41"/>
      <c r="D124" s="221" t="s">
        <v>146</v>
      </c>
      <c r="E124" s="41"/>
      <c r="F124" s="222" t="s">
        <v>391</v>
      </c>
      <c r="G124" s="41"/>
      <c r="H124" s="41"/>
      <c r="I124" s="223"/>
      <c r="J124" s="223"/>
      <c r="K124" s="41"/>
      <c r="L124" s="41"/>
      <c r="M124" s="45"/>
      <c r="N124" s="224"/>
      <c r="O124" s="225"/>
      <c r="P124" s="85"/>
      <c r="Q124" s="85"/>
      <c r="R124" s="85"/>
      <c r="S124" s="85"/>
      <c r="T124" s="85"/>
      <c r="U124" s="85"/>
      <c r="V124" s="85"/>
      <c r="W124" s="85"/>
      <c r="X124" s="85"/>
      <c r="Y124" s="86"/>
      <c r="Z124" s="39"/>
      <c r="AA124" s="39"/>
      <c r="AB124" s="39"/>
      <c r="AC124" s="39"/>
      <c r="AD124" s="39"/>
      <c r="AE124" s="39"/>
      <c r="AT124" s="18" t="s">
        <v>146</v>
      </c>
      <c r="AU124" s="18" t="s">
        <v>86</v>
      </c>
    </row>
    <row r="125" s="2" customFormat="1" ht="24.15" customHeight="1">
      <c r="A125" s="39"/>
      <c r="B125" s="40"/>
      <c r="C125" s="207" t="s">
        <v>392</v>
      </c>
      <c r="D125" s="207" t="s">
        <v>139</v>
      </c>
      <c r="E125" s="208" t="s">
        <v>393</v>
      </c>
      <c r="F125" s="209" t="s">
        <v>394</v>
      </c>
      <c r="G125" s="210" t="s">
        <v>216</v>
      </c>
      <c r="H125" s="211">
        <v>1</v>
      </c>
      <c r="I125" s="212"/>
      <c r="J125" s="212"/>
      <c r="K125" s="213">
        <f>ROUND(P125*H125,2)</f>
        <v>0</v>
      </c>
      <c r="L125" s="209" t="s">
        <v>143</v>
      </c>
      <c r="M125" s="45"/>
      <c r="N125" s="214" t="s">
        <v>20</v>
      </c>
      <c r="O125" s="215" t="s">
        <v>45</v>
      </c>
      <c r="P125" s="216">
        <f>I125+J125</f>
        <v>0</v>
      </c>
      <c r="Q125" s="216">
        <f>ROUND(I125*H125,2)</f>
        <v>0</v>
      </c>
      <c r="R125" s="216">
        <f>ROUND(J125*H125,2)</f>
        <v>0</v>
      </c>
      <c r="S125" s="85"/>
      <c r="T125" s="217">
        <f>S125*H125</f>
        <v>0</v>
      </c>
      <c r="U125" s="217">
        <v>0</v>
      </c>
      <c r="V125" s="217">
        <f>U125*H125</f>
        <v>0</v>
      </c>
      <c r="W125" s="217">
        <v>0</v>
      </c>
      <c r="X125" s="217">
        <f>W125*H125</f>
        <v>0</v>
      </c>
      <c r="Y125" s="218" t="s">
        <v>20</v>
      </c>
      <c r="Z125" s="39"/>
      <c r="AA125" s="39"/>
      <c r="AB125" s="39"/>
      <c r="AC125" s="39"/>
      <c r="AD125" s="39"/>
      <c r="AE125" s="39"/>
      <c r="AR125" s="219" t="s">
        <v>144</v>
      </c>
      <c r="AT125" s="219" t="s">
        <v>139</v>
      </c>
      <c r="AU125" s="219" t="s">
        <v>86</v>
      </c>
      <c r="AY125" s="18" t="s">
        <v>137</v>
      </c>
      <c r="BE125" s="220">
        <f>IF(O125="základní",K125,0)</f>
        <v>0</v>
      </c>
      <c r="BF125" s="220">
        <f>IF(O125="snížená",K125,0)</f>
        <v>0</v>
      </c>
      <c r="BG125" s="220">
        <f>IF(O125="zákl. přenesená",K125,0)</f>
        <v>0</v>
      </c>
      <c r="BH125" s="220">
        <f>IF(O125="sníž. přenesená",K125,0)</f>
        <v>0</v>
      </c>
      <c r="BI125" s="220">
        <f>IF(O125="nulová",K125,0)</f>
        <v>0</v>
      </c>
      <c r="BJ125" s="18" t="s">
        <v>84</v>
      </c>
      <c r="BK125" s="220">
        <f>ROUND(P125*H125,2)</f>
        <v>0</v>
      </c>
      <c r="BL125" s="18" t="s">
        <v>144</v>
      </c>
      <c r="BM125" s="219" t="s">
        <v>395</v>
      </c>
    </row>
    <row r="126" s="2" customFormat="1">
      <c r="A126" s="39"/>
      <c r="B126" s="40"/>
      <c r="C126" s="41"/>
      <c r="D126" s="221" t="s">
        <v>146</v>
      </c>
      <c r="E126" s="41"/>
      <c r="F126" s="222" t="s">
        <v>396</v>
      </c>
      <c r="G126" s="41"/>
      <c r="H126" s="41"/>
      <c r="I126" s="223"/>
      <c r="J126" s="223"/>
      <c r="K126" s="41"/>
      <c r="L126" s="41"/>
      <c r="M126" s="45"/>
      <c r="N126" s="224"/>
      <c r="O126" s="225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9"/>
      <c r="AA126" s="39"/>
      <c r="AB126" s="39"/>
      <c r="AC126" s="39"/>
      <c r="AD126" s="39"/>
      <c r="AE126" s="39"/>
      <c r="AT126" s="18" t="s">
        <v>146</v>
      </c>
      <c r="AU126" s="18" t="s">
        <v>86</v>
      </c>
    </row>
    <row r="127" s="2" customFormat="1" ht="33" customHeight="1">
      <c r="A127" s="39"/>
      <c r="B127" s="40"/>
      <c r="C127" s="207" t="s">
        <v>397</v>
      </c>
      <c r="D127" s="207" t="s">
        <v>139</v>
      </c>
      <c r="E127" s="208" t="s">
        <v>398</v>
      </c>
      <c r="F127" s="209" t="s">
        <v>399</v>
      </c>
      <c r="G127" s="210" t="s">
        <v>216</v>
      </c>
      <c r="H127" s="211">
        <v>13</v>
      </c>
      <c r="I127" s="212"/>
      <c r="J127" s="212"/>
      <c r="K127" s="213">
        <f>ROUND(P127*H127,2)</f>
        <v>0</v>
      </c>
      <c r="L127" s="209" t="s">
        <v>143</v>
      </c>
      <c r="M127" s="45"/>
      <c r="N127" s="214" t="s">
        <v>20</v>
      </c>
      <c r="O127" s="215" t="s">
        <v>45</v>
      </c>
      <c r="P127" s="216">
        <f>I127+J127</f>
        <v>0</v>
      </c>
      <c r="Q127" s="216">
        <f>ROUND(I127*H127,2)</f>
        <v>0</v>
      </c>
      <c r="R127" s="216">
        <f>ROUND(J127*H127,2)</f>
        <v>0</v>
      </c>
      <c r="S127" s="85"/>
      <c r="T127" s="217">
        <f>S127*H127</f>
        <v>0</v>
      </c>
      <c r="U127" s="217">
        <v>0</v>
      </c>
      <c r="V127" s="217">
        <f>U127*H127</f>
        <v>0</v>
      </c>
      <c r="W127" s="217">
        <v>0</v>
      </c>
      <c r="X127" s="217">
        <f>W127*H127</f>
        <v>0</v>
      </c>
      <c r="Y127" s="218" t="s">
        <v>20</v>
      </c>
      <c r="Z127" s="39"/>
      <c r="AA127" s="39"/>
      <c r="AB127" s="39"/>
      <c r="AC127" s="39"/>
      <c r="AD127" s="39"/>
      <c r="AE127" s="39"/>
      <c r="AR127" s="219" t="s">
        <v>144</v>
      </c>
      <c r="AT127" s="219" t="s">
        <v>139</v>
      </c>
      <c r="AU127" s="219" t="s">
        <v>86</v>
      </c>
      <c r="AY127" s="18" t="s">
        <v>137</v>
      </c>
      <c r="BE127" s="220">
        <f>IF(O127="základní",K127,0)</f>
        <v>0</v>
      </c>
      <c r="BF127" s="220">
        <f>IF(O127="snížená",K127,0)</f>
        <v>0</v>
      </c>
      <c r="BG127" s="220">
        <f>IF(O127="zákl. přenesená",K127,0)</f>
        <v>0</v>
      </c>
      <c r="BH127" s="220">
        <f>IF(O127="sníž. přenesená",K127,0)</f>
        <v>0</v>
      </c>
      <c r="BI127" s="220">
        <f>IF(O127="nulová",K127,0)</f>
        <v>0</v>
      </c>
      <c r="BJ127" s="18" t="s">
        <v>84</v>
      </c>
      <c r="BK127" s="220">
        <f>ROUND(P127*H127,2)</f>
        <v>0</v>
      </c>
      <c r="BL127" s="18" t="s">
        <v>144</v>
      </c>
      <c r="BM127" s="219" t="s">
        <v>400</v>
      </c>
    </row>
    <row r="128" s="2" customFormat="1">
      <c r="A128" s="39"/>
      <c r="B128" s="40"/>
      <c r="C128" s="41"/>
      <c r="D128" s="221" t="s">
        <v>146</v>
      </c>
      <c r="E128" s="41"/>
      <c r="F128" s="222" t="s">
        <v>401</v>
      </c>
      <c r="G128" s="41"/>
      <c r="H128" s="41"/>
      <c r="I128" s="223"/>
      <c r="J128" s="223"/>
      <c r="K128" s="41"/>
      <c r="L128" s="41"/>
      <c r="M128" s="45"/>
      <c r="N128" s="224"/>
      <c r="O128" s="225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9"/>
      <c r="AA128" s="39"/>
      <c r="AB128" s="39"/>
      <c r="AC128" s="39"/>
      <c r="AD128" s="39"/>
      <c r="AE128" s="39"/>
      <c r="AT128" s="18" t="s">
        <v>146</v>
      </c>
      <c r="AU128" s="18" t="s">
        <v>86</v>
      </c>
    </row>
    <row r="129" s="14" customFormat="1">
      <c r="A129" s="14"/>
      <c r="B129" s="255"/>
      <c r="C129" s="256"/>
      <c r="D129" s="226" t="s">
        <v>150</v>
      </c>
      <c r="E129" s="257" t="s">
        <v>20</v>
      </c>
      <c r="F129" s="258" t="s">
        <v>402</v>
      </c>
      <c r="G129" s="256"/>
      <c r="H129" s="257" t="s">
        <v>20</v>
      </c>
      <c r="I129" s="259"/>
      <c r="J129" s="259"/>
      <c r="K129" s="256"/>
      <c r="L129" s="256"/>
      <c r="M129" s="260"/>
      <c r="N129" s="261"/>
      <c r="O129" s="262"/>
      <c r="P129" s="262"/>
      <c r="Q129" s="262"/>
      <c r="R129" s="262"/>
      <c r="S129" s="262"/>
      <c r="T129" s="262"/>
      <c r="U129" s="262"/>
      <c r="V129" s="262"/>
      <c r="W129" s="262"/>
      <c r="X129" s="262"/>
      <c r="Y129" s="263"/>
      <c r="Z129" s="14"/>
      <c r="AA129" s="14"/>
      <c r="AB129" s="14"/>
      <c r="AC129" s="14"/>
      <c r="AD129" s="14"/>
      <c r="AE129" s="14"/>
      <c r="AT129" s="264" t="s">
        <v>150</v>
      </c>
      <c r="AU129" s="264" t="s">
        <v>86</v>
      </c>
      <c r="AV129" s="14" t="s">
        <v>84</v>
      </c>
      <c r="AW129" s="14" t="s">
        <v>5</v>
      </c>
      <c r="AX129" s="14" t="s">
        <v>76</v>
      </c>
      <c r="AY129" s="264" t="s">
        <v>137</v>
      </c>
    </row>
    <row r="130" s="13" customFormat="1">
      <c r="A130" s="13"/>
      <c r="B130" s="228"/>
      <c r="C130" s="229"/>
      <c r="D130" s="226" t="s">
        <v>150</v>
      </c>
      <c r="E130" s="230" t="s">
        <v>20</v>
      </c>
      <c r="F130" s="231" t="s">
        <v>403</v>
      </c>
      <c r="G130" s="229"/>
      <c r="H130" s="232">
        <v>13</v>
      </c>
      <c r="I130" s="233"/>
      <c r="J130" s="233"/>
      <c r="K130" s="229"/>
      <c r="L130" s="229"/>
      <c r="M130" s="234"/>
      <c r="N130" s="235"/>
      <c r="O130" s="236"/>
      <c r="P130" s="236"/>
      <c r="Q130" s="236"/>
      <c r="R130" s="236"/>
      <c r="S130" s="236"/>
      <c r="T130" s="236"/>
      <c r="U130" s="236"/>
      <c r="V130" s="236"/>
      <c r="W130" s="236"/>
      <c r="X130" s="236"/>
      <c r="Y130" s="237"/>
      <c r="Z130" s="13"/>
      <c r="AA130" s="13"/>
      <c r="AB130" s="13"/>
      <c r="AC130" s="13"/>
      <c r="AD130" s="13"/>
      <c r="AE130" s="13"/>
      <c r="AT130" s="238" t="s">
        <v>150</v>
      </c>
      <c r="AU130" s="238" t="s">
        <v>86</v>
      </c>
      <c r="AV130" s="13" t="s">
        <v>86</v>
      </c>
      <c r="AW130" s="13" t="s">
        <v>5</v>
      </c>
      <c r="AX130" s="13" t="s">
        <v>84</v>
      </c>
      <c r="AY130" s="238" t="s">
        <v>137</v>
      </c>
    </row>
    <row r="131" s="2" customFormat="1" ht="33" customHeight="1">
      <c r="A131" s="39"/>
      <c r="B131" s="40"/>
      <c r="C131" s="207" t="s">
        <v>404</v>
      </c>
      <c r="D131" s="207" t="s">
        <v>139</v>
      </c>
      <c r="E131" s="208" t="s">
        <v>405</v>
      </c>
      <c r="F131" s="209" t="s">
        <v>406</v>
      </c>
      <c r="G131" s="210" t="s">
        <v>216</v>
      </c>
      <c r="H131" s="211">
        <v>10</v>
      </c>
      <c r="I131" s="212"/>
      <c r="J131" s="212"/>
      <c r="K131" s="213">
        <f>ROUND(P131*H131,2)</f>
        <v>0</v>
      </c>
      <c r="L131" s="209" t="s">
        <v>143</v>
      </c>
      <c r="M131" s="45"/>
      <c r="N131" s="214" t="s">
        <v>20</v>
      </c>
      <c r="O131" s="215" t="s">
        <v>45</v>
      </c>
      <c r="P131" s="216">
        <f>I131+J131</f>
        <v>0</v>
      </c>
      <c r="Q131" s="216">
        <f>ROUND(I131*H131,2)</f>
        <v>0</v>
      </c>
      <c r="R131" s="216">
        <f>ROUND(J131*H131,2)</f>
        <v>0</v>
      </c>
      <c r="S131" s="85"/>
      <c r="T131" s="217">
        <f>S131*H131</f>
        <v>0</v>
      </c>
      <c r="U131" s="217">
        <v>0</v>
      </c>
      <c r="V131" s="217">
        <f>U131*H131</f>
        <v>0</v>
      </c>
      <c r="W131" s="217">
        <v>0</v>
      </c>
      <c r="X131" s="217">
        <f>W131*H131</f>
        <v>0</v>
      </c>
      <c r="Y131" s="218" t="s">
        <v>20</v>
      </c>
      <c r="Z131" s="39"/>
      <c r="AA131" s="39"/>
      <c r="AB131" s="39"/>
      <c r="AC131" s="39"/>
      <c r="AD131" s="39"/>
      <c r="AE131" s="39"/>
      <c r="AR131" s="219" t="s">
        <v>144</v>
      </c>
      <c r="AT131" s="219" t="s">
        <v>139</v>
      </c>
      <c r="AU131" s="219" t="s">
        <v>86</v>
      </c>
      <c r="AY131" s="18" t="s">
        <v>137</v>
      </c>
      <c r="BE131" s="220">
        <f>IF(O131="základní",K131,0)</f>
        <v>0</v>
      </c>
      <c r="BF131" s="220">
        <f>IF(O131="snížená",K131,0)</f>
        <v>0</v>
      </c>
      <c r="BG131" s="220">
        <f>IF(O131="zákl. přenesená",K131,0)</f>
        <v>0</v>
      </c>
      <c r="BH131" s="220">
        <f>IF(O131="sníž. přenesená",K131,0)</f>
        <v>0</v>
      </c>
      <c r="BI131" s="220">
        <f>IF(O131="nulová",K131,0)</f>
        <v>0</v>
      </c>
      <c r="BJ131" s="18" t="s">
        <v>84</v>
      </c>
      <c r="BK131" s="220">
        <f>ROUND(P131*H131,2)</f>
        <v>0</v>
      </c>
      <c r="BL131" s="18" t="s">
        <v>144</v>
      </c>
      <c r="BM131" s="219" t="s">
        <v>407</v>
      </c>
    </row>
    <row r="132" s="2" customFormat="1">
      <c r="A132" s="39"/>
      <c r="B132" s="40"/>
      <c r="C132" s="41"/>
      <c r="D132" s="221" t="s">
        <v>146</v>
      </c>
      <c r="E132" s="41"/>
      <c r="F132" s="222" t="s">
        <v>408</v>
      </c>
      <c r="G132" s="41"/>
      <c r="H132" s="41"/>
      <c r="I132" s="223"/>
      <c r="J132" s="223"/>
      <c r="K132" s="41"/>
      <c r="L132" s="41"/>
      <c r="M132" s="45"/>
      <c r="N132" s="224"/>
      <c r="O132" s="225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9"/>
      <c r="AA132" s="39"/>
      <c r="AB132" s="39"/>
      <c r="AC132" s="39"/>
      <c r="AD132" s="39"/>
      <c r="AE132" s="39"/>
      <c r="AT132" s="18" t="s">
        <v>146</v>
      </c>
      <c r="AU132" s="18" t="s">
        <v>86</v>
      </c>
    </row>
    <row r="133" s="14" customFormat="1">
      <c r="A133" s="14"/>
      <c r="B133" s="255"/>
      <c r="C133" s="256"/>
      <c r="D133" s="226" t="s">
        <v>150</v>
      </c>
      <c r="E133" s="257" t="s">
        <v>20</v>
      </c>
      <c r="F133" s="258" t="s">
        <v>402</v>
      </c>
      <c r="G133" s="256"/>
      <c r="H133" s="257" t="s">
        <v>20</v>
      </c>
      <c r="I133" s="259"/>
      <c r="J133" s="259"/>
      <c r="K133" s="256"/>
      <c r="L133" s="256"/>
      <c r="M133" s="260"/>
      <c r="N133" s="261"/>
      <c r="O133" s="262"/>
      <c r="P133" s="262"/>
      <c r="Q133" s="262"/>
      <c r="R133" s="262"/>
      <c r="S133" s="262"/>
      <c r="T133" s="262"/>
      <c r="U133" s="262"/>
      <c r="V133" s="262"/>
      <c r="W133" s="262"/>
      <c r="X133" s="262"/>
      <c r="Y133" s="263"/>
      <c r="Z133" s="14"/>
      <c r="AA133" s="14"/>
      <c r="AB133" s="14"/>
      <c r="AC133" s="14"/>
      <c r="AD133" s="14"/>
      <c r="AE133" s="14"/>
      <c r="AT133" s="264" t="s">
        <v>150</v>
      </c>
      <c r="AU133" s="264" t="s">
        <v>86</v>
      </c>
      <c r="AV133" s="14" t="s">
        <v>84</v>
      </c>
      <c r="AW133" s="14" t="s">
        <v>5</v>
      </c>
      <c r="AX133" s="14" t="s">
        <v>76</v>
      </c>
      <c r="AY133" s="264" t="s">
        <v>137</v>
      </c>
    </row>
    <row r="134" s="13" customFormat="1">
      <c r="A134" s="13"/>
      <c r="B134" s="228"/>
      <c r="C134" s="229"/>
      <c r="D134" s="226" t="s">
        <v>150</v>
      </c>
      <c r="E134" s="230" t="s">
        <v>20</v>
      </c>
      <c r="F134" s="231" t="s">
        <v>213</v>
      </c>
      <c r="G134" s="229"/>
      <c r="H134" s="232">
        <v>10</v>
      </c>
      <c r="I134" s="233"/>
      <c r="J134" s="233"/>
      <c r="K134" s="229"/>
      <c r="L134" s="229"/>
      <c r="M134" s="234"/>
      <c r="N134" s="235"/>
      <c r="O134" s="236"/>
      <c r="P134" s="236"/>
      <c r="Q134" s="236"/>
      <c r="R134" s="236"/>
      <c r="S134" s="236"/>
      <c r="T134" s="236"/>
      <c r="U134" s="236"/>
      <c r="V134" s="236"/>
      <c r="W134" s="236"/>
      <c r="X134" s="236"/>
      <c r="Y134" s="237"/>
      <c r="Z134" s="13"/>
      <c r="AA134" s="13"/>
      <c r="AB134" s="13"/>
      <c r="AC134" s="13"/>
      <c r="AD134" s="13"/>
      <c r="AE134" s="13"/>
      <c r="AT134" s="238" t="s">
        <v>150</v>
      </c>
      <c r="AU134" s="238" t="s">
        <v>86</v>
      </c>
      <c r="AV134" s="13" t="s">
        <v>86</v>
      </c>
      <c r="AW134" s="13" t="s">
        <v>5</v>
      </c>
      <c r="AX134" s="13" t="s">
        <v>84</v>
      </c>
      <c r="AY134" s="238" t="s">
        <v>137</v>
      </c>
    </row>
    <row r="135" s="2" customFormat="1" ht="33" customHeight="1">
      <c r="A135" s="39"/>
      <c r="B135" s="40"/>
      <c r="C135" s="207" t="s">
        <v>409</v>
      </c>
      <c r="D135" s="207" t="s">
        <v>139</v>
      </c>
      <c r="E135" s="208" t="s">
        <v>410</v>
      </c>
      <c r="F135" s="209" t="s">
        <v>411</v>
      </c>
      <c r="G135" s="210" t="s">
        <v>216</v>
      </c>
      <c r="H135" s="211">
        <v>1</v>
      </c>
      <c r="I135" s="212"/>
      <c r="J135" s="212"/>
      <c r="K135" s="213">
        <f>ROUND(P135*H135,2)</f>
        <v>0</v>
      </c>
      <c r="L135" s="209" t="s">
        <v>143</v>
      </c>
      <c r="M135" s="45"/>
      <c r="N135" s="214" t="s">
        <v>20</v>
      </c>
      <c r="O135" s="215" t="s">
        <v>45</v>
      </c>
      <c r="P135" s="216">
        <f>I135+J135</f>
        <v>0</v>
      </c>
      <c r="Q135" s="216">
        <f>ROUND(I135*H135,2)</f>
        <v>0</v>
      </c>
      <c r="R135" s="216">
        <f>ROUND(J135*H135,2)</f>
        <v>0</v>
      </c>
      <c r="S135" s="85"/>
      <c r="T135" s="217">
        <f>S135*H135</f>
        <v>0</v>
      </c>
      <c r="U135" s="217">
        <v>0</v>
      </c>
      <c r="V135" s="217">
        <f>U135*H135</f>
        <v>0</v>
      </c>
      <c r="W135" s="217">
        <v>0</v>
      </c>
      <c r="X135" s="217">
        <f>W135*H135</f>
        <v>0</v>
      </c>
      <c r="Y135" s="218" t="s">
        <v>20</v>
      </c>
      <c r="Z135" s="39"/>
      <c r="AA135" s="39"/>
      <c r="AB135" s="39"/>
      <c r="AC135" s="39"/>
      <c r="AD135" s="39"/>
      <c r="AE135" s="39"/>
      <c r="AR135" s="219" t="s">
        <v>144</v>
      </c>
      <c r="AT135" s="219" t="s">
        <v>139</v>
      </c>
      <c r="AU135" s="219" t="s">
        <v>86</v>
      </c>
      <c r="AY135" s="18" t="s">
        <v>137</v>
      </c>
      <c r="BE135" s="220">
        <f>IF(O135="základní",K135,0)</f>
        <v>0</v>
      </c>
      <c r="BF135" s="220">
        <f>IF(O135="snížená",K135,0)</f>
        <v>0</v>
      </c>
      <c r="BG135" s="220">
        <f>IF(O135="zákl. přenesená",K135,0)</f>
        <v>0</v>
      </c>
      <c r="BH135" s="220">
        <f>IF(O135="sníž. přenesená",K135,0)</f>
        <v>0</v>
      </c>
      <c r="BI135" s="220">
        <f>IF(O135="nulová",K135,0)</f>
        <v>0</v>
      </c>
      <c r="BJ135" s="18" t="s">
        <v>84</v>
      </c>
      <c r="BK135" s="220">
        <f>ROUND(P135*H135,2)</f>
        <v>0</v>
      </c>
      <c r="BL135" s="18" t="s">
        <v>144</v>
      </c>
      <c r="BM135" s="219" t="s">
        <v>412</v>
      </c>
    </row>
    <row r="136" s="2" customFormat="1">
      <c r="A136" s="39"/>
      <c r="B136" s="40"/>
      <c r="C136" s="41"/>
      <c r="D136" s="221" t="s">
        <v>146</v>
      </c>
      <c r="E136" s="41"/>
      <c r="F136" s="222" t="s">
        <v>413</v>
      </c>
      <c r="G136" s="41"/>
      <c r="H136" s="41"/>
      <c r="I136" s="223"/>
      <c r="J136" s="223"/>
      <c r="K136" s="41"/>
      <c r="L136" s="41"/>
      <c r="M136" s="45"/>
      <c r="N136" s="224"/>
      <c r="O136" s="225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9"/>
      <c r="AA136" s="39"/>
      <c r="AB136" s="39"/>
      <c r="AC136" s="39"/>
      <c r="AD136" s="39"/>
      <c r="AE136" s="39"/>
      <c r="AT136" s="18" t="s">
        <v>146</v>
      </c>
      <c r="AU136" s="18" t="s">
        <v>86</v>
      </c>
    </row>
    <row r="137" s="14" customFormat="1">
      <c r="A137" s="14"/>
      <c r="B137" s="255"/>
      <c r="C137" s="256"/>
      <c r="D137" s="226" t="s">
        <v>150</v>
      </c>
      <c r="E137" s="257" t="s">
        <v>20</v>
      </c>
      <c r="F137" s="258" t="s">
        <v>402</v>
      </c>
      <c r="G137" s="256"/>
      <c r="H137" s="257" t="s">
        <v>20</v>
      </c>
      <c r="I137" s="259"/>
      <c r="J137" s="259"/>
      <c r="K137" s="256"/>
      <c r="L137" s="256"/>
      <c r="M137" s="260"/>
      <c r="N137" s="261"/>
      <c r="O137" s="262"/>
      <c r="P137" s="262"/>
      <c r="Q137" s="262"/>
      <c r="R137" s="262"/>
      <c r="S137" s="262"/>
      <c r="T137" s="262"/>
      <c r="U137" s="262"/>
      <c r="V137" s="262"/>
      <c r="W137" s="262"/>
      <c r="X137" s="262"/>
      <c r="Y137" s="263"/>
      <c r="Z137" s="14"/>
      <c r="AA137" s="14"/>
      <c r="AB137" s="14"/>
      <c r="AC137" s="14"/>
      <c r="AD137" s="14"/>
      <c r="AE137" s="14"/>
      <c r="AT137" s="264" t="s">
        <v>150</v>
      </c>
      <c r="AU137" s="264" t="s">
        <v>86</v>
      </c>
      <c r="AV137" s="14" t="s">
        <v>84</v>
      </c>
      <c r="AW137" s="14" t="s">
        <v>5</v>
      </c>
      <c r="AX137" s="14" t="s">
        <v>76</v>
      </c>
      <c r="AY137" s="264" t="s">
        <v>137</v>
      </c>
    </row>
    <row r="138" s="13" customFormat="1">
      <c r="A138" s="13"/>
      <c r="B138" s="228"/>
      <c r="C138" s="229"/>
      <c r="D138" s="226" t="s">
        <v>150</v>
      </c>
      <c r="E138" s="230" t="s">
        <v>20</v>
      </c>
      <c r="F138" s="231" t="s">
        <v>84</v>
      </c>
      <c r="G138" s="229"/>
      <c r="H138" s="232">
        <v>1</v>
      </c>
      <c r="I138" s="233"/>
      <c r="J138" s="233"/>
      <c r="K138" s="229"/>
      <c r="L138" s="229"/>
      <c r="M138" s="234"/>
      <c r="N138" s="235"/>
      <c r="O138" s="236"/>
      <c r="P138" s="236"/>
      <c r="Q138" s="236"/>
      <c r="R138" s="236"/>
      <c r="S138" s="236"/>
      <c r="T138" s="236"/>
      <c r="U138" s="236"/>
      <c r="V138" s="236"/>
      <c r="W138" s="236"/>
      <c r="X138" s="236"/>
      <c r="Y138" s="237"/>
      <c r="Z138" s="13"/>
      <c r="AA138" s="13"/>
      <c r="AB138" s="13"/>
      <c r="AC138" s="13"/>
      <c r="AD138" s="13"/>
      <c r="AE138" s="13"/>
      <c r="AT138" s="238" t="s">
        <v>150</v>
      </c>
      <c r="AU138" s="238" t="s">
        <v>86</v>
      </c>
      <c r="AV138" s="13" t="s">
        <v>86</v>
      </c>
      <c r="AW138" s="13" t="s">
        <v>5</v>
      </c>
      <c r="AX138" s="13" t="s">
        <v>84</v>
      </c>
      <c r="AY138" s="238" t="s">
        <v>137</v>
      </c>
    </row>
    <row r="139" s="2" customFormat="1" ht="37.8" customHeight="1">
      <c r="A139" s="39"/>
      <c r="B139" s="40"/>
      <c r="C139" s="207" t="s">
        <v>304</v>
      </c>
      <c r="D139" s="207" t="s">
        <v>139</v>
      </c>
      <c r="E139" s="208" t="s">
        <v>414</v>
      </c>
      <c r="F139" s="209" t="s">
        <v>415</v>
      </c>
      <c r="G139" s="210" t="s">
        <v>161</v>
      </c>
      <c r="H139" s="211">
        <v>1190.9369999999999</v>
      </c>
      <c r="I139" s="212"/>
      <c r="J139" s="212"/>
      <c r="K139" s="213">
        <f>ROUND(P139*H139,2)</f>
        <v>0</v>
      </c>
      <c r="L139" s="209" t="s">
        <v>143</v>
      </c>
      <c r="M139" s="45"/>
      <c r="N139" s="214" t="s">
        <v>20</v>
      </c>
      <c r="O139" s="215" t="s">
        <v>45</v>
      </c>
      <c r="P139" s="216">
        <f>I139+J139</f>
        <v>0</v>
      </c>
      <c r="Q139" s="216">
        <f>ROUND(I139*H139,2)</f>
        <v>0</v>
      </c>
      <c r="R139" s="216">
        <f>ROUND(J139*H139,2)</f>
        <v>0</v>
      </c>
      <c r="S139" s="85"/>
      <c r="T139" s="217">
        <f>S139*H139</f>
        <v>0</v>
      </c>
      <c r="U139" s="217">
        <v>0</v>
      </c>
      <c r="V139" s="217">
        <f>U139*H139</f>
        <v>0</v>
      </c>
      <c r="W139" s="217">
        <v>0</v>
      </c>
      <c r="X139" s="217">
        <f>W139*H139</f>
        <v>0</v>
      </c>
      <c r="Y139" s="218" t="s">
        <v>20</v>
      </c>
      <c r="Z139" s="39"/>
      <c r="AA139" s="39"/>
      <c r="AB139" s="39"/>
      <c r="AC139" s="39"/>
      <c r="AD139" s="39"/>
      <c r="AE139" s="39"/>
      <c r="AR139" s="219" t="s">
        <v>144</v>
      </c>
      <c r="AT139" s="219" t="s">
        <v>139</v>
      </c>
      <c r="AU139" s="219" t="s">
        <v>86</v>
      </c>
      <c r="AY139" s="18" t="s">
        <v>137</v>
      </c>
      <c r="BE139" s="220">
        <f>IF(O139="základní",K139,0)</f>
        <v>0</v>
      </c>
      <c r="BF139" s="220">
        <f>IF(O139="snížená",K139,0)</f>
        <v>0</v>
      </c>
      <c r="BG139" s="220">
        <f>IF(O139="zákl. přenesená",K139,0)</f>
        <v>0</v>
      </c>
      <c r="BH139" s="220">
        <f>IF(O139="sníž. přenesená",K139,0)</f>
        <v>0</v>
      </c>
      <c r="BI139" s="220">
        <f>IF(O139="nulová",K139,0)</f>
        <v>0</v>
      </c>
      <c r="BJ139" s="18" t="s">
        <v>84</v>
      </c>
      <c r="BK139" s="220">
        <f>ROUND(P139*H139,2)</f>
        <v>0</v>
      </c>
      <c r="BL139" s="18" t="s">
        <v>144</v>
      </c>
      <c r="BM139" s="219" t="s">
        <v>416</v>
      </c>
    </row>
    <row r="140" s="2" customFormat="1">
      <c r="A140" s="39"/>
      <c r="B140" s="40"/>
      <c r="C140" s="41"/>
      <c r="D140" s="221" t="s">
        <v>146</v>
      </c>
      <c r="E140" s="41"/>
      <c r="F140" s="222" t="s">
        <v>417</v>
      </c>
      <c r="G140" s="41"/>
      <c r="H140" s="41"/>
      <c r="I140" s="223"/>
      <c r="J140" s="223"/>
      <c r="K140" s="41"/>
      <c r="L140" s="41"/>
      <c r="M140" s="45"/>
      <c r="N140" s="224"/>
      <c r="O140" s="225"/>
      <c r="P140" s="85"/>
      <c r="Q140" s="85"/>
      <c r="R140" s="85"/>
      <c r="S140" s="85"/>
      <c r="T140" s="85"/>
      <c r="U140" s="85"/>
      <c r="V140" s="85"/>
      <c r="W140" s="85"/>
      <c r="X140" s="85"/>
      <c r="Y140" s="86"/>
      <c r="Z140" s="39"/>
      <c r="AA140" s="39"/>
      <c r="AB140" s="39"/>
      <c r="AC140" s="39"/>
      <c r="AD140" s="39"/>
      <c r="AE140" s="39"/>
      <c r="AT140" s="18" t="s">
        <v>146</v>
      </c>
      <c r="AU140" s="18" t="s">
        <v>86</v>
      </c>
    </row>
    <row r="141" s="13" customFormat="1">
      <c r="A141" s="13"/>
      <c r="B141" s="228"/>
      <c r="C141" s="229"/>
      <c r="D141" s="226" t="s">
        <v>150</v>
      </c>
      <c r="E141" s="230" t="s">
        <v>20</v>
      </c>
      <c r="F141" s="231" t="s">
        <v>382</v>
      </c>
      <c r="G141" s="229"/>
      <c r="H141" s="232">
        <v>1190.9369999999999</v>
      </c>
      <c r="I141" s="233"/>
      <c r="J141" s="233"/>
      <c r="K141" s="229"/>
      <c r="L141" s="229"/>
      <c r="M141" s="234"/>
      <c r="N141" s="235"/>
      <c r="O141" s="236"/>
      <c r="P141" s="236"/>
      <c r="Q141" s="236"/>
      <c r="R141" s="236"/>
      <c r="S141" s="236"/>
      <c r="T141" s="236"/>
      <c r="U141" s="236"/>
      <c r="V141" s="236"/>
      <c r="W141" s="236"/>
      <c r="X141" s="236"/>
      <c r="Y141" s="237"/>
      <c r="Z141" s="13"/>
      <c r="AA141" s="13"/>
      <c r="AB141" s="13"/>
      <c r="AC141" s="13"/>
      <c r="AD141" s="13"/>
      <c r="AE141" s="13"/>
      <c r="AT141" s="238" t="s">
        <v>150</v>
      </c>
      <c r="AU141" s="238" t="s">
        <v>86</v>
      </c>
      <c r="AV141" s="13" t="s">
        <v>86</v>
      </c>
      <c r="AW141" s="13" t="s">
        <v>5</v>
      </c>
      <c r="AX141" s="13" t="s">
        <v>76</v>
      </c>
      <c r="AY141" s="238" t="s">
        <v>137</v>
      </c>
    </row>
    <row r="142" s="15" customFormat="1">
      <c r="A142" s="15"/>
      <c r="B142" s="265"/>
      <c r="C142" s="266"/>
      <c r="D142" s="226" t="s">
        <v>150</v>
      </c>
      <c r="E142" s="267" t="s">
        <v>20</v>
      </c>
      <c r="F142" s="268" t="s">
        <v>418</v>
      </c>
      <c r="G142" s="266"/>
      <c r="H142" s="269">
        <v>1190.9369999999999</v>
      </c>
      <c r="I142" s="270"/>
      <c r="J142" s="270"/>
      <c r="K142" s="266"/>
      <c r="L142" s="266"/>
      <c r="M142" s="271"/>
      <c r="N142" s="272"/>
      <c r="O142" s="273"/>
      <c r="P142" s="273"/>
      <c r="Q142" s="273"/>
      <c r="R142" s="273"/>
      <c r="S142" s="273"/>
      <c r="T142" s="273"/>
      <c r="U142" s="273"/>
      <c r="V142" s="273"/>
      <c r="W142" s="273"/>
      <c r="X142" s="273"/>
      <c r="Y142" s="274"/>
      <c r="Z142" s="15"/>
      <c r="AA142" s="15"/>
      <c r="AB142" s="15"/>
      <c r="AC142" s="15"/>
      <c r="AD142" s="15"/>
      <c r="AE142" s="15"/>
      <c r="AT142" s="275" t="s">
        <v>150</v>
      </c>
      <c r="AU142" s="275" t="s">
        <v>86</v>
      </c>
      <c r="AV142" s="15" t="s">
        <v>144</v>
      </c>
      <c r="AW142" s="15" t="s">
        <v>5</v>
      </c>
      <c r="AX142" s="15" t="s">
        <v>84</v>
      </c>
      <c r="AY142" s="275" t="s">
        <v>137</v>
      </c>
    </row>
    <row r="143" s="2" customFormat="1" ht="37.8" customHeight="1">
      <c r="A143" s="39"/>
      <c r="B143" s="40"/>
      <c r="C143" s="207" t="s">
        <v>200</v>
      </c>
      <c r="D143" s="207" t="s">
        <v>139</v>
      </c>
      <c r="E143" s="208" t="s">
        <v>419</v>
      </c>
      <c r="F143" s="209" t="s">
        <v>420</v>
      </c>
      <c r="G143" s="210" t="s">
        <v>161</v>
      </c>
      <c r="H143" s="211">
        <v>1495.5250000000001</v>
      </c>
      <c r="I143" s="212"/>
      <c r="J143" s="212"/>
      <c r="K143" s="213">
        <f>ROUND(P143*H143,2)</f>
        <v>0</v>
      </c>
      <c r="L143" s="209" t="s">
        <v>20</v>
      </c>
      <c r="M143" s="45"/>
      <c r="N143" s="214" t="s">
        <v>20</v>
      </c>
      <c r="O143" s="215" t="s">
        <v>45</v>
      </c>
      <c r="P143" s="216">
        <f>I143+J143</f>
        <v>0</v>
      </c>
      <c r="Q143" s="216">
        <f>ROUND(I143*H143,2)</f>
        <v>0</v>
      </c>
      <c r="R143" s="216">
        <f>ROUND(J143*H143,2)</f>
        <v>0</v>
      </c>
      <c r="S143" s="85"/>
      <c r="T143" s="217">
        <f>S143*H143</f>
        <v>0</v>
      </c>
      <c r="U143" s="217">
        <v>0</v>
      </c>
      <c r="V143" s="217">
        <f>U143*H143</f>
        <v>0</v>
      </c>
      <c r="W143" s="217">
        <v>0</v>
      </c>
      <c r="X143" s="217">
        <f>W143*H143</f>
        <v>0</v>
      </c>
      <c r="Y143" s="218" t="s">
        <v>20</v>
      </c>
      <c r="Z143" s="39"/>
      <c r="AA143" s="39"/>
      <c r="AB143" s="39"/>
      <c r="AC143" s="39"/>
      <c r="AD143" s="39"/>
      <c r="AE143" s="39"/>
      <c r="AR143" s="219" t="s">
        <v>144</v>
      </c>
      <c r="AT143" s="219" t="s">
        <v>139</v>
      </c>
      <c r="AU143" s="219" t="s">
        <v>86</v>
      </c>
      <c r="AY143" s="18" t="s">
        <v>137</v>
      </c>
      <c r="BE143" s="220">
        <f>IF(O143="základní",K143,0)</f>
        <v>0</v>
      </c>
      <c r="BF143" s="220">
        <f>IF(O143="snížená",K143,0)</f>
        <v>0</v>
      </c>
      <c r="BG143" s="220">
        <f>IF(O143="zákl. přenesená",K143,0)</f>
        <v>0</v>
      </c>
      <c r="BH143" s="220">
        <f>IF(O143="sníž. přenesená",K143,0)</f>
        <v>0</v>
      </c>
      <c r="BI143" s="220">
        <f>IF(O143="nulová",K143,0)</f>
        <v>0</v>
      </c>
      <c r="BJ143" s="18" t="s">
        <v>84</v>
      </c>
      <c r="BK143" s="220">
        <f>ROUND(P143*H143,2)</f>
        <v>0</v>
      </c>
      <c r="BL143" s="18" t="s">
        <v>144</v>
      </c>
      <c r="BM143" s="219" t="s">
        <v>421</v>
      </c>
    </row>
    <row r="144" s="2" customFormat="1">
      <c r="A144" s="39"/>
      <c r="B144" s="40"/>
      <c r="C144" s="41"/>
      <c r="D144" s="226" t="s">
        <v>148</v>
      </c>
      <c r="E144" s="41"/>
      <c r="F144" s="227" t="s">
        <v>422</v>
      </c>
      <c r="G144" s="41"/>
      <c r="H144" s="41"/>
      <c r="I144" s="223"/>
      <c r="J144" s="223"/>
      <c r="K144" s="41"/>
      <c r="L144" s="41"/>
      <c r="M144" s="45"/>
      <c r="N144" s="224"/>
      <c r="O144" s="225"/>
      <c r="P144" s="85"/>
      <c r="Q144" s="85"/>
      <c r="R144" s="85"/>
      <c r="S144" s="85"/>
      <c r="T144" s="85"/>
      <c r="U144" s="85"/>
      <c r="V144" s="85"/>
      <c r="W144" s="85"/>
      <c r="X144" s="85"/>
      <c r="Y144" s="86"/>
      <c r="Z144" s="39"/>
      <c r="AA144" s="39"/>
      <c r="AB144" s="39"/>
      <c r="AC144" s="39"/>
      <c r="AD144" s="39"/>
      <c r="AE144" s="39"/>
      <c r="AT144" s="18" t="s">
        <v>148</v>
      </c>
      <c r="AU144" s="18" t="s">
        <v>86</v>
      </c>
    </row>
    <row r="145" s="13" customFormat="1">
      <c r="A145" s="13"/>
      <c r="B145" s="228"/>
      <c r="C145" s="229"/>
      <c r="D145" s="226" t="s">
        <v>150</v>
      </c>
      <c r="E145" s="230" t="s">
        <v>20</v>
      </c>
      <c r="F145" s="231" t="s">
        <v>423</v>
      </c>
      <c r="G145" s="229"/>
      <c r="H145" s="232">
        <v>1495.5250000000001</v>
      </c>
      <c r="I145" s="233"/>
      <c r="J145" s="233"/>
      <c r="K145" s="229"/>
      <c r="L145" s="229"/>
      <c r="M145" s="234"/>
      <c r="N145" s="235"/>
      <c r="O145" s="236"/>
      <c r="P145" s="236"/>
      <c r="Q145" s="236"/>
      <c r="R145" s="236"/>
      <c r="S145" s="236"/>
      <c r="T145" s="236"/>
      <c r="U145" s="236"/>
      <c r="V145" s="236"/>
      <c r="W145" s="236"/>
      <c r="X145" s="236"/>
      <c r="Y145" s="237"/>
      <c r="Z145" s="13"/>
      <c r="AA145" s="13"/>
      <c r="AB145" s="13"/>
      <c r="AC145" s="13"/>
      <c r="AD145" s="13"/>
      <c r="AE145" s="13"/>
      <c r="AT145" s="238" t="s">
        <v>150</v>
      </c>
      <c r="AU145" s="238" t="s">
        <v>86</v>
      </c>
      <c r="AV145" s="13" t="s">
        <v>86</v>
      </c>
      <c r="AW145" s="13" t="s">
        <v>5</v>
      </c>
      <c r="AX145" s="13" t="s">
        <v>84</v>
      </c>
      <c r="AY145" s="238" t="s">
        <v>137</v>
      </c>
    </row>
    <row r="146" s="2" customFormat="1" ht="24.15" customHeight="1">
      <c r="A146" s="39"/>
      <c r="B146" s="40"/>
      <c r="C146" s="207" t="s">
        <v>282</v>
      </c>
      <c r="D146" s="207" t="s">
        <v>139</v>
      </c>
      <c r="E146" s="208" t="s">
        <v>166</v>
      </c>
      <c r="F146" s="209" t="s">
        <v>167</v>
      </c>
      <c r="G146" s="210" t="s">
        <v>161</v>
      </c>
      <c r="H146" s="211">
        <v>1190.9369999999999</v>
      </c>
      <c r="I146" s="212"/>
      <c r="J146" s="212"/>
      <c r="K146" s="213">
        <f>ROUND(P146*H146,2)</f>
        <v>0</v>
      </c>
      <c r="L146" s="209" t="s">
        <v>264</v>
      </c>
      <c r="M146" s="45"/>
      <c r="N146" s="214" t="s">
        <v>20</v>
      </c>
      <c r="O146" s="215" t="s">
        <v>45</v>
      </c>
      <c r="P146" s="216">
        <f>I146+J146</f>
        <v>0</v>
      </c>
      <c r="Q146" s="216">
        <f>ROUND(I146*H146,2)</f>
        <v>0</v>
      </c>
      <c r="R146" s="216">
        <f>ROUND(J146*H146,2)</f>
        <v>0</v>
      </c>
      <c r="S146" s="85"/>
      <c r="T146" s="217">
        <f>S146*H146</f>
        <v>0</v>
      </c>
      <c r="U146" s="217">
        <v>0</v>
      </c>
      <c r="V146" s="217">
        <f>U146*H146</f>
        <v>0</v>
      </c>
      <c r="W146" s="217">
        <v>0</v>
      </c>
      <c r="X146" s="217">
        <f>W146*H146</f>
        <v>0</v>
      </c>
      <c r="Y146" s="218" t="s">
        <v>20</v>
      </c>
      <c r="Z146" s="39"/>
      <c r="AA146" s="39"/>
      <c r="AB146" s="39"/>
      <c r="AC146" s="39"/>
      <c r="AD146" s="39"/>
      <c r="AE146" s="39"/>
      <c r="AR146" s="219" t="s">
        <v>144</v>
      </c>
      <c r="AT146" s="219" t="s">
        <v>139</v>
      </c>
      <c r="AU146" s="219" t="s">
        <v>86</v>
      </c>
      <c r="AY146" s="18" t="s">
        <v>137</v>
      </c>
      <c r="BE146" s="220">
        <f>IF(O146="základní",K146,0)</f>
        <v>0</v>
      </c>
      <c r="BF146" s="220">
        <f>IF(O146="snížená",K146,0)</f>
        <v>0</v>
      </c>
      <c r="BG146" s="220">
        <f>IF(O146="zákl. přenesená",K146,0)</f>
        <v>0</v>
      </c>
      <c r="BH146" s="220">
        <f>IF(O146="sníž. přenesená",K146,0)</f>
        <v>0</v>
      </c>
      <c r="BI146" s="220">
        <f>IF(O146="nulová",K146,0)</f>
        <v>0</v>
      </c>
      <c r="BJ146" s="18" t="s">
        <v>84</v>
      </c>
      <c r="BK146" s="220">
        <f>ROUND(P146*H146,2)</f>
        <v>0</v>
      </c>
      <c r="BL146" s="18" t="s">
        <v>144</v>
      </c>
      <c r="BM146" s="219" t="s">
        <v>424</v>
      </c>
    </row>
    <row r="147" s="2" customFormat="1">
      <c r="A147" s="39"/>
      <c r="B147" s="40"/>
      <c r="C147" s="41"/>
      <c r="D147" s="221" t="s">
        <v>146</v>
      </c>
      <c r="E147" s="41"/>
      <c r="F147" s="222" t="s">
        <v>425</v>
      </c>
      <c r="G147" s="41"/>
      <c r="H147" s="41"/>
      <c r="I147" s="223"/>
      <c r="J147" s="223"/>
      <c r="K147" s="41"/>
      <c r="L147" s="41"/>
      <c r="M147" s="45"/>
      <c r="N147" s="224"/>
      <c r="O147" s="225"/>
      <c r="P147" s="85"/>
      <c r="Q147" s="85"/>
      <c r="R147" s="85"/>
      <c r="S147" s="85"/>
      <c r="T147" s="85"/>
      <c r="U147" s="85"/>
      <c r="V147" s="85"/>
      <c r="W147" s="85"/>
      <c r="X147" s="85"/>
      <c r="Y147" s="86"/>
      <c r="Z147" s="39"/>
      <c r="AA147" s="39"/>
      <c r="AB147" s="39"/>
      <c r="AC147" s="39"/>
      <c r="AD147" s="39"/>
      <c r="AE147" s="39"/>
      <c r="AT147" s="18" t="s">
        <v>146</v>
      </c>
      <c r="AU147" s="18" t="s">
        <v>86</v>
      </c>
    </row>
    <row r="148" s="2" customFormat="1">
      <c r="A148" s="39"/>
      <c r="B148" s="40"/>
      <c r="C148" s="41"/>
      <c r="D148" s="226" t="s">
        <v>148</v>
      </c>
      <c r="E148" s="41"/>
      <c r="F148" s="227" t="s">
        <v>170</v>
      </c>
      <c r="G148" s="41"/>
      <c r="H148" s="41"/>
      <c r="I148" s="223"/>
      <c r="J148" s="223"/>
      <c r="K148" s="41"/>
      <c r="L148" s="41"/>
      <c r="M148" s="45"/>
      <c r="N148" s="224"/>
      <c r="O148" s="225"/>
      <c r="P148" s="85"/>
      <c r="Q148" s="85"/>
      <c r="R148" s="85"/>
      <c r="S148" s="85"/>
      <c r="T148" s="85"/>
      <c r="U148" s="85"/>
      <c r="V148" s="85"/>
      <c r="W148" s="85"/>
      <c r="X148" s="85"/>
      <c r="Y148" s="86"/>
      <c r="Z148" s="39"/>
      <c r="AA148" s="39"/>
      <c r="AB148" s="39"/>
      <c r="AC148" s="39"/>
      <c r="AD148" s="39"/>
      <c r="AE148" s="39"/>
      <c r="AT148" s="18" t="s">
        <v>148</v>
      </c>
      <c r="AU148" s="18" t="s">
        <v>86</v>
      </c>
    </row>
    <row r="149" s="13" customFormat="1">
      <c r="A149" s="13"/>
      <c r="B149" s="228"/>
      <c r="C149" s="229"/>
      <c r="D149" s="226" t="s">
        <v>150</v>
      </c>
      <c r="E149" s="230" t="s">
        <v>20</v>
      </c>
      <c r="F149" s="231" t="s">
        <v>382</v>
      </c>
      <c r="G149" s="229"/>
      <c r="H149" s="232">
        <v>1190.9369999999999</v>
      </c>
      <c r="I149" s="233"/>
      <c r="J149" s="233"/>
      <c r="K149" s="229"/>
      <c r="L149" s="229"/>
      <c r="M149" s="234"/>
      <c r="N149" s="235"/>
      <c r="O149" s="236"/>
      <c r="P149" s="236"/>
      <c r="Q149" s="236"/>
      <c r="R149" s="236"/>
      <c r="S149" s="236"/>
      <c r="T149" s="236"/>
      <c r="U149" s="236"/>
      <c r="V149" s="236"/>
      <c r="W149" s="236"/>
      <c r="X149" s="236"/>
      <c r="Y149" s="237"/>
      <c r="Z149" s="13"/>
      <c r="AA149" s="13"/>
      <c r="AB149" s="13"/>
      <c r="AC149" s="13"/>
      <c r="AD149" s="13"/>
      <c r="AE149" s="13"/>
      <c r="AT149" s="238" t="s">
        <v>150</v>
      </c>
      <c r="AU149" s="238" t="s">
        <v>86</v>
      </c>
      <c r="AV149" s="13" t="s">
        <v>86</v>
      </c>
      <c r="AW149" s="13" t="s">
        <v>5</v>
      </c>
      <c r="AX149" s="13" t="s">
        <v>84</v>
      </c>
      <c r="AY149" s="238" t="s">
        <v>137</v>
      </c>
    </row>
    <row r="150" s="2" customFormat="1" ht="24.15" customHeight="1">
      <c r="A150" s="39"/>
      <c r="B150" s="40"/>
      <c r="C150" s="207" t="s">
        <v>206</v>
      </c>
      <c r="D150" s="207" t="s">
        <v>139</v>
      </c>
      <c r="E150" s="208" t="s">
        <v>426</v>
      </c>
      <c r="F150" s="209" t="s">
        <v>427</v>
      </c>
      <c r="G150" s="210" t="s">
        <v>142</v>
      </c>
      <c r="H150" s="211">
        <v>246.595</v>
      </c>
      <c r="I150" s="212"/>
      <c r="J150" s="212"/>
      <c r="K150" s="213">
        <f>ROUND(P150*H150,2)</f>
        <v>0</v>
      </c>
      <c r="L150" s="209" t="s">
        <v>143</v>
      </c>
      <c r="M150" s="45"/>
      <c r="N150" s="214" t="s">
        <v>20</v>
      </c>
      <c r="O150" s="215" t="s">
        <v>45</v>
      </c>
      <c r="P150" s="216">
        <f>I150+J150</f>
        <v>0</v>
      </c>
      <c r="Q150" s="216">
        <f>ROUND(I150*H150,2)</f>
        <v>0</v>
      </c>
      <c r="R150" s="216">
        <f>ROUND(J150*H150,2)</f>
        <v>0</v>
      </c>
      <c r="S150" s="85"/>
      <c r="T150" s="217">
        <f>S150*H150</f>
        <v>0</v>
      </c>
      <c r="U150" s="217">
        <v>0</v>
      </c>
      <c r="V150" s="217">
        <f>U150*H150</f>
        <v>0</v>
      </c>
      <c r="W150" s="217">
        <v>0</v>
      </c>
      <c r="X150" s="217">
        <f>W150*H150</f>
        <v>0</v>
      </c>
      <c r="Y150" s="218" t="s">
        <v>20</v>
      </c>
      <c r="Z150" s="39"/>
      <c r="AA150" s="39"/>
      <c r="AB150" s="39"/>
      <c r="AC150" s="39"/>
      <c r="AD150" s="39"/>
      <c r="AE150" s="39"/>
      <c r="AR150" s="219" t="s">
        <v>144</v>
      </c>
      <c r="AT150" s="219" t="s">
        <v>139</v>
      </c>
      <c r="AU150" s="219" t="s">
        <v>86</v>
      </c>
      <c r="AY150" s="18" t="s">
        <v>137</v>
      </c>
      <c r="BE150" s="220">
        <f>IF(O150="základní",K150,0)</f>
        <v>0</v>
      </c>
      <c r="BF150" s="220">
        <f>IF(O150="snížená",K150,0)</f>
        <v>0</v>
      </c>
      <c r="BG150" s="220">
        <f>IF(O150="zákl. přenesená",K150,0)</f>
        <v>0</v>
      </c>
      <c r="BH150" s="220">
        <f>IF(O150="sníž. přenesená",K150,0)</f>
        <v>0</v>
      </c>
      <c r="BI150" s="220">
        <f>IF(O150="nulová",K150,0)</f>
        <v>0</v>
      </c>
      <c r="BJ150" s="18" t="s">
        <v>84</v>
      </c>
      <c r="BK150" s="220">
        <f>ROUND(P150*H150,2)</f>
        <v>0</v>
      </c>
      <c r="BL150" s="18" t="s">
        <v>144</v>
      </c>
      <c r="BM150" s="219" t="s">
        <v>428</v>
      </c>
    </row>
    <row r="151" s="2" customFormat="1">
      <c r="A151" s="39"/>
      <c r="B151" s="40"/>
      <c r="C151" s="41"/>
      <c r="D151" s="221" t="s">
        <v>146</v>
      </c>
      <c r="E151" s="41"/>
      <c r="F151" s="222" t="s">
        <v>429</v>
      </c>
      <c r="G151" s="41"/>
      <c r="H151" s="41"/>
      <c r="I151" s="223"/>
      <c r="J151" s="223"/>
      <c r="K151" s="41"/>
      <c r="L151" s="41"/>
      <c r="M151" s="45"/>
      <c r="N151" s="224"/>
      <c r="O151" s="225"/>
      <c r="P151" s="85"/>
      <c r="Q151" s="85"/>
      <c r="R151" s="85"/>
      <c r="S151" s="85"/>
      <c r="T151" s="85"/>
      <c r="U151" s="85"/>
      <c r="V151" s="85"/>
      <c r="W151" s="85"/>
      <c r="X151" s="85"/>
      <c r="Y151" s="86"/>
      <c r="Z151" s="39"/>
      <c r="AA151" s="39"/>
      <c r="AB151" s="39"/>
      <c r="AC151" s="39"/>
      <c r="AD151" s="39"/>
      <c r="AE151" s="39"/>
      <c r="AT151" s="18" t="s">
        <v>146</v>
      </c>
      <c r="AU151" s="18" t="s">
        <v>86</v>
      </c>
    </row>
    <row r="152" s="2" customFormat="1">
      <c r="A152" s="39"/>
      <c r="B152" s="40"/>
      <c r="C152" s="41"/>
      <c r="D152" s="226" t="s">
        <v>148</v>
      </c>
      <c r="E152" s="41"/>
      <c r="F152" s="227" t="s">
        <v>430</v>
      </c>
      <c r="G152" s="41"/>
      <c r="H152" s="41"/>
      <c r="I152" s="223"/>
      <c r="J152" s="223"/>
      <c r="K152" s="41"/>
      <c r="L152" s="41"/>
      <c r="M152" s="45"/>
      <c r="N152" s="224"/>
      <c r="O152" s="225"/>
      <c r="P152" s="85"/>
      <c r="Q152" s="85"/>
      <c r="R152" s="85"/>
      <c r="S152" s="85"/>
      <c r="T152" s="85"/>
      <c r="U152" s="85"/>
      <c r="V152" s="85"/>
      <c r="W152" s="85"/>
      <c r="X152" s="85"/>
      <c r="Y152" s="86"/>
      <c r="Z152" s="39"/>
      <c r="AA152" s="39"/>
      <c r="AB152" s="39"/>
      <c r="AC152" s="39"/>
      <c r="AD152" s="39"/>
      <c r="AE152" s="39"/>
      <c r="AT152" s="18" t="s">
        <v>148</v>
      </c>
      <c r="AU152" s="18" t="s">
        <v>86</v>
      </c>
    </row>
    <row r="153" s="13" customFormat="1">
      <c r="A153" s="13"/>
      <c r="B153" s="228"/>
      <c r="C153" s="229"/>
      <c r="D153" s="226" t="s">
        <v>150</v>
      </c>
      <c r="E153" s="230" t="s">
        <v>20</v>
      </c>
      <c r="F153" s="231" t="s">
        <v>431</v>
      </c>
      <c r="G153" s="229"/>
      <c r="H153" s="232">
        <v>246.595</v>
      </c>
      <c r="I153" s="233"/>
      <c r="J153" s="233"/>
      <c r="K153" s="229"/>
      <c r="L153" s="229"/>
      <c r="M153" s="234"/>
      <c r="N153" s="235"/>
      <c r="O153" s="236"/>
      <c r="P153" s="236"/>
      <c r="Q153" s="236"/>
      <c r="R153" s="236"/>
      <c r="S153" s="236"/>
      <c r="T153" s="236"/>
      <c r="U153" s="236"/>
      <c r="V153" s="236"/>
      <c r="W153" s="236"/>
      <c r="X153" s="236"/>
      <c r="Y153" s="237"/>
      <c r="Z153" s="13"/>
      <c r="AA153" s="13"/>
      <c r="AB153" s="13"/>
      <c r="AC153" s="13"/>
      <c r="AD153" s="13"/>
      <c r="AE153" s="13"/>
      <c r="AT153" s="238" t="s">
        <v>150</v>
      </c>
      <c r="AU153" s="238" t="s">
        <v>86</v>
      </c>
      <c r="AV153" s="13" t="s">
        <v>86</v>
      </c>
      <c r="AW153" s="13" t="s">
        <v>5</v>
      </c>
      <c r="AX153" s="13" t="s">
        <v>84</v>
      </c>
      <c r="AY153" s="238" t="s">
        <v>137</v>
      </c>
    </row>
    <row r="154" s="2" customFormat="1" ht="24.15" customHeight="1">
      <c r="A154" s="39"/>
      <c r="B154" s="40"/>
      <c r="C154" s="207" t="s">
        <v>273</v>
      </c>
      <c r="D154" s="207" t="s">
        <v>139</v>
      </c>
      <c r="E154" s="208" t="s">
        <v>432</v>
      </c>
      <c r="F154" s="209" t="s">
        <v>433</v>
      </c>
      <c r="G154" s="210" t="s">
        <v>142</v>
      </c>
      <c r="H154" s="211">
        <v>3300</v>
      </c>
      <c r="I154" s="212"/>
      <c r="J154" s="212"/>
      <c r="K154" s="213">
        <f>ROUND(P154*H154,2)</f>
        <v>0</v>
      </c>
      <c r="L154" s="209" t="s">
        <v>264</v>
      </c>
      <c r="M154" s="45"/>
      <c r="N154" s="214" t="s">
        <v>20</v>
      </c>
      <c r="O154" s="215" t="s">
        <v>45</v>
      </c>
      <c r="P154" s="216">
        <f>I154+J154</f>
        <v>0</v>
      </c>
      <c r="Q154" s="216">
        <f>ROUND(I154*H154,2)</f>
        <v>0</v>
      </c>
      <c r="R154" s="216">
        <f>ROUND(J154*H154,2)</f>
        <v>0</v>
      </c>
      <c r="S154" s="85"/>
      <c r="T154" s="217">
        <f>S154*H154</f>
        <v>0</v>
      </c>
      <c r="U154" s="217">
        <v>0</v>
      </c>
      <c r="V154" s="217">
        <f>U154*H154</f>
        <v>0</v>
      </c>
      <c r="W154" s="217">
        <v>0</v>
      </c>
      <c r="X154" s="217">
        <f>W154*H154</f>
        <v>0</v>
      </c>
      <c r="Y154" s="218" t="s">
        <v>20</v>
      </c>
      <c r="Z154" s="39"/>
      <c r="AA154" s="39"/>
      <c r="AB154" s="39"/>
      <c r="AC154" s="39"/>
      <c r="AD154" s="39"/>
      <c r="AE154" s="39"/>
      <c r="AR154" s="219" t="s">
        <v>144</v>
      </c>
      <c r="AT154" s="219" t="s">
        <v>139</v>
      </c>
      <c r="AU154" s="219" t="s">
        <v>86</v>
      </c>
      <c r="AY154" s="18" t="s">
        <v>137</v>
      </c>
      <c r="BE154" s="220">
        <f>IF(O154="základní",K154,0)</f>
        <v>0</v>
      </c>
      <c r="BF154" s="220">
        <f>IF(O154="snížená",K154,0)</f>
        <v>0</v>
      </c>
      <c r="BG154" s="220">
        <f>IF(O154="zákl. přenesená",K154,0)</f>
        <v>0</v>
      </c>
      <c r="BH154" s="220">
        <f>IF(O154="sníž. přenesená",K154,0)</f>
        <v>0</v>
      </c>
      <c r="BI154" s="220">
        <f>IF(O154="nulová",K154,0)</f>
        <v>0</v>
      </c>
      <c r="BJ154" s="18" t="s">
        <v>84</v>
      </c>
      <c r="BK154" s="220">
        <f>ROUND(P154*H154,2)</f>
        <v>0</v>
      </c>
      <c r="BL154" s="18" t="s">
        <v>144</v>
      </c>
      <c r="BM154" s="219" t="s">
        <v>434</v>
      </c>
    </row>
    <row r="155" s="2" customFormat="1">
      <c r="A155" s="39"/>
      <c r="B155" s="40"/>
      <c r="C155" s="41"/>
      <c r="D155" s="221" t="s">
        <v>146</v>
      </c>
      <c r="E155" s="41"/>
      <c r="F155" s="222" t="s">
        <v>435</v>
      </c>
      <c r="G155" s="41"/>
      <c r="H155" s="41"/>
      <c r="I155" s="223"/>
      <c r="J155" s="223"/>
      <c r="K155" s="41"/>
      <c r="L155" s="41"/>
      <c r="M155" s="45"/>
      <c r="N155" s="224"/>
      <c r="O155" s="225"/>
      <c r="P155" s="85"/>
      <c r="Q155" s="85"/>
      <c r="R155" s="85"/>
      <c r="S155" s="85"/>
      <c r="T155" s="85"/>
      <c r="U155" s="85"/>
      <c r="V155" s="85"/>
      <c r="W155" s="85"/>
      <c r="X155" s="85"/>
      <c r="Y155" s="86"/>
      <c r="Z155" s="39"/>
      <c r="AA155" s="39"/>
      <c r="AB155" s="39"/>
      <c r="AC155" s="39"/>
      <c r="AD155" s="39"/>
      <c r="AE155" s="39"/>
      <c r="AT155" s="18" t="s">
        <v>146</v>
      </c>
      <c r="AU155" s="18" t="s">
        <v>86</v>
      </c>
    </row>
    <row r="156" s="2" customFormat="1">
      <c r="A156" s="39"/>
      <c r="B156" s="40"/>
      <c r="C156" s="41"/>
      <c r="D156" s="226" t="s">
        <v>148</v>
      </c>
      <c r="E156" s="41"/>
      <c r="F156" s="227" t="s">
        <v>430</v>
      </c>
      <c r="G156" s="41"/>
      <c r="H156" s="41"/>
      <c r="I156" s="223"/>
      <c r="J156" s="223"/>
      <c r="K156" s="41"/>
      <c r="L156" s="41"/>
      <c r="M156" s="45"/>
      <c r="N156" s="224"/>
      <c r="O156" s="225"/>
      <c r="P156" s="85"/>
      <c r="Q156" s="85"/>
      <c r="R156" s="85"/>
      <c r="S156" s="85"/>
      <c r="T156" s="85"/>
      <c r="U156" s="85"/>
      <c r="V156" s="85"/>
      <c r="W156" s="85"/>
      <c r="X156" s="85"/>
      <c r="Y156" s="86"/>
      <c r="Z156" s="39"/>
      <c r="AA156" s="39"/>
      <c r="AB156" s="39"/>
      <c r="AC156" s="39"/>
      <c r="AD156" s="39"/>
      <c r="AE156" s="39"/>
      <c r="AT156" s="18" t="s">
        <v>148</v>
      </c>
      <c r="AU156" s="18" t="s">
        <v>86</v>
      </c>
    </row>
    <row r="157" s="13" customFormat="1">
      <c r="A157" s="13"/>
      <c r="B157" s="228"/>
      <c r="C157" s="229"/>
      <c r="D157" s="226" t="s">
        <v>150</v>
      </c>
      <c r="E157" s="230" t="s">
        <v>20</v>
      </c>
      <c r="F157" s="231" t="s">
        <v>376</v>
      </c>
      <c r="G157" s="229"/>
      <c r="H157" s="232">
        <v>3300</v>
      </c>
      <c r="I157" s="233"/>
      <c r="J157" s="233"/>
      <c r="K157" s="229"/>
      <c r="L157" s="229"/>
      <c r="M157" s="234"/>
      <c r="N157" s="235"/>
      <c r="O157" s="236"/>
      <c r="P157" s="236"/>
      <c r="Q157" s="236"/>
      <c r="R157" s="236"/>
      <c r="S157" s="236"/>
      <c r="T157" s="236"/>
      <c r="U157" s="236"/>
      <c r="V157" s="236"/>
      <c r="W157" s="236"/>
      <c r="X157" s="236"/>
      <c r="Y157" s="237"/>
      <c r="Z157" s="13"/>
      <c r="AA157" s="13"/>
      <c r="AB157" s="13"/>
      <c r="AC157" s="13"/>
      <c r="AD157" s="13"/>
      <c r="AE157" s="13"/>
      <c r="AT157" s="238" t="s">
        <v>150</v>
      </c>
      <c r="AU157" s="238" t="s">
        <v>86</v>
      </c>
      <c r="AV157" s="13" t="s">
        <v>86</v>
      </c>
      <c r="AW157" s="13" t="s">
        <v>5</v>
      </c>
      <c r="AX157" s="13" t="s">
        <v>84</v>
      </c>
      <c r="AY157" s="238" t="s">
        <v>137</v>
      </c>
    </row>
    <row r="158" s="2" customFormat="1" ht="24.15" customHeight="1">
      <c r="A158" s="39"/>
      <c r="B158" s="40"/>
      <c r="C158" s="207" t="s">
        <v>213</v>
      </c>
      <c r="D158" s="207" t="s">
        <v>139</v>
      </c>
      <c r="E158" s="208" t="s">
        <v>436</v>
      </c>
      <c r="F158" s="209" t="s">
        <v>437</v>
      </c>
      <c r="G158" s="210" t="s">
        <v>142</v>
      </c>
      <c r="H158" s="211">
        <v>246.595</v>
      </c>
      <c r="I158" s="212"/>
      <c r="J158" s="212"/>
      <c r="K158" s="213">
        <f>ROUND(P158*H158,2)</f>
        <v>0</v>
      </c>
      <c r="L158" s="209" t="s">
        <v>143</v>
      </c>
      <c r="M158" s="45"/>
      <c r="N158" s="214" t="s">
        <v>20</v>
      </c>
      <c r="O158" s="215" t="s">
        <v>45</v>
      </c>
      <c r="P158" s="216">
        <f>I158+J158</f>
        <v>0</v>
      </c>
      <c r="Q158" s="216">
        <f>ROUND(I158*H158,2)</f>
        <v>0</v>
      </c>
      <c r="R158" s="216">
        <f>ROUND(J158*H158,2)</f>
        <v>0</v>
      </c>
      <c r="S158" s="85"/>
      <c r="T158" s="217">
        <f>S158*H158</f>
        <v>0</v>
      </c>
      <c r="U158" s="217">
        <v>0</v>
      </c>
      <c r="V158" s="217">
        <f>U158*H158</f>
        <v>0</v>
      </c>
      <c r="W158" s="217">
        <v>0</v>
      </c>
      <c r="X158" s="217">
        <f>W158*H158</f>
        <v>0</v>
      </c>
      <c r="Y158" s="218" t="s">
        <v>20</v>
      </c>
      <c r="Z158" s="39"/>
      <c r="AA158" s="39"/>
      <c r="AB158" s="39"/>
      <c r="AC158" s="39"/>
      <c r="AD158" s="39"/>
      <c r="AE158" s="39"/>
      <c r="AR158" s="219" t="s">
        <v>144</v>
      </c>
      <c r="AT158" s="219" t="s">
        <v>139</v>
      </c>
      <c r="AU158" s="219" t="s">
        <v>86</v>
      </c>
      <c r="AY158" s="18" t="s">
        <v>137</v>
      </c>
      <c r="BE158" s="220">
        <f>IF(O158="základní",K158,0)</f>
        <v>0</v>
      </c>
      <c r="BF158" s="220">
        <f>IF(O158="snížená",K158,0)</f>
        <v>0</v>
      </c>
      <c r="BG158" s="220">
        <f>IF(O158="zákl. přenesená",K158,0)</f>
        <v>0</v>
      </c>
      <c r="BH158" s="220">
        <f>IF(O158="sníž. přenesená",K158,0)</f>
        <v>0</v>
      </c>
      <c r="BI158" s="220">
        <f>IF(O158="nulová",K158,0)</f>
        <v>0</v>
      </c>
      <c r="BJ158" s="18" t="s">
        <v>84</v>
      </c>
      <c r="BK158" s="220">
        <f>ROUND(P158*H158,2)</f>
        <v>0</v>
      </c>
      <c r="BL158" s="18" t="s">
        <v>144</v>
      </c>
      <c r="BM158" s="219" t="s">
        <v>438</v>
      </c>
    </row>
    <row r="159" s="2" customFormat="1">
      <c r="A159" s="39"/>
      <c r="B159" s="40"/>
      <c r="C159" s="41"/>
      <c r="D159" s="221" t="s">
        <v>146</v>
      </c>
      <c r="E159" s="41"/>
      <c r="F159" s="222" t="s">
        <v>439</v>
      </c>
      <c r="G159" s="41"/>
      <c r="H159" s="41"/>
      <c r="I159" s="223"/>
      <c r="J159" s="223"/>
      <c r="K159" s="41"/>
      <c r="L159" s="41"/>
      <c r="M159" s="45"/>
      <c r="N159" s="224"/>
      <c r="O159" s="225"/>
      <c r="P159" s="85"/>
      <c r="Q159" s="85"/>
      <c r="R159" s="85"/>
      <c r="S159" s="85"/>
      <c r="T159" s="85"/>
      <c r="U159" s="85"/>
      <c r="V159" s="85"/>
      <c r="W159" s="85"/>
      <c r="X159" s="85"/>
      <c r="Y159" s="86"/>
      <c r="Z159" s="39"/>
      <c r="AA159" s="39"/>
      <c r="AB159" s="39"/>
      <c r="AC159" s="39"/>
      <c r="AD159" s="39"/>
      <c r="AE159" s="39"/>
      <c r="AT159" s="18" t="s">
        <v>146</v>
      </c>
      <c r="AU159" s="18" t="s">
        <v>86</v>
      </c>
    </row>
    <row r="160" s="2" customFormat="1">
      <c r="A160" s="39"/>
      <c r="B160" s="40"/>
      <c r="C160" s="41"/>
      <c r="D160" s="226" t="s">
        <v>148</v>
      </c>
      <c r="E160" s="41"/>
      <c r="F160" s="227" t="s">
        <v>440</v>
      </c>
      <c r="G160" s="41"/>
      <c r="H160" s="41"/>
      <c r="I160" s="223"/>
      <c r="J160" s="223"/>
      <c r="K160" s="41"/>
      <c r="L160" s="41"/>
      <c r="M160" s="45"/>
      <c r="N160" s="224"/>
      <c r="O160" s="225"/>
      <c r="P160" s="85"/>
      <c r="Q160" s="85"/>
      <c r="R160" s="85"/>
      <c r="S160" s="85"/>
      <c r="T160" s="85"/>
      <c r="U160" s="85"/>
      <c r="V160" s="85"/>
      <c r="W160" s="85"/>
      <c r="X160" s="85"/>
      <c r="Y160" s="86"/>
      <c r="Z160" s="39"/>
      <c r="AA160" s="39"/>
      <c r="AB160" s="39"/>
      <c r="AC160" s="39"/>
      <c r="AD160" s="39"/>
      <c r="AE160" s="39"/>
      <c r="AT160" s="18" t="s">
        <v>148</v>
      </c>
      <c r="AU160" s="18" t="s">
        <v>86</v>
      </c>
    </row>
    <row r="161" s="13" customFormat="1">
      <c r="A161" s="13"/>
      <c r="B161" s="228"/>
      <c r="C161" s="229"/>
      <c r="D161" s="226" t="s">
        <v>150</v>
      </c>
      <c r="E161" s="230" t="s">
        <v>20</v>
      </c>
      <c r="F161" s="231" t="s">
        <v>431</v>
      </c>
      <c r="G161" s="229"/>
      <c r="H161" s="232">
        <v>246.595</v>
      </c>
      <c r="I161" s="233"/>
      <c r="J161" s="233"/>
      <c r="K161" s="229"/>
      <c r="L161" s="229"/>
      <c r="M161" s="234"/>
      <c r="N161" s="235"/>
      <c r="O161" s="236"/>
      <c r="P161" s="236"/>
      <c r="Q161" s="236"/>
      <c r="R161" s="236"/>
      <c r="S161" s="236"/>
      <c r="T161" s="236"/>
      <c r="U161" s="236"/>
      <c r="V161" s="236"/>
      <c r="W161" s="236"/>
      <c r="X161" s="236"/>
      <c r="Y161" s="237"/>
      <c r="Z161" s="13"/>
      <c r="AA161" s="13"/>
      <c r="AB161" s="13"/>
      <c r="AC161" s="13"/>
      <c r="AD161" s="13"/>
      <c r="AE161" s="13"/>
      <c r="AT161" s="238" t="s">
        <v>150</v>
      </c>
      <c r="AU161" s="238" t="s">
        <v>86</v>
      </c>
      <c r="AV161" s="13" t="s">
        <v>86</v>
      </c>
      <c r="AW161" s="13" t="s">
        <v>5</v>
      </c>
      <c r="AX161" s="13" t="s">
        <v>84</v>
      </c>
      <c r="AY161" s="238" t="s">
        <v>137</v>
      </c>
    </row>
    <row r="162" s="2" customFormat="1" ht="24.15" customHeight="1">
      <c r="A162" s="39"/>
      <c r="B162" s="40"/>
      <c r="C162" s="239" t="s">
        <v>218</v>
      </c>
      <c r="D162" s="239" t="s">
        <v>244</v>
      </c>
      <c r="E162" s="240" t="s">
        <v>441</v>
      </c>
      <c r="F162" s="241" t="s">
        <v>442</v>
      </c>
      <c r="G162" s="242" t="s">
        <v>269</v>
      </c>
      <c r="H162" s="243">
        <v>7.5</v>
      </c>
      <c r="I162" s="244"/>
      <c r="J162" s="245"/>
      <c r="K162" s="246">
        <f>ROUND(P162*H162,2)</f>
        <v>0</v>
      </c>
      <c r="L162" s="241" t="s">
        <v>264</v>
      </c>
      <c r="M162" s="247"/>
      <c r="N162" s="248" t="s">
        <v>20</v>
      </c>
      <c r="O162" s="215" t="s">
        <v>45</v>
      </c>
      <c r="P162" s="216">
        <f>I162+J162</f>
        <v>0</v>
      </c>
      <c r="Q162" s="216">
        <f>ROUND(I162*H162,2)</f>
        <v>0</v>
      </c>
      <c r="R162" s="216">
        <f>ROUND(J162*H162,2)</f>
        <v>0</v>
      </c>
      <c r="S162" s="85"/>
      <c r="T162" s="217">
        <f>S162*H162</f>
        <v>0</v>
      </c>
      <c r="U162" s="217">
        <v>0.001</v>
      </c>
      <c r="V162" s="217">
        <f>U162*H162</f>
        <v>0.0074999999999999997</v>
      </c>
      <c r="W162" s="217">
        <v>0</v>
      </c>
      <c r="X162" s="217">
        <f>W162*H162</f>
        <v>0</v>
      </c>
      <c r="Y162" s="218" t="s">
        <v>20</v>
      </c>
      <c r="Z162" s="39"/>
      <c r="AA162" s="39"/>
      <c r="AB162" s="39"/>
      <c r="AC162" s="39"/>
      <c r="AD162" s="39"/>
      <c r="AE162" s="39"/>
      <c r="AR162" s="219" t="s">
        <v>200</v>
      </c>
      <c r="AT162" s="219" t="s">
        <v>244</v>
      </c>
      <c r="AU162" s="219" t="s">
        <v>86</v>
      </c>
      <c r="AY162" s="18" t="s">
        <v>137</v>
      </c>
      <c r="BE162" s="220">
        <f>IF(O162="základní",K162,0)</f>
        <v>0</v>
      </c>
      <c r="BF162" s="220">
        <f>IF(O162="snížená",K162,0)</f>
        <v>0</v>
      </c>
      <c r="BG162" s="220">
        <f>IF(O162="zákl. přenesená",K162,0)</f>
        <v>0</v>
      </c>
      <c r="BH162" s="220">
        <f>IF(O162="sníž. přenesená",K162,0)</f>
        <v>0</v>
      </c>
      <c r="BI162" s="220">
        <f>IF(O162="nulová",K162,0)</f>
        <v>0</v>
      </c>
      <c r="BJ162" s="18" t="s">
        <v>84</v>
      </c>
      <c r="BK162" s="220">
        <f>ROUND(P162*H162,2)</f>
        <v>0</v>
      </c>
      <c r="BL162" s="18" t="s">
        <v>144</v>
      </c>
      <c r="BM162" s="219" t="s">
        <v>443</v>
      </c>
    </row>
    <row r="163" s="2" customFormat="1" ht="24.15" customHeight="1">
      <c r="A163" s="39"/>
      <c r="B163" s="40"/>
      <c r="C163" s="207" t="s">
        <v>152</v>
      </c>
      <c r="D163" s="207" t="s">
        <v>139</v>
      </c>
      <c r="E163" s="208" t="s">
        <v>444</v>
      </c>
      <c r="F163" s="209" t="s">
        <v>445</v>
      </c>
      <c r="G163" s="210" t="s">
        <v>142</v>
      </c>
      <c r="H163" s="211">
        <v>3300</v>
      </c>
      <c r="I163" s="212"/>
      <c r="J163" s="212"/>
      <c r="K163" s="213">
        <f>ROUND(P163*H163,2)</f>
        <v>0</v>
      </c>
      <c r="L163" s="209" t="s">
        <v>20</v>
      </c>
      <c r="M163" s="45"/>
      <c r="N163" s="214" t="s">
        <v>20</v>
      </c>
      <c r="O163" s="215" t="s">
        <v>45</v>
      </c>
      <c r="P163" s="216">
        <f>I163+J163</f>
        <v>0</v>
      </c>
      <c r="Q163" s="216">
        <f>ROUND(I163*H163,2)</f>
        <v>0</v>
      </c>
      <c r="R163" s="216">
        <f>ROUND(J163*H163,2)</f>
        <v>0</v>
      </c>
      <c r="S163" s="85"/>
      <c r="T163" s="217">
        <f>S163*H163</f>
        <v>0</v>
      </c>
      <c r="U163" s="217">
        <v>0</v>
      </c>
      <c r="V163" s="217">
        <f>U163*H163</f>
        <v>0</v>
      </c>
      <c r="W163" s="217">
        <v>0</v>
      </c>
      <c r="X163" s="217">
        <f>W163*H163</f>
        <v>0</v>
      </c>
      <c r="Y163" s="218" t="s">
        <v>20</v>
      </c>
      <c r="Z163" s="39"/>
      <c r="AA163" s="39"/>
      <c r="AB163" s="39"/>
      <c r="AC163" s="39"/>
      <c r="AD163" s="39"/>
      <c r="AE163" s="39"/>
      <c r="AR163" s="219" t="s">
        <v>144</v>
      </c>
      <c r="AT163" s="219" t="s">
        <v>139</v>
      </c>
      <c r="AU163" s="219" t="s">
        <v>86</v>
      </c>
      <c r="AY163" s="18" t="s">
        <v>137</v>
      </c>
      <c r="BE163" s="220">
        <f>IF(O163="základní",K163,0)</f>
        <v>0</v>
      </c>
      <c r="BF163" s="220">
        <f>IF(O163="snížená",K163,0)</f>
        <v>0</v>
      </c>
      <c r="BG163" s="220">
        <f>IF(O163="zákl. přenesená",K163,0)</f>
        <v>0</v>
      </c>
      <c r="BH163" s="220">
        <f>IF(O163="sníž. přenesená",K163,0)</f>
        <v>0</v>
      </c>
      <c r="BI163" s="220">
        <f>IF(O163="nulová",K163,0)</f>
        <v>0</v>
      </c>
      <c r="BJ163" s="18" t="s">
        <v>84</v>
      </c>
      <c r="BK163" s="220">
        <f>ROUND(P163*H163,2)</f>
        <v>0</v>
      </c>
      <c r="BL163" s="18" t="s">
        <v>144</v>
      </c>
      <c r="BM163" s="219" t="s">
        <v>446</v>
      </c>
    </row>
    <row r="164" s="2" customFormat="1">
      <c r="A164" s="39"/>
      <c r="B164" s="40"/>
      <c r="C164" s="41"/>
      <c r="D164" s="226" t="s">
        <v>148</v>
      </c>
      <c r="E164" s="41"/>
      <c r="F164" s="227" t="s">
        <v>440</v>
      </c>
      <c r="G164" s="41"/>
      <c r="H164" s="41"/>
      <c r="I164" s="223"/>
      <c r="J164" s="223"/>
      <c r="K164" s="41"/>
      <c r="L164" s="41"/>
      <c r="M164" s="45"/>
      <c r="N164" s="224"/>
      <c r="O164" s="225"/>
      <c r="P164" s="85"/>
      <c r="Q164" s="85"/>
      <c r="R164" s="85"/>
      <c r="S164" s="85"/>
      <c r="T164" s="85"/>
      <c r="U164" s="85"/>
      <c r="V164" s="85"/>
      <c r="W164" s="85"/>
      <c r="X164" s="85"/>
      <c r="Y164" s="86"/>
      <c r="Z164" s="39"/>
      <c r="AA164" s="39"/>
      <c r="AB164" s="39"/>
      <c r="AC164" s="39"/>
      <c r="AD164" s="39"/>
      <c r="AE164" s="39"/>
      <c r="AT164" s="18" t="s">
        <v>148</v>
      </c>
      <c r="AU164" s="18" t="s">
        <v>86</v>
      </c>
    </row>
    <row r="165" s="13" customFormat="1">
      <c r="A165" s="13"/>
      <c r="B165" s="228"/>
      <c r="C165" s="229"/>
      <c r="D165" s="226" t="s">
        <v>150</v>
      </c>
      <c r="E165" s="230" t="s">
        <v>20</v>
      </c>
      <c r="F165" s="231" t="s">
        <v>376</v>
      </c>
      <c r="G165" s="229"/>
      <c r="H165" s="232">
        <v>3300</v>
      </c>
      <c r="I165" s="233"/>
      <c r="J165" s="233"/>
      <c r="K165" s="229"/>
      <c r="L165" s="229"/>
      <c r="M165" s="234"/>
      <c r="N165" s="235"/>
      <c r="O165" s="236"/>
      <c r="P165" s="236"/>
      <c r="Q165" s="236"/>
      <c r="R165" s="236"/>
      <c r="S165" s="236"/>
      <c r="T165" s="236"/>
      <c r="U165" s="236"/>
      <c r="V165" s="236"/>
      <c r="W165" s="236"/>
      <c r="X165" s="236"/>
      <c r="Y165" s="237"/>
      <c r="Z165" s="13"/>
      <c r="AA165" s="13"/>
      <c r="AB165" s="13"/>
      <c r="AC165" s="13"/>
      <c r="AD165" s="13"/>
      <c r="AE165" s="13"/>
      <c r="AT165" s="238" t="s">
        <v>150</v>
      </c>
      <c r="AU165" s="238" t="s">
        <v>86</v>
      </c>
      <c r="AV165" s="13" t="s">
        <v>86</v>
      </c>
      <c r="AW165" s="13" t="s">
        <v>5</v>
      </c>
      <c r="AX165" s="13" t="s">
        <v>84</v>
      </c>
      <c r="AY165" s="238" t="s">
        <v>137</v>
      </c>
    </row>
    <row r="166" s="2" customFormat="1" ht="24.15" customHeight="1">
      <c r="A166" s="39"/>
      <c r="B166" s="40"/>
      <c r="C166" s="239" t="s">
        <v>181</v>
      </c>
      <c r="D166" s="239" t="s">
        <v>244</v>
      </c>
      <c r="E166" s="240" t="s">
        <v>447</v>
      </c>
      <c r="F166" s="241" t="s">
        <v>448</v>
      </c>
      <c r="G166" s="242" t="s">
        <v>269</v>
      </c>
      <c r="H166" s="243">
        <v>17.57</v>
      </c>
      <c r="I166" s="244"/>
      <c r="J166" s="245"/>
      <c r="K166" s="246">
        <f>ROUND(P166*H166,2)</f>
        <v>0</v>
      </c>
      <c r="L166" s="241" t="s">
        <v>264</v>
      </c>
      <c r="M166" s="247"/>
      <c r="N166" s="248" t="s">
        <v>20</v>
      </c>
      <c r="O166" s="215" t="s">
        <v>45</v>
      </c>
      <c r="P166" s="216">
        <f>I166+J166</f>
        <v>0</v>
      </c>
      <c r="Q166" s="216">
        <f>ROUND(I166*H166,2)</f>
        <v>0</v>
      </c>
      <c r="R166" s="216">
        <f>ROUND(J166*H166,2)</f>
        <v>0</v>
      </c>
      <c r="S166" s="85"/>
      <c r="T166" s="217">
        <f>S166*H166</f>
        <v>0</v>
      </c>
      <c r="U166" s="217">
        <v>0.001</v>
      </c>
      <c r="V166" s="217">
        <f>U166*H166</f>
        <v>0.017570000000000002</v>
      </c>
      <c r="W166" s="217">
        <v>0</v>
      </c>
      <c r="X166" s="217">
        <f>W166*H166</f>
        <v>0</v>
      </c>
      <c r="Y166" s="218" t="s">
        <v>20</v>
      </c>
      <c r="Z166" s="39"/>
      <c r="AA166" s="39"/>
      <c r="AB166" s="39"/>
      <c r="AC166" s="39"/>
      <c r="AD166" s="39"/>
      <c r="AE166" s="39"/>
      <c r="AR166" s="219" t="s">
        <v>200</v>
      </c>
      <c r="AT166" s="219" t="s">
        <v>244</v>
      </c>
      <c r="AU166" s="219" t="s">
        <v>86</v>
      </c>
      <c r="AY166" s="18" t="s">
        <v>137</v>
      </c>
      <c r="BE166" s="220">
        <f>IF(O166="základní",K166,0)</f>
        <v>0</v>
      </c>
      <c r="BF166" s="220">
        <f>IF(O166="snížená",K166,0)</f>
        <v>0</v>
      </c>
      <c r="BG166" s="220">
        <f>IF(O166="zákl. přenesená",K166,0)</f>
        <v>0</v>
      </c>
      <c r="BH166" s="220">
        <f>IF(O166="sníž. přenesená",K166,0)</f>
        <v>0</v>
      </c>
      <c r="BI166" s="220">
        <f>IF(O166="nulová",K166,0)</f>
        <v>0</v>
      </c>
      <c r="BJ166" s="18" t="s">
        <v>84</v>
      </c>
      <c r="BK166" s="220">
        <f>ROUND(P166*H166,2)</f>
        <v>0</v>
      </c>
      <c r="BL166" s="18" t="s">
        <v>144</v>
      </c>
      <c r="BM166" s="219" t="s">
        <v>449</v>
      </c>
    </row>
    <row r="167" s="12" customFormat="1" ht="22.8" customHeight="1">
      <c r="A167" s="12"/>
      <c r="B167" s="190"/>
      <c r="C167" s="191"/>
      <c r="D167" s="192" t="s">
        <v>75</v>
      </c>
      <c r="E167" s="205" t="s">
        <v>86</v>
      </c>
      <c r="F167" s="205" t="s">
        <v>172</v>
      </c>
      <c r="G167" s="191"/>
      <c r="H167" s="191"/>
      <c r="I167" s="194"/>
      <c r="J167" s="194"/>
      <c r="K167" s="206">
        <f>BK167</f>
        <v>0</v>
      </c>
      <c r="L167" s="191"/>
      <c r="M167" s="196"/>
      <c r="N167" s="197"/>
      <c r="O167" s="198"/>
      <c r="P167" s="198"/>
      <c r="Q167" s="199">
        <f>SUM(Q168:Q178)</f>
        <v>0</v>
      </c>
      <c r="R167" s="199">
        <f>SUM(R168:R178)</f>
        <v>0</v>
      </c>
      <c r="S167" s="198"/>
      <c r="T167" s="200">
        <f>SUM(T168:T178)</f>
        <v>0</v>
      </c>
      <c r="U167" s="198"/>
      <c r="V167" s="200">
        <f>SUM(V168:V178)</f>
        <v>0.076079400000000005</v>
      </c>
      <c r="W167" s="198"/>
      <c r="X167" s="200">
        <f>SUM(X168:X178)</f>
        <v>0</v>
      </c>
      <c r="Y167" s="201"/>
      <c r="Z167" s="12"/>
      <c r="AA167" s="12"/>
      <c r="AB167" s="12"/>
      <c r="AC167" s="12"/>
      <c r="AD167" s="12"/>
      <c r="AE167" s="12"/>
      <c r="AR167" s="202" t="s">
        <v>84</v>
      </c>
      <c r="AT167" s="203" t="s">
        <v>75</v>
      </c>
      <c r="AU167" s="203" t="s">
        <v>84</v>
      </c>
      <c r="AY167" s="202" t="s">
        <v>137</v>
      </c>
      <c r="BK167" s="204">
        <f>SUM(BK168:BK178)</f>
        <v>0</v>
      </c>
    </row>
    <row r="168" s="2" customFormat="1" ht="24.15" customHeight="1">
      <c r="A168" s="39"/>
      <c r="B168" s="40"/>
      <c r="C168" s="207" t="s">
        <v>286</v>
      </c>
      <c r="D168" s="207" t="s">
        <v>139</v>
      </c>
      <c r="E168" s="208" t="s">
        <v>450</v>
      </c>
      <c r="F168" s="209" t="s">
        <v>451</v>
      </c>
      <c r="G168" s="210" t="s">
        <v>142</v>
      </c>
      <c r="H168" s="211">
        <v>184.68000000000001</v>
      </c>
      <c r="I168" s="212"/>
      <c r="J168" s="212"/>
      <c r="K168" s="213">
        <f>ROUND(P168*H168,2)</f>
        <v>0</v>
      </c>
      <c r="L168" s="209" t="s">
        <v>143</v>
      </c>
      <c r="M168" s="45"/>
      <c r="N168" s="214" t="s">
        <v>20</v>
      </c>
      <c r="O168" s="215" t="s">
        <v>45</v>
      </c>
      <c r="P168" s="216">
        <f>I168+J168</f>
        <v>0</v>
      </c>
      <c r="Q168" s="216">
        <f>ROUND(I168*H168,2)</f>
        <v>0</v>
      </c>
      <c r="R168" s="216">
        <f>ROUND(J168*H168,2)</f>
        <v>0</v>
      </c>
      <c r="S168" s="85"/>
      <c r="T168" s="217">
        <f>S168*H168</f>
        <v>0</v>
      </c>
      <c r="U168" s="217">
        <v>0</v>
      </c>
      <c r="V168" s="217">
        <f>U168*H168</f>
        <v>0</v>
      </c>
      <c r="W168" s="217">
        <v>0</v>
      </c>
      <c r="X168" s="217">
        <f>W168*H168</f>
        <v>0</v>
      </c>
      <c r="Y168" s="218" t="s">
        <v>20</v>
      </c>
      <c r="Z168" s="39"/>
      <c r="AA168" s="39"/>
      <c r="AB168" s="39"/>
      <c r="AC168" s="39"/>
      <c r="AD168" s="39"/>
      <c r="AE168" s="39"/>
      <c r="AR168" s="219" t="s">
        <v>144</v>
      </c>
      <c r="AT168" s="219" t="s">
        <v>139</v>
      </c>
      <c r="AU168" s="219" t="s">
        <v>86</v>
      </c>
      <c r="AY168" s="18" t="s">
        <v>137</v>
      </c>
      <c r="BE168" s="220">
        <f>IF(O168="základní",K168,0)</f>
        <v>0</v>
      </c>
      <c r="BF168" s="220">
        <f>IF(O168="snížená",K168,0)</f>
        <v>0</v>
      </c>
      <c r="BG168" s="220">
        <f>IF(O168="zákl. přenesená",K168,0)</f>
        <v>0</v>
      </c>
      <c r="BH168" s="220">
        <f>IF(O168="sníž. přenesená",K168,0)</f>
        <v>0</v>
      </c>
      <c r="BI168" s="220">
        <f>IF(O168="nulová",K168,0)</f>
        <v>0</v>
      </c>
      <c r="BJ168" s="18" t="s">
        <v>84</v>
      </c>
      <c r="BK168" s="220">
        <f>ROUND(P168*H168,2)</f>
        <v>0</v>
      </c>
      <c r="BL168" s="18" t="s">
        <v>144</v>
      </c>
      <c r="BM168" s="219" t="s">
        <v>452</v>
      </c>
    </row>
    <row r="169" s="2" customFormat="1">
      <c r="A169" s="39"/>
      <c r="B169" s="40"/>
      <c r="C169" s="41"/>
      <c r="D169" s="221" t="s">
        <v>146</v>
      </c>
      <c r="E169" s="41"/>
      <c r="F169" s="222" t="s">
        <v>453</v>
      </c>
      <c r="G169" s="41"/>
      <c r="H169" s="41"/>
      <c r="I169" s="223"/>
      <c r="J169" s="223"/>
      <c r="K169" s="41"/>
      <c r="L169" s="41"/>
      <c r="M169" s="45"/>
      <c r="N169" s="224"/>
      <c r="O169" s="225"/>
      <c r="P169" s="85"/>
      <c r="Q169" s="85"/>
      <c r="R169" s="85"/>
      <c r="S169" s="85"/>
      <c r="T169" s="85"/>
      <c r="U169" s="85"/>
      <c r="V169" s="85"/>
      <c r="W169" s="85"/>
      <c r="X169" s="85"/>
      <c r="Y169" s="86"/>
      <c r="Z169" s="39"/>
      <c r="AA169" s="39"/>
      <c r="AB169" s="39"/>
      <c r="AC169" s="39"/>
      <c r="AD169" s="39"/>
      <c r="AE169" s="39"/>
      <c r="AT169" s="18" t="s">
        <v>146</v>
      </c>
      <c r="AU169" s="18" t="s">
        <v>86</v>
      </c>
    </row>
    <row r="170" s="13" customFormat="1">
      <c r="A170" s="13"/>
      <c r="B170" s="228"/>
      <c r="C170" s="229"/>
      <c r="D170" s="226" t="s">
        <v>150</v>
      </c>
      <c r="E170" s="230" t="s">
        <v>20</v>
      </c>
      <c r="F170" s="231" t="s">
        <v>454</v>
      </c>
      <c r="G170" s="229"/>
      <c r="H170" s="232">
        <v>184.68000000000001</v>
      </c>
      <c r="I170" s="233"/>
      <c r="J170" s="233"/>
      <c r="K170" s="229"/>
      <c r="L170" s="229"/>
      <c r="M170" s="234"/>
      <c r="N170" s="235"/>
      <c r="O170" s="236"/>
      <c r="P170" s="236"/>
      <c r="Q170" s="236"/>
      <c r="R170" s="236"/>
      <c r="S170" s="236"/>
      <c r="T170" s="236"/>
      <c r="U170" s="236"/>
      <c r="V170" s="236"/>
      <c r="W170" s="236"/>
      <c r="X170" s="236"/>
      <c r="Y170" s="237"/>
      <c r="Z170" s="13"/>
      <c r="AA170" s="13"/>
      <c r="AB170" s="13"/>
      <c r="AC170" s="13"/>
      <c r="AD170" s="13"/>
      <c r="AE170" s="13"/>
      <c r="AT170" s="238" t="s">
        <v>150</v>
      </c>
      <c r="AU170" s="238" t="s">
        <v>86</v>
      </c>
      <c r="AV170" s="13" t="s">
        <v>86</v>
      </c>
      <c r="AW170" s="13" t="s">
        <v>5</v>
      </c>
      <c r="AX170" s="13" t="s">
        <v>84</v>
      </c>
      <c r="AY170" s="238" t="s">
        <v>137</v>
      </c>
    </row>
    <row r="171" s="2" customFormat="1" ht="24.15" customHeight="1">
      <c r="A171" s="39"/>
      <c r="B171" s="40"/>
      <c r="C171" s="239" t="s">
        <v>290</v>
      </c>
      <c r="D171" s="239" t="s">
        <v>244</v>
      </c>
      <c r="E171" s="240" t="s">
        <v>455</v>
      </c>
      <c r="F171" s="241" t="s">
        <v>456</v>
      </c>
      <c r="G171" s="242" t="s">
        <v>142</v>
      </c>
      <c r="H171" s="243">
        <v>184.68000000000001</v>
      </c>
      <c r="I171" s="244"/>
      <c r="J171" s="245"/>
      <c r="K171" s="246">
        <f>ROUND(P171*H171,2)</f>
        <v>0</v>
      </c>
      <c r="L171" s="241" t="s">
        <v>264</v>
      </c>
      <c r="M171" s="247"/>
      <c r="N171" s="248" t="s">
        <v>20</v>
      </c>
      <c r="O171" s="215" t="s">
        <v>45</v>
      </c>
      <c r="P171" s="216">
        <f>I171+J171</f>
        <v>0</v>
      </c>
      <c r="Q171" s="216">
        <f>ROUND(I171*H171,2)</f>
        <v>0</v>
      </c>
      <c r="R171" s="216">
        <f>ROUND(J171*H171,2)</f>
        <v>0</v>
      </c>
      <c r="S171" s="85"/>
      <c r="T171" s="217">
        <f>S171*H171</f>
        <v>0</v>
      </c>
      <c r="U171" s="217">
        <v>0.00033</v>
      </c>
      <c r="V171" s="217">
        <f>U171*H171</f>
        <v>0.060944400000000003</v>
      </c>
      <c r="W171" s="217">
        <v>0</v>
      </c>
      <c r="X171" s="217">
        <f>W171*H171</f>
        <v>0</v>
      </c>
      <c r="Y171" s="218" t="s">
        <v>20</v>
      </c>
      <c r="Z171" s="39"/>
      <c r="AA171" s="39"/>
      <c r="AB171" s="39"/>
      <c r="AC171" s="39"/>
      <c r="AD171" s="39"/>
      <c r="AE171" s="39"/>
      <c r="AR171" s="219" t="s">
        <v>200</v>
      </c>
      <c r="AT171" s="219" t="s">
        <v>244</v>
      </c>
      <c r="AU171" s="219" t="s">
        <v>86</v>
      </c>
      <c r="AY171" s="18" t="s">
        <v>137</v>
      </c>
      <c r="BE171" s="220">
        <f>IF(O171="základní",K171,0)</f>
        <v>0</v>
      </c>
      <c r="BF171" s="220">
        <f>IF(O171="snížená",K171,0)</f>
        <v>0</v>
      </c>
      <c r="BG171" s="220">
        <f>IF(O171="zákl. přenesená",K171,0)</f>
        <v>0</v>
      </c>
      <c r="BH171" s="220">
        <f>IF(O171="sníž. přenesená",K171,0)</f>
        <v>0</v>
      </c>
      <c r="BI171" s="220">
        <f>IF(O171="nulová",K171,0)</f>
        <v>0</v>
      </c>
      <c r="BJ171" s="18" t="s">
        <v>84</v>
      </c>
      <c r="BK171" s="220">
        <f>ROUND(P171*H171,2)</f>
        <v>0</v>
      </c>
      <c r="BL171" s="18" t="s">
        <v>144</v>
      </c>
      <c r="BM171" s="219" t="s">
        <v>457</v>
      </c>
    </row>
    <row r="172" s="13" customFormat="1">
      <c r="A172" s="13"/>
      <c r="B172" s="228"/>
      <c r="C172" s="229"/>
      <c r="D172" s="226" t="s">
        <v>150</v>
      </c>
      <c r="E172" s="230" t="s">
        <v>20</v>
      </c>
      <c r="F172" s="231" t="s">
        <v>454</v>
      </c>
      <c r="G172" s="229"/>
      <c r="H172" s="232">
        <v>184.68000000000001</v>
      </c>
      <c r="I172" s="233"/>
      <c r="J172" s="233"/>
      <c r="K172" s="229"/>
      <c r="L172" s="229"/>
      <c r="M172" s="234"/>
      <c r="N172" s="235"/>
      <c r="O172" s="236"/>
      <c r="P172" s="236"/>
      <c r="Q172" s="236"/>
      <c r="R172" s="236"/>
      <c r="S172" s="236"/>
      <c r="T172" s="236"/>
      <c r="U172" s="236"/>
      <c r="V172" s="236"/>
      <c r="W172" s="236"/>
      <c r="X172" s="236"/>
      <c r="Y172" s="237"/>
      <c r="Z172" s="13"/>
      <c r="AA172" s="13"/>
      <c r="AB172" s="13"/>
      <c r="AC172" s="13"/>
      <c r="AD172" s="13"/>
      <c r="AE172" s="13"/>
      <c r="AT172" s="238" t="s">
        <v>150</v>
      </c>
      <c r="AU172" s="238" t="s">
        <v>86</v>
      </c>
      <c r="AV172" s="13" t="s">
        <v>86</v>
      </c>
      <c r="AW172" s="13" t="s">
        <v>5</v>
      </c>
      <c r="AX172" s="13" t="s">
        <v>84</v>
      </c>
      <c r="AY172" s="238" t="s">
        <v>137</v>
      </c>
    </row>
    <row r="173" s="2" customFormat="1" ht="24.15" customHeight="1">
      <c r="A173" s="39"/>
      <c r="B173" s="40"/>
      <c r="C173" s="207" t="s">
        <v>225</v>
      </c>
      <c r="D173" s="207" t="s">
        <v>139</v>
      </c>
      <c r="E173" s="208" t="s">
        <v>458</v>
      </c>
      <c r="F173" s="209" t="s">
        <v>459</v>
      </c>
      <c r="G173" s="210" t="s">
        <v>142</v>
      </c>
      <c r="H173" s="211">
        <v>131.80000000000001</v>
      </c>
      <c r="I173" s="212"/>
      <c r="J173" s="212"/>
      <c r="K173" s="213">
        <f>ROUND(P173*H173,2)</f>
        <v>0</v>
      </c>
      <c r="L173" s="209" t="s">
        <v>143</v>
      </c>
      <c r="M173" s="45"/>
      <c r="N173" s="214" t="s">
        <v>20</v>
      </c>
      <c r="O173" s="215" t="s">
        <v>45</v>
      </c>
      <c r="P173" s="216">
        <f>I173+J173</f>
        <v>0</v>
      </c>
      <c r="Q173" s="216">
        <f>ROUND(I173*H173,2)</f>
        <v>0</v>
      </c>
      <c r="R173" s="216">
        <f>ROUND(J173*H173,2)</f>
        <v>0</v>
      </c>
      <c r="S173" s="85"/>
      <c r="T173" s="217">
        <f>S173*H173</f>
        <v>0</v>
      </c>
      <c r="U173" s="217">
        <v>0.00010000000000000001</v>
      </c>
      <c r="V173" s="217">
        <f>U173*H173</f>
        <v>0.013180000000000003</v>
      </c>
      <c r="W173" s="217">
        <v>0</v>
      </c>
      <c r="X173" s="217">
        <f>W173*H173</f>
        <v>0</v>
      </c>
      <c r="Y173" s="218" t="s">
        <v>20</v>
      </c>
      <c r="Z173" s="39"/>
      <c r="AA173" s="39"/>
      <c r="AB173" s="39"/>
      <c r="AC173" s="39"/>
      <c r="AD173" s="39"/>
      <c r="AE173" s="39"/>
      <c r="AR173" s="219" t="s">
        <v>144</v>
      </c>
      <c r="AT173" s="219" t="s">
        <v>139</v>
      </c>
      <c r="AU173" s="219" t="s">
        <v>86</v>
      </c>
      <c r="AY173" s="18" t="s">
        <v>137</v>
      </c>
      <c r="BE173" s="220">
        <f>IF(O173="základní",K173,0)</f>
        <v>0</v>
      </c>
      <c r="BF173" s="220">
        <f>IF(O173="snížená",K173,0)</f>
        <v>0</v>
      </c>
      <c r="BG173" s="220">
        <f>IF(O173="zákl. přenesená",K173,0)</f>
        <v>0</v>
      </c>
      <c r="BH173" s="220">
        <f>IF(O173="sníž. přenesená",K173,0)</f>
        <v>0</v>
      </c>
      <c r="BI173" s="220">
        <f>IF(O173="nulová",K173,0)</f>
        <v>0</v>
      </c>
      <c r="BJ173" s="18" t="s">
        <v>84</v>
      </c>
      <c r="BK173" s="220">
        <f>ROUND(P173*H173,2)</f>
        <v>0</v>
      </c>
      <c r="BL173" s="18" t="s">
        <v>144</v>
      </c>
      <c r="BM173" s="219" t="s">
        <v>460</v>
      </c>
    </row>
    <row r="174" s="2" customFormat="1">
      <c r="A174" s="39"/>
      <c r="B174" s="40"/>
      <c r="C174" s="41"/>
      <c r="D174" s="221" t="s">
        <v>146</v>
      </c>
      <c r="E174" s="41"/>
      <c r="F174" s="222" t="s">
        <v>461</v>
      </c>
      <c r="G174" s="41"/>
      <c r="H174" s="41"/>
      <c r="I174" s="223"/>
      <c r="J174" s="223"/>
      <c r="K174" s="41"/>
      <c r="L174" s="41"/>
      <c r="M174" s="45"/>
      <c r="N174" s="224"/>
      <c r="O174" s="225"/>
      <c r="P174" s="85"/>
      <c r="Q174" s="85"/>
      <c r="R174" s="85"/>
      <c r="S174" s="85"/>
      <c r="T174" s="85"/>
      <c r="U174" s="85"/>
      <c r="V174" s="85"/>
      <c r="W174" s="85"/>
      <c r="X174" s="85"/>
      <c r="Y174" s="86"/>
      <c r="Z174" s="39"/>
      <c r="AA174" s="39"/>
      <c r="AB174" s="39"/>
      <c r="AC174" s="39"/>
      <c r="AD174" s="39"/>
      <c r="AE174" s="39"/>
      <c r="AT174" s="18" t="s">
        <v>146</v>
      </c>
      <c r="AU174" s="18" t="s">
        <v>86</v>
      </c>
    </row>
    <row r="175" s="2" customFormat="1">
      <c r="A175" s="39"/>
      <c r="B175" s="40"/>
      <c r="C175" s="41"/>
      <c r="D175" s="226" t="s">
        <v>148</v>
      </c>
      <c r="E175" s="41"/>
      <c r="F175" s="227" t="s">
        <v>462</v>
      </c>
      <c r="G175" s="41"/>
      <c r="H175" s="41"/>
      <c r="I175" s="223"/>
      <c r="J175" s="223"/>
      <c r="K175" s="41"/>
      <c r="L175" s="41"/>
      <c r="M175" s="45"/>
      <c r="N175" s="224"/>
      <c r="O175" s="225"/>
      <c r="P175" s="85"/>
      <c r="Q175" s="85"/>
      <c r="R175" s="85"/>
      <c r="S175" s="85"/>
      <c r="T175" s="85"/>
      <c r="U175" s="85"/>
      <c r="V175" s="85"/>
      <c r="W175" s="85"/>
      <c r="X175" s="85"/>
      <c r="Y175" s="86"/>
      <c r="Z175" s="39"/>
      <c r="AA175" s="39"/>
      <c r="AB175" s="39"/>
      <c r="AC175" s="39"/>
      <c r="AD175" s="39"/>
      <c r="AE175" s="39"/>
      <c r="AT175" s="18" t="s">
        <v>148</v>
      </c>
      <c r="AU175" s="18" t="s">
        <v>86</v>
      </c>
    </row>
    <row r="176" s="13" customFormat="1">
      <c r="A176" s="13"/>
      <c r="B176" s="228"/>
      <c r="C176" s="229"/>
      <c r="D176" s="226" t="s">
        <v>150</v>
      </c>
      <c r="E176" s="230" t="s">
        <v>20</v>
      </c>
      <c r="F176" s="231" t="s">
        <v>463</v>
      </c>
      <c r="G176" s="229"/>
      <c r="H176" s="232">
        <v>131.80000000000001</v>
      </c>
      <c r="I176" s="233"/>
      <c r="J176" s="233"/>
      <c r="K176" s="229"/>
      <c r="L176" s="229"/>
      <c r="M176" s="234"/>
      <c r="N176" s="235"/>
      <c r="O176" s="236"/>
      <c r="P176" s="236"/>
      <c r="Q176" s="236"/>
      <c r="R176" s="236"/>
      <c r="S176" s="236"/>
      <c r="T176" s="236"/>
      <c r="U176" s="236"/>
      <c r="V176" s="236"/>
      <c r="W176" s="236"/>
      <c r="X176" s="236"/>
      <c r="Y176" s="237"/>
      <c r="Z176" s="13"/>
      <c r="AA176" s="13"/>
      <c r="AB176" s="13"/>
      <c r="AC176" s="13"/>
      <c r="AD176" s="13"/>
      <c r="AE176" s="13"/>
      <c r="AT176" s="238" t="s">
        <v>150</v>
      </c>
      <c r="AU176" s="238" t="s">
        <v>86</v>
      </c>
      <c r="AV176" s="13" t="s">
        <v>86</v>
      </c>
      <c r="AW176" s="13" t="s">
        <v>5</v>
      </c>
      <c r="AX176" s="13" t="s">
        <v>84</v>
      </c>
      <c r="AY176" s="238" t="s">
        <v>137</v>
      </c>
    </row>
    <row r="177" s="2" customFormat="1" ht="24.15" customHeight="1">
      <c r="A177" s="39"/>
      <c r="B177" s="40"/>
      <c r="C177" s="239" t="s">
        <v>403</v>
      </c>
      <c r="D177" s="239" t="s">
        <v>244</v>
      </c>
      <c r="E177" s="240" t="s">
        <v>464</v>
      </c>
      <c r="F177" s="241" t="s">
        <v>465</v>
      </c>
      <c r="G177" s="242" t="s">
        <v>142</v>
      </c>
      <c r="H177" s="243">
        <v>19.550000000000001</v>
      </c>
      <c r="I177" s="244"/>
      <c r="J177" s="245"/>
      <c r="K177" s="246">
        <f>ROUND(P177*H177,2)</f>
        <v>0</v>
      </c>
      <c r="L177" s="241" t="s">
        <v>264</v>
      </c>
      <c r="M177" s="247"/>
      <c r="N177" s="248" t="s">
        <v>20</v>
      </c>
      <c r="O177" s="215" t="s">
        <v>45</v>
      </c>
      <c r="P177" s="216">
        <f>I177+J177</f>
        <v>0</v>
      </c>
      <c r="Q177" s="216">
        <f>ROUND(I177*H177,2)</f>
        <v>0</v>
      </c>
      <c r="R177" s="216">
        <f>ROUND(J177*H177,2)</f>
        <v>0</v>
      </c>
      <c r="S177" s="85"/>
      <c r="T177" s="217">
        <f>S177*H177</f>
        <v>0</v>
      </c>
      <c r="U177" s="217">
        <v>0.00010000000000000001</v>
      </c>
      <c r="V177" s="217">
        <f>U177*H177</f>
        <v>0.0019550000000000001</v>
      </c>
      <c r="W177" s="217">
        <v>0</v>
      </c>
      <c r="X177" s="217">
        <f>W177*H177</f>
        <v>0</v>
      </c>
      <c r="Y177" s="218" t="s">
        <v>20</v>
      </c>
      <c r="Z177" s="39"/>
      <c r="AA177" s="39"/>
      <c r="AB177" s="39"/>
      <c r="AC177" s="39"/>
      <c r="AD177" s="39"/>
      <c r="AE177" s="39"/>
      <c r="AR177" s="219" t="s">
        <v>200</v>
      </c>
      <c r="AT177" s="219" t="s">
        <v>244</v>
      </c>
      <c r="AU177" s="219" t="s">
        <v>86</v>
      </c>
      <c r="AY177" s="18" t="s">
        <v>137</v>
      </c>
      <c r="BE177" s="220">
        <f>IF(O177="základní",K177,0)</f>
        <v>0</v>
      </c>
      <c r="BF177" s="220">
        <f>IF(O177="snížená",K177,0)</f>
        <v>0</v>
      </c>
      <c r="BG177" s="220">
        <f>IF(O177="zákl. přenesená",K177,0)</f>
        <v>0</v>
      </c>
      <c r="BH177" s="220">
        <f>IF(O177="sníž. přenesená",K177,0)</f>
        <v>0</v>
      </c>
      <c r="BI177" s="220">
        <f>IF(O177="nulová",K177,0)</f>
        <v>0</v>
      </c>
      <c r="BJ177" s="18" t="s">
        <v>84</v>
      </c>
      <c r="BK177" s="220">
        <f>ROUND(P177*H177,2)</f>
        <v>0</v>
      </c>
      <c r="BL177" s="18" t="s">
        <v>144</v>
      </c>
      <c r="BM177" s="219" t="s">
        <v>466</v>
      </c>
    </row>
    <row r="178" s="13" customFormat="1">
      <c r="A178" s="13"/>
      <c r="B178" s="228"/>
      <c r="C178" s="229"/>
      <c r="D178" s="226" t="s">
        <v>150</v>
      </c>
      <c r="E178" s="229"/>
      <c r="F178" s="231" t="s">
        <v>467</v>
      </c>
      <c r="G178" s="229"/>
      <c r="H178" s="232">
        <v>19.550000000000001</v>
      </c>
      <c r="I178" s="233"/>
      <c r="J178" s="233"/>
      <c r="K178" s="229"/>
      <c r="L178" s="229"/>
      <c r="M178" s="234"/>
      <c r="N178" s="235"/>
      <c r="O178" s="236"/>
      <c r="P178" s="236"/>
      <c r="Q178" s="236"/>
      <c r="R178" s="236"/>
      <c r="S178" s="236"/>
      <c r="T178" s="236"/>
      <c r="U178" s="236"/>
      <c r="V178" s="236"/>
      <c r="W178" s="236"/>
      <c r="X178" s="236"/>
      <c r="Y178" s="237"/>
      <c r="Z178" s="13"/>
      <c r="AA178" s="13"/>
      <c r="AB178" s="13"/>
      <c r="AC178" s="13"/>
      <c r="AD178" s="13"/>
      <c r="AE178" s="13"/>
      <c r="AT178" s="238" t="s">
        <v>150</v>
      </c>
      <c r="AU178" s="238" t="s">
        <v>86</v>
      </c>
      <c r="AV178" s="13" t="s">
        <v>86</v>
      </c>
      <c r="AW178" s="13" t="s">
        <v>4</v>
      </c>
      <c r="AX178" s="13" t="s">
        <v>84</v>
      </c>
      <c r="AY178" s="238" t="s">
        <v>137</v>
      </c>
    </row>
    <row r="179" s="12" customFormat="1" ht="22.8" customHeight="1">
      <c r="A179" s="12"/>
      <c r="B179" s="190"/>
      <c r="C179" s="191"/>
      <c r="D179" s="192" t="s">
        <v>75</v>
      </c>
      <c r="E179" s="205" t="s">
        <v>144</v>
      </c>
      <c r="F179" s="205" t="s">
        <v>230</v>
      </c>
      <c r="G179" s="191"/>
      <c r="H179" s="191"/>
      <c r="I179" s="194"/>
      <c r="J179" s="194"/>
      <c r="K179" s="206">
        <f>BK179</f>
        <v>0</v>
      </c>
      <c r="L179" s="191"/>
      <c r="M179" s="196"/>
      <c r="N179" s="197"/>
      <c r="O179" s="198"/>
      <c r="P179" s="198"/>
      <c r="Q179" s="199">
        <f>SUM(Q180:Q190)</f>
        <v>0</v>
      </c>
      <c r="R179" s="199">
        <f>SUM(R180:R190)</f>
        <v>0</v>
      </c>
      <c r="S179" s="198"/>
      <c r="T179" s="200">
        <f>SUM(T180:T190)</f>
        <v>0</v>
      </c>
      <c r="U179" s="198"/>
      <c r="V179" s="200">
        <f>SUM(V180:V190)</f>
        <v>782.19809999999995</v>
      </c>
      <c r="W179" s="198"/>
      <c r="X179" s="200">
        <f>SUM(X180:X190)</f>
        <v>0</v>
      </c>
      <c r="Y179" s="201"/>
      <c r="Z179" s="12"/>
      <c r="AA179" s="12"/>
      <c r="AB179" s="12"/>
      <c r="AC179" s="12"/>
      <c r="AD179" s="12"/>
      <c r="AE179" s="12"/>
      <c r="AR179" s="202" t="s">
        <v>84</v>
      </c>
      <c r="AT179" s="203" t="s">
        <v>75</v>
      </c>
      <c r="AU179" s="203" t="s">
        <v>84</v>
      </c>
      <c r="AY179" s="202" t="s">
        <v>137</v>
      </c>
      <c r="BK179" s="204">
        <f>SUM(BK180:BK190)</f>
        <v>0</v>
      </c>
    </row>
    <row r="180" s="2" customFormat="1" ht="24.15" customHeight="1">
      <c r="A180" s="39"/>
      <c r="B180" s="40"/>
      <c r="C180" s="207" t="s">
        <v>468</v>
      </c>
      <c r="D180" s="207" t="s">
        <v>139</v>
      </c>
      <c r="E180" s="208" t="s">
        <v>469</v>
      </c>
      <c r="F180" s="209" t="s">
        <v>470</v>
      </c>
      <c r="G180" s="210" t="s">
        <v>161</v>
      </c>
      <c r="H180" s="211">
        <v>122.5</v>
      </c>
      <c r="I180" s="212"/>
      <c r="J180" s="212"/>
      <c r="K180" s="213">
        <f>ROUND(P180*H180,2)</f>
        <v>0</v>
      </c>
      <c r="L180" s="209" t="s">
        <v>143</v>
      </c>
      <c r="M180" s="45"/>
      <c r="N180" s="214" t="s">
        <v>20</v>
      </c>
      <c r="O180" s="215" t="s">
        <v>45</v>
      </c>
      <c r="P180" s="216">
        <f>I180+J180</f>
        <v>0</v>
      </c>
      <c r="Q180" s="216">
        <f>ROUND(I180*H180,2)</f>
        <v>0</v>
      </c>
      <c r="R180" s="216">
        <f>ROUND(J180*H180,2)</f>
        <v>0</v>
      </c>
      <c r="S180" s="85"/>
      <c r="T180" s="217">
        <f>S180*H180</f>
        <v>0</v>
      </c>
      <c r="U180" s="217">
        <v>1.8899999999999999</v>
      </c>
      <c r="V180" s="217">
        <f>U180*H180</f>
        <v>231.52499999999998</v>
      </c>
      <c r="W180" s="217">
        <v>0</v>
      </c>
      <c r="X180" s="217">
        <f>W180*H180</f>
        <v>0</v>
      </c>
      <c r="Y180" s="218" t="s">
        <v>20</v>
      </c>
      <c r="Z180" s="39"/>
      <c r="AA180" s="39"/>
      <c r="AB180" s="39"/>
      <c r="AC180" s="39"/>
      <c r="AD180" s="39"/>
      <c r="AE180" s="39"/>
      <c r="AR180" s="219" t="s">
        <v>144</v>
      </c>
      <c r="AT180" s="219" t="s">
        <v>139</v>
      </c>
      <c r="AU180" s="219" t="s">
        <v>86</v>
      </c>
      <c r="AY180" s="18" t="s">
        <v>137</v>
      </c>
      <c r="BE180" s="220">
        <f>IF(O180="základní",K180,0)</f>
        <v>0</v>
      </c>
      <c r="BF180" s="220">
        <f>IF(O180="snížená",K180,0)</f>
        <v>0</v>
      </c>
      <c r="BG180" s="220">
        <f>IF(O180="zákl. přenesená",K180,0)</f>
        <v>0</v>
      </c>
      <c r="BH180" s="220">
        <f>IF(O180="sníž. přenesená",K180,0)</f>
        <v>0</v>
      </c>
      <c r="BI180" s="220">
        <f>IF(O180="nulová",K180,0)</f>
        <v>0</v>
      </c>
      <c r="BJ180" s="18" t="s">
        <v>84</v>
      </c>
      <c r="BK180" s="220">
        <f>ROUND(P180*H180,2)</f>
        <v>0</v>
      </c>
      <c r="BL180" s="18" t="s">
        <v>144</v>
      </c>
      <c r="BM180" s="219" t="s">
        <v>471</v>
      </c>
    </row>
    <row r="181" s="2" customFormat="1">
      <c r="A181" s="39"/>
      <c r="B181" s="40"/>
      <c r="C181" s="41"/>
      <c r="D181" s="221" t="s">
        <v>146</v>
      </c>
      <c r="E181" s="41"/>
      <c r="F181" s="222" t="s">
        <v>472</v>
      </c>
      <c r="G181" s="41"/>
      <c r="H181" s="41"/>
      <c r="I181" s="223"/>
      <c r="J181" s="223"/>
      <c r="K181" s="41"/>
      <c r="L181" s="41"/>
      <c r="M181" s="45"/>
      <c r="N181" s="224"/>
      <c r="O181" s="225"/>
      <c r="P181" s="85"/>
      <c r="Q181" s="85"/>
      <c r="R181" s="85"/>
      <c r="S181" s="85"/>
      <c r="T181" s="85"/>
      <c r="U181" s="85"/>
      <c r="V181" s="85"/>
      <c r="W181" s="85"/>
      <c r="X181" s="85"/>
      <c r="Y181" s="86"/>
      <c r="Z181" s="39"/>
      <c r="AA181" s="39"/>
      <c r="AB181" s="39"/>
      <c r="AC181" s="39"/>
      <c r="AD181" s="39"/>
      <c r="AE181" s="39"/>
      <c r="AT181" s="18" t="s">
        <v>146</v>
      </c>
      <c r="AU181" s="18" t="s">
        <v>86</v>
      </c>
    </row>
    <row r="182" s="13" customFormat="1">
      <c r="A182" s="13"/>
      <c r="B182" s="228"/>
      <c r="C182" s="229"/>
      <c r="D182" s="226" t="s">
        <v>150</v>
      </c>
      <c r="E182" s="230" t="s">
        <v>20</v>
      </c>
      <c r="F182" s="231" t="s">
        <v>473</v>
      </c>
      <c r="G182" s="229"/>
      <c r="H182" s="232">
        <v>122.5</v>
      </c>
      <c r="I182" s="233"/>
      <c r="J182" s="233"/>
      <c r="K182" s="229"/>
      <c r="L182" s="229"/>
      <c r="M182" s="234"/>
      <c r="N182" s="235"/>
      <c r="O182" s="236"/>
      <c r="P182" s="236"/>
      <c r="Q182" s="236"/>
      <c r="R182" s="236"/>
      <c r="S182" s="236"/>
      <c r="T182" s="236"/>
      <c r="U182" s="236"/>
      <c r="V182" s="236"/>
      <c r="W182" s="236"/>
      <c r="X182" s="236"/>
      <c r="Y182" s="237"/>
      <c r="Z182" s="13"/>
      <c r="AA182" s="13"/>
      <c r="AB182" s="13"/>
      <c r="AC182" s="13"/>
      <c r="AD182" s="13"/>
      <c r="AE182" s="13"/>
      <c r="AT182" s="238" t="s">
        <v>150</v>
      </c>
      <c r="AU182" s="238" t="s">
        <v>86</v>
      </c>
      <c r="AV182" s="13" t="s">
        <v>86</v>
      </c>
      <c r="AW182" s="13" t="s">
        <v>5</v>
      </c>
      <c r="AX182" s="13" t="s">
        <v>84</v>
      </c>
      <c r="AY182" s="238" t="s">
        <v>137</v>
      </c>
    </row>
    <row r="183" s="2" customFormat="1" ht="24.15" customHeight="1">
      <c r="A183" s="39"/>
      <c r="B183" s="40"/>
      <c r="C183" s="207" t="s">
        <v>474</v>
      </c>
      <c r="D183" s="207" t="s">
        <v>139</v>
      </c>
      <c r="E183" s="208" t="s">
        <v>475</v>
      </c>
      <c r="F183" s="209" t="s">
        <v>476</v>
      </c>
      <c r="G183" s="210" t="s">
        <v>161</v>
      </c>
      <c r="H183" s="211">
        <v>112.11</v>
      </c>
      <c r="I183" s="212"/>
      <c r="J183" s="212"/>
      <c r="K183" s="213">
        <f>ROUND(P183*H183,2)</f>
        <v>0</v>
      </c>
      <c r="L183" s="209" t="s">
        <v>143</v>
      </c>
      <c r="M183" s="45"/>
      <c r="N183" s="214" t="s">
        <v>20</v>
      </c>
      <c r="O183" s="215" t="s">
        <v>45</v>
      </c>
      <c r="P183" s="216">
        <f>I183+J183</f>
        <v>0</v>
      </c>
      <c r="Q183" s="216">
        <f>ROUND(I183*H183,2)</f>
        <v>0</v>
      </c>
      <c r="R183" s="216">
        <f>ROUND(J183*H183,2)</f>
        <v>0</v>
      </c>
      <c r="S183" s="85"/>
      <c r="T183" s="217">
        <f>S183*H183</f>
        <v>0</v>
      </c>
      <c r="U183" s="217">
        <v>1.8899999999999999</v>
      </c>
      <c r="V183" s="217">
        <f>U183*H183</f>
        <v>211.8879</v>
      </c>
      <c r="W183" s="217">
        <v>0</v>
      </c>
      <c r="X183" s="217">
        <f>W183*H183</f>
        <v>0</v>
      </c>
      <c r="Y183" s="218" t="s">
        <v>20</v>
      </c>
      <c r="Z183" s="39"/>
      <c r="AA183" s="39"/>
      <c r="AB183" s="39"/>
      <c r="AC183" s="39"/>
      <c r="AD183" s="39"/>
      <c r="AE183" s="39"/>
      <c r="AR183" s="219" t="s">
        <v>144</v>
      </c>
      <c r="AT183" s="219" t="s">
        <v>139</v>
      </c>
      <c r="AU183" s="219" t="s">
        <v>86</v>
      </c>
      <c r="AY183" s="18" t="s">
        <v>137</v>
      </c>
      <c r="BE183" s="220">
        <f>IF(O183="základní",K183,0)</f>
        <v>0</v>
      </c>
      <c r="BF183" s="220">
        <f>IF(O183="snížená",K183,0)</f>
        <v>0</v>
      </c>
      <c r="BG183" s="220">
        <f>IF(O183="zákl. přenesená",K183,0)</f>
        <v>0</v>
      </c>
      <c r="BH183" s="220">
        <f>IF(O183="sníž. přenesená",K183,0)</f>
        <v>0</v>
      </c>
      <c r="BI183" s="220">
        <f>IF(O183="nulová",K183,0)</f>
        <v>0</v>
      </c>
      <c r="BJ183" s="18" t="s">
        <v>84</v>
      </c>
      <c r="BK183" s="220">
        <f>ROUND(P183*H183,2)</f>
        <v>0</v>
      </c>
      <c r="BL183" s="18" t="s">
        <v>144</v>
      </c>
      <c r="BM183" s="219" t="s">
        <v>477</v>
      </c>
    </row>
    <row r="184" s="2" customFormat="1">
      <c r="A184" s="39"/>
      <c r="B184" s="40"/>
      <c r="C184" s="41"/>
      <c r="D184" s="221" t="s">
        <v>146</v>
      </c>
      <c r="E184" s="41"/>
      <c r="F184" s="222" t="s">
        <v>478</v>
      </c>
      <c r="G184" s="41"/>
      <c r="H184" s="41"/>
      <c r="I184" s="223"/>
      <c r="J184" s="223"/>
      <c r="K184" s="41"/>
      <c r="L184" s="41"/>
      <c r="M184" s="45"/>
      <c r="N184" s="224"/>
      <c r="O184" s="225"/>
      <c r="P184" s="85"/>
      <c r="Q184" s="85"/>
      <c r="R184" s="85"/>
      <c r="S184" s="85"/>
      <c r="T184" s="85"/>
      <c r="U184" s="85"/>
      <c r="V184" s="85"/>
      <c r="W184" s="85"/>
      <c r="X184" s="85"/>
      <c r="Y184" s="86"/>
      <c r="Z184" s="39"/>
      <c r="AA184" s="39"/>
      <c r="AB184" s="39"/>
      <c r="AC184" s="39"/>
      <c r="AD184" s="39"/>
      <c r="AE184" s="39"/>
      <c r="AT184" s="18" t="s">
        <v>146</v>
      </c>
      <c r="AU184" s="18" t="s">
        <v>86</v>
      </c>
    </row>
    <row r="185" s="13" customFormat="1">
      <c r="A185" s="13"/>
      <c r="B185" s="228"/>
      <c r="C185" s="229"/>
      <c r="D185" s="226" t="s">
        <v>150</v>
      </c>
      <c r="E185" s="230" t="s">
        <v>20</v>
      </c>
      <c r="F185" s="231" t="s">
        <v>479</v>
      </c>
      <c r="G185" s="229"/>
      <c r="H185" s="232">
        <v>112.11</v>
      </c>
      <c r="I185" s="233"/>
      <c r="J185" s="233"/>
      <c r="K185" s="229"/>
      <c r="L185" s="229"/>
      <c r="M185" s="234"/>
      <c r="N185" s="235"/>
      <c r="O185" s="236"/>
      <c r="P185" s="236"/>
      <c r="Q185" s="236"/>
      <c r="R185" s="236"/>
      <c r="S185" s="236"/>
      <c r="T185" s="236"/>
      <c r="U185" s="236"/>
      <c r="V185" s="236"/>
      <c r="W185" s="236"/>
      <c r="X185" s="236"/>
      <c r="Y185" s="237"/>
      <c r="Z185" s="13"/>
      <c r="AA185" s="13"/>
      <c r="AB185" s="13"/>
      <c r="AC185" s="13"/>
      <c r="AD185" s="13"/>
      <c r="AE185" s="13"/>
      <c r="AT185" s="238" t="s">
        <v>150</v>
      </c>
      <c r="AU185" s="238" t="s">
        <v>86</v>
      </c>
      <c r="AV185" s="13" t="s">
        <v>86</v>
      </c>
      <c r="AW185" s="13" t="s">
        <v>5</v>
      </c>
      <c r="AX185" s="13" t="s">
        <v>84</v>
      </c>
      <c r="AY185" s="238" t="s">
        <v>137</v>
      </c>
    </row>
    <row r="186" s="2" customFormat="1" ht="16.5" customHeight="1">
      <c r="A186" s="39"/>
      <c r="B186" s="40"/>
      <c r="C186" s="207" t="s">
        <v>9</v>
      </c>
      <c r="D186" s="207" t="s">
        <v>139</v>
      </c>
      <c r="E186" s="208" t="s">
        <v>480</v>
      </c>
      <c r="F186" s="209" t="s">
        <v>481</v>
      </c>
      <c r="G186" s="210" t="s">
        <v>161</v>
      </c>
      <c r="H186" s="211">
        <v>158.75</v>
      </c>
      <c r="I186" s="212"/>
      <c r="J186" s="212"/>
      <c r="K186" s="213">
        <f>ROUND(P186*H186,2)</f>
        <v>0</v>
      </c>
      <c r="L186" s="209" t="s">
        <v>20</v>
      </c>
      <c r="M186" s="45"/>
      <c r="N186" s="214" t="s">
        <v>20</v>
      </c>
      <c r="O186" s="215" t="s">
        <v>45</v>
      </c>
      <c r="P186" s="216">
        <f>I186+J186</f>
        <v>0</v>
      </c>
      <c r="Q186" s="216">
        <f>ROUND(I186*H186,2)</f>
        <v>0</v>
      </c>
      <c r="R186" s="216">
        <f>ROUND(J186*H186,2)</f>
        <v>0</v>
      </c>
      <c r="S186" s="85"/>
      <c r="T186" s="217">
        <f>S186*H186</f>
        <v>0</v>
      </c>
      <c r="U186" s="217">
        <v>2.13408</v>
      </c>
      <c r="V186" s="217">
        <f>U186*H186</f>
        <v>338.78519999999997</v>
      </c>
      <c r="W186" s="217">
        <v>0</v>
      </c>
      <c r="X186" s="217">
        <f>W186*H186</f>
        <v>0</v>
      </c>
      <c r="Y186" s="218" t="s">
        <v>20</v>
      </c>
      <c r="Z186" s="39"/>
      <c r="AA186" s="39"/>
      <c r="AB186" s="39"/>
      <c r="AC186" s="39"/>
      <c r="AD186" s="39"/>
      <c r="AE186" s="39"/>
      <c r="AR186" s="219" t="s">
        <v>144</v>
      </c>
      <c r="AT186" s="219" t="s">
        <v>139</v>
      </c>
      <c r="AU186" s="219" t="s">
        <v>86</v>
      </c>
      <c r="AY186" s="18" t="s">
        <v>137</v>
      </c>
      <c r="BE186" s="220">
        <f>IF(O186="základní",K186,0)</f>
        <v>0</v>
      </c>
      <c r="BF186" s="220">
        <f>IF(O186="snížená",K186,0)</f>
        <v>0</v>
      </c>
      <c r="BG186" s="220">
        <f>IF(O186="zákl. přenesená",K186,0)</f>
        <v>0</v>
      </c>
      <c r="BH186" s="220">
        <f>IF(O186="sníž. přenesená",K186,0)</f>
        <v>0</v>
      </c>
      <c r="BI186" s="220">
        <f>IF(O186="nulová",K186,0)</f>
        <v>0</v>
      </c>
      <c r="BJ186" s="18" t="s">
        <v>84</v>
      </c>
      <c r="BK186" s="220">
        <f>ROUND(P186*H186,2)</f>
        <v>0</v>
      </c>
      <c r="BL186" s="18" t="s">
        <v>144</v>
      </c>
      <c r="BM186" s="219" t="s">
        <v>482</v>
      </c>
    </row>
    <row r="187" s="2" customFormat="1">
      <c r="A187" s="39"/>
      <c r="B187" s="40"/>
      <c r="C187" s="41"/>
      <c r="D187" s="226" t="s">
        <v>148</v>
      </c>
      <c r="E187" s="41"/>
      <c r="F187" s="227" t="s">
        <v>483</v>
      </c>
      <c r="G187" s="41"/>
      <c r="H187" s="41"/>
      <c r="I187" s="223"/>
      <c r="J187" s="223"/>
      <c r="K187" s="41"/>
      <c r="L187" s="41"/>
      <c r="M187" s="45"/>
      <c r="N187" s="224"/>
      <c r="O187" s="225"/>
      <c r="P187" s="85"/>
      <c r="Q187" s="85"/>
      <c r="R187" s="85"/>
      <c r="S187" s="85"/>
      <c r="T187" s="85"/>
      <c r="U187" s="85"/>
      <c r="V187" s="85"/>
      <c r="W187" s="85"/>
      <c r="X187" s="85"/>
      <c r="Y187" s="86"/>
      <c r="Z187" s="39"/>
      <c r="AA187" s="39"/>
      <c r="AB187" s="39"/>
      <c r="AC187" s="39"/>
      <c r="AD187" s="39"/>
      <c r="AE187" s="39"/>
      <c r="AT187" s="18" t="s">
        <v>148</v>
      </c>
      <c r="AU187" s="18" t="s">
        <v>86</v>
      </c>
    </row>
    <row r="188" s="13" customFormat="1">
      <c r="A188" s="13"/>
      <c r="B188" s="228"/>
      <c r="C188" s="229"/>
      <c r="D188" s="226" t="s">
        <v>150</v>
      </c>
      <c r="E188" s="230" t="s">
        <v>20</v>
      </c>
      <c r="F188" s="231" t="s">
        <v>484</v>
      </c>
      <c r="G188" s="229"/>
      <c r="H188" s="232">
        <v>70.200000000000003</v>
      </c>
      <c r="I188" s="233"/>
      <c r="J188" s="233"/>
      <c r="K188" s="229"/>
      <c r="L188" s="229"/>
      <c r="M188" s="234"/>
      <c r="N188" s="235"/>
      <c r="O188" s="236"/>
      <c r="P188" s="236"/>
      <c r="Q188" s="236"/>
      <c r="R188" s="236"/>
      <c r="S188" s="236"/>
      <c r="T188" s="236"/>
      <c r="U188" s="236"/>
      <c r="V188" s="236"/>
      <c r="W188" s="236"/>
      <c r="X188" s="236"/>
      <c r="Y188" s="237"/>
      <c r="Z188" s="13"/>
      <c r="AA188" s="13"/>
      <c r="AB188" s="13"/>
      <c r="AC188" s="13"/>
      <c r="AD188" s="13"/>
      <c r="AE188" s="13"/>
      <c r="AT188" s="238" t="s">
        <v>150</v>
      </c>
      <c r="AU188" s="238" t="s">
        <v>86</v>
      </c>
      <c r="AV188" s="13" t="s">
        <v>86</v>
      </c>
      <c r="AW188" s="13" t="s">
        <v>5</v>
      </c>
      <c r="AX188" s="13" t="s">
        <v>76</v>
      </c>
      <c r="AY188" s="238" t="s">
        <v>137</v>
      </c>
    </row>
    <row r="189" s="13" customFormat="1">
      <c r="A189" s="13"/>
      <c r="B189" s="228"/>
      <c r="C189" s="229"/>
      <c r="D189" s="226" t="s">
        <v>150</v>
      </c>
      <c r="E189" s="230" t="s">
        <v>20</v>
      </c>
      <c r="F189" s="231" t="s">
        <v>485</v>
      </c>
      <c r="G189" s="229"/>
      <c r="H189" s="232">
        <v>88.549999999999997</v>
      </c>
      <c r="I189" s="233"/>
      <c r="J189" s="233"/>
      <c r="K189" s="229"/>
      <c r="L189" s="229"/>
      <c r="M189" s="234"/>
      <c r="N189" s="235"/>
      <c r="O189" s="236"/>
      <c r="P189" s="236"/>
      <c r="Q189" s="236"/>
      <c r="R189" s="236"/>
      <c r="S189" s="236"/>
      <c r="T189" s="236"/>
      <c r="U189" s="236"/>
      <c r="V189" s="236"/>
      <c r="W189" s="236"/>
      <c r="X189" s="236"/>
      <c r="Y189" s="237"/>
      <c r="Z189" s="13"/>
      <c r="AA189" s="13"/>
      <c r="AB189" s="13"/>
      <c r="AC189" s="13"/>
      <c r="AD189" s="13"/>
      <c r="AE189" s="13"/>
      <c r="AT189" s="238" t="s">
        <v>150</v>
      </c>
      <c r="AU189" s="238" t="s">
        <v>86</v>
      </c>
      <c r="AV189" s="13" t="s">
        <v>86</v>
      </c>
      <c r="AW189" s="13" t="s">
        <v>5</v>
      </c>
      <c r="AX189" s="13" t="s">
        <v>76</v>
      </c>
      <c r="AY189" s="238" t="s">
        <v>137</v>
      </c>
    </row>
    <row r="190" s="15" customFormat="1">
      <c r="A190" s="15"/>
      <c r="B190" s="265"/>
      <c r="C190" s="266"/>
      <c r="D190" s="226" t="s">
        <v>150</v>
      </c>
      <c r="E190" s="267" t="s">
        <v>20</v>
      </c>
      <c r="F190" s="268" t="s">
        <v>418</v>
      </c>
      <c r="G190" s="266"/>
      <c r="H190" s="269">
        <v>158.75</v>
      </c>
      <c r="I190" s="270"/>
      <c r="J190" s="270"/>
      <c r="K190" s="266"/>
      <c r="L190" s="266"/>
      <c r="M190" s="271"/>
      <c r="N190" s="272"/>
      <c r="O190" s="273"/>
      <c r="P190" s="273"/>
      <c r="Q190" s="273"/>
      <c r="R190" s="273"/>
      <c r="S190" s="273"/>
      <c r="T190" s="273"/>
      <c r="U190" s="273"/>
      <c r="V190" s="273"/>
      <c r="W190" s="273"/>
      <c r="X190" s="273"/>
      <c r="Y190" s="274"/>
      <c r="Z190" s="15"/>
      <c r="AA190" s="15"/>
      <c r="AB190" s="15"/>
      <c r="AC190" s="15"/>
      <c r="AD190" s="15"/>
      <c r="AE190" s="15"/>
      <c r="AT190" s="275" t="s">
        <v>150</v>
      </c>
      <c r="AU190" s="275" t="s">
        <v>86</v>
      </c>
      <c r="AV190" s="15" t="s">
        <v>144</v>
      </c>
      <c r="AW190" s="15" t="s">
        <v>5</v>
      </c>
      <c r="AX190" s="15" t="s">
        <v>84</v>
      </c>
      <c r="AY190" s="275" t="s">
        <v>137</v>
      </c>
    </row>
    <row r="191" s="12" customFormat="1" ht="22.8" customHeight="1">
      <c r="A191" s="12"/>
      <c r="B191" s="190"/>
      <c r="C191" s="191"/>
      <c r="D191" s="192" t="s">
        <v>75</v>
      </c>
      <c r="E191" s="205" t="s">
        <v>200</v>
      </c>
      <c r="F191" s="205" t="s">
        <v>238</v>
      </c>
      <c r="G191" s="191"/>
      <c r="H191" s="191"/>
      <c r="I191" s="194"/>
      <c r="J191" s="194"/>
      <c r="K191" s="206">
        <f>BK191</f>
        <v>0</v>
      </c>
      <c r="L191" s="191"/>
      <c r="M191" s="196"/>
      <c r="N191" s="197"/>
      <c r="O191" s="198"/>
      <c r="P191" s="198"/>
      <c r="Q191" s="199">
        <f>SUM(Q192:Q196)</f>
        <v>0</v>
      </c>
      <c r="R191" s="199">
        <f>SUM(R192:R196)</f>
        <v>0</v>
      </c>
      <c r="S191" s="198"/>
      <c r="T191" s="200">
        <f>SUM(T192:T196)</f>
        <v>0</v>
      </c>
      <c r="U191" s="198"/>
      <c r="V191" s="200">
        <f>SUM(V192:V196)</f>
        <v>0.078</v>
      </c>
      <c r="W191" s="198"/>
      <c r="X191" s="200">
        <f>SUM(X192:X196)</f>
        <v>0</v>
      </c>
      <c r="Y191" s="201"/>
      <c r="Z191" s="12"/>
      <c r="AA191" s="12"/>
      <c r="AB191" s="12"/>
      <c r="AC191" s="12"/>
      <c r="AD191" s="12"/>
      <c r="AE191" s="12"/>
      <c r="AR191" s="202" t="s">
        <v>84</v>
      </c>
      <c r="AT191" s="203" t="s">
        <v>75</v>
      </c>
      <c r="AU191" s="203" t="s">
        <v>84</v>
      </c>
      <c r="AY191" s="202" t="s">
        <v>137</v>
      </c>
      <c r="BK191" s="204">
        <f>SUM(BK192:BK196)</f>
        <v>0</v>
      </c>
    </row>
    <row r="192" s="2" customFormat="1">
      <c r="A192" s="39"/>
      <c r="B192" s="40"/>
      <c r="C192" s="207" t="s">
        <v>486</v>
      </c>
      <c r="D192" s="207" t="s">
        <v>139</v>
      </c>
      <c r="E192" s="208" t="s">
        <v>487</v>
      </c>
      <c r="F192" s="209" t="s">
        <v>488</v>
      </c>
      <c r="G192" s="210" t="s">
        <v>155</v>
      </c>
      <c r="H192" s="211">
        <v>72.150000000000006</v>
      </c>
      <c r="I192" s="212"/>
      <c r="J192" s="212"/>
      <c r="K192" s="213">
        <f>ROUND(P192*H192,2)</f>
        <v>0</v>
      </c>
      <c r="L192" s="209" t="s">
        <v>143</v>
      </c>
      <c r="M192" s="45"/>
      <c r="N192" s="214" t="s">
        <v>20</v>
      </c>
      <c r="O192" s="215" t="s">
        <v>45</v>
      </c>
      <c r="P192" s="216">
        <f>I192+J192</f>
        <v>0</v>
      </c>
      <c r="Q192" s="216">
        <f>ROUND(I192*H192,2)</f>
        <v>0</v>
      </c>
      <c r="R192" s="216">
        <f>ROUND(J192*H192,2)</f>
        <v>0</v>
      </c>
      <c r="S192" s="85"/>
      <c r="T192" s="217">
        <f>S192*H192</f>
        <v>0</v>
      </c>
      <c r="U192" s="217">
        <v>0</v>
      </c>
      <c r="V192" s="217">
        <f>U192*H192</f>
        <v>0</v>
      </c>
      <c r="W192" s="217">
        <v>0</v>
      </c>
      <c r="X192" s="217">
        <f>W192*H192</f>
        <v>0</v>
      </c>
      <c r="Y192" s="218" t="s">
        <v>20</v>
      </c>
      <c r="Z192" s="39"/>
      <c r="AA192" s="39"/>
      <c r="AB192" s="39"/>
      <c r="AC192" s="39"/>
      <c r="AD192" s="39"/>
      <c r="AE192" s="39"/>
      <c r="AR192" s="219" t="s">
        <v>144</v>
      </c>
      <c r="AT192" s="219" t="s">
        <v>139</v>
      </c>
      <c r="AU192" s="219" t="s">
        <v>86</v>
      </c>
      <c r="AY192" s="18" t="s">
        <v>137</v>
      </c>
      <c r="BE192" s="220">
        <f>IF(O192="základní",K192,0)</f>
        <v>0</v>
      </c>
      <c r="BF192" s="220">
        <f>IF(O192="snížená",K192,0)</f>
        <v>0</v>
      </c>
      <c r="BG192" s="220">
        <f>IF(O192="zákl. přenesená",K192,0)</f>
        <v>0</v>
      </c>
      <c r="BH192" s="220">
        <f>IF(O192="sníž. přenesená",K192,0)</f>
        <v>0</v>
      </c>
      <c r="BI192" s="220">
        <f>IF(O192="nulová",K192,0)</f>
        <v>0</v>
      </c>
      <c r="BJ192" s="18" t="s">
        <v>84</v>
      </c>
      <c r="BK192" s="220">
        <f>ROUND(P192*H192,2)</f>
        <v>0</v>
      </c>
      <c r="BL192" s="18" t="s">
        <v>144</v>
      </c>
      <c r="BM192" s="219" t="s">
        <v>489</v>
      </c>
    </row>
    <row r="193" s="2" customFormat="1">
      <c r="A193" s="39"/>
      <c r="B193" s="40"/>
      <c r="C193" s="41"/>
      <c r="D193" s="221" t="s">
        <v>146</v>
      </c>
      <c r="E193" s="41"/>
      <c r="F193" s="222" t="s">
        <v>490</v>
      </c>
      <c r="G193" s="41"/>
      <c r="H193" s="41"/>
      <c r="I193" s="223"/>
      <c r="J193" s="223"/>
      <c r="K193" s="41"/>
      <c r="L193" s="41"/>
      <c r="M193" s="45"/>
      <c r="N193" s="224"/>
      <c r="O193" s="225"/>
      <c r="P193" s="85"/>
      <c r="Q193" s="85"/>
      <c r="R193" s="85"/>
      <c r="S193" s="85"/>
      <c r="T193" s="85"/>
      <c r="U193" s="85"/>
      <c r="V193" s="85"/>
      <c r="W193" s="85"/>
      <c r="X193" s="85"/>
      <c r="Y193" s="86"/>
      <c r="Z193" s="39"/>
      <c r="AA193" s="39"/>
      <c r="AB193" s="39"/>
      <c r="AC193" s="39"/>
      <c r="AD193" s="39"/>
      <c r="AE193" s="39"/>
      <c r="AT193" s="18" t="s">
        <v>146</v>
      </c>
      <c r="AU193" s="18" t="s">
        <v>86</v>
      </c>
    </row>
    <row r="194" s="13" customFormat="1">
      <c r="A194" s="13"/>
      <c r="B194" s="228"/>
      <c r="C194" s="229"/>
      <c r="D194" s="226" t="s">
        <v>150</v>
      </c>
      <c r="E194" s="230" t="s">
        <v>20</v>
      </c>
      <c r="F194" s="231" t="s">
        <v>491</v>
      </c>
      <c r="G194" s="229"/>
      <c r="H194" s="232">
        <v>72.150000000000006</v>
      </c>
      <c r="I194" s="233"/>
      <c r="J194" s="233"/>
      <c r="K194" s="229"/>
      <c r="L194" s="229"/>
      <c r="M194" s="234"/>
      <c r="N194" s="235"/>
      <c r="O194" s="236"/>
      <c r="P194" s="236"/>
      <c r="Q194" s="236"/>
      <c r="R194" s="236"/>
      <c r="S194" s="236"/>
      <c r="T194" s="236"/>
      <c r="U194" s="236"/>
      <c r="V194" s="236"/>
      <c r="W194" s="236"/>
      <c r="X194" s="236"/>
      <c r="Y194" s="237"/>
      <c r="Z194" s="13"/>
      <c r="AA194" s="13"/>
      <c r="AB194" s="13"/>
      <c r="AC194" s="13"/>
      <c r="AD194" s="13"/>
      <c r="AE194" s="13"/>
      <c r="AT194" s="238" t="s">
        <v>150</v>
      </c>
      <c r="AU194" s="238" t="s">
        <v>86</v>
      </c>
      <c r="AV194" s="13" t="s">
        <v>86</v>
      </c>
      <c r="AW194" s="13" t="s">
        <v>5</v>
      </c>
      <c r="AX194" s="13" t="s">
        <v>84</v>
      </c>
      <c r="AY194" s="238" t="s">
        <v>137</v>
      </c>
    </row>
    <row r="195" s="2" customFormat="1" ht="16.5" customHeight="1">
      <c r="A195" s="39"/>
      <c r="B195" s="40"/>
      <c r="C195" s="239" t="s">
        <v>492</v>
      </c>
      <c r="D195" s="239" t="s">
        <v>244</v>
      </c>
      <c r="E195" s="240" t="s">
        <v>493</v>
      </c>
      <c r="F195" s="241" t="s">
        <v>494</v>
      </c>
      <c r="G195" s="242" t="s">
        <v>155</v>
      </c>
      <c r="H195" s="243">
        <v>60</v>
      </c>
      <c r="I195" s="244"/>
      <c r="J195" s="245"/>
      <c r="K195" s="246">
        <f>ROUND(P195*H195,2)</f>
        <v>0</v>
      </c>
      <c r="L195" s="241" t="s">
        <v>20</v>
      </c>
      <c r="M195" s="247"/>
      <c r="N195" s="248" t="s">
        <v>20</v>
      </c>
      <c r="O195" s="215" t="s">
        <v>45</v>
      </c>
      <c r="P195" s="216">
        <f>I195+J195</f>
        <v>0</v>
      </c>
      <c r="Q195" s="216">
        <f>ROUND(I195*H195,2)</f>
        <v>0</v>
      </c>
      <c r="R195" s="216">
        <f>ROUND(J195*H195,2)</f>
        <v>0</v>
      </c>
      <c r="S195" s="85"/>
      <c r="T195" s="217">
        <f>S195*H195</f>
        <v>0</v>
      </c>
      <c r="U195" s="217">
        <v>0.0012999999999999999</v>
      </c>
      <c r="V195" s="217">
        <f>U195*H195</f>
        <v>0.078</v>
      </c>
      <c r="W195" s="217">
        <v>0</v>
      </c>
      <c r="X195" s="217">
        <f>W195*H195</f>
        <v>0</v>
      </c>
      <c r="Y195" s="218" t="s">
        <v>20</v>
      </c>
      <c r="Z195" s="39"/>
      <c r="AA195" s="39"/>
      <c r="AB195" s="39"/>
      <c r="AC195" s="39"/>
      <c r="AD195" s="39"/>
      <c r="AE195" s="39"/>
      <c r="AR195" s="219" t="s">
        <v>200</v>
      </c>
      <c r="AT195" s="219" t="s">
        <v>244</v>
      </c>
      <c r="AU195" s="219" t="s">
        <v>86</v>
      </c>
      <c r="AY195" s="18" t="s">
        <v>137</v>
      </c>
      <c r="BE195" s="220">
        <f>IF(O195="základní",K195,0)</f>
        <v>0</v>
      </c>
      <c r="BF195" s="220">
        <f>IF(O195="snížená",K195,0)</f>
        <v>0</v>
      </c>
      <c r="BG195" s="220">
        <f>IF(O195="zákl. přenesená",K195,0)</f>
        <v>0</v>
      </c>
      <c r="BH195" s="220">
        <f>IF(O195="sníž. přenesená",K195,0)</f>
        <v>0</v>
      </c>
      <c r="BI195" s="220">
        <f>IF(O195="nulová",K195,0)</f>
        <v>0</v>
      </c>
      <c r="BJ195" s="18" t="s">
        <v>84</v>
      </c>
      <c r="BK195" s="220">
        <f>ROUND(P195*H195,2)</f>
        <v>0</v>
      </c>
      <c r="BL195" s="18" t="s">
        <v>144</v>
      </c>
      <c r="BM195" s="219" t="s">
        <v>495</v>
      </c>
    </row>
    <row r="196" s="2" customFormat="1" ht="16.5" customHeight="1">
      <c r="A196" s="39"/>
      <c r="B196" s="40"/>
      <c r="C196" s="239" t="s">
        <v>496</v>
      </c>
      <c r="D196" s="239" t="s">
        <v>244</v>
      </c>
      <c r="E196" s="240" t="s">
        <v>497</v>
      </c>
      <c r="F196" s="241" t="s">
        <v>498</v>
      </c>
      <c r="G196" s="242" t="s">
        <v>216</v>
      </c>
      <c r="H196" s="243">
        <v>4</v>
      </c>
      <c r="I196" s="244"/>
      <c r="J196" s="245"/>
      <c r="K196" s="246">
        <f>ROUND(P196*H196,2)</f>
        <v>0</v>
      </c>
      <c r="L196" s="241" t="s">
        <v>20</v>
      </c>
      <c r="M196" s="247"/>
      <c r="N196" s="248" t="s">
        <v>20</v>
      </c>
      <c r="O196" s="215" t="s">
        <v>45</v>
      </c>
      <c r="P196" s="216">
        <f>I196+J196</f>
        <v>0</v>
      </c>
      <c r="Q196" s="216">
        <f>ROUND(I196*H196,2)</f>
        <v>0</v>
      </c>
      <c r="R196" s="216">
        <f>ROUND(J196*H196,2)</f>
        <v>0</v>
      </c>
      <c r="S196" s="85"/>
      <c r="T196" s="217">
        <f>S196*H196</f>
        <v>0</v>
      </c>
      <c r="U196" s="217">
        <v>0</v>
      </c>
      <c r="V196" s="217">
        <f>U196*H196</f>
        <v>0</v>
      </c>
      <c r="W196" s="217">
        <v>0</v>
      </c>
      <c r="X196" s="217">
        <f>W196*H196</f>
        <v>0</v>
      </c>
      <c r="Y196" s="218" t="s">
        <v>20</v>
      </c>
      <c r="Z196" s="39"/>
      <c r="AA196" s="39"/>
      <c r="AB196" s="39"/>
      <c r="AC196" s="39"/>
      <c r="AD196" s="39"/>
      <c r="AE196" s="39"/>
      <c r="AR196" s="219" t="s">
        <v>200</v>
      </c>
      <c r="AT196" s="219" t="s">
        <v>244</v>
      </c>
      <c r="AU196" s="219" t="s">
        <v>86</v>
      </c>
      <c r="AY196" s="18" t="s">
        <v>137</v>
      </c>
      <c r="BE196" s="220">
        <f>IF(O196="základní",K196,0)</f>
        <v>0</v>
      </c>
      <c r="BF196" s="220">
        <f>IF(O196="snížená",K196,0)</f>
        <v>0</v>
      </c>
      <c r="BG196" s="220">
        <f>IF(O196="zákl. přenesená",K196,0)</f>
        <v>0</v>
      </c>
      <c r="BH196" s="220">
        <f>IF(O196="sníž. přenesená",K196,0)</f>
        <v>0</v>
      </c>
      <c r="BI196" s="220">
        <f>IF(O196="nulová",K196,0)</f>
        <v>0</v>
      </c>
      <c r="BJ196" s="18" t="s">
        <v>84</v>
      </c>
      <c r="BK196" s="220">
        <f>ROUND(P196*H196,2)</f>
        <v>0</v>
      </c>
      <c r="BL196" s="18" t="s">
        <v>144</v>
      </c>
      <c r="BM196" s="219" t="s">
        <v>499</v>
      </c>
    </row>
    <row r="197" s="12" customFormat="1" ht="22.8" customHeight="1">
      <c r="A197" s="12"/>
      <c r="B197" s="190"/>
      <c r="C197" s="191"/>
      <c r="D197" s="192" t="s">
        <v>75</v>
      </c>
      <c r="E197" s="205" t="s">
        <v>500</v>
      </c>
      <c r="F197" s="205" t="s">
        <v>501</v>
      </c>
      <c r="G197" s="191"/>
      <c r="H197" s="191"/>
      <c r="I197" s="194"/>
      <c r="J197" s="194"/>
      <c r="K197" s="206">
        <f>BK197</f>
        <v>0</v>
      </c>
      <c r="L197" s="191"/>
      <c r="M197" s="196"/>
      <c r="N197" s="197"/>
      <c r="O197" s="198"/>
      <c r="P197" s="198"/>
      <c r="Q197" s="199">
        <f>SUM(Q198:Q199)</f>
        <v>0</v>
      </c>
      <c r="R197" s="199">
        <f>SUM(R198:R199)</f>
        <v>0</v>
      </c>
      <c r="S197" s="198"/>
      <c r="T197" s="200">
        <f>SUM(T198:T199)</f>
        <v>0</v>
      </c>
      <c r="U197" s="198"/>
      <c r="V197" s="200">
        <f>SUM(V198:V199)</f>
        <v>0</v>
      </c>
      <c r="W197" s="198"/>
      <c r="X197" s="200">
        <f>SUM(X198:X199)</f>
        <v>0</v>
      </c>
      <c r="Y197" s="201"/>
      <c r="Z197" s="12"/>
      <c r="AA197" s="12"/>
      <c r="AB197" s="12"/>
      <c r="AC197" s="12"/>
      <c r="AD197" s="12"/>
      <c r="AE197" s="12"/>
      <c r="AR197" s="202" t="s">
        <v>84</v>
      </c>
      <c r="AT197" s="203" t="s">
        <v>75</v>
      </c>
      <c r="AU197" s="203" t="s">
        <v>84</v>
      </c>
      <c r="AY197" s="202" t="s">
        <v>137</v>
      </c>
      <c r="BK197" s="204">
        <f>SUM(BK198:BK199)</f>
        <v>0</v>
      </c>
    </row>
    <row r="198" s="2" customFormat="1" ht="24.15" customHeight="1">
      <c r="A198" s="39"/>
      <c r="B198" s="40"/>
      <c r="C198" s="207" t="s">
        <v>243</v>
      </c>
      <c r="D198" s="207" t="s">
        <v>139</v>
      </c>
      <c r="E198" s="208" t="s">
        <v>502</v>
      </c>
      <c r="F198" s="209" t="s">
        <v>503</v>
      </c>
      <c r="G198" s="210" t="s">
        <v>176</v>
      </c>
      <c r="H198" s="211">
        <v>1.5</v>
      </c>
      <c r="I198" s="212"/>
      <c r="J198" s="212"/>
      <c r="K198" s="213">
        <f>ROUND(P198*H198,2)</f>
        <v>0</v>
      </c>
      <c r="L198" s="209" t="s">
        <v>264</v>
      </c>
      <c r="M198" s="45"/>
      <c r="N198" s="214" t="s">
        <v>20</v>
      </c>
      <c r="O198" s="215" t="s">
        <v>45</v>
      </c>
      <c r="P198" s="216">
        <f>I198+J198</f>
        <v>0</v>
      </c>
      <c r="Q198" s="216">
        <f>ROUND(I198*H198,2)</f>
        <v>0</v>
      </c>
      <c r="R198" s="216">
        <f>ROUND(J198*H198,2)</f>
        <v>0</v>
      </c>
      <c r="S198" s="85"/>
      <c r="T198" s="217">
        <f>S198*H198</f>
        <v>0</v>
      </c>
      <c r="U198" s="217">
        <v>0</v>
      </c>
      <c r="V198" s="217">
        <f>U198*H198</f>
        <v>0</v>
      </c>
      <c r="W198" s="217">
        <v>0</v>
      </c>
      <c r="X198" s="217">
        <f>W198*H198</f>
        <v>0</v>
      </c>
      <c r="Y198" s="218" t="s">
        <v>20</v>
      </c>
      <c r="Z198" s="39"/>
      <c r="AA198" s="39"/>
      <c r="AB198" s="39"/>
      <c r="AC198" s="39"/>
      <c r="AD198" s="39"/>
      <c r="AE198" s="39"/>
      <c r="AR198" s="219" t="s">
        <v>144</v>
      </c>
      <c r="AT198" s="219" t="s">
        <v>139</v>
      </c>
      <c r="AU198" s="219" t="s">
        <v>86</v>
      </c>
      <c r="AY198" s="18" t="s">
        <v>137</v>
      </c>
      <c r="BE198" s="220">
        <f>IF(O198="základní",K198,0)</f>
        <v>0</v>
      </c>
      <c r="BF198" s="220">
        <f>IF(O198="snížená",K198,0)</f>
        <v>0</v>
      </c>
      <c r="BG198" s="220">
        <f>IF(O198="zákl. přenesená",K198,0)</f>
        <v>0</v>
      </c>
      <c r="BH198" s="220">
        <f>IF(O198="sníž. přenesená",K198,0)</f>
        <v>0</v>
      </c>
      <c r="BI198" s="220">
        <f>IF(O198="nulová",K198,0)</f>
        <v>0</v>
      </c>
      <c r="BJ198" s="18" t="s">
        <v>84</v>
      </c>
      <c r="BK198" s="220">
        <f>ROUND(P198*H198,2)</f>
        <v>0</v>
      </c>
      <c r="BL198" s="18" t="s">
        <v>144</v>
      </c>
      <c r="BM198" s="219" t="s">
        <v>504</v>
      </c>
    </row>
    <row r="199" s="2" customFormat="1">
      <c r="A199" s="39"/>
      <c r="B199" s="40"/>
      <c r="C199" s="41"/>
      <c r="D199" s="221" t="s">
        <v>146</v>
      </c>
      <c r="E199" s="41"/>
      <c r="F199" s="222" t="s">
        <v>505</v>
      </c>
      <c r="G199" s="41"/>
      <c r="H199" s="41"/>
      <c r="I199" s="223"/>
      <c r="J199" s="223"/>
      <c r="K199" s="41"/>
      <c r="L199" s="41"/>
      <c r="M199" s="45"/>
      <c r="N199" s="276"/>
      <c r="O199" s="277"/>
      <c r="P199" s="252"/>
      <c r="Q199" s="252"/>
      <c r="R199" s="252"/>
      <c r="S199" s="252"/>
      <c r="T199" s="252"/>
      <c r="U199" s="252"/>
      <c r="V199" s="252"/>
      <c r="W199" s="252"/>
      <c r="X199" s="252"/>
      <c r="Y199" s="278"/>
      <c r="Z199" s="39"/>
      <c r="AA199" s="39"/>
      <c r="AB199" s="39"/>
      <c r="AC199" s="39"/>
      <c r="AD199" s="39"/>
      <c r="AE199" s="39"/>
      <c r="AT199" s="18" t="s">
        <v>146</v>
      </c>
      <c r="AU199" s="18" t="s">
        <v>86</v>
      </c>
    </row>
    <row r="200" s="2" customFormat="1" ht="6.96" customHeight="1">
      <c r="A200" s="39"/>
      <c r="B200" s="60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45"/>
      <c r="N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</row>
  </sheetData>
  <sheetProtection sheet="1" autoFilter="0" formatColumns="0" formatRows="0" objects="1" scenarios="1" spinCount="100000" saltValue="FVzD0mQH7TfW/T7ciqnqvdraLI/4I9jnomBCZGoU99s8aa5ooUaxzuauwUjH0KamhAOCBolwn6GsONhK50l3JA==" hashValue="Xe2/YwS/ZD5/tYq4hD2qdaal50+/5HzaVZkoVxKDoKqc6MqGbCOvigEKF4tYsHZP5/cQl3AP0uwa836EsgSeBA==" algorithmName="SHA-512" password="CC35"/>
  <autoFilter ref="C86:L199"/>
  <mergeCells count="9">
    <mergeCell ref="E7:H7"/>
    <mergeCell ref="E9:H9"/>
    <mergeCell ref="E18:H18"/>
    <mergeCell ref="E27:H27"/>
    <mergeCell ref="E50:H50"/>
    <mergeCell ref="E52:H52"/>
    <mergeCell ref="E77:H77"/>
    <mergeCell ref="E79:H79"/>
    <mergeCell ref="M2:Z2"/>
  </mergeCells>
  <hyperlinks>
    <hyperlink ref="F91" r:id="rId1" display="https://podminky.urs.cz/item/CS_URS_2022_01/111151103"/>
    <hyperlink ref="F94" r:id="rId2" display="https://podminky.urs.cz/item/CS_URS_2022_01/112101101"/>
    <hyperlink ref="F96" r:id="rId3" display="https://podminky.urs.cz/item/CS_URS_2022_01/112101102"/>
    <hyperlink ref="F98" r:id="rId4" display="https://podminky.urs.cz/item/CS_URS_2022_01/112101103"/>
    <hyperlink ref="F100" r:id="rId5" display="https://podminky.urs.cz/item/CS_URS_2022_01/112155115"/>
    <hyperlink ref="F102" r:id="rId6" display="https://podminky.urs.cz/item/CS_URS_2022_01/112155121"/>
    <hyperlink ref="F104" r:id="rId7" display="https://podminky.urs.cz/item/CS_URS_2022_01/112155125"/>
    <hyperlink ref="F106" r:id="rId8" display="https://podminky.urs.cz/item/CS_URS_2022_01/112201112"/>
    <hyperlink ref="F108" r:id="rId9" display="https://podminky.urs.cz/item/CS_URS_2022_01/112201114"/>
    <hyperlink ref="F110" r:id="rId10" display="https://podminky.urs.cz/item/CS_URS_2022_01/112201116"/>
    <hyperlink ref="F112" r:id="rId11" display="https://podminky.urs.cz/item/CS_URS_2022_01/121151123"/>
    <hyperlink ref="F115" r:id="rId12" display="https://podminky.urs.cz/item/CS_URS_2021_02/121151123.1"/>
    <hyperlink ref="F119" r:id="rId13" display="https://podminky.urs.cz/item/CS_URS_2022_01/122151406"/>
    <hyperlink ref="F122" r:id="rId14" display="https://podminky.urs.cz/item/CS_URS_2022_01/162201421"/>
    <hyperlink ref="F124" r:id="rId15" display="https://podminky.urs.cz/item/CS_URS_2022_01/162201422"/>
    <hyperlink ref="F126" r:id="rId16" display="https://podminky.urs.cz/item/CS_URS_2022_01/162201423"/>
    <hyperlink ref="F128" r:id="rId17" display="https://podminky.urs.cz/item/CS_URS_2022_01/162301971"/>
    <hyperlink ref="F132" r:id="rId18" display="https://podminky.urs.cz/item/CS_URS_2022_01/162301972"/>
    <hyperlink ref="F136" r:id="rId19" display="https://podminky.urs.cz/item/CS_URS_2022_01/162301973"/>
    <hyperlink ref="F140" r:id="rId20" display="https://podminky.urs.cz/item/CS_URS_2022_01/162751113"/>
    <hyperlink ref="F147" r:id="rId21" display="https://podminky.urs.cz/item/CS_URS_2021_02/171151103"/>
    <hyperlink ref="F151" r:id="rId22" display="https://podminky.urs.cz/item/CS_URS_2022_01/181351103"/>
    <hyperlink ref="F155" r:id="rId23" display="https://podminky.urs.cz/item/CS_URS_2021_02/181351113"/>
    <hyperlink ref="F159" r:id="rId24" display="https://podminky.urs.cz/item/CS_URS_2022_01/181411122"/>
    <hyperlink ref="F169" r:id="rId25" display="https://podminky.urs.cz/item/CS_URS_2022_01/213111121"/>
    <hyperlink ref="F174" r:id="rId26" display="https://podminky.urs.cz/item/CS_URS_2022_01/213141121"/>
    <hyperlink ref="F181" r:id="rId27" display="https://podminky.urs.cz/item/CS_URS_2022_01/457531111"/>
    <hyperlink ref="F184" r:id="rId28" display="https://podminky.urs.cz/item/CS_URS_2022_01/457531112"/>
    <hyperlink ref="F193" r:id="rId29" display="https://podminky.urs.cz/item/CS_URS_2022_01/871238111"/>
    <hyperlink ref="F199" r:id="rId30" display="https://podminky.urs.cz/item/CS_URS_2021_02/9970138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1"/>
      <c r="AT3" s="18" t="s">
        <v>86</v>
      </c>
    </row>
    <row r="4" s="1" customFormat="1" ht="24.96" customHeight="1">
      <c r="B4" s="21"/>
      <c r="D4" s="132" t="s">
        <v>99</v>
      </c>
      <c r="M4" s="21"/>
      <c r="N4" s="133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4" t="s">
        <v>17</v>
      </c>
      <c r="M6" s="21"/>
    </row>
    <row r="7" s="1" customFormat="1" ht="16.5" customHeight="1">
      <c r="B7" s="21"/>
      <c r="E7" s="135" t="str">
        <f>'Rekapitulace stavby'!K6</f>
        <v>Malá vodní nádrž MVN 1 a vedlejší polní cesty VC14a a VC14c</v>
      </c>
      <c r="F7" s="134"/>
      <c r="G7" s="134"/>
      <c r="H7" s="134"/>
      <c r="M7" s="21"/>
    </row>
    <row r="8" s="2" customFormat="1" ht="12" customHeight="1">
      <c r="A8" s="39"/>
      <c r="B8" s="45"/>
      <c r="C8" s="39"/>
      <c r="D8" s="134" t="s">
        <v>100</v>
      </c>
      <c r="E8" s="39"/>
      <c r="F8" s="39"/>
      <c r="G8" s="39"/>
      <c r="H8" s="39"/>
      <c r="I8" s="39"/>
      <c r="J8" s="39"/>
      <c r="K8" s="39"/>
      <c r="L8" s="39"/>
      <c r="M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506</v>
      </c>
      <c r="F9" s="39"/>
      <c r="G9" s="39"/>
      <c r="H9" s="39"/>
      <c r="I9" s="39"/>
      <c r="J9" s="39"/>
      <c r="K9" s="39"/>
      <c r="L9" s="39"/>
      <c r="M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20</v>
      </c>
      <c r="G11" s="39"/>
      <c r="H11" s="39"/>
      <c r="I11" s="134" t="s">
        <v>21</v>
      </c>
      <c r="J11" s="138" t="s">
        <v>20</v>
      </c>
      <c r="K11" s="39"/>
      <c r="L11" s="39"/>
      <c r="M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20.8.2021</v>
      </c>
      <c r="K12" s="39"/>
      <c r="L12" s="39"/>
      <c r="M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28</v>
      </c>
      <c r="K14" s="39"/>
      <c r="L14" s="39"/>
      <c r="M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29</v>
      </c>
      <c r="F15" s="39"/>
      <c r="G15" s="39"/>
      <c r="H15" s="39"/>
      <c r="I15" s="134" t="s">
        <v>30</v>
      </c>
      <c r="J15" s="138" t="s">
        <v>20</v>
      </c>
      <c r="K15" s="39"/>
      <c r="L15" s="39"/>
      <c r="M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31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39"/>
      <c r="M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30</v>
      </c>
      <c r="J18" s="34" t="str">
        <f>'Rekapitulace stavby'!AN14</f>
        <v>Vyplň údaj</v>
      </c>
      <c r="K18" s="39"/>
      <c r="L18" s="39"/>
      <c r="M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33</v>
      </c>
      <c r="E20" s="39"/>
      <c r="F20" s="39"/>
      <c r="G20" s="39"/>
      <c r="H20" s="39"/>
      <c r="I20" s="134" t="s">
        <v>27</v>
      </c>
      <c r="J20" s="138" t="s">
        <v>34</v>
      </c>
      <c r="K20" s="39"/>
      <c r="L20" s="39"/>
      <c r="M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35</v>
      </c>
      <c r="F21" s="39"/>
      <c r="G21" s="39"/>
      <c r="H21" s="39"/>
      <c r="I21" s="134" t="s">
        <v>30</v>
      </c>
      <c r="J21" s="138" t="s">
        <v>36</v>
      </c>
      <c r="K21" s="39"/>
      <c r="L21" s="39"/>
      <c r="M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37</v>
      </c>
      <c r="E23" s="39"/>
      <c r="F23" s="39"/>
      <c r="G23" s="39"/>
      <c r="H23" s="39"/>
      <c r="I23" s="134" t="s">
        <v>27</v>
      </c>
      <c r="J23" s="138" t="s">
        <v>34</v>
      </c>
      <c r="K23" s="39"/>
      <c r="L23" s="39"/>
      <c r="M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35</v>
      </c>
      <c r="F24" s="39"/>
      <c r="G24" s="39"/>
      <c r="H24" s="39"/>
      <c r="I24" s="134" t="s">
        <v>30</v>
      </c>
      <c r="J24" s="138" t="s">
        <v>36</v>
      </c>
      <c r="K24" s="39"/>
      <c r="L24" s="39"/>
      <c r="M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38</v>
      </c>
      <c r="E26" s="39"/>
      <c r="F26" s="39"/>
      <c r="G26" s="39"/>
      <c r="H26" s="39"/>
      <c r="I26" s="39"/>
      <c r="J26" s="39"/>
      <c r="K26" s="39"/>
      <c r="L26" s="39"/>
      <c r="M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44"/>
      <c r="M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4" t="s">
        <v>102</v>
      </c>
      <c r="F30" s="39"/>
      <c r="G30" s="39"/>
      <c r="H30" s="39"/>
      <c r="I30" s="39"/>
      <c r="J30" s="39"/>
      <c r="K30" s="145">
        <f>I61</f>
        <v>0</v>
      </c>
      <c r="L30" s="39"/>
      <c r="M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4" t="s">
        <v>103</v>
      </c>
      <c r="F31" s="39"/>
      <c r="G31" s="39"/>
      <c r="H31" s="39"/>
      <c r="I31" s="39"/>
      <c r="J31" s="39"/>
      <c r="K31" s="145">
        <f>J61</f>
        <v>0</v>
      </c>
      <c r="L31" s="39"/>
      <c r="M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6" t="s">
        <v>40</v>
      </c>
      <c r="E32" s="39"/>
      <c r="F32" s="39"/>
      <c r="G32" s="39"/>
      <c r="H32" s="39"/>
      <c r="I32" s="39"/>
      <c r="J32" s="39"/>
      <c r="K32" s="147">
        <f>ROUND(K85, 2)</f>
        <v>0</v>
      </c>
      <c r="L32" s="39"/>
      <c r="M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4"/>
      <c r="E33" s="144"/>
      <c r="F33" s="144"/>
      <c r="G33" s="144"/>
      <c r="H33" s="144"/>
      <c r="I33" s="144"/>
      <c r="J33" s="144"/>
      <c r="K33" s="144"/>
      <c r="L33" s="144"/>
      <c r="M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8" t="s">
        <v>42</v>
      </c>
      <c r="G34" s="39"/>
      <c r="H34" s="39"/>
      <c r="I34" s="148" t="s">
        <v>41</v>
      </c>
      <c r="J34" s="39"/>
      <c r="K34" s="148" t="s">
        <v>43</v>
      </c>
      <c r="L34" s="39"/>
      <c r="M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9" t="s">
        <v>44</v>
      </c>
      <c r="E35" s="134" t="s">
        <v>45</v>
      </c>
      <c r="F35" s="145">
        <f>ROUND((SUM(BE85:BE145)),  2)</f>
        <v>0</v>
      </c>
      <c r="G35" s="39"/>
      <c r="H35" s="39"/>
      <c r="I35" s="150">
        <v>0.20999999999999999</v>
      </c>
      <c r="J35" s="39"/>
      <c r="K35" s="145">
        <f>ROUND(((SUM(BE85:BE145))*I35),  2)</f>
        <v>0</v>
      </c>
      <c r="L35" s="39"/>
      <c r="M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4" t="s">
        <v>46</v>
      </c>
      <c r="F36" s="145">
        <f>ROUND((SUM(BF85:BF145)),  2)</f>
        <v>0</v>
      </c>
      <c r="G36" s="39"/>
      <c r="H36" s="39"/>
      <c r="I36" s="150">
        <v>0.14999999999999999</v>
      </c>
      <c r="J36" s="39"/>
      <c r="K36" s="145">
        <f>ROUND(((SUM(BF85:BF145))*I36),  2)</f>
        <v>0</v>
      </c>
      <c r="L36" s="39"/>
      <c r="M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5">
        <f>ROUND((SUM(BG85:BG145)),  2)</f>
        <v>0</v>
      </c>
      <c r="G37" s="39"/>
      <c r="H37" s="39"/>
      <c r="I37" s="150">
        <v>0.20999999999999999</v>
      </c>
      <c r="J37" s="39"/>
      <c r="K37" s="145">
        <f>0</f>
        <v>0</v>
      </c>
      <c r="L37" s="39"/>
      <c r="M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4" t="s">
        <v>48</v>
      </c>
      <c r="F38" s="145">
        <f>ROUND((SUM(BH85:BH145)),  2)</f>
        <v>0</v>
      </c>
      <c r="G38" s="39"/>
      <c r="H38" s="39"/>
      <c r="I38" s="150">
        <v>0.14999999999999999</v>
      </c>
      <c r="J38" s="39"/>
      <c r="K38" s="145">
        <f>0</f>
        <v>0</v>
      </c>
      <c r="L38" s="39"/>
      <c r="M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4" t="s">
        <v>49</v>
      </c>
      <c r="F39" s="145">
        <f>ROUND((SUM(BI85:BI145)),  2)</f>
        <v>0</v>
      </c>
      <c r="G39" s="39"/>
      <c r="H39" s="39"/>
      <c r="I39" s="150">
        <v>0</v>
      </c>
      <c r="J39" s="39"/>
      <c r="K39" s="145">
        <f>0</f>
        <v>0</v>
      </c>
      <c r="L39" s="39"/>
      <c r="M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1"/>
      <c r="D41" s="152" t="s">
        <v>50</v>
      </c>
      <c r="E41" s="153"/>
      <c r="F41" s="153"/>
      <c r="G41" s="154" t="s">
        <v>51</v>
      </c>
      <c r="H41" s="155" t="s">
        <v>52</v>
      </c>
      <c r="I41" s="153"/>
      <c r="J41" s="153"/>
      <c r="K41" s="156">
        <f>SUM(K32:K39)</f>
        <v>0</v>
      </c>
      <c r="L41" s="157"/>
      <c r="M41" s="13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3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104</v>
      </c>
      <c r="D47" s="41"/>
      <c r="E47" s="41"/>
      <c r="F47" s="41"/>
      <c r="G47" s="41"/>
      <c r="H47" s="41"/>
      <c r="I47" s="41"/>
      <c r="J47" s="41"/>
      <c r="K47" s="41"/>
      <c r="L47" s="41"/>
      <c r="M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62" t="str">
        <f>E7</f>
        <v>Malá vodní nádrž MVN 1 a vedlejší polní cesty VC14a a VC14c</v>
      </c>
      <c r="F50" s="33"/>
      <c r="G50" s="33"/>
      <c r="H50" s="33"/>
      <c r="I50" s="41"/>
      <c r="J50" s="41"/>
      <c r="K50" s="41"/>
      <c r="L50" s="41"/>
      <c r="M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100</v>
      </c>
      <c r="D51" s="41"/>
      <c r="E51" s="41"/>
      <c r="F51" s="41"/>
      <c r="G51" s="41"/>
      <c r="H51" s="41"/>
      <c r="I51" s="41"/>
      <c r="J51" s="41"/>
      <c r="K51" s="41"/>
      <c r="L51" s="41"/>
      <c r="M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SO 01.3 - Bezpečnostní přeliv</v>
      </c>
      <c r="F52" s="41"/>
      <c r="G52" s="41"/>
      <c r="H52" s="41"/>
      <c r="I52" s="41"/>
      <c r="J52" s="41"/>
      <c r="K52" s="41"/>
      <c r="L52" s="41"/>
      <c r="M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k.ú. Štítary u Krásné, Karlovarský kraj</v>
      </c>
      <c r="G54" s="41"/>
      <c r="H54" s="41"/>
      <c r="I54" s="33" t="s">
        <v>24</v>
      </c>
      <c r="J54" s="73" t="str">
        <f>IF(J12="","",J12)</f>
        <v>20.8.2021</v>
      </c>
      <c r="K54" s="41"/>
      <c r="L54" s="41"/>
      <c r="M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ČR-SPÚ- KPÚ pro Karlovarský kraj, pobočka Cheb</v>
      </c>
      <c r="G56" s="41"/>
      <c r="H56" s="41"/>
      <c r="I56" s="33" t="s">
        <v>33</v>
      </c>
      <c r="J56" s="37" t="str">
        <f>E21</f>
        <v>GEOREAL spol. s.r.o</v>
      </c>
      <c r="K56" s="41"/>
      <c r="L56" s="41"/>
      <c r="M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5.15" customHeight="1">
      <c r="A57" s="39"/>
      <c r="B57" s="40"/>
      <c r="C57" s="33" t="s">
        <v>31</v>
      </c>
      <c r="D57" s="41"/>
      <c r="E57" s="41"/>
      <c r="F57" s="28" t="str">
        <f>IF(E18="","",E18)</f>
        <v>Vyplň údaj</v>
      </c>
      <c r="G57" s="41"/>
      <c r="H57" s="41"/>
      <c r="I57" s="33" t="s">
        <v>37</v>
      </c>
      <c r="J57" s="37" t="str">
        <f>E24</f>
        <v>GEOREAL spol. s.r.o</v>
      </c>
      <c r="K57" s="41"/>
      <c r="L57" s="41"/>
      <c r="M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3" t="s">
        <v>105</v>
      </c>
      <c r="D59" s="164"/>
      <c r="E59" s="164"/>
      <c r="F59" s="164"/>
      <c r="G59" s="164"/>
      <c r="H59" s="164"/>
      <c r="I59" s="165" t="s">
        <v>106</v>
      </c>
      <c r="J59" s="165" t="s">
        <v>107</v>
      </c>
      <c r="K59" s="165" t="s">
        <v>108</v>
      </c>
      <c r="L59" s="164"/>
      <c r="M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6" t="s">
        <v>74</v>
      </c>
      <c r="D61" s="41"/>
      <c r="E61" s="41"/>
      <c r="F61" s="41"/>
      <c r="G61" s="41"/>
      <c r="H61" s="41"/>
      <c r="I61" s="103">
        <f>Q85</f>
        <v>0</v>
      </c>
      <c r="J61" s="103">
        <f>R85</f>
        <v>0</v>
      </c>
      <c r="K61" s="103">
        <f>K85</f>
        <v>0</v>
      </c>
      <c r="L61" s="41"/>
      <c r="M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109</v>
      </c>
    </row>
    <row r="62" s="9" customFormat="1" ht="24.96" customHeight="1">
      <c r="A62" s="9"/>
      <c r="B62" s="167"/>
      <c r="C62" s="168"/>
      <c r="D62" s="169" t="s">
        <v>110</v>
      </c>
      <c r="E62" s="170"/>
      <c r="F62" s="170"/>
      <c r="G62" s="170"/>
      <c r="H62" s="170"/>
      <c r="I62" s="171">
        <f>Q86</f>
        <v>0</v>
      </c>
      <c r="J62" s="171">
        <f>R86</f>
        <v>0</v>
      </c>
      <c r="K62" s="171">
        <f>K86</f>
        <v>0</v>
      </c>
      <c r="L62" s="168"/>
      <c r="M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111</v>
      </c>
      <c r="E63" s="176"/>
      <c r="F63" s="176"/>
      <c r="G63" s="176"/>
      <c r="H63" s="176"/>
      <c r="I63" s="177">
        <f>Q87</f>
        <v>0</v>
      </c>
      <c r="J63" s="177">
        <f>R87</f>
        <v>0</v>
      </c>
      <c r="K63" s="177">
        <f>K87</f>
        <v>0</v>
      </c>
      <c r="L63" s="174"/>
      <c r="M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113</v>
      </c>
      <c r="E64" s="176"/>
      <c r="F64" s="176"/>
      <c r="G64" s="176"/>
      <c r="H64" s="176"/>
      <c r="I64" s="177">
        <f>Q120</f>
        <v>0</v>
      </c>
      <c r="J64" s="177">
        <f>R120</f>
        <v>0</v>
      </c>
      <c r="K64" s="177">
        <f>K120</f>
        <v>0</v>
      </c>
      <c r="L64" s="174"/>
      <c r="M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114</v>
      </c>
      <c r="E65" s="176"/>
      <c r="F65" s="176"/>
      <c r="G65" s="176"/>
      <c r="H65" s="176"/>
      <c r="I65" s="177">
        <f>Q127</f>
        <v>0</v>
      </c>
      <c r="J65" s="177">
        <f>R127</f>
        <v>0</v>
      </c>
      <c r="K65" s="177">
        <f>K127</f>
        <v>0</v>
      </c>
      <c r="L65" s="174"/>
      <c r="M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136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13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136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117</v>
      </c>
      <c r="D72" s="41"/>
      <c r="E72" s="41"/>
      <c r="F72" s="41"/>
      <c r="G72" s="41"/>
      <c r="H72" s="41"/>
      <c r="I72" s="41"/>
      <c r="J72" s="41"/>
      <c r="K72" s="41"/>
      <c r="L72" s="41"/>
      <c r="M72" s="13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17</v>
      </c>
      <c r="D74" s="41"/>
      <c r="E74" s="41"/>
      <c r="F74" s="41"/>
      <c r="G74" s="41"/>
      <c r="H74" s="41"/>
      <c r="I74" s="41"/>
      <c r="J74" s="41"/>
      <c r="K74" s="41"/>
      <c r="L74" s="41"/>
      <c r="M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2" t="str">
        <f>E7</f>
        <v>Malá vodní nádrž MVN 1 a vedlejší polní cesty VC14a a VC14c</v>
      </c>
      <c r="F75" s="33"/>
      <c r="G75" s="33"/>
      <c r="H75" s="33"/>
      <c r="I75" s="41"/>
      <c r="J75" s="41"/>
      <c r="K75" s="41"/>
      <c r="L75" s="41"/>
      <c r="M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100</v>
      </c>
      <c r="D76" s="41"/>
      <c r="E76" s="41"/>
      <c r="F76" s="41"/>
      <c r="G76" s="41"/>
      <c r="H76" s="41"/>
      <c r="I76" s="41"/>
      <c r="J76" s="41"/>
      <c r="K76" s="41"/>
      <c r="L76" s="41"/>
      <c r="M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01.3 - Bezpečnostní přeliv</v>
      </c>
      <c r="F77" s="41"/>
      <c r="G77" s="41"/>
      <c r="H77" s="41"/>
      <c r="I77" s="41"/>
      <c r="J77" s="41"/>
      <c r="K77" s="41"/>
      <c r="L77" s="41"/>
      <c r="M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22</v>
      </c>
      <c r="D79" s="41"/>
      <c r="E79" s="41"/>
      <c r="F79" s="28" t="str">
        <f>F12</f>
        <v>k.ú. Štítary u Krásné, Karlovarský kraj</v>
      </c>
      <c r="G79" s="41"/>
      <c r="H79" s="41"/>
      <c r="I79" s="33" t="s">
        <v>24</v>
      </c>
      <c r="J79" s="73" t="str">
        <f>IF(J12="","",J12)</f>
        <v>20.8.2021</v>
      </c>
      <c r="K79" s="41"/>
      <c r="L79" s="41"/>
      <c r="M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26</v>
      </c>
      <c r="D81" s="41"/>
      <c r="E81" s="41"/>
      <c r="F81" s="28" t="str">
        <f>E15</f>
        <v>ČR-SPÚ- KPÚ pro Karlovarský kraj, pobočka Cheb</v>
      </c>
      <c r="G81" s="41"/>
      <c r="H81" s="41"/>
      <c r="I81" s="33" t="s">
        <v>33</v>
      </c>
      <c r="J81" s="37" t="str">
        <f>E21</f>
        <v>GEOREAL spol. s.r.o</v>
      </c>
      <c r="K81" s="41"/>
      <c r="L81" s="41"/>
      <c r="M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31</v>
      </c>
      <c r="D82" s="41"/>
      <c r="E82" s="41"/>
      <c r="F82" s="28" t="str">
        <f>IF(E18="","",E18)</f>
        <v>Vyplň údaj</v>
      </c>
      <c r="G82" s="41"/>
      <c r="H82" s="41"/>
      <c r="I82" s="33" t="s">
        <v>37</v>
      </c>
      <c r="J82" s="37" t="str">
        <f>E24</f>
        <v>GEOREAL spol. s.r.o</v>
      </c>
      <c r="K82" s="41"/>
      <c r="L82" s="41"/>
      <c r="M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9"/>
      <c r="B84" s="180"/>
      <c r="C84" s="181" t="s">
        <v>118</v>
      </c>
      <c r="D84" s="182" t="s">
        <v>59</v>
      </c>
      <c r="E84" s="182" t="s">
        <v>55</v>
      </c>
      <c r="F84" s="182" t="s">
        <v>56</v>
      </c>
      <c r="G84" s="182" t="s">
        <v>119</v>
      </c>
      <c r="H84" s="182" t="s">
        <v>120</v>
      </c>
      <c r="I84" s="182" t="s">
        <v>121</v>
      </c>
      <c r="J84" s="182" t="s">
        <v>122</v>
      </c>
      <c r="K84" s="182" t="s">
        <v>108</v>
      </c>
      <c r="L84" s="183" t="s">
        <v>123</v>
      </c>
      <c r="M84" s="184"/>
      <c r="N84" s="93" t="s">
        <v>20</v>
      </c>
      <c r="O84" s="94" t="s">
        <v>44</v>
      </c>
      <c r="P84" s="94" t="s">
        <v>124</v>
      </c>
      <c r="Q84" s="94" t="s">
        <v>125</v>
      </c>
      <c r="R84" s="94" t="s">
        <v>126</v>
      </c>
      <c r="S84" s="94" t="s">
        <v>127</v>
      </c>
      <c r="T84" s="94" t="s">
        <v>128</v>
      </c>
      <c r="U84" s="94" t="s">
        <v>129</v>
      </c>
      <c r="V84" s="94" t="s">
        <v>130</v>
      </c>
      <c r="W84" s="94" t="s">
        <v>131</v>
      </c>
      <c r="X84" s="94" t="s">
        <v>132</v>
      </c>
      <c r="Y84" s="95" t="s">
        <v>133</v>
      </c>
      <c r="Z84" s="179"/>
      <c r="AA84" s="179"/>
      <c r="AB84" s="179"/>
      <c r="AC84" s="179"/>
      <c r="AD84" s="179"/>
      <c r="AE84" s="179"/>
    </row>
    <row r="85" s="2" customFormat="1" ht="22.8" customHeight="1">
      <c r="A85" s="39"/>
      <c r="B85" s="40"/>
      <c r="C85" s="100" t="s">
        <v>134</v>
      </c>
      <c r="D85" s="41"/>
      <c r="E85" s="41"/>
      <c r="F85" s="41"/>
      <c r="G85" s="41"/>
      <c r="H85" s="41"/>
      <c r="I85" s="41"/>
      <c r="J85" s="41"/>
      <c r="K85" s="185">
        <f>BK85</f>
        <v>0</v>
      </c>
      <c r="L85" s="41"/>
      <c r="M85" s="45"/>
      <c r="N85" s="96"/>
      <c r="O85" s="186"/>
      <c r="P85" s="97"/>
      <c r="Q85" s="187">
        <f>Q86</f>
        <v>0</v>
      </c>
      <c r="R85" s="187">
        <f>R86</f>
        <v>0</v>
      </c>
      <c r="S85" s="97"/>
      <c r="T85" s="188">
        <f>T86</f>
        <v>0</v>
      </c>
      <c r="U85" s="97"/>
      <c r="V85" s="188">
        <f>V86</f>
        <v>135.28418558000001</v>
      </c>
      <c r="W85" s="97"/>
      <c r="X85" s="188">
        <f>X86</f>
        <v>0</v>
      </c>
      <c r="Y85" s="98"/>
      <c r="Z85" s="39"/>
      <c r="AA85" s="39"/>
      <c r="AB85" s="39"/>
      <c r="AC85" s="39"/>
      <c r="AD85" s="39"/>
      <c r="AE85" s="39"/>
      <c r="AT85" s="18" t="s">
        <v>75</v>
      </c>
      <c r="AU85" s="18" t="s">
        <v>109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75</v>
      </c>
      <c r="E86" s="193" t="s">
        <v>135</v>
      </c>
      <c r="F86" s="193" t="s">
        <v>136</v>
      </c>
      <c r="G86" s="191"/>
      <c r="H86" s="191"/>
      <c r="I86" s="194"/>
      <c r="J86" s="194"/>
      <c r="K86" s="195">
        <f>BK86</f>
        <v>0</v>
      </c>
      <c r="L86" s="191"/>
      <c r="M86" s="196"/>
      <c r="N86" s="197"/>
      <c r="O86" s="198"/>
      <c r="P86" s="198"/>
      <c r="Q86" s="199">
        <f>Q87+Q120+Q127</f>
        <v>0</v>
      </c>
      <c r="R86" s="199">
        <f>R87+R120+R127</f>
        <v>0</v>
      </c>
      <c r="S86" s="198"/>
      <c r="T86" s="200">
        <f>T87+T120+T127</f>
        <v>0</v>
      </c>
      <c r="U86" s="198"/>
      <c r="V86" s="200">
        <f>V87+V120+V127</f>
        <v>135.28418558000001</v>
      </c>
      <c r="W86" s="198"/>
      <c r="X86" s="200">
        <f>X87+X120+X127</f>
        <v>0</v>
      </c>
      <c r="Y86" s="201"/>
      <c r="Z86" s="12"/>
      <c r="AA86" s="12"/>
      <c r="AB86" s="12"/>
      <c r="AC86" s="12"/>
      <c r="AD86" s="12"/>
      <c r="AE86" s="12"/>
      <c r="AR86" s="202" t="s">
        <v>84</v>
      </c>
      <c r="AT86" s="203" t="s">
        <v>75</v>
      </c>
      <c r="AU86" s="203" t="s">
        <v>76</v>
      </c>
      <c r="AY86" s="202" t="s">
        <v>137</v>
      </c>
      <c r="BK86" s="204">
        <f>BK87+BK120+BK127</f>
        <v>0</v>
      </c>
    </row>
    <row r="87" s="12" customFormat="1" ht="22.8" customHeight="1">
      <c r="A87" s="12"/>
      <c r="B87" s="190"/>
      <c r="C87" s="191"/>
      <c r="D87" s="192" t="s">
        <v>75</v>
      </c>
      <c r="E87" s="205" t="s">
        <v>84</v>
      </c>
      <c r="F87" s="205" t="s">
        <v>138</v>
      </c>
      <c r="G87" s="191"/>
      <c r="H87" s="191"/>
      <c r="I87" s="194"/>
      <c r="J87" s="194"/>
      <c r="K87" s="206">
        <f>BK87</f>
        <v>0</v>
      </c>
      <c r="L87" s="191"/>
      <c r="M87" s="196"/>
      <c r="N87" s="197"/>
      <c r="O87" s="198"/>
      <c r="P87" s="198"/>
      <c r="Q87" s="199">
        <f>SUM(Q88:Q119)</f>
        <v>0</v>
      </c>
      <c r="R87" s="199">
        <f>SUM(R88:R119)</f>
        <v>0</v>
      </c>
      <c r="S87" s="198"/>
      <c r="T87" s="200">
        <f>SUM(T88:T119)</f>
        <v>0</v>
      </c>
      <c r="U87" s="198"/>
      <c r="V87" s="200">
        <f>SUM(V88:V119)</f>
        <v>0.00020000000000000001</v>
      </c>
      <c r="W87" s="198"/>
      <c r="X87" s="200">
        <f>SUM(X88:X119)</f>
        <v>0</v>
      </c>
      <c r="Y87" s="201"/>
      <c r="Z87" s="12"/>
      <c r="AA87" s="12"/>
      <c r="AB87" s="12"/>
      <c r="AC87" s="12"/>
      <c r="AD87" s="12"/>
      <c r="AE87" s="12"/>
      <c r="AR87" s="202" t="s">
        <v>84</v>
      </c>
      <c r="AT87" s="203" t="s">
        <v>75</v>
      </c>
      <c r="AU87" s="203" t="s">
        <v>84</v>
      </c>
      <c r="AY87" s="202" t="s">
        <v>137</v>
      </c>
      <c r="BK87" s="204">
        <f>SUM(BK88:BK119)</f>
        <v>0</v>
      </c>
    </row>
    <row r="88" s="2" customFormat="1" ht="24.15" customHeight="1">
      <c r="A88" s="39"/>
      <c r="B88" s="40"/>
      <c r="C88" s="207" t="s">
        <v>84</v>
      </c>
      <c r="D88" s="207" t="s">
        <v>139</v>
      </c>
      <c r="E88" s="208" t="s">
        <v>140</v>
      </c>
      <c r="F88" s="209" t="s">
        <v>141</v>
      </c>
      <c r="G88" s="210" t="s">
        <v>142</v>
      </c>
      <c r="H88" s="211">
        <v>38.950000000000003</v>
      </c>
      <c r="I88" s="212"/>
      <c r="J88" s="212"/>
      <c r="K88" s="213">
        <f>ROUND(P88*H88,2)</f>
        <v>0</v>
      </c>
      <c r="L88" s="209" t="s">
        <v>143</v>
      </c>
      <c r="M88" s="45"/>
      <c r="N88" s="214" t="s">
        <v>20</v>
      </c>
      <c r="O88" s="215" t="s">
        <v>45</v>
      </c>
      <c r="P88" s="216">
        <f>I88+J88</f>
        <v>0</v>
      </c>
      <c r="Q88" s="216">
        <f>ROUND(I88*H88,2)</f>
        <v>0</v>
      </c>
      <c r="R88" s="216">
        <f>ROUND(J88*H88,2)</f>
        <v>0</v>
      </c>
      <c r="S88" s="85"/>
      <c r="T88" s="217">
        <f>S88*H88</f>
        <v>0</v>
      </c>
      <c r="U88" s="217">
        <v>0</v>
      </c>
      <c r="V88" s="217">
        <f>U88*H88</f>
        <v>0</v>
      </c>
      <c r="W88" s="217">
        <v>0</v>
      </c>
      <c r="X88" s="217">
        <f>W88*H88</f>
        <v>0</v>
      </c>
      <c r="Y88" s="218" t="s">
        <v>20</v>
      </c>
      <c r="Z88" s="39"/>
      <c r="AA88" s="39"/>
      <c r="AB88" s="39"/>
      <c r="AC88" s="39"/>
      <c r="AD88" s="39"/>
      <c r="AE88" s="39"/>
      <c r="AR88" s="219" t="s">
        <v>144</v>
      </c>
      <c r="AT88" s="219" t="s">
        <v>139</v>
      </c>
      <c r="AU88" s="219" t="s">
        <v>86</v>
      </c>
      <c r="AY88" s="18" t="s">
        <v>137</v>
      </c>
      <c r="BE88" s="220">
        <f>IF(O88="základní",K88,0)</f>
        <v>0</v>
      </c>
      <c r="BF88" s="220">
        <f>IF(O88="snížená",K88,0)</f>
        <v>0</v>
      </c>
      <c r="BG88" s="220">
        <f>IF(O88="zákl. přenesená",K88,0)</f>
        <v>0</v>
      </c>
      <c r="BH88" s="220">
        <f>IF(O88="sníž. přenesená",K88,0)</f>
        <v>0</v>
      </c>
      <c r="BI88" s="220">
        <f>IF(O88="nulová",K88,0)</f>
        <v>0</v>
      </c>
      <c r="BJ88" s="18" t="s">
        <v>84</v>
      </c>
      <c r="BK88" s="220">
        <f>ROUND(P88*H88,2)</f>
        <v>0</v>
      </c>
      <c r="BL88" s="18" t="s">
        <v>144</v>
      </c>
      <c r="BM88" s="219" t="s">
        <v>507</v>
      </c>
    </row>
    <row r="89" s="2" customFormat="1">
      <c r="A89" s="39"/>
      <c r="B89" s="40"/>
      <c r="C89" s="41"/>
      <c r="D89" s="221" t="s">
        <v>146</v>
      </c>
      <c r="E89" s="41"/>
      <c r="F89" s="222" t="s">
        <v>147</v>
      </c>
      <c r="G89" s="41"/>
      <c r="H89" s="41"/>
      <c r="I89" s="223"/>
      <c r="J89" s="223"/>
      <c r="K89" s="41"/>
      <c r="L89" s="41"/>
      <c r="M89" s="45"/>
      <c r="N89" s="224"/>
      <c r="O89" s="225"/>
      <c r="P89" s="85"/>
      <c r="Q89" s="85"/>
      <c r="R89" s="85"/>
      <c r="S89" s="85"/>
      <c r="T89" s="85"/>
      <c r="U89" s="85"/>
      <c r="V89" s="85"/>
      <c r="W89" s="85"/>
      <c r="X89" s="85"/>
      <c r="Y89" s="86"/>
      <c r="Z89" s="39"/>
      <c r="AA89" s="39"/>
      <c r="AB89" s="39"/>
      <c r="AC89" s="39"/>
      <c r="AD89" s="39"/>
      <c r="AE89" s="39"/>
      <c r="AT89" s="18" t="s">
        <v>146</v>
      </c>
      <c r="AU89" s="18" t="s">
        <v>86</v>
      </c>
    </row>
    <row r="90" s="2" customFormat="1">
      <c r="A90" s="39"/>
      <c r="B90" s="40"/>
      <c r="C90" s="41"/>
      <c r="D90" s="226" t="s">
        <v>148</v>
      </c>
      <c r="E90" s="41"/>
      <c r="F90" s="227" t="s">
        <v>149</v>
      </c>
      <c r="G90" s="41"/>
      <c r="H90" s="41"/>
      <c r="I90" s="223"/>
      <c r="J90" s="223"/>
      <c r="K90" s="41"/>
      <c r="L90" s="41"/>
      <c r="M90" s="45"/>
      <c r="N90" s="224"/>
      <c r="O90" s="225"/>
      <c r="P90" s="85"/>
      <c r="Q90" s="85"/>
      <c r="R90" s="85"/>
      <c r="S90" s="85"/>
      <c r="T90" s="85"/>
      <c r="U90" s="85"/>
      <c r="V90" s="85"/>
      <c r="W90" s="85"/>
      <c r="X90" s="85"/>
      <c r="Y90" s="86"/>
      <c r="Z90" s="39"/>
      <c r="AA90" s="39"/>
      <c r="AB90" s="39"/>
      <c r="AC90" s="39"/>
      <c r="AD90" s="39"/>
      <c r="AE90" s="39"/>
      <c r="AT90" s="18" t="s">
        <v>148</v>
      </c>
      <c r="AU90" s="18" t="s">
        <v>86</v>
      </c>
    </row>
    <row r="91" s="13" customFormat="1">
      <c r="A91" s="13"/>
      <c r="B91" s="228"/>
      <c r="C91" s="229"/>
      <c r="D91" s="226" t="s">
        <v>150</v>
      </c>
      <c r="E91" s="230" t="s">
        <v>20</v>
      </c>
      <c r="F91" s="231" t="s">
        <v>508</v>
      </c>
      <c r="G91" s="229"/>
      <c r="H91" s="232">
        <v>38.950000000000003</v>
      </c>
      <c r="I91" s="233"/>
      <c r="J91" s="233"/>
      <c r="K91" s="229"/>
      <c r="L91" s="229"/>
      <c r="M91" s="234"/>
      <c r="N91" s="235"/>
      <c r="O91" s="236"/>
      <c r="P91" s="236"/>
      <c r="Q91" s="236"/>
      <c r="R91" s="236"/>
      <c r="S91" s="236"/>
      <c r="T91" s="236"/>
      <c r="U91" s="236"/>
      <c r="V91" s="236"/>
      <c r="W91" s="236"/>
      <c r="X91" s="236"/>
      <c r="Y91" s="237"/>
      <c r="Z91" s="13"/>
      <c r="AA91" s="13"/>
      <c r="AB91" s="13"/>
      <c r="AC91" s="13"/>
      <c r="AD91" s="13"/>
      <c r="AE91" s="13"/>
      <c r="AT91" s="238" t="s">
        <v>150</v>
      </c>
      <c r="AU91" s="238" t="s">
        <v>86</v>
      </c>
      <c r="AV91" s="13" t="s">
        <v>86</v>
      </c>
      <c r="AW91" s="13" t="s">
        <v>5</v>
      </c>
      <c r="AX91" s="13" t="s">
        <v>84</v>
      </c>
      <c r="AY91" s="238" t="s">
        <v>137</v>
      </c>
    </row>
    <row r="92" s="2" customFormat="1">
      <c r="A92" s="39"/>
      <c r="B92" s="40"/>
      <c r="C92" s="207" t="s">
        <v>486</v>
      </c>
      <c r="D92" s="207" t="s">
        <v>139</v>
      </c>
      <c r="E92" s="208" t="s">
        <v>330</v>
      </c>
      <c r="F92" s="209" t="s">
        <v>331</v>
      </c>
      <c r="G92" s="210" t="s">
        <v>216</v>
      </c>
      <c r="H92" s="211">
        <v>1</v>
      </c>
      <c r="I92" s="212"/>
      <c r="J92" s="212"/>
      <c r="K92" s="213">
        <f>ROUND(P92*H92,2)</f>
        <v>0</v>
      </c>
      <c r="L92" s="209" t="s">
        <v>143</v>
      </c>
      <c r="M92" s="45"/>
      <c r="N92" s="214" t="s">
        <v>20</v>
      </c>
      <c r="O92" s="215" t="s">
        <v>45</v>
      </c>
      <c r="P92" s="216">
        <f>I92+J92</f>
        <v>0</v>
      </c>
      <c r="Q92" s="216">
        <f>ROUND(I92*H92,2)</f>
        <v>0</v>
      </c>
      <c r="R92" s="216">
        <f>ROUND(J92*H92,2)</f>
        <v>0</v>
      </c>
      <c r="S92" s="85"/>
      <c r="T92" s="217">
        <f>S92*H92</f>
        <v>0</v>
      </c>
      <c r="U92" s="217">
        <v>0</v>
      </c>
      <c r="V92" s="217">
        <f>U92*H92</f>
        <v>0</v>
      </c>
      <c r="W92" s="217">
        <v>0</v>
      </c>
      <c r="X92" s="217">
        <f>W92*H92</f>
        <v>0</v>
      </c>
      <c r="Y92" s="218" t="s">
        <v>20</v>
      </c>
      <c r="Z92" s="39"/>
      <c r="AA92" s="39"/>
      <c r="AB92" s="39"/>
      <c r="AC92" s="39"/>
      <c r="AD92" s="39"/>
      <c r="AE92" s="39"/>
      <c r="AR92" s="219" t="s">
        <v>144</v>
      </c>
      <c r="AT92" s="219" t="s">
        <v>139</v>
      </c>
      <c r="AU92" s="219" t="s">
        <v>86</v>
      </c>
      <c r="AY92" s="18" t="s">
        <v>137</v>
      </c>
      <c r="BE92" s="220">
        <f>IF(O92="základní",K92,0)</f>
        <v>0</v>
      </c>
      <c r="BF92" s="220">
        <f>IF(O92="snížená",K92,0)</f>
        <v>0</v>
      </c>
      <c r="BG92" s="220">
        <f>IF(O92="zákl. přenesená",K92,0)</f>
        <v>0</v>
      </c>
      <c r="BH92" s="220">
        <f>IF(O92="sníž. přenesená",K92,0)</f>
        <v>0</v>
      </c>
      <c r="BI92" s="220">
        <f>IF(O92="nulová",K92,0)</f>
        <v>0</v>
      </c>
      <c r="BJ92" s="18" t="s">
        <v>84</v>
      </c>
      <c r="BK92" s="220">
        <f>ROUND(P92*H92,2)</f>
        <v>0</v>
      </c>
      <c r="BL92" s="18" t="s">
        <v>144</v>
      </c>
      <c r="BM92" s="219" t="s">
        <v>509</v>
      </c>
    </row>
    <row r="93" s="2" customFormat="1">
      <c r="A93" s="39"/>
      <c r="B93" s="40"/>
      <c r="C93" s="41"/>
      <c r="D93" s="221" t="s">
        <v>146</v>
      </c>
      <c r="E93" s="41"/>
      <c r="F93" s="222" t="s">
        <v>333</v>
      </c>
      <c r="G93" s="41"/>
      <c r="H93" s="41"/>
      <c r="I93" s="223"/>
      <c r="J93" s="223"/>
      <c r="K93" s="41"/>
      <c r="L93" s="41"/>
      <c r="M93" s="45"/>
      <c r="N93" s="224"/>
      <c r="O93" s="225"/>
      <c r="P93" s="85"/>
      <c r="Q93" s="85"/>
      <c r="R93" s="85"/>
      <c r="S93" s="85"/>
      <c r="T93" s="85"/>
      <c r="U93" s="85"/>
      <c r="V93" s="85"/>
      <c r="W93" s="85"/>
      <c r="X93" s="85"/>
      <c r="Y93" s="86"/>
      <c r="Z93" s="39"/>
      <c r="AA93" s="39"/>
      <c r="AB93" s="39"/>
      <c r="AC93" s="39"/>
      <c r="AD93" s="39"/>
      <c r="AE93" s="39"/>
      <c r="AT93" s="18" t="s">
        <v>146</v>
      </c>
      <c r="AU93" s="18" t="s">
        <v>86</v>
      </c>
    </row>
    <row r="94" s="2" customFormat="1" ht="24.15" customHeight="1">
      <c r="A94" s="39"/>
      <c r="B94" s="40"/>
      <c r="C94" s="207" t="s">
        <v>86</v>
      </c>
      <c r="D94" s="207" t="s">
        <v>139</v>
      </c>
      <c r="E94" s="208" t="s">
        <v>510</v>
      </c>
      <c r="F94" s="209" t="s">
        <v>511</v>
      </c>
      <c r="G94" s="210" t="s">
        <v>142</v>
      </c>
      <c r="H94" s="211">
        <v>38.950000000000003</v>
      </c>
      <c r="I94" s="212"/>
      <c r="J94" s="212"/>
      <c r="K94" s="213">
        <f>ROUND(P94*H94,2)</f>
        <v>0</v>
      </c>
      <c r="L94" s="209" t="s">
        <v>143</v>
      </c>
      <c r="M94" s="45"/>
      <c r="N94" s="214" t="s">
        <v>20</v>
      </c>
      <c r="O94" s="215" t="s">
        <v>45</v>
      </c>
      <c r="P94" s="216">
        <f>I94+J94</f>
        <v>0</v>
      </c>
      <c r="Q94" s="216">
        <f>ROUND(I94*H94,2)</f>
        <v>0</v>
      </c>
      <c r="R94" s="216">
        <f>ROUND(J94*H94,2)</f>
        <v>0</v>
      </c>
      <c r="S94" s="85"/>
      <c r="T94" s="217">
        <f>S94*H94</f>
        <v>0</v>
      </c>
      <c r="U94" s="217">
        <v>0</v>
      </c>
      <c r="V94" s="217">
        <f>U94*H94</f>
        <v>0</v>
      </c>
      <c r="W94" s="217">
        <v>0</v>
      </c>
      <c r="X94" s="217">
        <f>W94*H94</f>
        <v>0</v>
      </c>
      <c r="Y94" s="218" t="s">
        <v>20</v>
      </c>
      <c r="Z94" s="39"/>
      <c r="AA94" s="39"/>
      <c r="AB94" s="39"/>
      <c r="AC94" s="39"/>
      <c r="AD94" s="39"/>
      <c r="AE94" s="39"/>
      <c r="AR94" s="219" t="s">
        <v>144</v>
      </c>
      <c r="AT94" s="219" t="s">
        <v>139</v>
      </c>
      <c r="AU94" s="219" t="s">
        <v>86</v>
      </c>
      <c r="AY94" s="18" t="s">
        <v>137</v>
      </c>
      <c r="BE94" s="220">
        <f>IF(O94="základní",K94,0)</f>
        <v>0</v>
      </c>
      <c r="BF94" s="220">
        <f>IF(O94="snížená",K94,0)</f>
        <v>0</v>
      </c>
      <c r="BG94" s="220">
        <f>IF(O94="zákl. přenesená",K94,0)</f>
        <v>0</v>
      </c>
      <c r="BH94" s="220">
        <f>IF(O94="sníž. přenesená",K94,0)</f>
        <v>0</v>
      </c>
      <c r="BI94" s="220">
        <f>IF(O94="nulová",K94,0)</f>
        <v>0</v>
      </c>
      <c r="BJ94" s="18" t="s">
        <v>84</v>
      </c>
      <c r="BK94" s="220">
        <f>ROUND(P94*H94,2)</f>
        <v>0</v>
      </c>
      <c r="BL94" s="18" t="s">
        <v>144</v>
      </c>
      <c r="BM94" s="219" t="s">
        <v>512</v>
      </c>
    </row>
    <row r="95" s="2" customFormat="1">
      <c r="A95" s="39"/>
      <c r="B95" s="40"/>
      <c r="C95" s="41"/>
      <c r="D95" s="221" t="s">
        <v>146</v>
      </c>
      <c r="E95" s="41"/>
      <c r="F95" s="222" t="s">
        <v>513</v>
      </c>
      <c r="G95" s="41"/>
      <c r="H95" s="41"/>
      <c r="I95" s="223"/>
      <c r="J95" s="223"/>
      <c r="K95" s="41"/>
      <c r="L95" s="41"/>
      <c r="M95" s="45"/>
      <c r="N95" s="224"/>
      <c r="O95" s="225"/>
      <c r="P95" s="85"/>
      <c r="Q95" s="85"/>
      <c r="R95" s="85"/>
      <c r="S95" s="85"/>
      <c r="T95" s="85"/>
      <c r="U95" s="85"/>
      <c r="V95" s="85"/>
      <c r="W95" s="85"/>
      <c r="X95" s="85"/>
      <c r="Y95" s="86"/>
      <c r="Z95" s="39"/>
      <c r="AA95" s="39"/>
      <c r="AB95" s="39"/>
      <c r="AC95" s="39"/>
      <c r="AD95" s="39"/>
      <c r="AE95" s="39"/>
      <c r="AT95" s="18" t="s">
        <v>146</v>
      </c>
      <c r="AU95" s="18" t="s">
        <v>86</v>
      </c>
    </row>
    <row r="96" s="2" customFormat="1">
      <c r="A96" s="39"/>
      <c r="B96" s="40"/>
      <c r="C96" s="41"/>
      <c r="D96" s="226" t="s">
        <v>148</v>
      </c>
      <c r="E96" s="41"/>
      <c r="F96" s="227" t="s">
        <v>375</v>
      </c>
      <c r="G96" s="41"/>
      <c r="H96" s="41"/>
      <c r="I96" s="223"/>
      <c r="J96" s="223"/>
      <c r="K96" s="41"/>
      <c r="L96" s="41"/>
      <c r="M96" s="45"/>
      <c r="N96" s="224"/>
      <c r="O96" s="225"/>
      <c r="P96" s="85"/>
      <c r="Q96" s="85"/>
      <c r="R96" s="85"/>
      <c r="S96" s="85"/>
      <c r="T96" s="85"/>
      <c r="U96" s="85"/>
      <c r="V96" s="85"/>
      <c r="W96" s="85"/>
      <c r="X96" s="85"/>
      <c r="Y96" s="86"/>
      <c r="Z96" s="39"/>
      <c r="AA96" s="39"/>
      <c r="AB96" s="39"/>
      <c r="AC96" s="39"/>
      <c r="AD96" s="39"/>
      <c r="AE96" s="39"/>
      <c r="AT96" s="18" t="s">
        <v>148</v>
      </c>
      <c r="AU96" s="18" t="s">
        <v>86</v>
      </c>
    </row>
    <row r="97" s="13" customFormat="1">
      <c r="A97" s="13"/>
      <c r="B97" s="228"/>
      <c r="C97" s="229"/>
      <c r="D97" s="226" t="s">
        <v>150</v>
      </c>
      <c r="E97" s="230" t="s">
        <v>20</v>
      </c>
      <c r="F97" s="231" t="s">
        <v>508</v>
      </c>
      <c r="G97" s="229"/>
      <c r="H97" s="232">
        <v>38.950000000000003</v>
      </c>
      <c r="I97" s="233"/>
      <c r="J97" s="233"/>
      <c r="K97" s="229"/>
      <c r="L97" s="229"/>
      <c r="M97" s="234"/>
      <c r="N97" s="235"/>
      <c r="O97" s="236"/>
      <c r="P97" s="236"/>
      <c r="Q97" s="236"/>
      <c r="R97" s="236"/>
      <c r="S97" s="236"/>
      <c r="T97" s="236"/>
      <c r="U97" s="236"/>
      <c r="V97" s="236"/>
      <c r="W97" s="236"/>
      <c r="X97" s="236"/>
      <c r="Y97" s="237"/>
      <c r="Z97" s="13"/>
      <c r="AA97" s="13"/>
      <c r="AB97" s="13"/>
      <c r="AC97" s="13"/>
      <c r="AD97" s="13"/>
      <c r="AE97" s="13"/>
      <c r="AT97" s="238" t="s">
        <v>150</v>
      </c>
      <c r="AU97" s="238" t="s">
        <v>86</v>
      </c>
      <c r="AV97" s="13" t="s">
        <v>86</v>
      </c>
      <c r="AW97" s="13" t="s">
        <v>5</v>
      </c>
      <c r="AX97" s="13" t="s">
        <v>84</v>
      </c>
      <c r="AY97" s="238" t="s">
        <v>137</v>
      </c>
    </row>
    <row r="98" s="2" customFormat="1" ht="24.15" customHeight="1">
      <c r="A98" s="39"/>
      <c r="B98" s="40"/>
      <c r="C98" s="207" t="s">
        <v>165</v>
      </c>
      <c r="D98" s="207" t="s">
        <v>139</v>
      </c>
      <c r="E98" s="208" t="s">
        <v>159</v>
      </c>
      <c r="F98" s="209" t="s">
        <v>160</v>
      </c>
      <c r="G98" s="210" t="s">
        <v>161</v>
      </c>
      <c r="H98" s="211">
        <v>30.73</v>
      </c>
      <c r="I98" s="212"/>
      <c r="J98" s="212"/>
      <c r="K98" s="213">
        <f>ROUND(P98*H98,2)</f>
        <v>0</v>
      </c>
      <c r="L98" s="209" t="s">
        <v>143</v>
      </c>
      <c r="M98" s="45"/>
      <c r="N98" s="214" t="s">
        <v>20</v>
      </c>
      <c r="O98" s="215" t="s">
        <v>45</v>
      </c>
      <c r="P98" s="216">
        <f>I98+J98</f>
        <v>0</v>
      </c>
      <c r="Q98" s="216">
        <f>ROUND(I98*H98,2)</f>
        <v>0</v>
      </c>
      <c r="R98" s="216">
        <f>ROUND(J98*H98,2)</f>
        <v>0</v>
      </c>
      <c r="S98" s="85"/>
      <c r="T98" s="217">
        <f>S98*H98</f>
        <v>0</v>
      </c>
      <c r="U98" s="217">
        <v>0</v>
      </c>
      <c r="V98" s="217">
        <f>U98*H98</f>
        <v>0</v>
      </c>
      <c r="W98" s="217">
        <v>0</v>
      </c>
      <c r="X98" s="217">
        <f>W98*H98</f>
        <v>0</v>
      </c>
      <c r="Y98" s="218" t="s">
        <v>20</v>
      </c>
      <c r="Z98" s="39"/>
      <c r="AA98" s="39"/>
      <c r="AB98" s="39"/>
      <c r="AC98" s="39"/>
      <c r="AD98" s="39"/>
      <c r="AE98" s="39"/>
      <c r="AR98" s="219" t="s">
        <v>144</v>
      </c>
      <c r="AT98" s="219" t="s">
        <v>139</v>
      </c>
      <c r="AU98" s="219" t="s">
        <v>86</v>
      </c>
      <c r="AY98" s="18" t="s">
        <v>137</v>
      </c>
      <c r="BE98" s="220">
        <f>IF(O98="základní",K98,0)</f>
        <v>0</v>
      </c>
      <c r="BF98" s="220">
        <f>IF(O98="snížená",K98,0)</f>
        <v>0</v>
      </c>
      <c r="BG98" s="220">
        <f>IF(O98="zákl. přenesená",K98,0)</f>
        <v>0</v>
      </c>
      <c r="BH98" s="220">
        <f>IF(O98="sníž. přenesená",K98,0)</f>
        <v>0</v>
      </c>
      <c r="BI98" s="220">
        <f>IF(O98="nulová",K98,0)</f>
        <v>0</v>
      </c>
      <c r="BJ98" s="18" t="s">
        <v>84</v>
      </c>
      <c r="BK98" s="220">
        <f>ROUND(P98*H98,2)</f>
        <v>0</v>
      </c>
      <c r="BL98" s="18" t="s">
        <v>144</v>
      </c>
      <c r="BM98" s="219" t="s">
        <v>514</v>
      </c>
    </row>
    <row r="99" s="2" customFormat="1">
      <c r="A99" s="39"/>
      <c r="B99" s="40"/>
      <c r="C99" s="41"/>
      <c r="D99" s="221" t="s">
        <v>146</v>
      </c>
      <c r="E99" s="41"/>
      <c r="F99" s="222" t="s">
        <v>163</v>
      </c>
      <c r="G99" s="41"/>
      <c r="H99" s="41"/>
      <c r="I99" s="223"/>
      <c r="J99" s="223"/>
      <c r="K99" s="41"/>
      <c r="L99" s="41"/>
      <c r="M99" s="45"/>
      <c r="N99" s="224"/>
      <c r="O99" s="225"/>
      <c r="P99" s="85"/>
      <c r="Q99" s="85"/>
      <c r="R99" s="85"/>
      <c r="S99" s="85"/>
      <c r="T99" s="85"/>
      <c r="U99" s="85"/>
      <c r="V99" s="85"/>
      <c r="W99" s="85"/>
      <c r="X99" s="85"/>
      <c r="Y99" s="86"/>
      <c r="Z99" s="39"/>
      <c r="AA99" s="39"/>
      <c r="AB99" s="39"/>
      <c r="AC99" s="39"/>
      <c r="AD99" s="39"/>
      <c r="AE99" s="39"/>
      <c r="AT99" s="18" t="s">
        <v>146</v>
      </c>
      <c r="AU99" s="18" t="s">
        <v>86</v>
      </c>
    </row>
    <row r="100" s="2" customFormat="1">
      <c r="A100" s="39"/>
      <c r="B100" s="40"/>
      <c r="C100" s="41"/>
      <c r="D100" s="226" t="s">
        <v>148</v>
      </c>
      <c r="E100" s="41"/>
      <c r="F100" s="227" t="s">
        <v>515</v>
      </c>
      <c r="G100" s="41"/>
      <c r="H100" s="41"/>
      <c r="I100" s="223"/>
      <c r="J100" s="223"/>
      <c r="K100" s="41"/>
      <c r="L100" s="41"/>
      <c r="M100" s="45"/>
      <c r="N100" s="224"/>
      <c r="O100" s="225"/>
      <c r="P100" s="85"/>
      <c r="Q100" s="85"/>
      <c r="R100" s="85"/>
      <c r="S100" s="85"/>
      <c r="T100" s="85"/>
      <c r="U100" s="85"/>
      <c r="V100" s="85"/>
      <c r="W100" s="85"/>
      <c r="X100" s="85"/>
      <c r="Y100" s="86"/>
      <c r="Z100" s="39"/>
      <c r="AA100" s="39"/>
      <c r="AB100" s="39"/>
      <c r="AC100" s="39"/>
      <c r="AD100" s="39"/>
      <c r="AE100" s="39"/>
      <c r="AT100" s="18" t="s">
        <v>148</v>
      </c>
      <c r="AU100" s="18" t="s">
        <v>86</v>
      </c>
    </row>
    <row r="101" s="13" customFormat="1">
      <c r="A101" s="13"/>
      <c r="B101" s="228"/>
      <c r="C101" s="229"/>
      <c r="D101" s="226" t="s">
        <v>150</v>
      </c>
      <c r="E101" s="230" t="s">
        <v>20</v>
      </c>
      <c r="F101" s="231" t="s">
        <v>516</v>
      </c>
      <c r="G101" s="229"/>
      <c r="H101" s="232">
        <v>30.73</v>
      </c>
      <c r="I101" s="233"/>
      <c r="J101" s="233"/>
      <c r="K101" s="229"/>
      <c r="L101" s="229"/>
      <c r="M101" s="234"/>
      <c r="N101" s="235"/>
      <c r="O101" s="236"/>
      <c r="P101" s="236"/>
      <c r="Q101" s="236"/>
      <c r="R101" s="236"/>
      <c r="S101" s="236"/>
      <c r="T101" s="236"/>
      <c r="U101" s="236"/>
      <c r="V101" s="236"/>
      <c r="W101" s="236"/>
      <c r="X101" s="236"/>
      <c r="Y101" s="237"/>
      <c r="Z101" s="13"/>
      <c r="AA101" s="13"/>
      <c r="AB101" s="13"/>
      <c r="AC101" s="13"/>
      <c r="AD101" s="13"/>
      <c r="AE101" s="13"/>
      <c r="AT101" s="238" t="s">
        <v>150</v>
      </c>
      <c r="AU101" s="238" t="s">
        <v>86</v>
      </c>
      <c r="AV101" s="13" t="s">
        <v>86</v>
      </c>
      <c r="AW101" s="13" t="s">
        <v>5</v>
      </c>
      <c r="AX101" s="13" t="s">
        <v>84</v>
      </c>
      <c r="AY101" s="238" t="s">
        <v>137</v>
      </c>
    </row>
    <row r="102" s="2" customFormat="1" ht="37.8" customHeight="1">
      <c r="A102" s="39"/>
      <c r="B102" s="40"/>
      <c r="C102" s="207" t="s">
        <v>474</v>
      </c>
      <c r="D102" s="207" t="s">
        <v>139</v>
      </c>
      <c r="E102" s="208" t="s">
        <v>414</v>
      </c>
      <c r="F102" s="209" t="s">
        <v>415</v>
      </c>
      <c r="G102" s="210" t="s">
        <v>161</v>
      </c>
      <c r="H102" s="211">
        <v>30.73</v>
      </c>
      <c r="I102" s="212"/>
      <c r="J102" s="212"/>
      <c r="K102" s="213">
        <f>ROUND(P102*H102,2)</f>
        <v>0</v>
      </c>
      <c r="L102" s="209" t="s">
        <v>20</v>
      </c>
      <c r="M102" s="45"/>
      <c r="N102" s="214" t="s">
        <v>20</v>
      </c>
      <c r="O102" s="215" t="s">
        <v>45</v>
      </c>
      <c r="P102" s="216">
        <f>I102+J102</f>
        <v>0</v>
      </c>
      <c r="Q102" s="216">
        <f>ROUND(I102*H102,2)</f>
        <v>0</v>
      </c>
      <c r="R102" s="216">
        <f>ROUND(J102*H102,2)</f>
        <v>0</v>
      </c>
      <c r="S102" s="85"/>
      <c r="T102" s="217">
        <f>S102*H102</f>
        <v>0</v>
      </c>
      <c r="U102" s="217">
        <v>0</v>
      </c>
      <c r="V102" s="217">
        <f>U102*H102</f>
        <v>0</v>
      </c>
      <c r="W102" s="217">
        <v>0</v>
      </c>
      <c r="X102" s="217">
        <f>W102*H102</f>
        <v>0</v>
      </c>
      <c r="Y102" s="218" t="s">
        <v>20</v>
      </c>
      <c r="Z102" s="39"/>
      <c r="AA102" s="39"/>
      <c r="AB102" s="39"/>
      <c r="AC102" s="39"/>
      <c r="AD102" s="39"/>
      <c r="AE102" s="39"/>
      <c r="AR102" s="219" t="s">
        <v>144</v>
      </c>
      <c r="AT102" s="219" t="s">
        <v>139</v>
      </c>
      <c r="AU102" s="219" t="s">
        <v>86</v>
      </c>
      <c r="AY102" s="18" t="s">
        <v>137</v>
      </c>
      <c r="BE102" s="220">
        <f>IF(O102="základní",K102,0)</f>
        <v>0</v>
      </c>
      <c r="BF102" s="220">
        <f>IF(O102="snížená",K102,0)</f>
        <v>0</v>
      </c>
      <c r="BG102" s="220">
        <f>IF(O102="zákl. přenesená",K102,0)</f>
        <v>0</v>
      </c>
      <c r="BH102" s="220">
        <f>IF(O102="sníž. přenesená",K102,0)</f>
        <v>0</v>
      </c>
      <c r="BI102" s="220">
        <f>IF(O102="nulová",K102,0)</f>
        <v>0</v>
      </c>
      <c r="BJ102" s="18" t="s">
        <v>84</v>
      </c>
      <c r="BK102" s="220">
        <f>ROUND(P102*H102,2)</f>
        <v>0</v>
      </c>
      <c r="BL102" s="18" t="s">
        <v>144</v>
      </c>
      <c r="BM102" s="219" t="s">
        <v>517</v>
      </c>
    </row>
    <row r="103" s="13" customFormat="1">
      <c r="A103" s="13"/>
      <c r="B103" s="228"/>
      <c r="C103" s="229"/>
      <c r="D103" s="226" t="s">
        <v>150</v>
      </c>
      <c r="E103" s="230" t="s">
        <v>20</v>
      </c>
      <c r="F103" s="231" t="s">
        <v>516</v>
      </c>
      <c r="G103" s="229"/>
      <c r="H103" s="232">
        <v>30.73</v>
      </c>
      <c r="I103" s="233"/>
      <c r="J103" s="233"/>
      <c r="K103" s="229"/>
      <c r="L103" s="229"/>
      <c r="M103" s="234"/>
      <c r="N103" s="235"/>
      <c r="O103" s="236"/>
      <c r="P103" s="236"/>
      <c r="Q103" s="236"/>
      <c r="R103" s="236"/>
      <c r="S103" s="236"/>
      <c r="T103" s="236"/>
      <c r="U103" s="236"/>
      <c r="V103" s="236"/>
      <c r="W103" s="236"/>
      <c r="X103" s="236"/>
      <c r="Y103" s="237"/>
      <c r="Z103" s="13"/>
      <c r="AA103" s="13"/>
      <c r="AB103" s="13"/>
      <c r="AC103" s="13"/>
      <c r="AD103" s="13"/>
      <c r="AE103" s="13"/>
      <c r="AT103" s="238" t="s">
        <v>150</v>
      </c>
      <c r="AU103" s="238" t="s">
        <v>86</v>
      </c>
      <c r="AV103" s="13" t="s">
        <v>86</v>
      </c>
      <c r="AW103" s="13" t="s">
        <v>5</v>
      </c>
      <c r="AX103" s="13" t="s">
        <v>84</v>
      </c>
      <c r="AY103" s="238" t="s">
        <v>137</v>
      </c>
    </row>
    <row r="104" s="2" customFormat="1" ht="37.8" customHeight="1">
      <c r="A104" s="39"/>
      <c r="B104" s="40"/>
      <c r="C104" s="207" t="s">
        <v>173</v>
      </c>
      <c r="D104" s="207" t="s">
        <v>139</v>
      </c>
      <c r="E104" s="208" t="s">
        <v>419</v>
      </c>
      <c r="F104" s="209" t="s">
        <v>420</v>
      </c>
      <c r="G104" s="210" t="s">
        <v>161</v>
      </c>
      <c r="H104" s="211">
        <v>47.570999999999998</v>
      </c>
      <c r="I104" s="212"/>
      <c r="J104" s="212"/>
      <c r="K104" s="213">
        <f>ROUND(P104*H104,2)</f>
        <v>0</v>
      </c>
      <c r="L104" s="209" t="s">
        <v>20</v>
      </c>
      <c r="M104" s="45"/>
      <c r="N104" s="214" t="s">
        <v>20</v>
      </c>
      <c r="O104" s="215" t="s">
        <v>45</v>
      </c>
      <c r="P104" s="216">
        <f>I104+J104</f>
        <v>0</v>
      </c>
      <c r="Q104" s="216">
        <f>ROUND(I104*H104,2)</f>
        <v>0</v>
      </c>
      <c r="R104" s="216">
        <f>ROUND(J104*H104,2)</f>
        <v>0</v>
      </c>
      <c r="S104" s="85"/>
      <c r="T104" s="217">
        <f>S104*H104</f>
        <v>0</v>
      </c>
      <c r="U104" s="217">
        <v>0</v>
      </c>
      <c r="V104" s="217">
        <f>U104*H104</f>
        <v>0</v>
      </c>
      <c r="W104" s="217">
        <v>0</v>
      </c>
      <c r="X104" s="217">
        <f>W104*H104</f>
        <v>0</v>
      </c>
      <c r="Y104" s="218" t="s">
        <v>20</v>
      </c>
      <c r="Z104" s="39"/>
      <c r="AA104" s="39"/>
      <c r="AB104" s="39"/>
      <c r="AC104" s="39"/>
      <c r="AD104" s="39"/>
      <c r="AE104" s="39"/>
      <c r="AR104" s="219" t="s">
        <v>144</v>
      </c>
      <c r="AT104" s="219" t="s">
        <v>139</v>
      </c>
      <c r="AU104" s="219" t="s">
        <v>86</v>
      </c>
      <c r="AY104" s="18" t="s">
        <v>137</v>
      </c>
      <c r="BE104" s="220">
        <f>IF(O104="základní",K104,0)</f>
        <v>0</v>
      </c>
      <c r="BF104" s="220">
        <f>IF(O104="snížená",K104,0)</f>
        <v>0</v>
      </c>
      <c r="BG104" s="220">
        <f>IF(O104="zákl. přenesená",K104,0)</f>
        <v>0</v>
      </c>
      <c r="BH104" s="220">
        <f>IF(O104="sníž. přenesená",K104,0)</f>
        <v>0</v>
      </c>
      <c r="BI104" s="220">
        <f>IF(O104="nulová",K104,0)</f>
        <v>0</v>
      </c>
      <c r="BJ104" s="18" t="s">
        <v>84</v>
      </c>
      <c r="BK104" s="220">
        <f>ROUND(P104*H104,2)</f>
        <v>0</v>
      </c>
      <c r="BL104" s="18" t="s">
        <v>144</v>
      </c>
      <c r="BM104" s="219" t="s">
        <v>518</v>
      </c>
    </row>
    <row r="105" s="2" customFormat="1">
      <c r="A105" s="39"/>
      <c r="B105" s="40"/>
      <c r="C105" s="41"/>
      <c r="D105" s="226" t="s">
        <v>148</v>
      </c>
      <c r="E105" s="41"/>
      <c r="F105" s="227" t="s">
        <v>422</v>
      </c>
      <c r="G105" s="41"/>
      <c r="H105" s="41"/>
      <c r="I105" s="223"/>
      <c r="J105" s="223"/>
      <c r="K105" s="41"/>
      <c r="L105" s="41"/>
      <c r="M105" s="45"/>
      <c r="N105" s="224"/>
      <c r="O105" s="225"/>
      <c r="P105" s="85"/>
      <c r="Q105" s="85"/>
      <c r="R105" s="85"/>
      <c r="S105" s="85"/>
      <c r="T105" s="85"/>
      <c r="U105" s="85"/>
      <c r="V105" s="85"/>
      <c r="W105" s="85"/>
      <c r="X105" s="85"/>
      <c r="Y105" s="86"/>
      <c r="Z105" s="39"/>
      <c r="AA105" s="39"/>
      <c r="AB105" s="39"/>
      <c r="AC105" s="39"/>
      <c r="AD105" s="39"/>
      <c r="AE105" s="39"/>
      <c r="AT105" s="18" t="s">
        <v>148</v>
      </c>
      <c r="AU105" s="18" t="s">
        <v>86</v>
      </c>
    </row>
    <row r="106" s="13" customFormat="1">
      <c r="A106" s="13"/>
      <c r="B106" s="228"/>
      <c r="C106" s="229"/>
      <c r="D106" s="226" t="s">
        <v>150</v>
      </c>
      <c r="E106" s="230" t="s">
        <v>20</v>
      </c>
      <c r="F106" s="231" t="s">
        <v>519</v>
      </c>
      <c r="G106" s="229"/>
      <c r="H106" s="232">
        <v>47.570999999999998</v>
      </c>
      <c r="I106" s="233"/>
      <c r="J106" s="233"/>
      <c r="K106" s="229"/>
      <c r="L106" s="229"/>
      <c r="M106" s="234"/>
      <c r="N106" s="235"/>
      <c r="O106" s="236"/>
      <c r="P106" s="236"/>
      <c r="Q106" s="236"/>
      <c r="R106" s="236"/>
      <c r="S106" s="236"/>
      <c r="T106" s="236"/>
      <c r="U106" s="236"/>
      <c r="V106" s="236"/>
      <c r="W106" s="236"/>
      <c r="X106" s="236"/>
      <c r="Y106" s="237"/>
      <c r="Z106" s="13"/>
      <c r="AA106" s="13"/>
      <c r="AB106" s="13"/>
      <c r="AC106" s="13"/>
      <c r="AD106" s="13"/>
      <c r="AE106" s="13"/>
      <c r="AT106" s="238" t="s">
        <v>150</v>
      </c>
      <c r="AU106" s="238" t="s">
        <v>86</v>
      </c>
      <c r="AV106" s="13" t="s">
        <v>86</v>
      </c>
      <c r="AW106" s="13" t="s">
        <v>5</v>
      </c>
      <c r="AX106" s="13" t="s">
        <v>84</v>
      </c>
      <c r="AY106" s="238" t="s">
        <v>137</v>
      </c>
    </row>
    <row r="107" s="2" customFormat="1" ht="24.15" customHeight="1">
      <c r="A107" s="39"/>
      <c r="B107" s="40"/>
      <c r="C107" s="207" t="s">
        <v>318</v>
      </c>
      <c r="D107" s="207" t="s">
        <v>139</v>
      </c>
      <c r="E107" s="208" t="s">
        <v>166</v>
      </c>
      <c r="F107" s="209" t="s">
        <v>167</v>
      </c>
      <c r="G107" s="210" t="s">
        <v>161</v>
      </c>
      <c r="H107" s="211">
        <v>30.73</v>
      </c>
      <c r="I107" s="212"/>
      <c r="J107" s="212"/>
      <c r="K107" s="213">
        <f>ROUND(P107*H107,2)</f>
        <v>0</v>
      </c>
      <c r="L107" s="209" t="s">
        <v>264</v>
      </c>
      <c r="M107" s="45"/>
      <c r="N107" s="214" t="s">
        <v>20</v>
      </c>
      <c r="O107" s="215" t="s">
        <v>45</v>
      </c>
      <c r="P107" s="216">
        <f>I107+J107</f>
        <v>0</v>
      </c>
      <c r="Q107" s="216">
        <f>ROUND(I107*H107,2)</f>
        <v>0</v>
      </c>
      <c r="R107" s="216">
        <f>ROUND(J107*H107,2)</f>
        <v>0</v>
      </c>
      <c r="S107" s="85"/>
      <c r="T107" s="217">
        <f>S107*H107</f>
        <v>0</v>
      </c>
      <c r="U107" s="217">
        <v>0</v>
      </c>
      <c r="V107" s="217">
        <f>U107*H107</f>
        <v>0</v>
      </c>
      <c r="W107" s="217">
        <v>0</v>
      </c>
      <c r="X107" s="217">
        <f>W107*H107</f>
        <v>0</v>
      </c>
      <c r="Y107" s="218" t="s">
        <v>20</v>
      </c>
      <c r="Z107" s="39"/>
      <c r="AA107" s="39"/>
      <c r="AB107" s="39"/>
      <c r="AC107" s="39"/>
      <c r="AD107" s="39"/>
      <c r="AE107" s="39"/>
      <c r="AR107" s="219" t="s">
        <v>144</v>
      </c>
      <c r="AT107" s="219" t="s">
        <v>139</v>
      </c>
      <c r="AU107" s="219" t="s">
        <v>86</v>
      </c>
      <c r="AY107" s="18" t="s">
        <v>137</v>
      </c>
      <c r="BE107" s="220">
        <f>IF(O107="základní",K107,0)</f>
        <v>0</v>
      </c>
      <c r="BF107" s="220">
        <f>IF(O107="snížená",K107,0)</f>
        <v>0</v>
      </c>
      <c r="BG107" s="220">
        <f>IF(O107="zákl. přenesená",K107,0)</f>
        <v>0</v>
      </c>
      <c r="BH107" s="220">
        <f>IF(O107="sníž. přenesená",K107,0)</f>
        <v>0</v>
      </c>
      <c r="BI107" s="220">
        <f>IF(O107="nulová",K107,0)</f>
        <v>0</v>
      </c>
      <c r="BJ107" s="18" t="s">
        <v>84</v>
      </c>
      <c r="BK107" s="220">
        <f>ROUND(P107*H107,2)</f>
        <v>0</v>
      </c>
      <c r="BL107" s="18" t="s">
        <v>144</v>
      </c>
      <c r="BM107" s="219" t="s">
        <v>520</v>
      </c>
    </row>
    <row r="108" s="2" customFormat="1">
      <c r="A108" s="39"/>
      <c r="B108" s="40"/>
      <c r="C108" s="41"/>
      <c r="D108" s="221" t="s">
        <v>146</v>
      </c>
      <c r="E108" s="41"/>
      <c r="F108" s="222" t="s">
        <v>425</v>
      </c>
      <c r="G108" s="41"/>
      <c r="H108" s="41"/>
      <c r="I108" s="223"/>
      <c r="J108" s="223"/>
      <c r="K108" s="41"/>
      <c r="L108" s="41"/>
      <c r="M108" s="45"/>
      <c r="N108" s="224"/>
      <c r="O108" s="225"/>
      <c r="P108" s="85"/>
      <c r="Q108" s="85"/>
      <c r="R108" s="85"/>
      <c r="S108" s="85"/>
      <c r="T108" s="85"/>
      <c r="U108" s="85"/>
      <c r="V108" s="85"/>
      <c r="W108" s="85"/>
      <c r="X108" s="85"/>
      <c r="Y108" s="86"/>
      <c r="Z108" s="39"/>
      <c r="AA108" s="39"/>
      <c r="AB108" s="39"/>
      <c r="AC108" s="39"/>
      <c r="AD108" s="39"/>
      <c r="AE108" s="39"/>
      <c r="AT108" s="18" t="s">
        <v>146</v>
      </c>
      <c r="AU108" s="18" t="s">
        <v>86</v>
      </c>
    </row>
    <row r="109" s="2" customFormat="1">
      <c r="A109" s="39"/>
      <c r="B109" s="40"/>
      <c r="C109" s="41"/>
      <c r="D109" s="226" t="s">
        <v>148</v>
      </c>
      <c r="E109" s="41"/>
      <c r="F109" s="227" t="s">
        <v>170</v>
      </c>
      <c r="G109" s="41"/>
      <c r="H109" s="41"/>
      <c r="I109" s="223"/>
      <c r="J109" s="223"/>
      <c r="K109" s="41"/>
      <c r="L109" s="41"/>
      <c r="M109" s="45"/>
      <c r="N109" s="224"/>
      <c r="O109" s="225"/>
      <c r="P109" s="85"/>
      <c r="Q109" s="85"/>
      <c r="R109" s="85"/>
      <c r="S109" s="85"/>
      <c r="T109" s="85"/>
      <c r="U109" s="85"/>
      <c r="V109" s="85"/>
      <c r="W109" s="85"/>
      <c r="X109" s="85"/>
      <c r="Y109" s="86"/>
      <c r="Z109" s="39"/>
      <c r="AA109" s="39"/>
      <c r="AB109" s="39"/>
      <c r="AC109" s="39"/>
      <c r="AD109" s="39"/>
      <c r="AE109" s="39"/>
      <c r="AT109" s="18" t="s">
        <v>148</v>
      </c>
      <c r="AU109" s="18" t="s">
        <v>86</v>
      </c>
    </row>
    <row r="110" s="13" customFormat="1">
      <c r="A110" s="13"/>
      <c r="B110" s="228"/>
      <c r="C110" s="229"/>
      <c r="D110" s="226" t="s">
        <v>150</v>
      </c>
      <c r="E110" s="230" t="s">
        <v>20</v>
      </c>
      <c r="F110" s="231" t="s">
        <v>516</v>
      </c>
      <c r="G110" s="229"/>
      <c r="H110" s="232">
        <v>30.73</v>
      </c>
      <c r="I110" s="233"/>
      <c r="J110" s="233"/>
      <c r="K110" s="229"/>
      <c r="L110" s="229"/>
      <c r="M110" s="234"/>
      <c r="N110" s="235"/>
      <c r="O110" s="236"/>
      <c r="P110" s="236"/>
      <c r="Q110" s="236"/>
      <c r="R110" s="236"/>
      <c r="S110" s="236"/>
      <c r="T110" s="236"/>
      <c r="U110" s="236"/>
      <c r="V110" s="236"/>
      <c r="W110" s="236"/>
      <c r="X110" s="236"/>
      <c r="Y110" s="237"/>
      <c r="Z110" s="13"/>
      <c r="AA110" s="13"/>
      <c r="AB110" s="13"/>
      <c r="AC110" s="13"/>
      <c r="AD110" s="13"/>
      <c r="AE110" s="13"/>
      <c r="AT110" s="238" t="s">
        <v>150</v>
      </c>
      <c r="AU110" s="238" t="s">
        <v>86</v>
      </c>
      <c r="AV110" s="13" t="s">
        <v>86</v>
      </c>
      <c r="AW110" s="13" t="s">
        <v>5</v>
      </c>
      <c r="AX110" s="13" t="s">
        <v>84</v>
      </c>
      <c r="AY110" s="238" t="s">
        <v>137</v>
      </c>
    </row>
    <row r="111" s="2" customFormat="1" ht="24.15" customHeight="1">
      <c r="A111" s="39"/>
      <c r="B111" s="40"/>
      <c r="C111" s="207" t="s">
        <v>186</v>
      </c>
      <c r="D111" s="207" t="s">
        <v>139</v>
      </c>
      <c r="E111" s="208" t="s">
        <v>521</v>
      </c>
      <c r="F111" s="209" t="s">
        <v>522</v>
      </c>
      <c r="G111" s="210" t="s">
        <v>142</v>
      </c>
      <c r="H111" s="211">
        <v>8.0399999999999991</v>
      </c>
      <c r="I111" s="212"/>
      <c r="J111" s="212"/>
      <c r="K111" s="213">
        <f>ROUND(P111*H111,2)</f>
        <v>0</v>
      </c>
      <c r="L111" s="209" t="s">
        <v>143</v>
      </c>
      <c r="M111" s="45"/>
      <c r="N111" s="214" t="s">
        <v>20</v>
      </c>
      <c r="O111" s="215" t="s">
        <v>45</v>
      </c>
      <c r="P111" s="216">
        <f>I111+J111</f>
        <v>0</v>
      </c>
      <c r="Q111" s="216">
        <f>ROUND(I111*H111,2)</f>
        <v>0</v>
      </c>
      <c r="R111" s="216">
        <f>ROUND(J111*H111,2)</f>
        <v>0</v>
      </c>
      <c r="S111" s="85"/>
      <c r="T111" s="217">
        <f>S111*H111</f>
        <v>0</v>
      </c>
      <c r="U111" s="217">
        <v>0</v>
      </c>
      <c r="V111" s="217">
        <f>U111*H111</f>
        <v>0</v>
      </c>
      <c r="W111" s="217">
        <v>0</v>
      </c>
      <c r="X111" s="217">
        <f>W111*H111</f>
        <v>0</v>
      </c>
      <c r="Y111" s="218" t="s">
        <v>20</v>
      </c>
      <c r="Z111" s="39"/>
      <c r="AA111" s="39"/>
      <c r="AB111" s="39"/>
      <c r="AC111" s="39"/>
      <c r="AD111" s="39"/>
      <c r="AE111" s="39"/>
      <c r="AR111" s="219" t="s">
        <v>144</v>
      </c>
      <c r="AT111" s="219" t="s">
        <v>139</v>
      </c>
      <c r="AU111" s="219" t="s">
        <v>86</v>
      </c>
      <c r="AY111" s="18" t="s">
        <v>137</v>
      </c>
      <c r="BE111" s="220">
        <f>IF(O111="základní",K111,0)</f>
        <v>0</v>
      </c>
      <c r="BF111" s="220">
        <f>IF(O111="snížená",K111,0)</f>
        <v>0</v>
      </c>
      <c r="BG111" s="220">
        <f>IF(O111="zákl. přenesená",K111,0)</f>
        <v>0</v>
      </c>
      <c r="BH111" s="220">
        <f>IF(O111="sníž. přenesená",K111,0)</f>
        <v>0</v>
      </c>
      <c r="BI111" s="220">
        <f>IF(O111="nulová",K111,0)</f>
        <v>0</v>
      </c>
      <c r="BJ111" s="18" t="s">
        <v>84</v>
      </c>
      <c r="BK111" s="220">
        <f>ROUND(P111*H111,2)</f>
        <v>0</v>
      </c>
      <c r="BL111" s="18" t="s">
        <v>144</v>
      </c>
      <c r="BM111" s="219" t="s">
        <v>523</v>
      </c>
    </row>
    <row r="112" s="2" customFormat="1">
      <c r="A112" s="39"/>
      <c r="B112" s="40"/>
      <c r="C112" s="41"/>
      <c r="D112" s="221" t="s">
        <v>146</v>
      </c>
      <c r="E112" s="41"/>
      <c r="F112" s="222" t="s">
        <v>524</v>
      </c>
      <c r="G112" s="41"/>
      <c r="H112" s="41"/>
      <c r="I112" s="223"/>
      <c r="J112" s="223"/>
      <c r="K112" s="41"/>
      <c r="L112" s="41"/>
      <c r="M112" s="45"/>
      <c r="N112" s="224"/>
      <c r="O112" s="225"/>
      <c r="P112" s="85"/>
      <c r="Q112" s="85"/>
      <c r="R112" s="85"/>
      <c r="S112" s="85"/>
      <c r="T112" s="85"/>
      <c r="U112" s="85"/>
      <c r="V112" s="85"/>
      <c r="W112" s="85"/>
      <c r="X112" s="85"/>
      <c r="Y112" s="86"/>
      <c r="Z112" s="39"/>
      <c r="AA112" s="39"/>
      <c r="AB112" s="39"/>
      <c r="AC112" s="39"/>
      <c r="AD112" s="39"/>
      <c r="AE112" s="39"/>
      <c r="AT112" s="18" t="s">
        <v>146</v>
      </c>
      <c r="AU112" s="18" t="s">
        <v>86</v>
      </c>
    </row>
    <row r="113" s="2" customFormat="1">
      <c r="A113" s="39"/>
      <c r="B113" s="40"/>
      <c r="C113" s="41"/>
      <c r="D113" s="226" t="s">
        <v>148</v>
      </c>
      <c r="E113" s="41"/>
      <c r="F113" s="227" t="s">
        <v>430</v>
      </c>
      <c r="G113" s="41"/>
      <c r="H113" s="41"/>
      <c r="I113" s="223"/>
      <c r="J113" s="223"/>
      <c r="K113" s="41"/>
      <c r="L113" s="41"/>
      <c r="M113" s="45"/>
      <c r="N113" s="224"/>
      <c r="O113" s="225"/>
      <c r="P113" s="85"/>
      <c r="Q113" s="85"/>
      <c r="R113" s="85"/>
      <c r="S113" s="85"/>
      <c r="T113" s="85"/>
      <c r="U113" s="85"/>
      <c r="V113" s="85"/>
      <c r="W113" s="85"/>
      <c r="X113" s="85"/>
      <c r="Y113" s="86"/>
      <c r="Z113" s="39"/>
      <c r="AA113" s="39"/>
      <c r="AB113" s="39"/>
      <c r="AC113" s="39"/>
      <c r="AD113" s="39"/>
      <c r="AE113" s="39"/>
      <c r="AT113" s="18" t="s">
        <v>148</v>
      </c>
      <c r="AU113" s="18" t="s">
        <v>86</v>
      </c>
    </row>
    <row r="114" s="13" customFormat="1">
      <c r="A114" s="13"/>
      <c r="B114" s="228"/>
      <c r="C114" s="229"/>
      <c r="D114" s="226" t="s">
        <v>150</v>
      </c>
      <c r="E114" s="230" t="s">
        <v>20</v>
      </c>
      <c r="F114" s="231" t="s">
        <v>525</v>
      </c>
      <c r="G114" s="229"/>
      <c r="H114" s="232">
        <v>8.0399999999999991</v>
      </c>
      <c r="I114" s="233"/>
      <c r="J114" s="233"/>
      <c r="K114" s="229"/>
      <c r="L114" s="229"/>
      <c r="M114" s="234"/>
      <c r="N114" s="235"/>
      <c r="O114" s="236"/>
      <c r="P114" s="236"/>
      <c r="Q114" s="236"/>
      <c r="R114" s="236"/>
      <c r="S114" s="236"/>
      <c r="T114" s="236"/>
      <c r="U114" s="236"/>
      <c r="V114" s="236"/>
      <c r="W114" s="236"/>
      <c r="X114" s="236"/>
      <c r="Y114" s="237"/>
      <c r="Z114" s="13"/>
      <c r="AA114" s="13"/>
      <c r="AB114" s="13"/>
      <c r="AC114" s="13"/>
      <c r="AD114" s="13"/>
      <c r="AE114" s="13"/>
      <c r="AT114" s="238" t="s">
        <v>150</v>
      </c>
      <c r="AU114" s="238" t="s">
        <v>86</v>
      </c>
      <c r="AV114" s="13" t="s">
        <v>86</v>
      </c>
      <c r="AW114" s="13" t="s">
        <v>5</v>
      </c>
      <c r="AX114" s="13" t="s">
        <v>84</v>
      </c>
      <c r="AY114" s="238" t="s">
        <v>137</v>
      </c>
    </row>
    <row r="115" s="2" customFormat="1" ht="24.15" customHeight="1">
      <c r="A115" s="39"/>
      <c r="B115" s="40"/>
      <c r="C115" s="207" t="s">
        <v>194</v>
      </c>
      <c r="D115" s="207" t="s">
        <v>139</v>
      </c>
      <c r="E115" s="208" t="s">
        <v>526</v>
      </c>
      <c r="F115" s="209" t="s">
        <v>527</v>
      </c>
      <c r="G115" s="210" t="s">
        <v>142</v>
      </c>
      <c r="H115" s="211">
        <v>8.0399999999999991</v>
      </c>
      <c r="I115" s="212"/>
      <c r="J115" s="212"/>
      <c r="K115" s="213">
        <f>ROUND(P115*H115,2)</f>
        <v>0</v>
      </c>
      <c r="L115" s="209" t="s">
        <v>143</v>
      </c>
      <c r="M115" s="45"/>
      <c r="N115" s="214" t="s">
        <v>20</v>
      </c>
      <c r="O115" s="215" t="s">
        <v>45</v>
      </c>
      <c r="P115" s="216">
        <f>I115+J115</f>
        <v>0</v>
      </c>
      <c r="Q115" s="216">
        <f>ROUND(I115*H115,2)</f>
        <v>0</v>
      </c>
      <c r="R115" s="216">
        <f>ROUND(J115*H115,2)</f>
        <v>0</v>
      </c>
      <c r="S115" s="85"/>
      <c r="T115" s="217">
        <f>S115*H115</f>
        <v>0</v>
      </c>
      <c r="U115" s="217">
        <v>0</v>
      </c>
      <c r="V115" s="217">
        <f>U115*H115</f>
        <v>0</v>
      </c>
      <c r="W115" s="217">
        <v>0</v>
      </c>
      <c r="X115" s="217">
        <f>W115*H115</f>
        <v>0</v>
      </c>
      <c r="Y115" s="218" t="s">
        <v>20</v>
      </c>
      <c r="Z115" s="39"/>
      <c r="AA115" s="39"/>
      <c r="AB115" s="39"/>
      <c r="AC115" s="39"/>
      <c r="AD115" s="39"/>
      <c r="AE115" s="39"/>
      <c r="AR115" s="219" t="s">
        <v>144</v>
      </c>
      <c r="AT115" s="219" t="s">
        <v>139</v>
      </c>
      <c r="AU115" s="219" t="s">
        <v>86</v>
      </c>
      <c r="AY115" s="18" t="s">
        <v>137</v>
      </c>
      <c r="BE115" s="220">
        <f>IF(O115="základní",K115,0)</f>
        <v>0</v>
      </c>
      <c r="BF115" s="220">
        <f>IF(O115="snížená",K115,0)</f>
        <v>0</v>
      </c>
      <c r="BG115" s="220">
        <f>IF(O115="zákl. přenesená",K115,0)</f>
        <v>0</v>
      </c>
      <c r="BH115" s="220">
        <f>IF(O115="sníž. přenesená",K115,0)</f>
        <v>0</v>
      </c>
      <c r="BI115" s="220">
        <f>IF(O115="nulová",K115,0)</f>
        <v>0</v>
      </c>
      <c r="BJ115" s="18" t="s">
        <v>84</v>
      </c>
      <c r="BK115" s="220">
        <f>ROUND(P115*H115,2)</f>
        <v>0</v>
      </c>
      <c r="BL115" s="18" t="s">
        <v>144</v>
      </c>
      <c r="BM115" s="219" t="s">
        <v>528</v>
      </c>
    </row>
    <row r="116" s="2" customFormat="1">
      <c r="A116" s="39"/>
      <c r="B116" s="40"/>
      <c r="C116" s="41"/>
      <c r="D116" s="221" t="s">
        <v>146</v>
      </c>
      <c r="E116" s="41"/>
      <c r="F116" s="222" t="s">
        <v>529</v>
      </c>
      <c r="G116" s="41"/>
      <c r="H116" s="41"/>
      <c r="I116" s="223"/>
      <c r="J116" s="223"/>
      <c r="K116" s="41"/>
      <c r="L116" s="41"/>
      <c r="M116" s="45"/>
      <c r="N116" s="224"/>
      <c r="O116" s="225"/>
      <c r="P116" s="85"/>
      <c r="Q116" s="85"/>
      <c r="R116" s="85"/>
      <c r="S116" s="85"/>
      <c r="T116" s="85"/>
      <c r="U116" s="85"/>
      <c r="V116" s="85"/>
      <c r="W116" s="85"/>
      <c r="X116" s="85"/>
      <c r="Y116" s="86"/>
      <c r="Z116" s="39"/>
      <c r="AA116" s="39"/>
      <c r="AB116" s="39"/>
      <c r="AC116" s="39"/>
      <c r="AD116" s="39"/>
      <c r="AE116" s="39"/>
      <c r="AT116" s="18" t="s">
        <v>146</v>
      </c>
      <c r="AU116" s="18" t="s">
        <v>86</v>
      </c>
    </row>
    <row r="117" s="2" customFormat="1">
      <c r="A117" s="39"/>
      <c r="B117" s="40"/>
      <c r="C117" s="41"/>
      <c r="D117" s="226" t="s">
        <v>148</v>
      </c>
      <c r="E117" s="41"/>
      <c r="F117" s="227" t="s">
        <v>440</v>
      </c>
      <c r="G117" s="41"/>
      <c r="H117" s="41"/>
      <c r="I117" s="223"/>
      <c r="J117" s="223"/>
      <c r="K117" s="41"/>
      <c r="L117" s="41"/>
      <c r="M117" s="45"/>
      <c r="N117" s="224"/>
      <c r="O117" s="225"/>
      <c r="P117" s="85"/>
      <c r="Q117" s="85"/>
      <c r="R117" s="85"/>
      <c r="S117" s="85"/>
      <c r="T117" s="85"/>
      <c r="U117" s="85"/>
      <c r="V117" s="85"/>
      <c r="W117" s="85"/>
      <c r="X117" s="85"/>
      <c r="Y117" s="86"/>
      <c r="Z117" s="39"/>
      <c r="AA117" s="39"/>
      <c r="AB117" s="39"/>
      <c r="AC117" s="39"/>
      <c r="AD117" s="39"/>
      <c r="AE117" s="39"/>
      <c r="AT117" s="18" t="s">
        <v>148</v>
      </c>
      <c r="AU117" s="18" t="s">
        <v>86</v>
      </c>
    </row>
    <row r="118" s="13" customFormat="1">
      <c r="A118" s="13"/>
      <c r="B118" s="228"/>
      <c r="C118" s="229"/>
      <c r="D118" s="226" t="s">
        <v>150</v>
      </c>
      <c r="E118" s="230" t="s">
        <v>20</v>
      </c>
      <c r="F118" s="231" t="s">
        <v>525</v>
      </c>
      <c r="G118" s="229"/>
      <c r="H118" s="232">
        <v>8.0399999999999991</v>
      </c>
      <c r="I118" s="233"/>
      <c r="J118" s="233"/>
      <c r="K118" s="229"/>
      <c r="L118" s="229"/>
      <c r="M118" s="234"/>
      <c r="N118" s="235"/>
      <c r="O118" s="236"/>
      <c r="P118" s="236"/>
      <c r="Q118" s="236"/>
      <c r="R118" s="236"/>
      <c r="S118" s="236"/>
      <c r="T118" s="236"/>
      <c r="U118" s="236"/>
      <c r="V118" s="236"/>
      <c r="W118" s="236"/>
      <c r="X118" s="236"/>
      <c r="Y118" s="237"/>
      <c r="Z118" s="13"/>
      <c r="AA118" s="13"/>
      <c r="AB118" s="13"/>
      <c r="AC118" s="13"/>
      <c r="AD118" s="13"/>
      <c r="AE118" s="13"/>
      <c r="AT118" s="238" t="s">
        <v>150</v>
      </c>
      <c r="AU118" s="238" t="s">
        <v>86</v>
      </c>
      <c r="AV118" s="13" t="s">
        <v>86</v>
      </c>
      <c r="AW118" s="13" t="s">
        <v>5</v>
      </c>
      <c r="AX118" s="13" t="s">
        <v>84</v>
      </c>
      <c r="AY118" s="238" t="s">
        <v>137</v>
      </c>
    </row>
    <row r="119" s="2" customFormat="1" ht="24.15" customHeight="1">
      <c r="A119" s="39"/>
      <c r="B119" s="40"/>
      <c r="C119" s="239" t="s">
        <v>200</v>
      </c>
      <c r="D119" s="239" t="s">
        <v>244</v>
      </c>
      <c r="E119" s="240" t="s">
        <v>447</v>
      </c>
      <c r="F119" s="241" t="s">
        <v>448</v>
      </c>
      <c r="G119" s="242" t="s">
        <v>269</v>
      </c>
      <c r="H119" s="243">
        <v>0.20000000000000001</v>
      </c>
      <c r="I119" s="244"/>
      <c r="J119" s="245"/>
      <c r="K119" s="246">
        <f>ROUND(P119*H119,2)</f>
        <v>0</v>
      </c>
      <c r="L119" s="241" t="s">
        <v>143</v>
      </c>
      <c r="M119" s="247"/>
      <c r="N119" s="248" t="s">
        <v>20</v>
      </c>
      <c r="O119" s="215" t="s">
        <v>45</v>
      </c>
      <c r="P119" s="216">
        <f>I119+J119</f>
        <v>0</v>
      </c>
      <c r="Q119" s="216">
        <f>ROUND(I119*H119,2)</f>
        <v>0</v>
      </c>
      <c r="R119" s="216">
        <f>ROUND(J119*H119,2)</f>
        <v>0</v>
      </c>
      <c r="S119" s="85"/>
      <c r="T119" s="217">
        <f>S119*H119</f>
        <v>0</v>
      </c>
      <c r="U119" s="217">
        <v>0.001</v>
      </c>
      <c r="V119" s="217">
        <f>U119*H119</f>
        <v>0.00020000000000000001</v>
      </c>
      <c r="W119" s="217">
        <v>0</v>
      </c>
      <c r="X119" s="217">
        <f>W119*H119</f>
        <v>0</v>
      </c>
      <c r="Y119" s="218" t="s">
        <v>20</v>
      </c>
      <c r="Z119" s="39"/>
      <c r="AA119" s="39"/>
      <c r="AB119" s="39"/>
      <c r="AC119" s="39"/>
      <c r="AD119" s="39"/>
      <c r="AE119" s="39"/>
      <c r="AR119" s="219" t="s">
        <v>200</v>
      </c>
      <c r="AT119" s="219" t="s">
        <v>244</v>
      </c>
      <c r="AU119" s="219" t="s">
        <v>86</v>
      </c>
      <c r="AY119" s="18" t="s">
        <v>137</v>
      </c>
      <c r="BE119" s="220">
        <f>IF(O119="základní",K119,0)</f>
        <v>0</v>
      </c>
      <c r="BF119" s="220">
        <f>IF(O119="snížená",K119,0)</f>
        <v>0</v>
      </c>
      <c r="BG119" s="220">
        <f>IF(O119="zákl. přenesená",K119,0)</f>
        <v>0</v>
      </c>
      <c r="BH119" s="220">
        <f>IF(O119="sníž. přenesená",K119,0)</f>
        <v>0</v>
      </c>
      <c r="BI119" s="220">
        <f>IF(O119="nulová",K119,0)</f>
        <v>0</v>
      </c>
      <c r="BJ119" s="18" t="s">
        <v>84</v>
      </c>
      <c r="BK119" s="220">
        <f>ROUND(P119*H119,2)</f>
        <v>0</v>
      </c>
      <c r="BL119" s="18" t="s">
        <v>144</v>
      </c>
      <c r="BM119" s="219" t="s">
        <v>530</v>
      </c>
    </row>
    <row r="120" s="12" customFormat="1" ht="22.8" customHeight="1">
      <c r="A120" s="12"/>
      <c r="B120" s="190"/>
      <c r="C120" s="191"/>
      <c r="D120" s="192" t="s">
        <v>75</v>
      </c>
      <c r="E120" s="205" t="s">
        <v>165</v>
      </c>
      <c r="F120" s="205" t="s">
        <v>193</v>
      </c>
      <c r="G120" s="191"/>
      <c r="H120" s="191"/>
      <c r="I120" s="194"/>
      <c r="J120" s="194"/>
      <c r="K120" s="206">
        <f>BK120</f>
        <v>0</v>
      </c>
      <c r="L120" s="191"/>
      <c r="M120" s="196"/>
      <c r="N120" s="197"/>
      <c r="O120" s="198"/>
      <c r="P120" s="198"/>
      <c r="Q120" s="199">
        <f>SUM(Q121:Q126)</f>
        <v>0</v>
      </c>
      <c r="R120" s="199">
        <f>SUM(R121:R126)</f>
        <v>0</v>
      </c>
      <c r="S120" s="198"/>
      <c r="T120" s="200">
        <f>SUM(T121:T126)</f>
        <v>0</v>
      </c>
      <c r="U120" s="198"/>
      <c r="V120" s="200">
        <f>SUM(V121:V126)</f>
        <v>0.27081823999999999</v>
      </c>
      <c r="W120" s="198"/>
      <c r="X120" s="200">
        <f>SUM(X121:X126)</f>
        <v>0</v>
      </c>
      <c r="Y120" s="201"/>
      <c r="Z120" s="12"/>
      <c r="AA120" s="12"/>
      <c r="AB120" s="12"/>
      <c r="AC120" s="12"/>
      <c r="AD120" s="12"/>
      <c r="AE120" s="12"/>
      <c r="AR120" s="202" t="s">
        <v>84</v>
      </c>
      <c r="AT120" s="203" t="s">
        <v>75</v>
      </c>
      <c r="AU120" s="203" t="s">
        <v>84</v>
      </c>
      <c r="AY120" s="202" t="s">
        <v>137</v>
      </c>
      <c r="BK120" s="204">
        <f>SUM(BK121:BK126)</f>
        <v>0</v>
      </c>
    </row>
    <row r="121" s="2" customFormat="1" ht="37.8" customHeight="1">
      <c r="A121" s="39"/>
      <c r="B121" s="40"/>
      <c r="C121" s="207" t="s">
        <v>206</v>
      </c>
      <c r="D121" s="207" t="s">
        <v>139</v>
      </c>
      <c r="E121" s="208" t="s">
        <v>219</v>
      </c>
      <c r="F121" s="209" t="s">
        <v>220</v>
      </c>
      <c r="G121" s="210" t="s">
        <v>142</v>
      </c>
      <c r="H121" s="211">
        <v>33.351999999999997</v>
      </c>
      <c r="I121" s="212"/>
      <c r="J121" s="212"/>
      <c r="K121" s="213">
        <f>ROUND(P121*H121,2)</f>
        <v>0</v>
      </c>
      <c r="L121" s="209" t="s">
        <v>143</v>
      </c>
      <c r="M121" s="45"/>
      <c r="N121" s="214" t="s">
        <v>20</v>
      </c>
      <c r="O121" s="215" t="s">
        <v>45</v>
      </c>
      <c r="P121" s="216">
        <f>I121+J121</f>
        <v>0</v>
      </c>
      <c r="Q121" s="216">
        <f>ROUND(I121*H121,2)</f>
        <v>0</v>
      </c>
      <c r="R121" s="216">
        <f>ROUND(J121*H121,2)</f>
        <v>0</v>
      </c>
      <c r="S121" s="85"/>
      <c r="T121" s="217">
        <f>S121*H121</f>
        <v>0</v>
      </c>
      <c r="U121" s="217">
        <v>0.00726</v>
      </c>
      <c r="V121" s="217">
        <f>U121*H121</f>
        <v>0.24213551999999997</v>
      </c>
      <c r="W121" s="217">
        <v>0</v>
      </c>
      <c r="X121" s="217">
        <f>W121*H121</f>
        <v>0</v>
      </c>
      <c r="Y121" s="218" t="s">
        <v>20</v>
      </c>
      <c r="Z121" s="39"/>
      <c r="AA121" s="39"/>
      <c r="AB121" s="39"/>
      <c r="AC121" s="39"/>
      <c r="AD121" s="39"/>
      <c r="AE121" s="39"/>
      <c r="AR121" s="219" t="s">
        <v>144</v>
      </c>
      <c r="AT121" s="219" t="s">
        <v>139</v>
      </c>
      <c r="AU121" s="219" t="s">
        <v>86</v>
      </c>
      <c r="AY121" s="18" t="s">
        <v>137</v>
      </c>
      <c r="BE121" s="220">
        <f>IF(O121="základní",K121,0)</f>
        <v>0</v>
      </c>
      <c r="BF121" s="220">
        <f>IF(O121="snížená",K121,0)</f>
        <v>0</v>
      </c>
      <c r="BG121" s="220">
        <f>IF(O121="zákl. přenesená",K121,0)</f>
        <v>0</v>
      </c>
      <c r="BH121" s="220">
        <f>IF(O121="sníž. přenesená",K121,0)</f>
        <v>0</v>
      </c>
      <c r="BI121" s="220">
        <f>IF(O121="nulová",K121,0)</f>
        <v>0</v>
      </c>
      <c r="BJ121" s="18" t="s">
        <v>84</v>
      </c>
      <c r="BK121" s="220">
        <f>ROUND(P121*H121,2)</f>
        <v>0</v>
      </c>
      <c r="BL121" s="18" t="s">
        <v>144</v>
      </c>
      <c r="BM121" s="219" t="s">
        <v>531</v>
      </c>
    </row>
    <row r="122" s="2" customFormat="1">
      <c r="A122" s="39"/>
      <c r="B122" s="40"/>
      <c r="C122" s="41"/>
      <c r="D122" s="221" t="s">
        <v>146</v>
      </c>
      <c r="E122" s="41"/>
      <c r="F122" s="222" t="s">
        <v>222</v>
      </c>
      <c r="G122" s="41"/>
      <c r="H122" s="41"/>
      <c r="I122" s="223"/>
      <c r="J122" s="223"/>
      <c r="K122" s="41"/>
      <c r="L122" s="41"/>
      <c r="M122" s="45"/>
      <c r="N122" s="224"/>
      <c r="O122" s="225"/>
      <c r="P122" s="85"/>
      <c r="Q122" s="85"/>
      <c r="R122" s="85"/>
      <c r="S122" s="85"/>
      <c r="T122" s="85"/>
      <c r="U122" s="85"/>
      <c r="V122" s="85"/>
      <c r="W122" s="85"/>
      <c r="X122" s="85"/>
      <c r="Y122" s="86"/>
      <c r="Z122" s="39"/>
      <c r="AA122" s="39"/>
      <c r="AB122" s="39"/>
      <c r="AC122" s="39"/>
      <c r="AD122" s="39"/>
      <c r="AE122" s="39"/>
      <c r="AT122" s="18" t="s">
        <v>146</v>
      </c>
      <c r="AU122" s="18" t="s">
        <v>86</v>
      </c>
    </row>
    <row r="123" s="2" customFormat="1">
      <c r="A123" s="39"/>
      <c r="B123" s="40"/>
      <c r="C123" s="41"/>
      <c r="D123" s="226" t="s">
        <v>148</v>
      </c>
      <c r="E123" s="41"/>
      <c r="F123" s="227" t="s">
        <v>223</v>
      </c>
      <c r="G123" s="41"/>
      <c r="H123" s="41"/>
      <c r="I123" s="223"/>
      <c r="J123" s="223"/>
      <c r="K123" s="41"/>
      <c r="L123" s="41"/>
      <c r="M123" s="45"/>
      <c r="N123" s="224"/>
      <c r="O123" s="225"/>
      <c r="P123" s="85"/>
      <c r="Q123" s="85"/>
      <c r="R123" s="85"/>
      <c r="S123" s="85"/>
      <c r="T123" s="85"/>
      <c r="U123" s="85"/>
      <c r="V123" s="85"/>
      <c r="W123" s="85"/>
      <c r="X123" s="85"/>
      <c r="Y123" s="86"/>
      <c r="Z123" s="39"/>
      <c r="AA123" s="39"/>
      <c r="AB123" s="39"/>
      <c r="AC123" s="39"/>
      <c r="AD123" s="39"/>
      <c r="AE123" s="39"/>
      <c r="AT123" s="18" t="s">
        <v>148</v>
      </c>
      <c r="AU123" s="18" t="s">
        <v>86</v>
      </c>
    </row>
    <row r="124" s="2" customFormat="1" ht="37.8" customHeight="1">
      <c r="A124" s="39"/>
      <c r="B124" s="40"/>
      <c r="C124" s="207" t="s">
        <v>213</v>
      </c>
      <c r="D124" s="207" t="s">
        <v>139</v>
      </c>
      <c r="E124" s="208" t="s">
        <v>226</v>
      </c>
      <c r="F124" s="209" t="s">
        <v>227</v>
      </c>
      <c r="G124" s="210" t="s">
        <v>142</v>
      </c>
      <c r="H124" s="211">
        <v>33.351999999999997</v>
      </c>
      <c r="I124" s="212"/>
      <c r="J124" s="212"/>
      <c r="K124" s="213">
        <f>ROUND(P124*H124,2)</f>
        <v>0</v>
      </c>
      <c r="L124" s="209" t="s">
        <v>143</v>
      </c>
      <c r="M124" s="45"/>
      <c r="N124" s="214" t="s">
        <v>20</v>
      </c>
      <c r="O124" s="215" t="s">
        <v>45</v>
      </c>
      <c r="P124" s="216">
        <f>I124+J124</f>
        <v>0</v>
      </c>
      <c r="Q124" s="216">
        <f>ROUND(I124*H124,2)</f>
        <v>0</v>
      </c>
      <c r="R124" s="216">
        <f>ROUND(J124*H124,2)</f>
        <v>0</v>
      </c>
      <c r="S124" s="85"/>
      <c r="T124" s="217">
        <f>S124*H124</f>
        <v>0</v>
      </c>
      <c r="U124" s="217">
        <v>0.00085999999999999998</v>
      </c>
      <c r="V124" s="217">
        <f>U124*H124</f>
        <v>0.028682719999999995</v>
      </c>
      <c r="W124" s="217">
        <v>0</v>
      </c>
      <c r="X124" s="217">
        <f>W124*H124</f>
        <v>0</v>
      </c>
      <c r="Y124" s="218" t="s">
        <v>20</v>
      </c>
      <c r="Z124" s="39"/>
      <c r="AA124" s="39"/>
      <c r="AB124" s="39"/>
      <c r="AC124" s="39"/>
      <c r="AD124" s="39"/>
      <c r="AE124" s="39"/>
      <c r="AR124" s="219" t="s">
        <v>144</v>
      </c>
      <c r="AT124" s="219" t="s">
        <v>139</v>
      </c>
      <c r="AU124" s="219" t="s">
        <v>86</v>
      </c>
      <c r="AY124" s="18" t="s">
        <v>137</v>
      </c>
      <c r="BE124" s="220">
        <f>IF(O124="základní",K124,0)</f>
        <v>0</v>
      </c>
      <c r="BF124" s="220">
        <f>IF(O124="snížená",K124,0)</f>
        <v>0</v>
      </c>
      <c r="BG124" s="220">
        <f>IF(O124="zákl. přenesená",K124,0)</f>
        <v>0</v>
      </c>
      <c r="BH124" s="220">
        <f>IF(O124="sníž. přenesená",K124,0)</f>
        <v>0</v>
      </c>
      <c r="BI124" s="220">
        <f>IF(O124="nulová",K124,0)</f>
        <v>0</v>
      </c>
      <c r="BJ124" s="18" t="s">
        <v>84</v>
      </c>
      <c r="BK124" s="220">
        <f>ROUND(P124*H124,2)</f>
        <v>0</v>
      </c>
      <c r="BL124" s="18" t="s">
        <v>144</v>
      </c>
      <c r="BM124" s="219" t="s">
        <v>532</v>
      </c>
    </row>
    <row r="125" s="2" customFormat="1">
      <c r="A125" s="39"/>
      <c r="B125" s="40"/>
      <c r="C125" s="41"/>
      <c r="D125" s="221" t="s">
        <v>146</v>
      </c>
      <c r="E125" s="41"/>
      <c r="F125" s="222" t="s">
        <v>229</v>
      </c>
      <c r="G125" s="41"/>
      <c r="H125" s="41"/>
      <c r="I125" s="223"/>
      <c r="J125" s="223"/>
      <c r="K125" s="41"/>
      <c r="L125" s="41"/>
      <c r="M125" s="45"/>
      <c r="N125" s="224"/>
      <c r="O125" s="225"/>
      <c r="P125" s="85"/>
      <c r="Q125" s="85"/>
      <c r="R125" s="85"/>
      <c r="S125" s="85"/>
      <c r="T125" s="85"/>
      <c r="U125" s="85"/>
      <c r="V125" s="85"/>
      <c r="W125" s="85"/>
      <c r="X125" s="85"/>
      <c r="Y125" s="86"/>
      <c r="Z125" s="39"/>
      <c r="AA125" s="39"/>
      <c r="AB125" s="39"/>
      <c r="AC125" s="39"/>
      <c r="AD125" s="39"/>
      <c r="AE125" s="39"/>
      <c r="AT125" s="18" t="s">
        <v>146</v>
      </c>
      <c r="AU125" s="18" t="s">
        <v>86</v>
      </c>
    </row>
    <row r="126" s="2" customFormat="1">
      <c r="A126" s="39"/>
      <c r="B126" s="40"/>
      <c r="C126" s="41"/>
      <c r="D126" s="226" t="s">
        <v>148</v>
      </c>
      <c r="E126" s="41"/>
      <c r="F126" s="227" t="s">
        <v>223</v>
      </c>
      <c r="G126" s="41"/>
      <c r="H126" s="41"/>
      <c r="I126" s="223"/>
      <c r="J126" s="223"/>
      <c r="K126" s="41"/>
      <c r="L126" s="41"/>
      <c r="M126" s="45"/>
      <c r="N126" s="224"/>
      <c r="O126" s="225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9"/>
      <c r="AA126" s="39"/>
      <c r="AB126" s="39"/>
      <c r="AC126" s="39"/>
      <c r="AD126" s="39"/>
      <c r="AE126" s="39"/>
      <c r="AT126" s="18" t="s">
        <v>148</v>
      </c>
      <c r="AU126" s="18" t="s">
        <v>86</v>
      </c>
    </row>
    <row r="127" s="12" customFormat="1" ht="22.8" customHeight="1">
      <c r="A127" s="12"/>
      <c r="B127" s="190"/>
      <c r="C127" s="191"/>
      <c r="D127" s="192" t="s">
        <v>75</v>
      </c>
      <c r="E127" s="205" t="s">
        <v>144</v>
      </c>
      <c r="F127" s="205" t="s">
        <v>230</v>
      </c>
      <c r="G127" s="191"/>
      <c r="H127" s="191"/>
      <c r="I127" s="194"/>
      <c r="J127" s="194"/>
      <c r="K127" s="206">
        <f>BK127</f>
        <v>0</v>
      </c>
      <c r="L127" s="191"/>
      <c r="M127" s="196"/>
      <c r="N127" s="197"/>
      <c r="O127" s="198"/>
      <c r="P127" s="198"/>
      <c r="Q127" s="199">
        <f>SUM(Q128:Q145)</f>
        <v>0</v>
      </c>
      <c r="R127" s="199">
        <f>SUM(R128:R145)</f>
        <v>0</v>
      </c>
      <c r="S127" s="198"/>
      <c r="T127" s="200">
        <f>SUM(T128:T145)</f>
        <v>0</v>
      </c>
      <c r="U127" s="198"/>
      <c r="V127" s="200">
        <f>SUM(V128:V145)</f>
        <v>135.01316734000002</v>
      </c>
      <c r="W127" s="198"/>
      <c r="X127" s="200">
        <f>SUM(X128:X145)</f>
        <v>0</v>
      </c>
      <c r="Y127" s="201"/>
      <c r="Z127" s="12"/>
      <c r="AA127" s="12"/>
      <c r="AB127" s="12"/>
      <c r="AC127" s="12"/>
      <c r="AD127" s="12"/>
      <c r="AE127" s="12"/>
      <c r="AR127" s="202" t="s">
        <v>84</v>
      </c>
      <c r="AT127" s="203" t="s">
        <v>75</v>
      </c>
      <c r="AU127" s="203" t="s">
        <v>84</v>
      </c>
      <c r="AY127" s="202" t="s">
        <v>137</v>
      </c>
      <c r="BK127" s="204">
        <f>SUM(BK128:BK145)</f>
        <v>0</v>
      </c>
    </row>
    <row r="128" s="2" customFormat="1" ht="16.5" customHeight="1">
      <c r="A128" s="39"/>
      <c r="B128" s="40"/>
      <c r="C128" s="207" t="s">
        <v>225</v>
      </c>
      <c r="D128" s="207" t="s">
        <v>139</v>
      </c>
      <c r="E128" s="208" t="s">
        <v>533</v>
      </c>
      <c r="F128" s="209" t="s">
        <v>534</v>
      </c>
      <c r="G128" s="210" t="s">
        <v>142</v>
      </c>
      <c r="H128" s="211">
        <v>31.744</v>
      </c>
      <c r="I128" s="212"/>
      <c r="J128" s="212"/>
      <c r="K128" s="213">
        <f>ROUND(P128*H128,2)</f>
        <v>0</v>
      </c>
      <c r="L128" s="209" t="s">
        <v>20</v>
      </c>
      <c r="M128" s="45"/>
      <c r="N128" s="214" t="s">
        <v>20</v>
      </c>
      <c r="O128" s="215" t="s">
        <v>45</v>
      </c>
      <c r="P128" s="216">
        <f>I128+J128</f>
        <v>0</v>
      </c>
      <c r="Q128" s="216">
        <f>ROUND(I128*H128,2)</f>
        <v>0</v>
      </c>
      <c r="R128" s="216">
        <f>ROUND(J128*H128,2)</f>
        <v>0</v>
      </c>
      <c r="S128" s="85"/>
      <c r="T128" s="217">
        <f>S128*H128</f>
        <v>0</v>
      </c>
      <c r="U128" s="217">
        <v>0</v>
      </c>
      <c r="V128" s="217">
        <f>U128*H128</f>
        <v>0</v>
      </c>
      <c r="W128" s="217">
        <v>0</v>
      </c>
      <c r="X128" s="217">
        <f>W128*H128</f>
        <v>0</v>
      </c>
      <c r="Y128" s="218" t="s">
        <v>20</v>
      </c>
      <c r="Z128" s="39"/>
      <c r="AA128" s="39"/>
      <c r="AB128" s="39"/>
      <c r="AC128" s="39"/>
      <c r="AD128" s="39"/>
      <c r="AE128" s="39"/>
      <c r="AR128" s="219" t="s">
        <v>144</v>
      </c>
      <c r="AT128" s="219" t="s">
        <v>139</v>
      </c>
      <c r="AU128" s="219" t="s">
        <v>86</v>
      </c>
      <c r="AY128" s="18" t="s">
        <v>137</v>
      </c>
      <c r="BE128" s="220">
        <f>IF(O128="základní",K128,0)</f>
        <v>0</v>
      </c>
      <c r="BF128" s="220">
        <f>IF(O128="snížená",K128,0)</f>
        <v>0</v>
      </c>
      <c r="BG128" s="220">
        <f>IF(O128="zákl. přenesená",K128,0)</f>
        <v>0</v>
      </c>
      <c r="BH128" s="220">
        <f>IF(O128="sníž. přenesená",K128,0)</f>
        <v>0</v>
      </c>
      <c r="BI128" s="220">
        <f>IF(O128="nulová",K128,0)</f>
        <v>0</v>
      </c>
      <c r="BJ128" s="18" t="s">
        <v>84</v>
      </c>
      <c r="BK128" s="220">
        <f>ROUND(P128*H128,2)</f>
        <v>0</v>
      </c>
      <c r="BL128" s="18" t="s">
        <v>144</v>
      </c>
      <c r="BM128" s="219" t="s">
        <v>535</v>
      </c>
    </row>
    <row r="129" s="2" customFormat="1">
      <c r="A129" s="39"/>
      <c r="B129" s="40"/>
      <c r="C129" s="41"/>
      <c r="D129" s="226" t="s">
        <v>148</v>
      </c>
      <c r="E129" s="41"/>
      <c r="F129" s="227" t="s">
        <v>536</v>
      </c>
      <c r="G129" s="41"/>
      <c r="H129" s="41"/>
      <c r="I129" s="223"/>
      <c r="J129" s="223"/>
      <c r="K129" s="41"/>
      <c r="L129" s="41"/>
      <c r="M129" s="45"/>
      <c r="N129" s="224"/>
      <c r="O129" s="225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9"/>
      <c r="AA129" s="39"/>
      <c r="AB129" s="39"/>
      <c r="AC129" s="39"/>
      <c r="AD129" s="39"/>
      <c r="AE129" s="39"/>
      <c r="AT129" s="18" t="s">
        <v>148</v>
      </c>
      <c r="AU129" s="18" t="s">
        <v>86</v>
      </c>
    </row>
    <row r="130" s="13" customFormat="1">
      <c r="A130" s="13"/>
      <c r="B130" s="228"/>
      <c r="C130" s="229"/>
      <c r="D130" s="226" t="s">
        <v>150</v>
      </c>
      <c r="E130" s="230" t="s">
        <v>20</v>
      </c>
      <c r="F130" s="231" t="s">
        <v>537</v>
      </c>
      <c r="G130" s="229"/>
      <c r="H130" s="232">
        <v>31.744</v>
      </c>
      <c r="I130" s="233"/>
      <c r="J130" s="233"/>
      <c r="K130" s="229"/>
      <c r="L130" s="229"/>
      <c r="M130" s="234"/>
      <c r="N130" s="235"/>
      <c r="O130" s="236"/>
      <c r="P130" s="236"/>
      <c r="Q130" s="236"/>
      <c r="R130" s="236"/>
      <c r="S130" s="236"/>
      <c r="T130" s="236"/>
      <c r="U130" s="236"/>
      <c r="V130" s="236"/>
      <c r="W130" s="236"/>
      <c r="X130" s="236"/>
      <c r="Y130" s="237"/>
      <c r="Z130" s="13"/>
      <c r="AA130" s="13"/>
      <c r="AB130" s="13"/>
      <c r="AC130" s="13"/>
      <c r="AD130" s="13"/>
      <c r="AE130" s="13"/>
      <c r="AT130" s="238" t="s">
        <v>150</v>
      </c>
      <c r="AU130" s="238" t="s">
        <v>86</v>
      </c>
      <c r="AV130" s="13" t="s">
        <v>86</v>
      </c>
      <c r="AW130" s="13" t="s">
        <v>5</v>
      </c>
      <c r="AX130" s="13" t="s">
        <v>84</v>
      </c>
      <c r="AY130" s="238" t="s">
        <v>137</v>
      </c>
    </row>
    <row r="131" s="2" customFormat="1">
      <c r="A131" s="39"/>
      <c r="B131" s="40"/>
      <c r="C131" s="207" t="s">
        <v>538</v>
      </c>
      <c r="D131" s="207" t="s">
        <v>139</v>
      </c>
      <c r="E131" s="208" t="s">
        <v>539</v>
      </c>
      <c r="F131" s="209" t="s">
        <v>540</v>
      </c>
      <c r="G131" s="210" t="s">
        <v>142</v>
      </c>
      <c r="H131" s="211">
        <v>17.315000000000001</v>
      </c>
      <c r="I131" s="212"/>
      <c r="J131" s="212"/>
      <c r="K131" s="213">
        <f>ROUND(P131*H131,2)</f>
        <v>0</v>
      </c>
      <c r="L131" s="209" t="s">
        <v>143</v>
      </c>
      <c r="M131" s="45"/>
      <c r="N131" s="214" t="s">
        <v>20</v>
      </c>
      <c r="O131" s="215" t="s">
        <v>45</v>
      </c>
      <c r="P131" s="216">
        <f>I131+J131</f>
        <v>0</v>
      </c>
      <c r="Q131" s="216">
        <f>ROUND(I131*H131,2)</f>
        <v>0</v>
      </c>
      <c r="R131" s="216">
        <f>ROUND(J131*H131,2)</f>
        <v>0</v>
      </c>
      <c r="S131" s="85"/>
      <c r="T131" s="217">
        <f>S131*H131</f>
        <v>0</v>
      </c>
      <c r="U131" s="217">
        <v>0</v>
      </c>
      <c r="V131" s="217">
        <f>U131*H131</f>
        <v>0</v>
      </c>
      <c r="W131" s="217">
        <v>0</v>
      </c>
      <c r="X131" s="217">
        <f>W131*H131</f>
        <v>0</v>
      </c>
      <c r="Y131" s="218" t="s">
        <v>20</v>
      </c>
      <c r="Z131" s="39"/>
      <c r="AA131" s="39"/>
      <c r="AB131" s="39"/>
      <c r="AC131" s="39"/>
      <c r="AD131" s="39"/>
      <c r="AE131" s="39"/>
      <c r="AR131" s="219" t="s">
        <v>144</v>
      </c>
      <c r="AT131" s="219" t="s">
        <v>139</v>
      </c>
      <c r="AU131" s="219" t="s">
        <v>86</v>
      </c>
      <c r="AY131" s="18" t="s">
        <v>137</v>
      </c>
      <c r="BE131" s="220">
        <f>IF(O131="základní",K131,0)</f>
        <v>0</v>
      </c>
      <c r="BF131" s="220">
        <f>IF(O131="snížená",K131,0)</f>
        <v>0</v>
      </c>
      <c r="BG131" s="220">
        <f>IF(O131="zákl. přenesená",K131,0)</f>
        <v>0</v>
      </c>
      <c r="BH131" s="220">
        <f>IF(O131="sníž. přenesená",K131,0)</f>
        <v>0</v>
      </c>
      <c r="BI131" s="220">
        <f>IF(O131="nulová",K131,0)</f>
        <v>0</v>
      </c>
      <c r="BJ131" s="18" t="s">
        <v>84</v>
      </c>
      <c r="BK131" s="220">
        <f>ROUND(P131*H131,2)</f>
        <v>0</v>
      </c>
      <c r="BL131" s="18" t="s">
        <v>144</v>
      </c>
      <c r="BM131" s="219" t="s">
        <v>541</v>
      </c>
    </row>
    <row r="132" s="2" customFormat="1">
      <c r="A132" s="39"/>
      <c r="B132" s="40"/>
      <c r="C132" s="41"/>
      <c r="D132" s="221" t="s">
        <v>146</v>
      </c>
      <c r="E132" s="41"/>
      <c r="F132" s="222" t="s">
        <v>542</v>
      </c>
      <c r="G132" s="41"/>
      <c r="H132" s="41"/>
      <c r="I132" s="223"/>
      <c r="J132" s="223"/>
      <c r="K132" s="41"/>
      <c r="L132" s="41"/>
      <c r="M132" s="45"/>
      <c r="N132" s="224"/>
      <c r="O132" s="225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9"/>
      <c r="AA132" s="39"/>
      <c r="AB132" s="39"/>
      <c r="AC132" s="39"/>
      <c r="AD132" s="39"/>
      <c r="AE132" s="39"/>
      <c r="AT132" s="18" t="s">
        <v>146</v>
      </c>
      <c r="AU132" s="18" t="s">
        <v>86</v>
      </c>
    </row>
    <row r="133" s="13" customFormat="1">
      <c r="A133" s="13"/>
      <c r="B133" s="228"/>
      <c r="C133" s="229"/>
      <c r="D133" s="226" t="s">
        <v>150</v>
      </c>
      <c r="E133" s="230" t="s">
        <v>20</v>
      </c>
      <c r="F133" s="231" t="s">
        <v>543</v>
      </c>
      <c r="G133" s="229"/>
      <c r="H133" s="232">
        <v>17.315000000000001</v>
      </c>
      <c r="I133" s="233"/>
      <c r="J133" s="233"/>
      <c r="K133" s="229"/>
      <c r="L133" s="229"/>
      <c r="M133" s="234"/>
      <c r="N133" s="235"/>
      <c r="O133" s="236"/>
      <c r="P133" s="236"/>
      <c r="Q133" s="236"/>
      <c r="R133" s="236"/>
      <c r="S133" s="236"/>
      <c r="T133" s="236"/>
      <c r="U133" s="236"/>
      <c r="V133" s="236"/>
      <c r="W133" s="236"/>
      <c r="X133" s="236"/>
      <c r="Y133" s="237"/>
      <c r="Z133" s="13"/>
      <c r="AA133" s="13"/>
      <c r="AB133" s="13"/>
      <c r="AC133" s="13"/>
      <c r="AD133" s="13"/>
      <c r="AE133" s="13"/>
      <c r="AT133" s="238" t="s">
        <v>150</v>
      </c>
      <c r="AU133" s="238" t="s">
        <v>86</v>
      </c>
      <c r="AV133" s="13" t="s">
        <v>86</v>
      </c>
      <c r="AW133" s="13" t="s">
        <v>5</v>
      </c>
      <c r="AX133" s="13" t="s">
        <v>84</v>
      </c>
      <c r="AY133" s="238" t="s">
        <v>137</v>
      </c>
    </row>
    <row r="134" s="2" customFormat="1" ht="24.15" customHeight="1">
      <c r="A134" s="39"/>
      <c r="B134" s="40"/>
      <c r="C134" s="207" t="s">
        <v>324</v>
      </c>
      <c r="D134" s="207" t="s">
        <v>139</v>
      </c>
      <c r="E134" s="208" t="s">
        <v>544</v>
      </c>
      <c r="F134" s="209" t="s">
        <v>545</v>
      </c>
      <c r="G134" s="210" t="s">
        <v>142</v>
      </c>
      <c r="H134" s="211">
        <v>42.109999999999999</v>
      </c>
      <c r="I134" s="212"/>
      <c r="J134" s="212"/>
      <c r="K134" s="213">
        <f>ROUND(P134*H134,2)</f>
        <v>0</v>
      </c>
      <c r="L134" s="209" t="s">
        <v>143</v>
      </c>
      <c r="M134" s="45"/>
      <c r="N134" s="214" t="s">
        <v>20</v>
      </c>
      <c r="O134" s="215" t="s">
        <v>45</v>
      </c>
      <c r="P134" s="216">
        <f>I134+J134</f>
        <v>0</v>
      </c>
      <c r="Q134" s="216">
        <f>ROUND(I134*H134,2)</f>
        <v>0</v>
      </c>
      <c r="R134" s="216">
        <f>ROUND(J134*H134,2)</f>
        <v>0</v>
      </c>
      <c r="S134" s="85"/>
      <c r="T134" s="217">
        <f>S134*H134</f>
        <v>0</v>
      </c>
      <c r="U134" s="217">
        <v>0.20266000000000001</v>
      </c>
      <c r="V134" s="217">
        <f>U134*H134</f>
        <v>8.5340126000000005</v>
      </c>
      <c r="W134" s="217">
        <v>0</v>
      </c>
      <c r="X134" s="217">
        <f>W134*H134</f>
        <v>0</v>
      </c>
      <c r="Y134" s="218" t="s">
        <v>20</v>
      </c>
      <c r="Z134" s="39"/>
      <c r="AA134" s="39"/>
      <c r="AB134" s="39"/>
      <c r="AC134" s="39"/>
      <c r="AD134" s="39"/>
      <c r="AE134" s="39"/>
      <c r="AR134" s="219" t="s">
        <v>144</v>
      </c>
      <c r="AT134" s="219" t="s">
        <v>139</v>
      </c>
      <c r="AU134" s="219" t="s">
        <v>86</v>
      </c>
      <c r="AY134" s="18" t="s">
        <v>137</v>
      </c>
      <c r="BE134" s="220">
        <f>IF(O134="základní",K134,0)</f>
        <v>0</v>
      </c>
      <c r="BF134" s="220">
        <f>IF(O134="snížená",K134,0)</f>
        <v>0</v>
      </c>
      <c r="BG134" s="220">
        <f>IF(O134="zákl. přenesená",K134,0)</f>
        <v>0</v>
      </c>
      <c r="BH134" s="220">
        <f>IF(O134="sníž. přenesená",K134,0)</f>
        <v>0</v>
      </c>
      <c r="BI134" s="220">
        <f>IF(O134="nulová",K134,0)</f>
        <v>0</v>
      </c>
      <c r="BJ134" s="18" t="s">
        <v>84</v>
      </c>
      <c r="BK134" s="220">
        <f>ROUND(P134*H134,2)</f>
        <v>0</v>
      </c>
      <c r="BL134" s="18" t="s">
        <v>144</v>
      </c>
      <c r="BM134" s="219" t="s">
        <v>546</v>
      </c>
    </row>
    <row r="135" s="2" customFormat="1">
      <c r="A135" s="39"/>
      <c r="B135" s="40"/>
      <c r="C135" s="41"/>
      <c r="D135" s="221" t="s">
        <v>146</v>
      </c>
      <c r="E135" s="41"/>
      <c r="F135" s="222" t="s">
        <v>547</v>
      </c>
      <c r="G135" s="41"/>
      <c r="H135" s="41"/>
      <c r="I135" s="223"/>
      <c r="J135" s="223"/>
      <c r="K135" s="41"/>
      <c r="L135" s="41"/>
      <c r="M135" s="45"/>
      <c r="N135" s="224"/>
      <c r="O135" s="225"/>
      <c r="P135" s="85"/>
      <c r="Q135" s="85"/>
      <c r="R135" s="85"/>
      <c r="S135" s="85"/>
      <c r="T135" s="85"/>
      <c r="U135" s="85"/>
      <c r="V135" s="85"/>
      <c r="W135" s="85"/>
      <c r="X135" s="85"/>
      <c r="Y135" s="86"/>
      <c r="Z135" s="39"/>
      <c r="AA135" s="39"/>
      <c r="AB135" s="39"/>
      <c r="AC135" s="39"/>
      <c r="AD135" s="39"/>
      <c r="AE135" s="39"/>
      <c r="AT135" s="18" t="s">
        <v>146</v>
      </c>
      <c r="AU135" s="18" t="s">
        <v>86</v>
      </c>
    </row>
    <row r="136" s="2" customFormat="1">
      <c r="A136" s="39"/>
      <c r="B136" s="40"/>
      <c r="C136" s="41"/>
      <c r="D136" s="226" t="s">
        <v>148</v>
      </c>
      <c r="E136" s="41"/>
      <c r="F136" s="227" t="s">
        <v>548</v>
      </c>
      <c r="G136" s="41"/>
      <c r="H136" s="41"/>
      <c r="I136" s="223"/>
      <c r="J136" s="223"/>
      <c r="K136" s="41"/>
      <c r="L136" s="41"/>
      <c r="M136" s="45"/>
      <c r="N136" s="224"/>
      <c r="O136" s="225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9"/>
      <c r="AA136" s="39"/>
      <c r="AB136" s="39"/>
      <c r="AC136" s="39"/>
      <c r="AD136" s="39"/>
      <c r="AE136" s="39"/>
      <c r="AT136" s="18" t="s">
        <v>148</v>
      </c>
      <c r="AU136" s="18" t="s">
        <v>86</v>
      </c>
    </row>
    <row r="137" s="13" customFormat="1">
      <c r="A137" s="13"/>
      <c r="B137" s="228"/>
      <c r="C137" s="229"/>
      <c r="D137" s="226" t="s">
        <v>150</v>
      </c>
      <c r="E137" s="230" t="s">
        <v>20</v>
      </c>
      <c r="F137" s="231" t="s">
        <v>549</v>
      </c>
      <c r="G137" s="229"/>
      <c r="H137" s="232">
        <v>42.109999999999999</v>
      </c>
      <c r="I137" s="233"/>
      <c r="J137" s="233"/>
      <c r="K137" s="229"/>
      <c r="L137" s="229"/>
      <c r="M137" s="234"/>
      <c r="N137" s="235"/>
      <c r="O137" s="236"/>
      <c r="P137" s="236"/>
      <c r="Q137" s="236"/>
      <c r="R137" s="236"/>
      <c r="S137" s="236"/>
      <c r="T137" s="236"/>
      <c r="U137" s="236"/>
      <c r="V137" s="236"/>
      <c r="W137" s="236"/>
      <c r="X137" s="236"/>
      <c r="Y137" s="237"/>
      <c r="Z137" s="13"/>
      <c r="AA137" s="13"/>
      <c r="AB137" s="13"/>
      <c r="AC137" s="13"/>
      <c r="AD137" s="13"/>
      <c r="AE137" s="13"/>
      <c r="AT137" s="238" t="s">
        <v>150</v>
      </c>
      <c r="AU137" s="238" t="s">
        <v>86</v>
      </c>
      <c r="AV137" s="13" t="s">
        <v>86</v>
      </c>
      <c r="AW137" s="13" t="s">
        <v>5</v>
      </c>
      <c r="AX137" s="13" t="s">
        <v>84</v>
      </c>
      <c r="AY137" s="238" t="s">
        <v>137</v>
      </c>
    </row>
    <row r="138" s="2" customFormat="1" ht="24.15" customHeight="1">
      <c r="A138" s="39"/>
      <c r="B138" s="40"/>
      <c r="C138" s="207" t="s">
        <v>329</v>
      </c>
      <c r="D138" s="207" t="s">
        <v>139</v>
      </c>
      <c r="E138" s="208" t="s">
        <v>550</v>
      </c>
      <c r="F138" s="209" t="s">
        <v>551</v>
      </c>
      <c r="G138" s="210" t="s">
        <v>161</v>
      </c>
      <c r="H138" s="211">
        <v>8.2490000000000006</v>
      </c>
      <c r="I138" s="212"/>
      <c r="J138" s="212"/>
      <c r="K138" s="213">
        <f>ROUND(P138*H138,2)</f>
        <v>0</v>
      </c>
      <c r="L138" s="209" t="s">
        <v>20</v>
      </c>
      <c r="M138" s="45"/>
      <c r="N138" s="214" t="s">
        <v>20</v>
      </c>
      <c r="O138" s="215" t="s">
        <v>45</v>
      </c>
      <c r="P138" s="216">
        <f>I138+J138</f>
        <v>0</v>
      </c>
      <c r="Q138" s="216">
        <f>ROUND(I138*H138,2)</f>
        <v>0</v>
      </c>
      <c r="R138" s="216">
        <f>ROUND(J138*H138,2)</f>
        <v>0</v>
      </c>
      <c r="S138" s="85"/>
      <c r="T138" s="217">
        <f>S138*H138</f>
        <v>0</v>
      </c>
      <c r="U138" s="217">
        <v>2.83331</v>
      </c>
      <c r="V138" s="217">
        <f>U138*H138</f>
        <v>23.371974190000003</v>
      </c>
      <c r="W138" s="217">
        <v>0</v>
      </c>
      <c r="X138" s="217">
        <f>W138*H138</f>
        <v>0</v>
      </c>
      <c r="Y138" s="218" t="s">
        <v>20</v>
      </c>
      <c r="Z138" s="39"/>
      <c r="AA138" s="39"/>
      <c r="AB138" s="39"/>
      <c r="AC138" s="39"/>
      <c r="AD138" s="39"/>
      <c r="AE138" s="39"/>
      <c r="AR138" s="219" t="s">
        <v>144</v>
      </c>
      <c r="AT138" s="219" t="s">
        <v>139</v>
      </c>
      <c r="AU138" s="219" t="s">
        <v>86</v>
      </c>
      <c r="AY138" s="18" t="s">
        <v>137</v>
      </c>
      <c r="BE138" s="220">
        <f>IF(O138="základní",K138,0)</f>
        <v>0</v>
      </c>
      <c r="BF138" s="220">
        <f>IF(O138="snížená",K138,0)</f>
        <v>0</v>
      </c>
      <c r="BG138" s="220">
        <f>IF(O138="zákl. přenesená",K138,0)</f>
        <v>0</v>
      </c>
      <c r="BH138" s="220">
        <f>IF(O138="sníž. přenesená",K138,0)</f>
        <v>0</v>
      </c>
      <c r="BI138" s="220">
        <f>IF(O138="nulová",K138,0)</f>
        <v>0</v>
      </c>
      <c r="BJ138" s="18" t="s">
        <v>84</v>
      </c>
      <c r="BK138" s="220">
        <f>ROUND(P138*H138,2)</f>
        <v>0</v>
      </c>
      <c r="BL138" s="18" t="s">
        <v>144</v>
      </c>
      <c r="BM138" s="219" t="s">
        <v>552</v>
      </c>
    </row>
    <row r="139" s="2" customFormat="1">
      <c r="A139" s="39"/>
      <c r="B139" s="40"/>
      <c r="C139" s="41"/>
      <c r="D139" s="226" t="s">
        <v>148</v>
      </c>
      <c r="E139" s="41"/>
      <c r="F139" s="227" t="s">
        <v>553</v>
      </c>
      <c r="G139" s="41"/>
      <c r="H139" s="41"/>
      <c r="I139" s="223"/>
      <c r="J139" s="223"/>
      <c r="K139" s="41"/>
      <c r="L139" s="41"/>
      <c r="M139" s="45"/>
      <c r="N139" s="224"/>
      <c r="O139" s="225"/>
      <c r="P139" s="85"/>
      <c r="Q139" s="85"/>
      <c r="R139" s="85"/>
      <c r="S139" s="85"/>
      <c r="T139" s="85"/>
      <c r="U139" s="85"/>
      <c r="V139" s="85"/>
      <c r="W139" s="85"/>
      <c r="X139" s="85"/>
      <c r="Y139" s="86"/>
      <c r="Z139" s="39"/>
      <c r="AA139" s="39"/>
      <c r="AB139" s="39"/>
      <c r="AC139" s="39"/>
      <c r="AD139" s="39"/>
      <c r="AE139" s="39"/>
      <c r="AT139" s="18" t="s">
        <v>148</v>
      </c>
      <c r="AU139" s="18" t="s">
        <v>86</v>
      </c>
    </row>
    <row r="140" s="13" customFormat="1">
      <c r="A140" s="13"/>
      <c r="B140" s="228"/>
      <c r="C140" s="229"/>
      <c r="D140" s="226" t="s">
        <v>150</v>
      </c>
      <c r="E140" s="230" t="s">
        <v>20</v>
      </c>
      <c r="F140" s="231" t="s">
        <v>554</v>
      </c>
      <c r="G140" s="229"/>
      <c r="H140" s="232">
        <v>8.2490000000000006</v>
      </c>
      <c r="I140" s="233"/>
      <c r="J140" s="233"/>
      <c r="K140" s="229"/>
      <c r="L140" s="229"/>
      <c r="M140" s="234"/>
      <c r="N140" s="235"/>
      <c r="O140" s="236"/>
      <c r="P140" s="236"/>
      <c r="Q140" s="236"/>
      <c r="R140" s="236"/>
      <c r="S140" s="236"/>
      <c r="T140" s="236"/>
      <c r="U140" s="236"/>
      <c r="V140" s="236"/>
      <c r="W140" s="236"/>
      <c r="X140" s="236"/>
      <c r="Y140" s="237"/>
      <c r="Z140" s="13"/>
      <c r="AA140" s="13"/>
      <c r="AB140" s="13"/>
      <c r="AC140" s="13"/>
      <c r="AD140" s="13"/>
      <c r="AE140" s="13"/>
      <c r="AT140" s="238" t="s">
        <v>150</v>
      </c>
      <c r="AU140" s="238" t="s">
        <v>86</v>
      </c>
      <c r="AV140" s="13" t="s">
        <v>86</v>
      </c>
      <c r="AW140" s="13" t="s">
        <v>5</v>
      </c>
      <c r="AX140" s="13" t="s">
        <v>84</v>
      </c>
      <c r="AY140" s="238" t="s">
        <v>137</v>
      </c>
    </row>
    <row r="141" s="2" customFormat="1" ht="21.75" customHeight="1">
      <c r="A141" s="39"/>
      <c r="B141" s="40"/>
      <c r="C141" s="207" t="s">
        <v>468</v>
      </c>
      <c r="D141" s="207" t="s">
        <v>139</v>
      </c>
      <c r="E141" s="208" t="s">
        <v>555</v>
      </c>
      <c r="F141" s="209" t="s">
        <v>556</v>
      </c>
      <c r="G141" s="210" t="s">
        <v>161</v>
      </c>
      <c r="H141" s="211">
        <v>4.125</v>
      </c>
      <c r="I141" s="212"/>
      <c r="J141" s="212"/>
      <c r="K141" s="213">
        <f>ROUND(P141*H141,2)</f>
        <v>0</v>
      </c>
      <c r="L141" s="209" t="s">
        <v>20</v>
      </c>
      <c r="M141" s="45"/>
      <c r="N141" s="214" t="s">
        <v>20</v>
      </c>
      <c r="O141" s="215" t="s">
        <v>45</v>
      </c>
      <c r="P141" s="216">
        <f>I141+J141</f>
        <v>0</v>
      </c>
      <c r="Q141" s="216">
        <f>ROUND(I141*H141,2)</f>
        <v>0</v>
      </c>
      <c r="R141" s="216">
        <f>ROUND(J141*H141,2)</f>
        <v>0</v>
      </c>
      <c r="S141" s="85"/>
      <c r="T141" s="217">
        <f>S141*H141</f>
        <v>0</v>
      </c>
      <c r="U141" s="217">
        <v>1.8480000000000001</v>
      </c>
      <c r="V141" s="217">
        <f>U141*H141</f>
        <v>7.6230000000000002</v>
      </c>
      <c r="W141" s="217">
        <v>0</v>
      </c>
      <c r="X141" s="217">
        <f>W141*H141</f>
        <v>0</v>
      </c>
      <c r="Y141" s="218" t="s">
        <v>20</v>
      </c>
      <c r="Z141" s="39"/>
      <c r="AA141" s="39"/>
      <c r="AB141" s="39"/>
      <c r="AC141" s="39"/>
      <c r="AD141" s="39"/>
      <c r="AE141" s="39"/>
      <c r="AR141" s="219" t="s">
        <v>144</v>
      </c>
      <c r="AT141" s="219" t="s">
        <v>139</v>
      </c>
      <c r="AU141" s="219" t="s">
        <v>86</v>
      </c>
      <c r="AY141" s="18" t="s">
        <v>137</v>
      </c>
      <c r="BE141" s="220">
        <f>IF(O141="základní",K141,0)</f>
        <v>0</v>
      </c>
      <c r="BF141" s="220">
        <f>IF(O141="snížená",K141,0)</f>
        <v>0</v>
      </c>
      <c r="BG141" s="220">
        <f>IF(O141="zákl. přenesená",K141,0)</f>
        <v>0</v>
      </c>
      <c r="BH141" s="220">
        <f>IF(O141="sníž. přenesená",K141,0)</f>
        <v>0</v>
      </c>
      <c r="BI141" s="220">
        <f>IF(O141="nulová",K141,0)</f>
        <v>0</v>
      </c>
      <c r="BJ141" s="18" t="s">
        <v>84</v>
      </c>
      <c r="BK141" s="220">
        <f>ROUND(P141*H141,2)</f>
        <v>0</v>
      </c>
      <c r="BL141" s="18" t="s">
        <v>144</v>
      </c>
      <c r="BM141" s="219" t="s">
        <v>557</v>
      </c>
    </row>
    <row r="142" s="13" customFormat="1">
      <c r="A142" s="13"/>
      <c r="B142" s="228"/>
      <c r="C142" s="229"/>
      <c r="D142" s="226" t="s">
        <v>150</v>
      </c>
      <c r="E142" s="230" t="s">
        <v>20</v>
      </c>
      <c r="F142" s="231" t="s">
        <v>558</v>
      </c>
      <c r="G142" s="229"/>
      <c r="H142" s="232">
        <v>4.125</v>
      </c>
      <c r="I142" s="233"/>
      <c r="J142" s="233"/>
      <c r="K142" s="229"/>
      <c r="L142" s="229"/>
      <c r="M142" s="234"/>
      <c r="N142" s="235"/>
      <c r="O142" s="236"/>
      <c r="P142" s="236"/>
      <c r="Q142" s="236"/>
      <c r="R142" s="236"/>
      <c r="S142" s="236"/>
      <c r="T142" s="236"/>
      <c r="U142" s="236"/>
      <c r="V142" s="236"/>
      <c r="W142" s="236"/>
      <c r="X142" s="236"/>
      <c r="Y142" s="237"/>
      <c r="Z142" s="13"/>
      <c r="AA142" s="13"/>
      <c r="AB142" s="13"/>
      <c r="AC142" s="13"/>
      <c r="AD142" s="13"/>
      <c r="AE142" s="13"/>
      <c r="AT142" s="238" t="s">
        <v>150</v>
      </c>
      <c r="AU142" s="238" t="s">
        <v>86</v>
      </c>
      <c r="AV142" s="13" t="s">
        <v>86</v>
      </c>
      <c r="AW142" s="13" t="s">
        <v>5</v>
      </c>
      <c r="AX142" s="13" t="s">
        <v>84</v>
      </c>
      <c r="AY142" s="238" t="s">
        <v>137</v>
      </c>
    </row>
    <row r="143" s="2" customFormat="1" ht="21.75" customHeight="1">
      <c r="A143" s="39"/>
      <c r="B143" s="40"/>
      <c r="C143" s="207" t="s">
        <v>9</v>
      </c>
      <c r="D143" s="207" t="s">
        <v>139</v>
      </c>
      <c r="E143" s="208" t="s">
        <v>559</v>
      </c>
      <c r="F143" s="209" t="s">
        <v>560</v>
      </c>
      <c r="G143" s="210" t="s">
        <v>142</v>
      </c>
      <c r="H143" s="211">
        <v>128.465</v>
      </c>
      <c r="I143" s="212"/>
      <c r="J143" s="212"/>
      <c r="K143" s="213">
        <f>ROUND(P143*H143,2)</f>
        <v>0</v>
      </c>
      <c r="L143" s="209" t="s">
        <v>20</v>
      </c>
      <c r="M143" s="45"/>
      <c r="N143" s="214" t="s">
        <v>20</v>
      </c>
      <c r="O143" s="215" t="s">
        <v>45</v>
      </c>
      <c r="P143" s="216">
        <f>I143+J143</f>
        <v>0</v>
      </c>
      <c r="Q143" s="216">
        <f>ROUND(I143*H143,2)</f>
        <v>0</v>
      </c>
      <c r="R143" s="216">
        <f>ROUND(J143*H143,2)</f>
        <v>0</v>
      </c>
      <c r="S143" s="85"/>
      <c r="T143" s="217">
        <f>S143*H143</f>
        <v>0</v>
      </c>
      <c r="U143" s="217">
        <v>0.74326999999999999</v>
      </c>
      <c r="V143" s="217">
        <f>U143*H143</f>
        <v>95.484180550000005</v>
      </c>
      <c r="W143" s="217">
        <v>0</v>
      </c>
      <c r="X143" s="217">
        <f>W143*H143</f>
        <v>0</v>
      </c>
      <c r="Y143" s="218" t="s">
        <v>20</v>
      </c>
      <c r="Z143" s="39"/>
      <c r="AA143" s="39"/>
      <c r="AB143" s="39"/>
      <c r="AC143" s="39"/>
      <c r="AD143" s="39"/>
      <c r="AE143" s="39"/>
      <c r="AR143" s="219" t="s">
        <v>144</v>
      </c>
      <c r="AT143" s="219" t="s">
        <v>139</v>
      </c>
      <c r="AU143" s="219" t="s">
        <v>86</v>
      </c>
      <c r="AY143" s="18" t="s">
        <v>137</v>
      </c>
      <c r="BE143" s="220">
        <f>IF(O143="základní",K143,0)</f>
        <v>0</v>
      </c>
      <c r="BF143" s="220">
        <f>IF(O143="snížená",K143,0)</f>
        <v>0</v>
      </c>
      <c r="BG143" s="220">
        <f>IF(O143="zákl. přenesená",K143,0)</f>
        <v>0</v>
      </c>
      <c r="BH143" s="220">
        <f>IF(O143="sníž. přenesená",K143,0)</f>
        <v>0</v>
      </c>
      <c r="BI143" s="220">
        <f>IF(O143="nulová",K143,0)</f>
        <v>0</v>
      </c>
      <c r="BJ143" s="18" t="s">
        <v>84</v>
      </c>
      <c r="BK143" s="220">
        <f>ROUND(P143*H143,2)</f>
        <v>0</v>
      </c>
      <c r="BL143" s="18" t="s">
        <v>144</v>
      </c>
      <c r="BM143" s="219" t="s">
        <v>561</v>
      </c>
    </row>
    <row r="144" s="2" customFormat="1">
      <c r="A144" s="39"/>
      <c r="B144" s="40"/>
      <c r="C144" s="41"/>
      <c r="D144" s="226" t="s">
        <v>148</v>
      </c>
      <c r="E144" s="41"/>
      <c r="F144" s="227" t="s">
        <v>562</v>
      </c>
      <c r="G144" s="41"/>
      <c r="H144" s="41"/>
      <c r="I144" s="223"/>
      <c r="J144" s="223"/>
      <c r="K144" s="41"/>
      <c r="L144" s="41"/>
      <c r="M144" s="45"/>
      <c r="N144" s="224"/>
      <c r="O144" s="225"/>
      <c r="P144" s="85"/>
      <c r="Q144" s="85"/>
      <c r="R144" s="85"/>
      <c r="S144" s="85"/>
      <c r="T144" s="85"/>
      <c r="U144" s="85"/>
      <c r="V144" s="85"/>
      <c r="W144" s="85"/>
      <c r="X144" s="85"/>
      <c r="Y144" s="86"/>
      <c r="Z144" s="39"/>
      <c r="AA144" s="39"/>
      <c r="AB144" s="39"/>
      <c r="AC144" s="39"/>
      <c r="AD144" s="39"/>
      <c r="AE144" s="39"/>
      <c r="AT144" s="18" t="s">
        <v>148</v>
      </c>
      <c r="AU144" s="18" t="s">
        <v>86</v>
      </c>
    </row>
    <row r="145" s="13" customFormat="1">
      <c r="A145" s="13"/>
      <c r="B145" s="228"/>
      <c r="C145" s="229"/>
      <c r="D145" s="226" t="s">
        <v>150</v>
      </c>
      <c r="E145" s="230" t="s">
        <v>20</v>
      </c>
      <c r="F145" s="231" t="s">
        <v>563</v>
      </c>
      <c r="G145" s="229"/>
      <c r="H145" s="232">
        <v>128.465</v>
      </c>
      <c r="I145" s="233"/>
      <c r="J145" s="233"/>
      <c r="K145" s="229"/>
      <c r="L145" s="229"/>
      <c r="M145" s="234"/>
      <c r="N145" s="279"/>
      <c r="O145" s="280"/>
      <c r="P145" s="280"/>
      <c r="Q145" s="280"/>
      <c r="R145" s="280"/>
      <c r="S145" s="280"/>
      <c r="T145" s="280"/>
      <c r="U145" s="280"/>
      <c r="V145" s="280"/>
      <c r="W145" s="280"/>
      <c r="X145" s="280"/>
      <c r="Y145" s="281"/>
      <c r="Z145" s="13"/>
      <c r="AA145" s="13"/>
      <c r="AB145" s="13"/>
      <c r="AC145" s="13"/>
      <c r="AD145" s="13"/>
      <c r="AE145" s="13"/>
      <c r="AT145" s="238" t="s">
        <v>150</v>
      </c>
      <c r="AU145" s="238" t="s">
        <v>86</v>
      </c>
      <c r="AV145" s="13" t="s">
        <v>86</v>
      </c>
      <c r="AW145" s="13" t="s">
        <v>5</v>
      </c>
      <c r="AX145" s="13" t="s">
        <v>84</v>
      </c>
      <c r="AY145" s="238" t="s">
        <v>137</v>
      </c>
    </row>
    <row r="146" s="2" customFormat="1" ht="6.96" customHeight="1">
      <c r="A146" s="39"/>
      <c r="B146" s="60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45"/>
      <c r="N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</sheetData>
  <sheetProtection sheet="1" autoFilter="0" formatColumns="0" formatRows="0" objects="1" scenarios="1" spinCount="100000" saltValue="lJMsQjrrXbAG/gMrghELvtF9tlXK1/rTtMibY9Rsr1CfP5FDl3fsT63mbCenmWTDV7hiOx2v15/5soZ8CKLVMA==" hashValue="c0FCIBhNjvVcwKG4QcMy/Onj330EP3WeRRiumVBoRKJuNIpT6kb7SrAw2l5FWMDqfZBQGuJW/RcU/jflH4ES2g==" algorithmName="SHA-512" password="CC35"/>
  <autoFilter ref="C84:L145"/>
  <mergeCells count="9">
    <mergeCell ref="E7:H7"/>
    <mergeCell ref="E9:H9"/>
    <mergeCell ref="E18:H18"/>
    <mergeCell ref="E27:H27"/>
    <mergeCell ref="E50:H50"/>
    <mergeCell ref="E52:H52"/>
    <mergeCell ref="E75:H75"/>
    <mergeCell ref="E77:H77"/>
    <mergeCell ref="M2:Z2"/>
  </mergeCells>
  <hyperlinks>
    <hyperlink ref="F89" r:id="rId1" display="https://podminky.urs.cz/item/CS_URS_2022_01/111151101"/>
    <hyperlink ref="F93" r:id="rId2" display="https://podminky.urs.cz/item/CS_URS_2022_01/112101102"/>
    <hyperlink ref="F95" r:id="rId3" display="https://podminky.urs.cz/item/CS_URS_2022_01/121151103"/>
    <hyperlink ref="F99" r:id="rId4" display="https://podminky.urs.cz/item/CS_URS_2022_01/122251402"/>
    <hyperlink ref="F108" r:id="rId5" display="https://podminky.urs.cz/item/CS_URS_2021_02/171151103"/>
    <hyperlink ref="F112" r:id="rId6" display="https://podminky.urs.cz/item/CS_URS_2022_01/181351003"/>
    <hyperlink ref="F116" r:id="rId7" display="https://podminky.urs.cz/item/CS_URS_2022_01/181411121"/>
    <hyperlink ref="F122" r:id="rId8" display="https://podminky.urs.cz/item/CS_URS_2022_01/321351010"/>
    <hyperlink ref="F125" r:id="rId9" display="https://podminky.urs.cz/item/CS_URS_2022_01/321352010"/>
    <hyperlink ref="F132" r:id="rId10" display="https://podminky.urs.cz/item/CS_URS_2022_01/451316121"/>
    <hyperlink ref="F135" r:id="rId11" display="https://podminky.urs.cz/item/CS_URS_2022_01/451561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1"/>
      <c r="AT3" s="18" t="s">
        <v>86</v>
      </c>
    </row>
    <row r="4" s="1" customFormat="1" ht="24.96" customHeight="1">
      <c r="B4" s="21"/>
      <c r="D4" s="132" t="s">
        <v>99</v>
      </c>
      <c r="M4" s="21"/>
      <c r="N4" s="133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4" t="s">
        <v>17</v>
      </c>
      <c r="M6" s="21"/>
    </row>
    <row r="7" s="1" customFormat="1" ht="16.5" customHeight="1">
      <c r="B7" s="21"/>
      <c r="E7" s="135" t="str">
        <f>'Rekapitulace stavby'!K6</f>
        <v>Malá vodní nádrž MVN 1 a vedlejší polní cesty VC14a a VC14c</v>
      </c>
      <c r="F7" s="134"/>
      <c r="G7" s="134"/>
      <c r="H7" s="134"/>
      <c r="M7" s="21"/>
    </row>
    <row r="8" s="2" customFormat="1" ht="12" customHeight="1">
      <c r="A8" s="39"/>
      <c r="B8" s="45"/>
      <c r="C8" s="39"/>
      <c r="D8" s="134" t="s">
        <v>100</v>
      </c>
      <c r="E8" s="39"/>
      <c r="F8" s="39"/>
      <c r="G8" s="39"/>
      <c r="H8" s="39"/>
      <c r="I8" s="39"/>
      <c r="J8" s="39"/>
      <c r="K8" s="39"/>
      <c r="L8" s="39"/>
      <c r="M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564</v>
      </c>
      <c r="F9" s="39"/>
      <c r="G9" s="39"/>
      <c r="H9" s="39"/>
      <c r="I9" s="39"/>
      <c r="J9" s="39"/>
      <c r="K9" s="39"/>
      <c r="L9" s="39"/>
      <c r="M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20</v>
      </c>
      <c r="G11" s="39"/>
      <c r="H11" s="39"/>
      <c r="I11" s="134" t="s">
        <v>21</v>
      </c>
      <c r="J11" s="138" t="s">
        <v>20</v>
      </c>
      <c r="K11" s="39"/>
      <c r="L11" s="39"/>
      <c r="M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20.8.2021</v>
      </c>
      <c r="K12" s="39"/>
      <c r="L12" s="39"/>
      <c r="M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28</v>
      </c>
      <c r="K14" s="39"/>
      <c r="L14" s="39"/>
      <c r="M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29</v>
      </c>
      <c r="F15" s="39"/>
      <c r="G15" s="39"/>
      <c r="H15" s="39"/>
      <c r="I15" s="134" t="s">
        <v>30</v>
      </c>
      <c r="J15" s="138" t="s">
        <v>20</v>
      </c>
      <c r="K15" s="39"/>
      <c r="L15" s="39"/>
      <c r="M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31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39"/>
      <c r="M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30</v>
      </c>
      <c r="J18" s="34" t="str">
        <f>'Rekapitulace stavby'!AN14</f>
        <v>Vyplň údaj</v>
      </c>
      <c r="K18" s="39"/>
      <c r="L18" s="39"/>
      <c r="M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33</v>
      </c>
      <c r="E20" s="39"/>
      <c r="F20" s="39"/>
      <c r="G20" s="39"/>
      <c r="H20" s="39"/>
      <c r="I20" s="134" t="s">
        <v>27</v>
      </c>
      <c r="J20" s="138" t="s">
        <v>34</v>
      </c>
      <c r="K20" s="39"/>
      <c r="L20" s="39"/>
      <c r="M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35</v>
      </c>
      <c r="F21" s="39"/>
      <c r="G21" s="39"/>
      <c r="H21" s="39"/>
      <c r="I21" s="134" t="s">
        <v>30</v>
      </c>
      <c r="J21" s="138" t="s">
        <v>36</v>
      </c>
      <c r="K21" s="39"/>
      <c r="L21" s="39"/>
      <c r="M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37</v>
      </c>
      <c r="E23" s="39"/>
      <c r="F23" s="39"/>
      <c r="G23" s="39"/>
      <c r="H23" s="39"/>
      <c r="I23" s="134" t="s">
        <v>27</v>
      </c>
      <c r="J23" s="138" t="s">
        <v>34</v>
      </c>
      <c r="K23" s="39"/>
      <c r="L23" s="39"/>
      <c r="M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35</v>
      </c>
      <c r="F24" s="39"/>
      <c r="G24" s="39"/>
      <c r="H24" s="39"/>
      <c r="I24" s="134" t="s">
        <v>30</v>
      </c>
      <c r="J24" s="138" t="s">
        <v>36</v>
      </c>
      <c r="K24" s="39"/>
      <c r="L24" s="39"/>
      <c r="M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38</v>
      </c>
      <c r="E26" s="39"/>
      <c r="F26" s="39"/>
      <c r="G26" s="39"/>
      <c r="H26" s="39"/>
      <c r="I26" s="39"/>
      <c r="J26" s="39"/>
      <c r="K26" s="39"/>
      <c r="L26" s="39"/>
      <c r="M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44"/>
      <c r="M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4" t="s">
        <v>102</v>
      </c>
      <c r="F30" s="39"/>
      <c r="G30" s="39"/>
      <c r="H30" s="39"/>
      <c r="I30" s="39"/>
      <c r="J30" s="39"/>
      <c r="K30" s="145">
        <f>I61</f>
        <v>0</v>
      </c>
      <c r="L30" s="39"/>
      <c r="M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4" t="s">
        <v>103</v>
      </c>
      <c r="F31" s="39"/>
      <c r="G31" s="39"/>
      <c r="H31" s="39"/>
      <c r="I31" s="39"/>
      <c r="J31" s="39"/>
      <c r="K31" s="145">
        <f>J61</f>
        <v>0</v>
      </c>
      <c r="L31" s="39"/>
      <c r="M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6" t="s">
        <v>40</v>
      </c>
      <c r="E32" s="39"/>
      <c r="F32" s="39"/>
      <c r="G32" s="39"/>
      <c r="H32" s="39"/>
      <c r="I32" s="39"/>
      <c r="J32" s="39"/>
      <c r="K32" s="147">
        <f>ROUND(K87, 2)</f>
        <v>0</v>
      </c>
      <c r="L32" s="39"/>
      <c r="M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4"/>
      <c r="E33" s="144"/>
      <c r="F33" s="144"/>
      <c r="G33" s="144"/>
      <c r="H33" s="144"/>
      <c r="I33" s="144"/>
      <c r="J33" s="144"/>
      <c r="K33" s="144"/>
      <c r="L33" s="144"/>
      <c r="M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8" t="s">
        <v>42</v>
      </c>
      <c r="G34" s="39"/>
      <c r="H34" s="39"/>
      <c r="I34" s="148" t="s">
        <v>41</v>
      </c>
      <c r="J34" s="39"/>
      <c r="K34" s="148" t="s">
        <v>43</v>
      </c>
      <c r="L34" s="39"/>
      <c r="M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9" t="s">
        <v>44</v>
      </c>
      <c r="E35" s="134" t="s">
        <v>45</v>
      </c>
      <c r="F35" s="145">
        <f>ROUND((SUM(BE87:BE213)),  2)</f>
        <v>0</v>
      </c>
      <c r="G35" s="39"/>
      <c r="H35" s="39"/>
      <c r="I35" s="150">
        <v>0.20999999999999999</v>
      </c>
      <c r="J35" s="39"/>
      <c r="K35" s="145">
        <f>ROUND(((SUM(BE87:BE213))*I35),  2)</f>
        <v>0</v>
      </c>
      <c r="L35" s="39"/>
      <c r="M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4" t="s">
        <v>46</v>
      </c>
      <c r="F36" s="145">
        <f>ROUND((SUM(BF87:BF213)),  2)</f>
        <v>0</v>
      </c>
      <c r="G36" s="39"/>
      <c r="H36" s="39"/>
      <c r="I36" s="150">
        <v>0.14999999999999999</v>
      </c>
      <c r="J36" s="39"/>
      <c r="K36" s="145">
        <f>ROUND(((SUM(BF87:BF213))*I36),  2)</f>
        <v>0</v>
      </c>
      <c r="L36" s="39"/>
      <c r="M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5">
        <f>ROUND((SUM(BG87:BG213)),  2)</f>
        <v>0</v>
      </c>
      <c r="G37" s="39"/>
      <c r="H37" s="39"/>
      <c r="I37" s="150">
        <v>0.20999999999999999</v>
      </c>
      <c r="J37" s="39"/>
      <c r="K37" s="145">
        <f>0</f>
        <v>0</v>
      </c>
      <c r="L37" s="39"/>
      <c r="M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4" t="s">
        <v>48</v>
      </c>
      <c r="F38" s="145">
        <f>ROUND((SUM(BH87:BH213)),  2)</f>
        <v>0</v>
      </c>
      <c r="G38" s="39"/>
      <c r="H38" s="39"/>
      <c r="I38" s="150">
        <v>0.14999999999999999</v>
      </c>
      <c r="J38" s="39"/>
      <c r="K38" s="145">
        <f>0</f>
        <v>0</v>
      </c>
      <c r="L38" s="39"/>
      <c r="M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4" t="s">
        <v>49</v>
      </c>
      <c r="F39" s="145">
        <f>ROUND((SUM(BI87:BI213)),  2)</f>
        <v>0</v>
      </c>
      <c r="G39" s="39"/>
      <c r="H39" s="39"/>
      <c r="I39" s="150">
        <v>0</v>
      </c>
      <c r="J39" s="39"/>
      <c r="K39" s="145">
        <f>0</f>
        <v>0</v>
      </c>
      <c r="L39" s="39"/>
      <c r="M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1"/>
      <c r="D41" s="152" t="s">
        <v>50</v>
      </c>
      <c r="E41" s="153"/>
      <c r="F41" s="153"/>
      <c r="G41" s="154" t="s">
        <v>51</v>
      </c>
      <c r="H41" s="155" t="s">
        <v>52</v>
      </c>
      <c r="I41" s="153"/>
      <c r="J41" s="153"/>
      <c r="K41" s="156">
        <f>SUM(K32:K39)</f>
        <v>0</v>
      </c>
      <c r="L41" s="157"/>
      <c r="M41" s="13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3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104</v>
      </c>
      <c r="D47" s="41"/>
      <c r="E47" s="41"/>
      <c r="F47" s="41"/>
      <c r="G47" s="41"/>
      <c r="H47" s="41"/>
      <c r="I47" s="41"/>
      <c r="J47" s="41"/>
      <c r="K47" s="41"/>
      <c r="L47" s="41"/>
      <c r="M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62" t="str">
        <f>E7</f>
        <v>Malá vodní nádrž MVN 1 a vedlejší polní cesty VC14a a VC14c</v>
      </c>
      <c r="F50" s="33"/>
      <c r="G50" s="33"/>
      <c r="H50" s="33"/>
      <c r="I50" s="41"/>
      <c r="J50" s="41"/>
      <c r="K50" s="41"/>
      <c r="L50" s="41"/>
      <c r="M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100</v>
      </c>
      <c r="D51" s="41"/>
      <c r="E51" s="41"/>
      <c r="F51" s="41"/>
      <c r="G51" s="41"/>
      <c r="H51" s="41"/>
      <c r="I51" s="41"/>
      <c r="J51" s="41"/>
      <c r="K51" s="41"/>
      <c r="L51" s="41"/>
      <c r="M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SO 01.4 - Zátopa</v>
      </c>
      <c r="F52" s="41"/>
      <c r="G52" s="41"/>
      <c r="H52" s="41"/>
      <c r="I52" s="41"/>
      <c r="J52" s="41"/>
      <c r="K52" s="41"/>
      <c r="L52" s="41"/>
      <c r="M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k.ú. Štítary u Krásné, Karlovarský kraj</v>
      </c>
      <c r="G54" s="41"/>
      <c r="H54" s="41"/>
      <c r="I54" s="33" t="s">
        <v>24</v>
      </c>
      <c r="J54" s="73" t="str">
        <f>IF(J12="","",J12)</f>
        <v>20.8.2021</v>
      </c>
      <c r="K54" s="41"/>
      <c r="L54" s="41"/>
      <c r="M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ČR-SPÚ- KPÚ pro Karlovarský kraj, pobočka Cheb</v>
      </c>
      <c r="G56" s="41"/>
      <c r="H56" s="41"/>
      <c r="I56" s="33" t="s">
        <v>33</v>
      </c>
      <c r="J56" s="37" t="str">
        <f>E21</f>
        <v>GEOREAL spol. s.r.o</v>
      </c>
      <c r="K56" s="41"/>
      <c r="L56" s="41"/>
      <c r="M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5.15" customHeight="1">
      <c r="A57" s="39"/>
      <c r="B57" s="40"/>
      <c r="C57" s="33" t="s">
        <v>31</v>
      </c>
      <c r="D57" s="41"/>
      <c r="E57" s="41"/>
      <c r="F57" s="28" t="str">
        <f>IF(E18="","",E18)</f>
        <v>Vyplň údaj</v>
      </c>
      <c r="G57" s="41"/>
      <c r="H57" s="41"/>
      <c r="I57" s="33" t="s">
        <v>37</v>
      </c>
      <c r="J57" s="37" t="str">
        <f>E24</f>
        <v>GEOREAL spol. s.r.o</v>
      </c>
      <c r="K57" s="41"/>
      <c r="L57" s="41"/>
      <c r="M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3" t="s">
        <v>105</v>
      </c>
      <c r="D59" s="164"/>
      <c r="E59" s="164"/>
      <c r="F59" s="164"/>
      <c r="G59" s="164"/>
      <c r="H59" s="164"/>
      <c r="I59" s="165" t="s">
        <v>106</v>
      </c>
      <c r="J59" s="165" t="s">
        <v>107</v>
      </c>
      <c r="K59" s="165" t="s">
        <v>108</v>
      </c>
      <c r="L59" s="164"/>
      <c r="M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6" t="s">
        <v>74</v>
      </c>
      <c r="D61" s="41"/>
      <c r="E61" s="41"/>
      <c r="F61" s="41"/>
      <c r="G61" s="41"/>
      <c r="H61" s="41"/>
      <c r="I61" s="103">
        <f>Q87</f>
        <v>0</v>
      </c>
      <c r="J61" s="103">
        <f>R87</f>
        <v>0</v>
      </c>
      <c r="K61" s="103">
        <f>K87</f>
        <v>0</v>
      </c>
      <c r="L61" s="41"/>
      <c r="M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109</v>
      </c>
    </row>
    <row r="62" s="9" customFormat="1" ht="24.96" customHeight="1">
      <c r="A62" s="9"/>
      <c r="B62" s="167"/>
      <c r="C62" s="168"/>
      <c r="D62" s="169" t="s">
        <v>110</v>
      </c>
      <c r="E62" s="170"/>
      <c r="F62" s="170"/>
      <c r="G62" s="170"/>
      <c r="H62" s="170"/>
      <c r="I62" s="171">
        <f>Q88</f>
        <v>0</v>
      </c>
      <c r="J62" s="171">
        <f>R88</f>
        <v>0</v>
      </c>
      <c r="K62" s="171">
        <f>K88</f>
        <v>0</v>
      </c>
      <c r="L62" s="168"/>
      <c r="M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111</v>
      </c>
      <c r="E63" s="176"/>
      <c r="F63" s="176"/>
      <c r="G63" s="176"/>
      <c r="H63" s="176"/>
      <c r="I63" s="177">
        <f>Q89</f>
        <v>0</v>
      </c>
      <c r="J63" s="177">
        <f>R89</f>
        <v>0</v>
      </c>
      <c r="K63" s="177">
        <f>K89</f>
        <v>0</v>
      </c>
      <c r="L63" s="174"/>
      <c r="M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114</v>
      </c>
      <c r="E64" s="176"/>
      <c r="F64" s="176"/>
      <c r="G64" s="176"/>
      <c r="H64" s="176"/>
      <c r="I64" s="177">
        <f>Q180</f>
        <v>0</v>
      </c>
      <c r="J64" s="177">
        <f>R180</f>
        <v>0</v>
      </c>
      <c r="K64" s="177">
        <f>K180</f>
        <v>0</v>
      </c>
      <c r="L64" s="174"/>
      <c r="M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565</v>
      </c>
      <c r="E65" s="176"/>
      <c r="F65" s="176"/>
      <c r="G65" s="176"/>
      <c r="H65" s="176"/>
      <c r="I65" s="177">
        <f>Q187</f>
        <v>0</v>
      </c>
      <c r="J65" s="177">
        <f>R187</f>
        <v>0</v>
      </c>
      <c r="K65" s="177">
        <f>K187</f>
        <v>0</v>
      </c>
      <c r="L65" s="174"/>
      <c r="M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116</v>
      </c>
      <c r="E66" s="176"/>
      <c r="F66" s="176"/>
      <c r="G66" s="176"/>
      <c r="H66" s="176"/>
      <c r="I66" s="177">
        <f>Q203</f>
        <v>0</v>
      </c>
      <c r="J66" s="177">
        <f>R203</f>
        <v>0</v>
      </c>
      <c r="K66" s="177">
        <f>K203</f>
        <v>0</v>
      </c>
      <c r="L66" s="174"/>
      <c r="M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317</v>
      </c>
      <c r="E67" s="176"/>
      <c r="F67" s="176"/>
      <c r="G67" s="176"/>
      <c r="H67" s="176"/>
      <c r="I67" s="177">
        <f>Q211</f>
        <v>0</v>
      </c>
      <c r="J67" s="177">
        <f>R211</f>
        <v>0</v>
      </c>
      <c r="K67" s="177">
        <f>K211</f>
        <v>0</v>
      </c>
      <c r="L67" s="174"/>
      <c r="M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13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13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13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117</v>
      </c>
      <c r="D74" s="41"/>
      <c r="E74" s="41"/>
      <c r="F74" s="41"/>
      <c r="G74" s="41"/>
      <c r="H74" s="41"/>
      <c r="I74" s="41"/>
      <c r="J74" s="41"/>
      <c r="K74" s="41"/>
      <c r="L74" s="41"/>
      <c r="M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17</v>
      </c>
      <c r="D76" s="41"/>
      <c r="E76" s="41"/>
      <c r="F76" s="41"/>
      <c r="G76" s="41"/>
      <c r="H76" s="41"/>
      <c r="I76" s="41"/>
      <c r="J76" s="41"/>
      <c r="K76" s="41"/>
      <c r="L76" s="41"/>
      <c r="M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2" t="str">
        <f>E7</f>
        <v>Malá vodní nádrž MVN 1 a vedlejší polní cesty VC14a a VC14c</v>
      </c>
      <c r="F77" s="33"/>
      <c r="G77" s="33"/>
      <c r="H77" s="33"/>
      <c r="I77" s="41"/>
      <c r="J77" s="41"/>
      <c r="K77" s="41"/>
      <c r="L77" s="41"/>
      <c r="M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100</v>
      </c>
      <c r="D78" s="41"/>
      <c r="E78" s="41"/>
      <c r="F78" s="41"/>
      <c r="G78" s="41"/>
      <c r="H78" s="41"/>
      <c r="I78" s="41"/>
      <c r="J78" s="41"/>
      <c r="K78" s="41"/>
      <c r="L78" s="41"/>
      <c r="M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01.4 - Zátopa</v>
      </c>
      <c r="F79" s="41"/>
      <c r="G79" s="41"/>
      <c r="H79" s="41"/>
      <c r="I79" s="41"/>
      <c r="J79" s="41"/>
      <c r="K79" s="41"/>
      <c r="L79" s="41"/>
      <c r="M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22</v>
      </c>
      <c r="D81" s="41"/>
      <c r="E81" s="41"/>
      <c r="F81" s="28" t="str">
        <f>F12</f>
        <v>k.ú. Štítary u Krásné, Karlovarský kraj</v>
      </c>
      <c r="G81" s="41"/>
      <c r="H81" s="41"/>
      <c r="I81" s="33" t="s">
        <v>24</v>
      </c>
      <c r="J81" s="73" t="str">
        <f>IF(J12="","",J12)</f>
        <v>20.8.2021</v>
      </c>
      <c r="K81" s="41"/>
      <c r="L81" s="41"/>
      <c r="M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26</v>
      </c>
      <c r="D83" s="41"/>
      <c r="E83" s="41"/>
      <c r="F83" s="28" t="str">
        <f>E15</f>
        <v>ČR-SPÚ- KPÚ pro Karlovarský kraj, pobočka Cheb</v>
      </c>
      <c r="G83" s="41"/>
      <c r="H83" s="41"/>
      <c r="I83" s="33" t="s">
        <v>33</v>
      </c>
      <c r="J83" s="37" t="str">
        <f>E21</f>
        <v>GEOREAL spol. s.r.o</v>
      </c>
      <c r="K83" s="41"/>
      <c r="L83" s="41"/>
      <c r="M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31</v>
      </c>
      <c r="D84" s="41"/>
      <c r="E84" s="41"/>
      <c r="F84" s="28" t="str">
        <f>IF(E18="","",E18)</f>
        <v>Vyplň údaj</v>
      </c>
      <c r="G84" s="41"/>
      <c r="H84" s="41"/>
      <c r="I84" s="33" t="s">
        <v>37</v>
      </c>
      <c r="J84" s="37" t="str">
        <f>E24</f>
        <v>GEOREAL spol. s.r.o</v>
      </c>
      <c r="K84" s="41"/>
      <c r="L84" s="41"/>
      <c r="M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9"/>
      <c r="B86" s="180"/>
      <c r="C86" s="181" t="s">
        <v>118</v>
      </c>
      <c r="D86" s="182" t="s">
        <v>59</v>
      </c>
      <c r="E86" s="182" t="s">
        <v>55</v>
      </c>
      <c r="F86" s="182" t="s">
        <v>56</v>
      </c>
      <c r="G86" s="182" t="s">
        <v>119</v>
      </c>
      <c r="H86" s="182" t="s">
        <v>120</v>
      </c>
      <c r="I86" s="182" t="s">
        <v>121</v>
      </c>
      <c r="J86" s="182" t="s">
        <v>122</v>
      </c>
      <c r="K86" s="182" t="s">
        <v>108</v>
      </c>
      <c r="L86" s="183" t="s">
        <v>123</v>
      </c>
      <c r="M86" s="184"/>
      <c r="N86" s="93" t="s">
        <v>20</v>
      </c>
      <c r="O86" s="94" t="s">
        <v>44</v>
      </c>
      <c r="P86" s="94" t="s">
        <v>124</v>
      </c>
      <c r="Q86" s="94" t="s">
        <v>125</v>
      </c>
      <c r="R86" s="94" t="s">
        <v>126</v>
      </c>
      <c r="S86" s="94" t="s">
        <v>127</v>
      </c>
      <c r="T86" s="94" t="s">
        <v>128</v>
      </c>
      <c r="U86" s="94" t="s">
        <v>129</v>
      </c>
      <c r="V86" s="94" t="s">
        <v>130</v>
      </c>
      <c r="W86" s="94" t="s">
        <v>131</v>
      </c>
      <c r="X86" s="94" t="s">
        <v>132</v>
      </c>
      <c r="Y86" s="95" t="s">
        <v>133</v>
      </c>
      <c r="Z86" s="179"/>
      <c r="AA86" s="179"/>
      <c r="AB86" s="179"/>
      <c r="AC86" s="179"/>
      <c r="AD86" s="179"/>
      <c r="AE86" s="179"/>
    </row>
    <row r="87" s="2" customFormat="1" ht="22.8" customHeight="1">
      <c r="A87" s="39"/>
      <c r="B87" s="40"/>
      <c r="C87" s="100" t="s">
        <v>134</v>
      </c>
      <c r="D87" s="41"/>
      <c r="E87" s="41"/>
      <c r="F87" s="41"/>
      <c r="G87" s="41"/>
      <c r="H87" s="41"/>
      <c r="I87" s="41"/>
      <c r="J87" s="41"/>
      <c r="K87" s="185">
        <f>BK87</f>
        <v>0</v>
      </c>
      <c r="L87" s="41"/>
      <c r="M87" s="45"/>
      <c r="N87" s="96"/>
      <c r="O87" s="186"/>
      <c r="P87" s="97"/>
      <c r="Q87" s="187">
        <f>Q88</f>
        <v>0</v>
      </c>
      <c r="R87" s="187">
        <f>R88</f>
        <v>0</v>
      </c>
      <c r="S87" s="97"/>
      <c r="T87" s="188">
        <f>T88</f>
        <v>0</v>
      </c>
      <c r="U87" s="97"/>
      <c r="V87" s="188">
        <f>V88</f>
        <v>141.57470931999998</v>
      </c>
      <c r="W87" s="97"/>
      <c r="X87" s="188">
        <f>X88</f>
        <v>68.903999999999996</v>
      </c>
      <c r="Y87" s="98"/>
      <c r="Z87" s="39"/>
      <c r="AA87" s="39"/>
      <c r="AB87" s="39"/>
      <c r="AC87" s="39"/>
      <c r="AD87" s="39"/>
      <c r="AE87" s="39"/>
      <c r="AT87" s="18" t="s">
        <v>75</v>
      </c>
      <c r="AU87" s="18" t="s">
        <v>109</v>
      </c>
      <c r="BK87" s="189">
        <f>BK88</f>
        <v>0</v>
      </c>
    </row>
    <row r="88" s="12" customFormat="1" ht="25.92" customHeight="1">
      <c r="A88" s="12"/>
      <c r="B88" s="190"/>
      <c r="C88" s="191"/>
      <c r="D88" s="192" t="s">
        <v>75</v>
      </c>
      <c r="E88" s="193" t="s">
        <v>135</v>
      </c>
      <c r="F88" s="193" t="s">
        <v>136</v>
      </c>
      <c r="G88" s="191"/>
      <c r="H88" s="191"/>
      <c r="I88" s="194"/>
      <c r="J88" s="194"/>
      <c r="K88" s="195">
        <f>BK88</f>
        <v>0</v>
      </c>
      <c r="L88" s="191"/>
      <c r="M88" s="196"/>
      <c r="N88" s="197"/>
      <c r="O88" s="198"/>
      <c r="P88" s="198"/>
      <c r="Q88" s="199">
        <f>Q89+Q180+Q187+Q203+Q211</f>
        <v>0</v>
      </c>
      <c r="R88" s="199">
        <f>R89+R180+R187+R203+R211</f>
        <v>0</v>
      </c>
      <c r="S88" s="198"/>
      <c r="T88" s="200">
        <f>T89+T180+T187+T203+T211</f>
        <v>0</v>
      </c>
      <c r="U88" s="198"/>
      <c r="V88" s="200">
        <f>V89+V180+V187+V203+V211</f>
        <v>141.57470931999998</v>
      </c>
      <c r="W88" s="198"/>
      <c r="X88" s="200">
        <f>X89+X180+X187+X203+X211</f>
        <v>68.903999999999996</v>
      </c>
      <c r="Y88" s="201"/>
      <c r="Z88" s="12"/>
      <c r="AA88" s="12"/>
      <c r="AB88" s="12"/>
      <c r="AC88" s="12"/>
      <c r="AD88" s="12"/>
      <c r="AE88" s="12"/>
      <c r="AR88" s="202" t="s">
        <v>84</v>
      </c>
      <c r="AT88" s="203" t="s">
        <v>75</v>
      </c>
      <c r="AU88" s="203" t="s">
        <v>76</v>
      </c>
      <c r="AY88" s="202" t="s">
        <v>137</v>
      </c>
      <c r="BK88" s="204">
        <f>BK89+BK180+BK187+BK203+BK211</f>
        <v>0</v>
      </c>
    </row>
    <row r="89" s="12" customFormat="1" ht="22.8" customHeight="1">
      <c r="A89" s="12"/>
      <c r="B89" s="190"/>
      <c r="C89" s="191"/>
      <c r="D89" s="192" t="s">
        <v>75</v>
      </c>
      <c r="E89" s="205" t="s">
        <v>84</v>
      </c>
      <c r="F89" s="205" t="s">
        <v>138</v>
      </c>
      <c r="G89" s="191"/>
      <c r="H89" s="191"/>
      <c r="I89" s="194"/>
      <c r="J89" s="194"/>
      <c r="K89" s="206">
        <f>BK89</f>
        <v>0</v>
      </c>
      <c r="L89" s="191"/>
      <c r="M89" s="196"/>
      <c r="N89" s="197"/>
      <c r="O89" s="198"/>
      <c r="P89" s="198"/>
      <c r="Q89" s="199">
        <f>SUM(Q90:Q179)</f>
        <v>0</v>
      </c>
      <c r="R89" s="199">
        <f>SUM(R90:R179)</f>
        <v>0</v>
      </c>
      <c r="S89" s="198"/>
      <c r="T89" s="200">
        <f>SUM(T90:T179)</f>
        <v>0</v>
      </c>
      <c r="U89" s="198"/>
      <c r="V89" s="200">
        <f>SUM(V90:V179)</f>
        <v>0.016590000000000001</v>
      </c>
      <c r="W89" s="198"/>
      <c r="X89" s="200">
        <f>SUM(X90:X179)</f>
        <v>0</v>
      </c>
      <c r="Y89" s="201"/>
      <c r="Z89" s="12"/>
      <c r="AA89" s="12"/>
      <c r="AB89" s="12"/>
      <c r="AC89" s="12"/>
      <c r="AD89" s="12"/>
      <c r="AE89" s="12"/>
      <c r="AR89" s="202" t="s">
        <v>84</v>
      </c>
      <c r="AT89" s="203" t="s">
        <v>75</v>
      </c>
      <c r="AU89" s="203" t="s">
        <v>84</v>
      </c>
      <c r="AY89" s="202" t="s">
        <v>137</v>
      </c>
      <c r="BK89" s="204">
        <f>SUM(BK90:BK179)</f>
        <v>0</v>
      </c>
    </row>
    <row r="90" s="2" customFormat="1" ht="24.15" customHeight="1">
      <c r="A90" s="39"/>
      <c r="B90" s="40"/>
      <c r="C90" s="207" t="s">
        <v>538</v>
      </c>
      <c r="D90" s="207" t="s">
        <v>139</v>
      </c>
      <c r="E90" s="208" t="s">
        <v>319</v>
      </c>
      <c r="F90" s="209" t="s">
        <v>320</v>
      </c>
      <c r="G90" s="210" t="s">
        <v>142</v>
      </c>
      <c r="H90" s="211">
        <v>2492.1559999999999</v>
      </c>
      <c r="I90" s="212"/>
      <c r="J90" s="212"/>
      <c r="K90" s="213">
        <f>ROUND(P90*H90,2)</f>
        <v>0</v>
      </c>
      <c r="L90" s="209" t="s">
        <v>143</v>
      </c>
      <c r="M90" s="45"/>
      <c r="N90" s="214" t="s">
        <v>20</v>
      </c>
      <c r="O90" s="215" t="s">
        <v>45</v>
      </c>
      <c r="P90" s="216">
        <f>I90+J90</f>
        <v>0</v>
      </c>
      <c r="Q90" s="216">
        <f>ROUND(I90*H90,2)</f>
        <v>0</v>
      </c>
      <c r="R90" s="216">
        <f>ROUND(J90*H90,2)</f>
        <v>0</v>
      </c>
      <c r="S90" s="85"/>
      <c r="T90" s="217">
        <f>S90*H90</f>
        <v>0</v>
      </c>
      <c r="U90" s="217">
        <v>0</v>
      </c>
      <c r="V90" s="217">
        <f>U90*H90</f>
        <v>0</v>
      </c>
      <c r="W90" s="217">
        <v>0</v>
      </c>
      <c r="X90" s="217">
        <f>W90*H90</f>
        <v>0</v>
      </c>
      <c r="Y90" s="218" t="s">
        <v>20</v>
      </c>
      <c r="Z90" s="39"/>
      <c r="AA90" s="39"/>
      <c r="AB90" s="39"/>
      <c r="AC90" s="39"/>
      <c r="AD90" s="39"/>
      <c r="AE90" s="39"/>
      <c r="AR90" s="219" t="s">
        <v>144</v>
      </c>
      <c r="AT90" s="219" t="s">
        <v>139</v>
      </c>
      <c r="AU90" s="219" t="s">
        <v>86</v>
      </c>
      <c r="AY90" s="18" t="s">
        <v>137</v>
      </c>
      <c r="BE90" s="220">
        <f>IF(O90="základní",K90,0)</f>
        <v>0</v>
      </c>
      <c r="BF90" s="220">
        <f>IF(O90="snížená",K90,0)</f>
        <v>0</v>
      </c>
      <c r="BG90" s="220">
        <f>IF(O90="zákl. přenesená",K90,0)</f>
        <v>0</v>
      </c>
      <c r="BH90" s="220">
        <f>IF(O90="sníž. přenesená",K90,0)</f>
        <v>0</v>
      </c>
      <c r="BI90" s="220">
        <f>IF(O90="nulová",K90,0)</f>
        <v>0</v>
      </c>
      <c r="BJ90" s="18" t="s">
        <v>84</v>
      </c>
      <c r="BK90" s="220">
        <f>ROUND(P90*H90,2)</f>
        <v>0</v>
      </c>
      <c r="BL90" s="18" t="s">
        <v>144</v>
      </c>
      <c r="BM90" s="219" t="s">
        <v>566</v>
      </c>
    </row>
    <row r="91" s="2" customFormat="1">
      <c r="A91" s="39"/>
      <c r="B91" s="40"/>
      <c r="C91" s="41"/>
      <c r="D91" s="221" t="s">
        <v>146</v>
      </c>
      <c r="E91" s="41"/>
      <c r="F91" s="222" t="s">
        <v>322</v>
      </c>
      <c r="G91" s="41"/>
      <c r="H91" s="41"/>
      <c r="I91" s="223"/>
      <c r="J91" s="223"/>
      <c r="K91" s="41"/>
      <c r="L91" s="41"/>
      <c r="M91" s="45"/>
      <c r="N91" s="224"/>
      <c r="O91" s="225"/>
      <c r="P91" s="85"/>
      <c r="Q91" s="85"/>
      <c r="R91" s="85"/>
      <c r="S91" s="85"/>
      <c r="T91" s="85"/>
      <c r="U91" s="85"/>
      <c r="V91" s="85"/>
      <c r="W91" s="85"/>
      <c r="X91" s="85"/>
      <c r="Y91" s="86"/>
      <c r="Z91" s="39"/>
      <c r="AA91" s="39"/>
      <c r="AB91" s="39"/>
      <c r="AC91" s="39"/>
      <c r="AD91" s="39"/>
      <c r="AE91" s="39"/>
      <c r="AT91" s="18" t="s">
        <v>146</v>
      </c>
      <c r="AU91" s="18" t="s">
        <v>86</v>
      </c>
    </row>
    <row r="92" s="13" customFormat="1">
      <c r="A92" s="13"/>
      <c r="B92" s="228"/>
      <c r="C92" s="229"/>
      <c r="D92" s="226" t="s">
        <v>150</v>
      </c>
      <c r="E92" s="230" t="s">
        <v>20</v>
      </c>
      <c r="F92" s="231" t="s">
        <v>567</v>
      </c>
      <c r="G92" s="229"/>
      <c r="H92" s="232">
        <v>2492.1559999999999</v>
      </c>
      <c r="I92" s="233"/>
      <c r="J92" s="233"/>
      <c r="K92" s="229"/>
      <c r="L92" s="229"/>
      <c r="M92" s="234"/>
      <c r="N92" s="235"/>
      <c r="O92" s="236"/>
      <c r="P92" s="236"/>
      <c r="Q92" s="236"/>
      <c r="R92" s="236"/>
      <c r="S92" s="236"/>
      <c r="T92" s="236"/>
      <c r="U92" s="236"/>
      <c r="V92" s="236"/>
      <c r="W92" s="236"/>
      <c r="X92" s="236"/>
      <c r="Y92" s="237"/>
      <c r="Z92" s="13"/>
      <c r="AA92" s="13"/>
      <c r="AB92" s="13"/>
      <c r="AC92" s="13"/>
      <c r="AD92" s="13"/>
      <c r="AE92" s="13"/>
      <c r="AT92" s="238" t="s">
        <v>150</v>
      </c>
      <c r="AU92" s="238" t="s">
        <v>86</v>
      </c>
      <c r="AV92" s="13" t="s">
        <v>86</v>
      </c>
      <c r="AW92" s="13" t="s">
        <v>5</v>
      </c>
      <c r="AX92" s="13" t="s">
        <v>84</v>
      </c>
      <c r="AY92" s="238" t="s">
        <v>137</v>
      </c>
    </row>
    <row r="93" s="2" customFormat="1">
      <c r="A93" s="39"/>
      <c r="B93" s="40"/>
      <c r="C93" s="207" t="s">
        <v>338</v>
      </c>
      <c r="D93" s="207" t="s">
        <v>139</v>
      </c>
      <c r="E93" s="208" t="s">
        <v>325</v>
      </c>
      <c r="F93" s="209" t="s">
        <v>326</v>
      </c>
      <c r="G93" s="210" t="s">
        <v>216</v>
      </c>
      <c r="H93" s="211">
        <v>21</v>
      </c>
      <c r="I93" s="212"/>
      <c r="J93" s="212"/>
      <c r="K93" s="213">
        <f>ROUND(P93*H93,2)</f>
        <v>0</v>
      </c>
      <c r="L93" s="209" t="s">
        <v>143</v>
      </c>
      <c r="M93" s="45"/>
      <c r="N93" s="214" t="s">
        <v>20</v>
      </c>
      <c r="O93" s="215" t="s">
        <v>45</v>
      </c>
      <c r="P93" s="216">
        <f>I93+J93</f>
        <v>0</v>
      </c>
      <c r="Q93" s="216">
        <f>ROUND(I93*H93,2)</f>
        <v>0</v>
      </c>
      <c r="R93" s="216">
        <f>ROUND(J93*H93,2)</f>
        <v>0</v>
      </c>
      <c r="S93" s="85"/>
      <c r="T93" s="217">
        <f>S93*H93</f>
        <v>0</v>
      </c>
      <c r="U93" s="217">
        <v>0</v>
      </c>
      <c r="V93" s="217">
        <f>U93*H93</f>
        <v>0</v>
      </c>
      <c r="W93" s="217">
        <v>0</v>
      </c>
      <c r="X93" s="217">
        <f>W93*H93</f>
        <v>0</v>
      </c>
      <c r="Y93" s="218" t="s">
        <v>20</v>
      </c>
      <c r="Z93" s="39"/>
      <c r="AA93" s="39"/>
      <c r="AB93" s="39"/>
      <c r="AC93" s="39"/>
      <c r="AD93" s="39"/>
      <c r="AE93" s="39"/>
      <c r="AR93" s="219" t="s">
        <v>144</v>
      </c>
      <c r="AT93" s="219" t="s">
        <v>139</v>
      </c>
      <c r="AU93" s="219" t="s">
        <v>86</v>
      </c>
      <c r="AY93" s="18" t="s">
        <v>137</v>
      </c>
      <c r="BE93" s="220">
        <f>IF(O93="základní",K93,0)</f>
        <v>0</v>
      </c>
      <c r="BF93" s="220">
        <f>IF(O93="snížená",K93,0)</f>
        <v>0</v>
      </c>
      <c r="BG93" s="220">
        <f>IF(O93="zákl. přenesená",K93,0)</f>
        <v>0</v>
      </c>
      <c r="BH93" s="220">
        <f>IF(O93="sníž. přenesená",K93,0)</f>
        <v>0</v>
      </c>
      <c r="BI93" s="220">
        <f>IF(O93="nulová",K93,0)</f>
        <v>0</v>
      </c>
      <c r="BJ93" s="18" t="s">
        <v>84</v>
      </c>
      <c r="BK93" s="220">
        <f>ROUND(P93*H93,2)</f>
        <v>0</v>
      </c>
      <c r="BL93" s="18" t="s">
        <v>144</v>
      </c>
      <c r="BM93" s="219" t="s">
        <v>568</v>
      </c>
    </row>
    <row r="94" s="2" customFormat="1">
      <c r="A94" s="39"/>
      <c r="B94" s="40"/>
      <c r="C94" s="41"/>
      <c r="D94" s="221" t="s">
        <v>146</v>
      </c>
      <c r="E94" s="41"/>
      <c r="F94" s="222" t="s">
        <v>328</v>
      </c>
      <c r="G94" s="41"/>
      <c r="H94" s="41"/>
      <c r="I94" s="223"/>
      <c r="J94" s="223"/>
      <c r="K94" s="41"/>
      <c r="L94" s="41"/>
      <c r="M94" s="45"/>
      <c r="N94" s="224"/>
      <c r="O94" s="225"/>
      <c r="P94" s="85"/>
      <c r="Q94" s="85"/>
      <c r="R94" s="85"/>
      <c r="S94" s="85"/>
      <c r="T94" s="85"/>
      <c r="U94" s="85"/>
      <c r="V94" s="85"/>
      <c r="W94" s="85"/>
      <c r="X94" s="85"/>
      <c r="Y94" s="86"/>
      <c r="Z94" s="39"/>
      <c r="AA94" s="39"/>
      <c r="AB94" s="39"/>
      <c r="AC94" s="39"/>
      <c r="AD94" s="39"/>
      <c r="AE94" s="39"/>
      <c r="AT94" s="18" t="s">
        <v>146</v>
      </c>
      <c r="AU94" s="18" t="s">
        <v>86</v>
      </c>
    </row>
    <row r="95" s="2" customFormat="1">
      <c r="A95" s="39"/>
      <c r="B95" s="40"/>
      <c r="C95" s="207" t="s">
        <v>343</v>
      </c>
      <c r="D95" s="207" t="s">
        <v>139</v>
      </c>
      <c r="E95" s="208" t="s">
        <v>330</v>
      </c>
      <c r="F95" s="209" t="s">
        <v>331</v>
      </c>
      <c r="G95" s="210" t="s">
        <v>216</v>
      </c>
      <c r="H95" s="211">
        <v>2</v>
      </c>
      <c r="I95" s="212"/>
      <c r="J95" s="212"/>
      <c r="K95" s="213">
        <f>ROUND(P95*H95,2)</f>
        <v>0</v>
      </c>
      <c r="L95" s="209" t="s">
        <v>143</v>
      </c>
      <c r="M95" s="45"/>
      <c r="N95" s="214" t="s">
        <v>20</v>
      </c>
      <c r="O95" s="215" t="s">
        <v>45</v>
      </c>
      <c r="P95" s="216">
        <f>I95+J95</f>
        <v>0</v>
      </c>
      <c r="Q95" s="216">
        <f>ROUND(I95*H95,2)</f>
        <v>0</v>
      </c>
      <c r="R95" s="216">
        <f>ROUND(J95*H95,2)</f>
        <v>0</v>
      </c>
      <c r="S95" s="85"/>
      <c r="T95" s="217">
        <f>S95*H95</f>
        <v>0</v>
      </c>
      <c r="U95" s="217">
        <v>0</v>
      </c>
      <c r="V95" s="217">
        <f>U95*H95</f>
        <v>0</v>
      </c>
      <c r="W95" s="217">
        <v>0</v>
      </c>
      <c r="X95" s="217">
        <f>W95*H95</f>
        <v>0</v>
      </c>
      <c r="Y95" s="218" t="s">
        <v>20</v>
      </c>
      <c r="Z95" s="39"/>
      <c r="AA95" s="39"/>
      <c r="AB95" s="39"/>
      <c r="AC95" s="39"/>
      <c r="AD95" s="39"/>
      <c r="AE95" s="39"/>
      <c r="AR95" s="219" t="s">
        <v>144</v>
      </c>
      <c r="AT95" s="219" t="s">
        <v>139</v>
      </c>
      <c r="AU95" s="219" t="s">
        <v>86</v>
      </c>
      <c r="AY95" s="18" t="s">
        <v>137</v>
      </c>
      <c r="BE95" s="220">
        <f>IF(O95="základní",K95,0)</f>
        <v>0</v>
      </c>
      <c r="BF95" s="220">
        <f>IF(O95="snížená",K95,0)</f>
        <v>0</v>
      </c>
      <c r="BG95" s="220">
        <f>IF(O95="zákl. přenesená",K95,0)</f>
        <v>0</v>
      </c>
      <c r="BH95" s="220">
        <f>IF(O95="sníž. přenesená",K95,0)</f>
        <v>0</v>
      </c>
      <c r="BI95" s="220">
        <f>IF(O95="nulová",K95,0)</f>
        <v>0</v>
      </c>
      <c r="BJ95" s="18" t="s">
        <v>84</v>
      </c>
      <c r="BK95" s="220">
        <f>ROUND(P95*H95,2)</f>
        <v>0</v>
      </c>
      <c r="BL95" s="18" t="s">
        <v>144</v>
      </c>
      <c r="BM95" s="219" t="s">
        <v>569</v>
      </c>
    </row>
    <row r="96" s="2" customFormat="1">
      <c r="A96" s="39"/>
      <c r="B96" s="40"/>
      <c r="C96" s="41"/>
      <c r="D96" s="221" t="s">
        <v>146</v>
      </c>
      <c r="E96" s="41"/>
      <c r="F96" s="222" t="s">
        <v>333</v>
      </c>
      <c r="G96" s="41"/>
      <c r="H96" s="41"/>
      <c r="I96" s="223"/>
      <c r="J96" s="223"/>
      <c r="K96" s="41"/>
      <c r="L96" s="41"/>
      <c r="M96" s="45"/>
      <c r="N96" s="224"/>
      <c r="O96" s="225"/>
      <c r="P96" s="85"/>
      <c r="Q96" s="85"/>
      <c r="R96" s="85"/>
      <c r="S96" s="85"/>
      <c r="T96" s="85"/>
      <c r="U96" s="85"/>
      <c r="V96" s="85"/>
      <c r="W96" s="85"/>
      <c r="X96" s="85"/>
      <c r="Y96" s="86"/>
      <c r="Z96" s="39"/>
      <c r="AA96" s="39"/>
      <c r="AB96" s="39"/>
      <c r="AC96" s="39"/>
      <c r="AD96" s="39"/>
      <c r="AE96" s="39"/>
      <c r="AT96" s="18" t="s">
        <v>146</v>
      </c>
      <c r="AU96" s="18" t="s">
        <v>86</v>
      </c>
    </row>
    <row r="97" s="2" customFormat="1" ht="24.15" customHeight="1">
      <c r="A97" s="39"/>
      <c r="B97" s="40"/>
      <c r="C97" s="207" t="s">
        <v>358</v>
      </c>
      <c r="D97" s="207" t="s">
        <v>139</v>
      </c>
      <c r="E97" s="208" t="s">
        <v>339</v>
      </c>
      <c r="F97" s="209" t="s">
        <v>340</v>
      </c>
      <c r="G97" s="210" t="s">
        <v>216</v>
      </c>
      <c r="H97" s="211">
        <v>21</v>
      </c>
      <c r="I97" s="212"/>
      <c r="J97" s="212"/>
      <c r="K97" s="213">
        <f>ROUND(P97*H97,2)</f>
        <v>0</v>
      </c>
      <c r="L97" s="209" t="s">
        <v>143</v>
      </c>
      <c r="M97" s="45"/>
      <c r="N97" s="214" t="s">
        <v>20</v>
      </c>
      <c r="O97" s="215" t="s">
        <v>45</v>
      </c>
      <c r="P97" s="216">
        <f>I97+J97</f>
        <v>0</v>
      </c>
      <c r="Q97" s="216">
        <f>ROUND(I97*H97,2)</f>
        <v>0</v>
      </c>
      <c r="R97" s="216">
        <f>ROUND(J97*H97,2)</f>
        <v>0</v>
      </c>
      <c r="S97" s="85"/>
      <c r="T97" s="217">
        <f>S97*H97</f>
        <v>0</v>
      </c>
      <c r="U97" s="217">
        <v>0</v>
      </c>
      <c r="V97" s="217">
        <f>U97*H97</f>
        <v>0</v>
      </c>
      <c r="W97" s="217">
        <v>0</v>
      </c>
      <c r="X97" s="217">
        <f>W97*H97</f>
        <v>0</v>
      </c>
      <c r="Y97" s="218" t="s">
        <v>20</v>
      </c>
      <c r="Z97" s="39"/>
      <c r="AA97" s="39"/>
      <c r="AB97" s="39"/>
      <c r="AC97" s="39"/>
      <c r="AD97" s="39"/>
      <c r="AE97" s="39"/>
      <c r="AR97" s="219" t="s">
        <v>144</v>
      </c>
      <c r="AT97" s="219" t="s">
        <v>139</v>
      </c>
      <c r="AU97" s="219" t="s">
        <v>86</v>
      </c>
      <c r="AY97" s="18" t="s">
        <v>137</v>
      </c>
      <c r="BE97" s="220">
        <f>IF(O97="základní",K97,0)</f>
        <v>0</v>
      </c>
      <c r="BF97" s="220">
        <f>IF(O97="snížená",K97,0)</f>
        <v>0</v>
      </c>
      <c r="BG97" s="220">
        <f>IF(O97="zákl. přenesená",K97,0)</f>
        <v>0</v>
      </c>
      <c r="BH97" s="220">
        <f>IF(O97="sníž. přenesená",K97,0)</f>
        <v>0</v>
      </c>
      <c r="BI97" s="220">
        <f>IF(O97="nulová",K97,0)</f>
        <v>0</v>
      </c>
      <c r="BJ97" s="18" t="s">
        <v>84</v>
      </c>
      <c r="BK97" s="220">
        <f>ROUND(P97*H97,2)</f>
        <v>0</v>
      </c>
      <c r="BL97" s="18" t="s">
        <v>144</v>
      </c>
      <c r="BM97" s="219" t="s">
        <v>570</v>
      </c>
    </row>
    <row r="98" s="2" customFormat="1">
      <c r="A98" s="39"/>
      <c r="B98" s="40"/>
      <c r="C98" s="41"/>
      <c r="D98" s="221" t="s">
        <v>146</v>
      </c>
      <c r="E98" s="41"/>
      <c r="F98" s="222" t="s">
        <v>342</v>
      </c>
      <c r="G98" s="41"/>
      <c r="H98" s="41"/>
      <c r="I98" s="223"/>
      <c r="J98" s="223"/>
      <c r="K98" s="41"/>
      <c r="L98" s="41"/>
      <c r="M98" s="45"/>
      <c r="N98" s="224"/>
      <c r="O98" s="225"/>
      <c r="P98" s="85"/>
      <c r="Q98" s="85"/>
      <c r="R98" s="85"/>
      <c r="S98" s="85"/>
      <c r="T98" s="85"/>
      <c r="U98" s="85"/>
      <c r="V98" s="85"/>
      <c r="W98" s="85"/>
      <c r="X98" s="85"/>
      <c r="Y98" s="86"/>
      <c r="Z98" s="39"/>
      <c r="AA98" s="39"/>
      <c r="AB98" s="39"/>
      <c r="AC98" s="39"/>
      <c r="AD98" s="39"/>
      <c r="AE98" s="39"/>
      <c r="AT98" s="18" t="s">
        <v>146</v>
      </c>
      <c r="AU98" s="18" t="s">
        <v>86</v>
      </c>
    </row>
    <row r="99" s="2" customFormat="1" ht="24.15" customHeight="1">
      <c r="A99" s="39"/>
      <c r="B99" s="40"/>
      <c r="C99" s="207" t="s">
        <v>266</v>
      </c>
      <c r="D99" s="207" t="s">
        <v>139</v>
      </c>
      <c r="E99" s="208" t="s">
        <v>344</v>
      </c>
      <c r="F99" s="209" t="s">
        <v>345</v>
      </c>
      <c r="G99" s="210" t="s">
        <v>216</v>
      </c>
      <c r="H99" s="211">
        <v>2</v>
      </c>
      <c r="I99" s="212"/>
      <c r="J99" s="212"/>
      <c r="K99" s="213">
        <f>ROUND(P99*H99,2)</f>
        <v>0</v>
      </c>
      <c r="L99" s="209" t="s">
        <v>143</v>
      </c>
      <c r="M99" s="45"/>
      <c r="N99" s="214" t="s">
        <v>20</v>
      </c>
      <c r="O99" s="215" t="s">
        <v>45</v>
      </c>
      <c r="P99" s="216">
        <f>I99+J99</f>
        <v>0</v>
      </c>
      <c r="Q99" s="216">
        <f>ROUND(I99*H99,2)</f>
        <v>0</v>
      </c>
      <c r="R99" s="216">
        <f>ROUND(J99*H99,2)</f>
        <v>0</v>
      </c>
      <c r="S99" s="85"/>
      <c r="T99" s="217">
        <f>S99*H99</f>
        <v>0</v>
      </c>
      <c r="U99" s="217">
        <v>0</v>
      </c>
      <c r="V99" s="217">
        <f>U99*H99</f>
        <v>0</v>
      </c>
      <c r="W99" s="217">
        <v>0</v>
      </c>
      <c r="X99" s="217">
        <f>W99*H99</f>
        <v>0</v>
      </c>
      <c r="Y99" s="218" t="s">
        <v>20</v>
      </c>
      <c r="Z99" s="39"/>
      <c r="AA99" s="39"/>
      <c r="AB99" s="39"/>
      <c r="AC99" s="39"/>
      <c r="AD99" s="39"/>
      <c r="AE99" s="39"/>
      <c r="AR99" s="219" t="s">
        <v>144</v>
      </c>
      <c r="AT99" s="219" t="s">
        <v>139</v>
      </c>
      <c r="AU99" s="219" t="s">
        <v>86</v>
      </c>
      <c r="AY99" s="18" t="s">
        <v>137</v>
      </c>
      <c r="BE99" s="220">
        <f>IF(O99="základní",K99,0)</f>
        <v>0</v>
      </c>
      <c r="BF99" s="220">
        <f>IF(O99="snížená",K99,0)</f>
        <v>0</v>
      </c>
      <c r="BG99" s="220">
        <f>IF(O99="zákl. přenesená",K99,0)</f>
        <v>0</v>
      </c>
      <c r="BH99" s="220">
        <f>IF(O99="sníž. přenesená",K99,0)</f>
        <v>0</v>
      </c>
      <c r="BI99" s="220">
        <f>IF(O99="nulová",K99,0)</f>
        <v>0</v>
      </c>
      <c r="BJ99" s="18" t="s">
        <v>84</v>
      </c>
      <c r="BK99" s="220">
        <f>ROUND(P99*H99,2)</f>
        <v>0</v>
      </c>
      <c r="BL99" s="18" t="s">
        <v>144</v>
      </c>
      <c r="BM99" s="219" t="s">
        <v>571</v>
      </c>
    </row>
    <row r="100" s="2" customFormat="1">
      <c r="A100" s="39"/>
      <c r="B100" s="40"/>
      <c r="C100" s="41"/>
      <c r="D100" s="221" t="s">
        <v>146</v>
      </c>
      <c r="E100" s="41"/>
      <c r="F100" s="222" t="s">
        <v>347</v>
      </c>
      <c r="G100" s="41"/>
      <c r="H100" s="41"/>
      <c r="I100" s="223"/>
      <c r="J100" s="223"/>
      <c r="K100" s="41"/>
      <c r="L100" s="41"/>
      <c r="M100" s="45"/>
      <c r="N100" s="224"/>
      <c r="O100" s="225"/>
      <c r="P100" s="85"/>
      <c r="Q100" s="85"/>
      <c r="R100" s="85"/>
      <c r="S100" s="85"/>
      <c r="T100" s="85"/>
      <c r="U100" s="85"/>
      <c r="V100" s="85"/>
      <c r="W100" s="85"/>
      <c r="X100" s="85"/>
      <c r="Y100" s="86"/>
      <c r="Z100" s="39"/>
      <c r="AA100" s="39"/>
      <c r="AB100" s="39"/>
      <c r="AC100" s="39"/>
      <c r="AD100" s="39"/>
      <c r="AE100" s="39"/>
      <c r="AT100" s="18" t="s">
        <v>146</v>
      </c>
      <c r="AU100" s="18" t="s">
        <v>86</v>
      </c>
    </row>
    <row r="101" s="2" customFormat="1">
      <c r="A101" s="39"/>
      <c r="B101" s="40"/>
      <c r="C101" s="207" t="s">
        <v>286</v>
      </c>
      <c r="D101" s="207" t="s">
        <v>139</v>
      </c>
      <c r="E101" s="208" t="s">
        <v>354</v>
      </c>
      <c r="F101" s="209" t="s">
        <v>355</v>
      </c>
      <c r="G101" s="210" t="s">
        <v>216</v>
      </c>
      <c r="H101" s="211">
        <v>21</v>
      </c>
      <c r="I101" s="212"/>
      <c r="J101" s="212"/>
      <c r="K101" s="213">
        <f>ROUND(P101*H101,2)</f>
        <v>0</v>
      </c>
      <c r="L101" s="209" t="s">
        <v>143</v>
      </c>
      <c r="M101" s="45"/>
      <c r="N101" s="214" t="s">
        <v>20</v>
      </c>
      <c r="O101" s="215" t="s">
        <v>45</v>
      </c>
      <c r="P101" s="216">
        <f>I101+J101</f>
        <v>0</v>
      </c>
      <c r="Q101" s="216">
        <f>ROUND(I101*H101,2)</f>
        <v>0</v>
      </c>
      <c r="R101" s="216">
        <f>ROUND(J101*H101,2)</f>
        <v>0</v>
      </c>
      <c r="S101" s="85"/>
      <c r="T101" s="217">
        <f>S101*H101</f>
        <v>0</v>
      </c>
      <c r="U101" s="217">
        <v>0</v>
      </c>
      <c r="V101" s="217">
        <f>U101*H101</f>
        <v>0</v>
      </c>
      <c r="W101" s="217">
        <v>0</v>
      </c>
      <c r="X101" s="217">
        <f>W101*H101</f>
        <v>0</v>
      </c>
      <c r="Y101" s="218" t="s">
        <v>20</v>
      </c>
      <c r="Z101" s="39"/>
      <c r="AA101" s="39"/>
      <c r="AB101" s="39"/>
      <c r="AC101" s="39"/>
      <c r="AD101" s="39"/>
      <c r="AE101" s="39"/>
      <c r="AR101" s="219" t="s">
        <v>144</v>
      </c>
      <c r="AT101" s="219" t="s">
        <v>139</v>
      </c>
      <c r="AU101" s="219" t="s">
        <v>86</v>
      </c>
      <c r="AY101" s="18" t="s">
        <v>137</v>
      </c>
      <c r="BE101" s="220">
        <f>IF(O101="základní",K101,0)</f>
        <v>0</v>
      </c>
      <c r="BF101" s="220">
        <f>IF(O101="snížená",K101,0)</f>
        <v>0</v>
      </c>
      <c r="BG101" s="220">
        <f>IF(O101="zákl. přenesená",K101,0)</f>
        <v>0</v>
      </c>
      <c r="BH101" s="220">
        <f>IF(O101="sníž. přenesená",K101,0)</f>
        <v>0</v>
      </c>
      <c r="BI101" s="220">
        <f>IF(O101="nulová",K101,0)</f>
        <v>0</v>
      </c>
      <c r="BJ101" s="18" t="s">
        <v>84</v>
      </c>
      <c r="BK101" s="220">
        <f>ROUND(P101*H101,2)</f>
        <v>0</v>
      </c>
      <c r="BL101" s="18" t="s">
        <v>144</v>
      </c>
      <c r="BM101" s="219" t="s">
        <v>572</v>
      </c>
    </row>
    <row r="102" s="2" customFormat="1">
      <c r="A102" s="39"/>
      <c r="B102" s="40"/>
      <c r="C102" s="41"/>
      <c r="D102" s="221" t="s">
        <v>146</v>
      </c>
      <c r="E102" s="41"/>
      <c r="F102" s="222" t="s">
        <v>357</v>
      </c>
      <c r="G102" s="41"/>
      <c r="H102" s="41"/>
      <c r="I102" s="223"/>
      <c r="J102" s="223"/>
      <c r="K102" s="41"/>
      <c r="L102" s="41"/>
      <c r="M102" s="45"/>
      <c r="N102" s="224"/>
      <c r="O102" s="225"/>
      <c r="P102" s="85"/>
      <c r="Q102" s="85"/>
      <c r="R102" s="85"/>
      <c r="S102" s="85"/>
      <c r="T102" s="85"/>
      <c r="U102" s="85"/>
      <c r="V102" s="85"/>
      <c r="W102" s="85"/>
      <c r="X102" s="85"/>
      <c r="Y102" s="86"/>
      <c r="Z102" s="39"/>
      <c r="AA102" s="39"/>
      <c r="AB102" s="39"/>
      <c r="AC102" s="39"/>
      <c r="AD102" s="39"/>
      <c r="AE102" s="39"/>
      <c r="AT102" s="18" t="s">
        <v>146</v>
      </c>
      <c r="AU102" s="18" t="s">
        <v>86</v>
      </c>
    </row>
    <row r="103" s="2" customFormat="1">
      <c r="A103" s="39"/>
      <c r="B103" s="40"/>
      <c r="C103" s="207" t="s">
        <v>290</v>
      </c>
      <c r="D103" s="207" t="s">
        <v>139</v>
      </c>
      <c r="E103" s="208" t="s">
        <v>359</v>
      </c>
      <c r="F103" s="209" t="s">
        <v>360</v>
      </c>
      <c r="G103" s="210" t="s">
        <v>216</v>
      </c>
      <c r="H103" s="211">
        <v>2</v>
      </c>
      <c r="I103" s="212"/>
      <c r="J103" s="212"/>
      <c r="K103" s="213">
        <f>ROUND(P103*H103,2)</f>
        <v>0</v>
      </c>
      <c r="L103" s="209" t="s">
        <v>143</v>
      </c>
      <c r="M103" s="45"/>
      <c r="N103" s="214" t="s">
        <v>20</v>
      </c>
      <c r="O103" s="215" t="s">
        <v>45</v>
      </c>
      <c r="P103" s="216">
        <f>I103+J103</f>
        <v>0</v>
      </c>
      <c r="Q103" s="216">
        <f>ROUND(I103*H103,2)</f>
        <v>0</v>
      </c>
      <c r="R103" s="216">
        <f>ROUND(J103*H103,2)</f>
        <v>0</v>
      </c>
      <c r="S103" s="85"/>
      <c r="T103" s="217">
        <f>S103*H103</f>
        <v>0</v>
      </c>
      <c r="U103" s="217">
        <v>0</v>
      </c>
      <c r="V103" s="217">
        <f>U103*H103</f>
        <v>0</v>
      </c>
      <c r="W103" s="217">
        <v>0</v>
      </c>
      <c r="X103" s="217">
        <f>W103*H103</f>
        <v>0</v>
      </c>
      <c r="Y103" s="218" t="s">
        <v>20</v>
      </c>
      <c r="Z103" s="39"/>
      <c r="AA103" s="39"/>
      <c r="AB103" s="39"/>
      <c r="AC103" s="39"/>
      <c r="AD103" s="39"/>
      <c r="AE103" s="39"/>
      <c r="AR103" s="219" t="s">
        <v>144</v>
      </c>
      <c r="AT103" s="219" t="s">
        <v>139</v>
      </c>
      <c r="AU103" s="219" t="s">
        <v>86</v>
      </c>
      <c r="AY103" s="18" t="s">
        <v>137</v>
      </c>
      <c r="BE103" s="220">
        <f>IF(O103="základní",K103,0)</f>
        <v>0</v>
      </c>
      <c r="BF103" s="220">
        <f>IF(O103="snížená",K103,0)</f>
        <v>0</v>
      </c>
      <c r="BG103" s="220">
        <f>IF(O103="zákl. přenesená",K103,0)</f>
        <v>0</v>
      </c>
      <c r="BH103" s="220">
        <f>IF(O103="sníž. přenesená",K103,0)</f>
        <v>0</v>
      </c>
      <c r="BI103" s="220">
        <f>IF(O103="nulová",K103,0)</f>
        <v>0</v>
      </c>
      <c r="BJ103" s="18" t="s">
        <v>84</v>
      </c>
      <c r="BK103" s="220">
        <f>ROUND(P103*H103,2)</f>
        <v>0</v>
      </c>
      <c r="BL103" s="18" t="s">
        <v>144</v>
      </c>
      <c r="BM103" s="219" t="s">
        <v>573</v>
      </c>
    </row>
    <row r="104" s="2" customFormat="1">
      <c r="A104" s="39"/>
      <c r="B104" s="40"/>
      <c r="C104" s="41"/>
      <c r="D104" s="221" t="s">
        <v>146</v>
      </c>
      <c r="E104" s="41"/>
      <c r="F104" s="222" t="s">
        <v>362</v>
      </c>
      <c r="G104" s="41"/>
      <c r="H104" s="41"/>
      <c r="I104" s="223"/>
      <c r="J104" s="223"/>
      <c r="K104" s="41"/>
      <c r="L104" s="41"/>
      <c r="M104" s="45"/>
      <c r="N104" s="224"/>
      <c r="O104" s="225"/>
      <c r="P104" s="85"/>
      <c r="Q104" s="85"/>
      <c r="R104" s="85"/>
      <c r="S104" s="85"/>
      <c r="T104" s="85"/>
      <c r="U104" s="85"/>
      <c r="V104" s="85"/>
      <c r="W104" s="85"/>
      <c r="X104" s="85"/>
      <c r="Y104" s="86"/>
      <c r="Z104" s="39"/>
      <c r="AA104" s="39"/>
      <c r="AB104" s="39"/>
      <c r="AC104" s="39"/>
      <c r="AD104" s="39"/>
      <c r="AE104" s="39"/>
      <c r="AT104" s="18" t="s">
        <v>146</v>
      </c>
      <c r="AU104" s="18" t="s">
        <v>86</v>
      </c>
    </row>
    <row r="105" s="2" customFormat="1" ht="24.15" customHeight="1">
      <c r="A105" s="39"/>
      <c r="B105" s="40"/>
      <c r="C105" s="207" t="s">
        <v>231</v>
      </c>
      <c r="D105" s="207" t="s">
        <v>139</v>
      </c>
      <c r="E105" s="208" t="s">
        <v>368</v>
      </c>
      <c r="F105" s="209" t="s">
        <v>369</v>
      </c>
      <c r="G105" s="210" t="s">
        <v>142</v>
      </c>
      <c r="H105" s="211">
        <v>3752.4560000000001</v>
      </c>
      <c r="I105" s="212"/>
      <c r="J105" s="212"/>
      <c r="K105" s="213">
        <f>ROUND(P105*H105,2)</f>
        <v>0</v>
      </c>
      <c r="L105" s="209" t="s">
        <v>143</v>
      </c>
      <c r="M105" s="45"/>
      <c r="N105" s="214" t="s">
        <v>20</v>
      </c>
      <c r="O105" s="215" t="s">
        <v>45</v>
      </c>
      <c r="P105" s="216">
        <f>I105+J105</f>
        <v>0</v>
      </c>
      <c r="Q105" s="216">
        <f>ROUND(I105*H105,2)</f>
        <v>0</v>
      </c>
      <c r="R105" s="216">
        <f>ROUND(J105*H105,2)</f>
        <v>0</v>
      </c>
      <c r="S105" s="85"/>
      <c r="T105" s="217">
        <f>S105*H105</f>
        <v>0</v>
      </c>
      <c r="U105" s="217">
        <v>0</v>
      </c>
      <c r="V105" s="217">
        <f>U105*H105</f>
        <v>0</v>
      </c>
      <c r="W105" s="217">
        <v>0</v>
      </c>
      <c r="X105" s="217">
        <f>W105*H105</f>
        <v>0</v>
      </c>
      <c r="Y105" s="218" t="s">
        <v>20</v>
      </c>
      <c r="Z105" s="39"/>
      <c r="AA105" s="39"/>
      <c r="AB105" s="39"/>
      <c r="AC105" s="39"/>
      <c r="AD105" s="39"/>
      <c r="AE105" s="39"/>
      <c r="AR105" s="219" t="s">
        <v>144</v>
      </c>
      <c r="AT105" s="219" t="s">
        <v>139</v>
      </c>
      <c r="AU105" s="219" t="s">
        <v>86</v>
      </c>
      <c r="AY105" s="18" t="s">
        <v>137</v>
      </c>
      <c r="BE105" s="220">
        <f>IF(O105="základní",K105,0)</f>
        <v>0</v>
      </c>
      <c r="BF105" s="220">
        <f>IF(O105="snížená",K105,0)</f>
        <v>0</v>
      </c>
      <c r="BG105" s="220">
        <f>IF(O105="zákl. přenesená",K105,0)</f>
        <v>0</v>
      </c>
      <c r="BH105" s="220">
        <f>IF(O105="sníž. přenesená",K105,0)</f>
        <v>0</v>
      </c>
      <c r="BI105" s="220">
        <f>IF(O105="nulová",K105,0)</f>
        <v>0</v>
      </c>
      <c r="BJ105" s="18" t="s">
        <v>84</v>
      </c>
      <c r="BK105" s="220">
        <f>ROUND(P105*H105,2)</f>
        <v>0</v>
      </c>
      <c r="BL105" s="18" t="s">
        <v>144</v>
      </c>
      <c r="BM105" s="219" t="s">
        <v>574</v>
      </c>
    </row>
    <row r="106" s="2" customFormat="1">
      <c r="A106" s="39"/>
      <c r="B106" s="40"/>
      <c r="C106" s="41"/>
      <c r="D106" s="221" t="s">
        <v>146</v>
      </c>
      <c r="E106" s="41"/>
      <c r="F106" s="222" t="s">
        <v>371</v>
      </c>
      <c r="G106" s="41"/>
      <c r="H106" s="41"/>
      <c r="I106" s="223"/>
      <c r="J106" s="223"/>
      <c r="K106" s="41"/>
      <c r="L106" s="41"/>
      <c r="M106" s="45"/>
      <c r="N106" s="224"/>
      <c r="O106" s="225"/>
      <c r="P106" s="85"/>
      <c r="Q106" s="85"/>
      <c r="R106" s="85"/>
      <c r="S106" s="85"/>
      <c r="T106" s="85"/>
      <c r="U106" s="85"/>
      <c r="V106" s="85"/>
      <c r="W106" s="85"/>
      <c r="X106" s="85"/>
      <c r="Y106" s="86"/>
      <c r="Z106" s="39"/>
      <c r="AA106" s="39"/>
      <c r="AB106" s="39"/>
      <c r="AC106" s="39"/>
      <c r="AD106" s="39"/>
      <c r="AE106" s="39"/>
      <c r="AT106" s="18" t="s">
        <v>146</v>
      </c>
      <c r="AU106" s="18" t="s">
        <v>86</v>
      </c>
    </row>
    <row r="107" s="13" customFormat="1">
      <c r="A107" s="13"/>
      <c r="B107" s="228"/>
      <c r="C107" s="229"/>
      <c r="D107" s="226" t="s">
        <v>150</v>
      </c>
      <c r="E107" s="230" t="s">
        <v>20</v>
      </c>
      <c r="F107" s="231" t="s">
        <v>575</v>
      </c>
      <c r="G107" s="229"/>
      <c r="H107" s="232">
        <v>2660.1559999999999</v>
      </c>
      <c r="I107" s="233"/>
      <c r="J107" s="233"/>
      <c r="K107" s="229"/>
      <c r="L107" s="229"/>
      <c r="M107" s="234"/>
      <c r="N107" s="235"/>
      <c r="O107" s="236"/>
      <c r="P107" s="236"/>
      <c r="Q107" s="236"/>
      <c r="R107" s="236"/>
      <c r="S107" s="236"/>
      <c r="T107" s="236"/>
      <c r="U107" s="236"/>
      <c r="V107" s="236"/>
      <c r="W107" s="236"/>
      <c r="X107" s="236"/>
      <c r="Y107" s="237"/>
      <c r="Z107" s="13"/>
      <c r="AA107" s="13"/>
      <c r="AB107" s="13"/>
      <c r="AC107" s="13"/>
      <c r="AD107" s="13"/>
      <c r="AE107" s="13"/>
      <c r="AT107" s="238" t="s">
        <v>150</v>
      </c>
      <c r="AU107" s="238" t="s">
        <v>86</v>
      </c>
      <c r="AV107" s="13" t="s">
        <v>86</v>
      </c>
      <c r="AW107" s="13" t="s">
        <v>5</v>
      </c>
      <c r="AX107" s="13" t="s">
        <v>76</v>
      </c>
      <c r="AY107" s="238" t="s">
        <v>137</v>
      </c>
    </row>
    <row r="108" s="13" customFormat="1">
      <c r="A108" s="13"/>
      <c r="B108" s="228"/>
      <c r="C108" s="229"/>
      <c r="D108" s="226" t="s">
        <v>150</v>
      </c>
      <c r="E108" s="230" t="s">
        <v>20</v>
      </c>
      <c r="F108" s="231" t="s">
        <v>576</v>
      </c>
      <c r="G108" s="229"/>
      <c r="H108" s="232">
        <v>444.80000000000001</v>
      </c>
      <c r="I108" s="233"/>
      <c r="J108" s="233"/>
      <c r="K108" s="229"/>
      <c r="L108" s="229"/>
      <c r="M108" s="234"/>
      <c r="N108" s="235"/>
      <c r="O108" s="236"/>
      <c r="P108" s="236"/>
      <c r="Q108" s="236"/>
      <c r="R108" s="236"/>
      <c r="S108" s="236"/>
      <c r="T108" s="236"/>
      <c r="U108" s="236"/>
      <c r="V108" s="236"/>
      <c r="W108" s="236"/>
      <c r="X108" s="236"/>
      <c r="Y108" s="237"/>
      <c r="Z108" s="13"/>
      <c r="AA108" s="13"/>
      <c r="AB108" s="13"/>
      <c r="AC108" s="13"/>
      <c r="AD108" s="13"/>
      <c r="AE108" s="13"/>
      <c r="AT108" s="238" t="s">
        <v>150</v>
      </c>
      <c r="AU108" s="238" t="s">
        <v>86</v>
      </c>
      <c r="AV108" s="13" t="s">
        <v>86</v>
      </c>
      <c r="AW108" s="13" t="s">
        <v>5</v>
      </c>
      <c r="AX108" s="13" t="s">
        <v>76</v>
      </c>
      <c r="AY108" s="238" t="s">
        <v>137</v>
      </c>
    </row>
    <row r="109" s="13" customFormat="1">
      <c r="A109" s="13"/>
      <c r="B109" s="228"/>
      <c r="C109" s="229"/>
      <c r="D109" s="226" t="s">
        <v>150</v>
      </c>
      <c r="E109" s="230" t="s">
        <v>20</v>
      </c>
      <c r="F109" s="231" t="s">
        <v>577</v>
      </c>
      <c r="G109" s="229"/>
      <c r="H109" s="232">
        <v>191.5</v>
      </c>
      <c r="I109" s="233"/>
      <c r="J109" s="233"/>
      <c r="K109" s="229"/>
      <c r="L109" s="229"/>
      <c r="M109" s="234"/>
      <c r="N109" s="235"/>
      <c r="O109" s="236"/>
      <c r="P109" s="236"/>
      <c r="Q109" s="236"/>
      <c r="R109" s="236"/>
      <c r="S109" s="236"/>
      <c r="T109" s="236"/>
      <c r="U109" s="236"/>
      <c r="V109" s="236"/>
      <c r="W109" s="236"/>
      <c r="X109" s="236"/>
      <c r="Y109" s="237"/>
      <c r="Z109" s="13"/>
      <c r="AA109" s="13"/>
      <c r="AB109" s="13"/>
      <c r="AC109" s="13"/>
      <c r="AD109" s="13"/>
      <c r="AE109" s="13"/>
      <c r="AT109" s="238" t="s">
        <v>150</v>
      </c>
      <c r="AU109" s="238" t="s">
        <v>86</v>
      </c>
      <c r="AV109" s="13" t="s">
        <v>86</v>
      </c>
      <c r="AW109" s="13" t="s">
        <v>5</v>
      </c>
      <c r="AX109" s="13" t="s">
        <v>76</v>
      </c>
      <c r="AY109" s="238" t="s">
        <v>137</v>
      </c>
    </row>
    <row r="110" s="13" customFormat="1">
      <c r="A110" s="13"/>
      <c r="B110" s="228"/>
      <c r="C110" s="229"/>
      <c r="D110" s="226" t="s">
        <v>150</v>
      </c>
      <c r="E110" s="230" t="s">
        <v>20</v>
      </c>
      <c r="F110" s="231" t="s">
        <v>578</v>
      </c>
      <c r="G110" s="229"/>
      <c r="H110" s="232">
        <v>161</v>
      </c>
      <c r="I110" s="233"/>
      <c r="J110" s="233"/>
      <c r="K110" s="229"/>
      <c r="L110" s="229"/>
      <c r="M110" s="234"/>
      <c r="N110" s="235"/>
      <c r="O110" s="236"/>
      <c r="P110" s="236"/>
      <c r="Q110" s="236"/>
      <c r="R110" s="236"/>
      <c r="S110" s="236"/>
      <c r="T110" s="236"/>
      <c r="U110" s="236"/>
      <c r="V110" s="236"/>
      <c r="W110" s="236"/>
      <c r="X110" s="236"/>
      <c r="Y110" s="237"/>
      <c r="Z110" s="13"/>
      <c r="AA110" s="13"/>
      <c r="AB110" s="13"/>
      <c r="AC110" s="13"/>
      <c r="AD110" s="13"/>
      <c r="AE110" s="13"/>
      <c r="AT110" s="238" t="s">
        <v>150</v>
      </c>
      <c r="AU110" s="238" t="s">
        <v>86</v>
      </c>
      <c r="AV110" s="13" t="s">
        <v>86</v>
      </c>
      <c r="AW110" s="13" t="s">
        <v>5</v>
      </c>
      <c r="AX110" s="13" t="s">
        <v>76</v>
      </c>
      <c r="AY110" s="238" t="s">
        <v>137</v>
      </c>
    </row>
    <row r="111" s="13" customFormat="1">
      <c r="A111" s="13"/>
      <c r="B111" s="228"/>
      <c r="C111" s="229"/>
      <c r="D111" s="226" t="s">
        <v>150</v>
      </c>
      <c r="E111" s="230" t="s">
        <v>20</v>
      </c>
      <c r="F111" s="231" t="s">
        <v>579</v>
      </c>
      <c r="G111" s="229"/>
      <c r="H111" s="232">
        <v>77.5</v>
      </c>
      <c r="I111" s="233"/>
      <c r="J111" s="233"/>
      <c r="K111" s="229"/>
      <c r="L111" s="229"/>
      <c r="M111" s="234"/>
      <c r="N111" s="235"/>
      <c r="O111" s="236"/>
      <c r="P111" s="236"/>
      <c r="Q111" s="236"/>
      <c r="R111" s="236"/>
      <c r="S111" s="236"/>
      <c r="T111" s="236"/>
      <c r="U111" s="236"/>
      <c r="V111" s="236"/>
      <c r="W111" s="236"/>
      <c r="X111" s="236"/>
      <c r="Y111" s="237"/>
      <c r="Z111" s="13"/>
      <c r="AA111" s="13"/>
      <c r="AB111" s="13"/>
      <c r="AC111" s="13"/>
      <c r="AD111" s="13"/>
      <c r="AE111" s="13"/>
      <c r="AT111" s="238" t="s">
        <v>150</v>
      </c>
      <c r="AU111" s="238" t="s">
        <v>86</v>
      </c>
      <c r="AV111" s="13" t="s">
        <v>86</v>
      </c>
      <c r="AW111" s="13" t="s">
        <v>5</v>
      </c>
      <c r="AX111" s="13" t="s">
        <v>76</v>
      </c>
      <c r="AY111" s="238" t="s">
        <v>137</v>
      </c>
    </row>
    <row r="112" s="13" customFormat="1">
      <c r="A112" s="13"/>
      <c r="B112" s="228"/>
      <c r="C112" s="229"/>
      <c r="D112" s="226" t="s">
        <v>150</v>
      </c>
      <c r="E112" s="230" t="s">
        <v>20</v>
      </c>
      <c r="F112" s="231" t="s">
        <v>580</v>
      </c>
      <c r="G112" s="229"/>
      <c r="H112" s="232">
        <v>217.5</v>
      </c>
      <c r="I112" s="233"/>
      <c r="J112" s="233"/>
      <c r="K112" s="229"/>
      <c r="L112" s="229"/>
      <c r="M112" s="234"/>
      <c r="N112" s="235"/>
      <c r="O112" s="236"/>
      <c r="P112" s="236"/>
      <c r="Q112" s="236"/>
      <c r="R112" s="236"/>
      <c r="S112" s="236"/>
      <c r="T112" s="236"/>
      <c r="U112" s="236"/>
      <c r="V112" s="236"/>
      <c r="W112" s="236"/>
      <c r="X112" s="236"/>
      <c r="Y112" s="237"/>
      <c r="Z112" s="13"/>
      <c r="AA112" s="13"/>
      <c r="AB112" s="13"/>
      <c r="AC112" s="13"/>
      <c r="AD112" s="13"/>
      <c r="AE112" s="13"/>
      <c r="AT112" s="238" t="s">
        <v>150</v>
      </c>
      <c r="AU112" s="238" t="s">
        <v>86</v>
      </c>
      <c r="AV112" s="13" t="s">
        <v>86</v>
      </c>
      <c r="AW112" s="13" t="s">
        <v>5</v>
      </c>
      <c r="AX112" s="13" t="s">
        <v>76</v>
      </c>
      <c r="AY112" s="238" t="s">
        <v>137</v>
      </c>
    </row>
    <row r="113" s="15" customFormat="1">
      <c r="A113" s="15"/>
      <c r="B113" s="265"/>
      <c r="C113" s="266"/>
      <c r="D113" s="226" t="s">
        <v>150</v>
      </c>
      <c r="E113" s="267" t="s">
        <v>20</v>
      </c>
      <c r="F113" s="268" t="s">
        <v>418</v>
      </c>
      <c r="G113" s="266"/>
      <c r="H113" s="269">
        <v>3752.4560000000001</v>
      </c>
      <c r="I113" s="270"/>
      <c r="J113" s="270"/>
      <c r="K113" s="266"/>
      <c r="L113" s="266"/>
      <c r="M113" s="271"/>
      <c r="N113" s="272"/>
      <c r="O113" s="273"/>
      <c r="P113" s="273"/>
      <c r="Q113" s="273"/>
      <c r="R113" s="273"/>
      <c r="S113" s="273"/>
      <c r="T113" s="273"/>
      <c r="U113" s="273"/>
      <c r="V113" s="273"/>
      <c r="W113" s="273"/>
      <c r="X113" s="273"/>
      <c r="Y113" s="274"/>
      <c r="Z113" s="15"/>
      <c r="AA113" s="15"/>
      <c r="AB113" s="15"/>
      <c r="AC113" s="15"/>
      <c r="AD113" s="15"/>
      <c r="AE113" s="15"/>
      <c r="AT113" s="275" t="s">
        <v>150</v>
      </c>
      <c r="AU113" s="275" t="s">
        <v>86</v>
      </c>
      <c r="AV113" s="15" t="s">
        <v>144</v>
      </c>
      <c r="AW113" s="15" t="s">
        <v>5</v>
      </c>
      <c r="AX113" s="15" t="s">
        <v>84</v>
      </c>
      <c r="AY113" s="275" t="s">
        <v>137</v>
      </c>
    </row>
    <row r="114" s="2" customFormat="1" ht="24.15" customHeight="1">
      <c r="A114" s="39"/>
      <c r="B114" s="40"/>
      <c r="C114" s="207" t="s">
        <v>486</v>
      </c>
      <c r="D114" s="207" t="s">
        <v>139</v>
      </c>
      <c r="E114" s="208" t="s">
        <v>378</v>
      </c>
      <c r="F114" s="209" t="s">
        <v>379</v>
      </c>
      <c r="G114" s="210" t="s">
        <v>161</v>
      </c>
      <c r="H114" s="211">
        <v>2247.6599999999999</v>
      </c>
      <c r="I114" s="212"/>
      <c r="J114" s="212"/>
      <c r="K114" s="213">
        <f>ROUND(P114*H114,2)</f>
        <v>0</v>
      </c>
      <c r="L114" s="209" t="s">
        <v>143</v>
      </c>
      <c r="M114" s="45"/>
      <c r="N114" s="214" t="s">
        <v>20</v>
      </c>
      <c r="O114" s="215" t="s">
        <v>45</v>
      </c>
      <c r="P114" s="216">
        <f>I114+J114</f>
        <v>0</v>
      </c>
      <c r="Q114" s="216">
        <f>ROUND(I114*H114,2)</f>
        <v>0</v>
      </c>
      <c r="R114" s="216">
        <f>ROUND(J114*H114,2)</f>
        <v>0</v>
      </c>
      <c r="S114" s="85"/>
      <c r="T114" s="217">
        <f>S114*H114</f>
        <v>0</v>
      </c>
      <c r="U114" s="217">
        <v>0</v>
      </c>
      <c r="V114" s="217">
        <f>U114*H114</f>
        <v>0</v>
      </c>
      <c r="W114" s="217">
        <v>0</v>
      </c>
      <c r="X114" s="217">
        <f>W114*H114</f>
        <v>0</v>
      </c>
      <c r="Y114" s="218" t="s">
        <v>20</v>
      </c>
      <c r="Z114" s="39"/>
      <c r="AA114" s="39"/>
      <c r="AB114" s="39"/>
      <c r="AC114" s="39"/>
      <c r="AD114" s="39"/>
      <c r="AE114" s="39"/>
      <c r="AR114" s="219" t="s">
        <v>144</v>
      </c>
      <c r="AT114" s="219" t="s">
        <v>139</v>
      </c>
      <c r="AU114" s="219" t="s">
        <v>86</v>
      </c>
      <c r="AY114" s="18" t="s">
        <v>137</v>
      </c>
      <c r="BE114" s="220">
        <f>IF(O114="základní",K114,0)</f>
        <v>0</v>
      </c>
      <c r="BF114" s="220">
        <f>IF(O114="snížená",K114,0)</f>
        <v>0</v>
      </c>
      <c r="BG114" s="220">
        <f>IF(O114="zákl. přenesená",K114,0)</f>
        <v>0</v>
      </c>
      <c r="BH114" s="220">
        <f>IF(O114="sníž. přenesená",K114,0)</f>
        <v>0</v>
      </c>
      <c r="BI114" s="220">
        <f>IF(O114="nulová",K114,0)</f>
        <v>0</v>
      </c>
      <c r="BJ114" s="18" t="s">
        <v>84</v>
      </c>
      <c r="BK114" s="220">
        <f>ROUND(P114*H114,2)</f>
        <v>0</v>
      </c>
      <c r="BL114" s="18" t="s">
        <v>144</v>
      </c>
      <c r="BM114" s="219" t="s">
        <v>581</v>
      </c>
    </row>
    <row r="115" s="2" customFormat="1">
      <c r="A115" s="39"/>
      <c r="B115" s="40"/>
      <c r="C115" s="41"/>
      <c r="D115" s="221" t="s">
        <v>146</v>
      </c>
      <c r="E115" s="41"/>
      <c r="F115" s="222" t="s">
        <v>381</v>
      </c>
      <c r="G115" s="41"/>
      <c r="H115" s="41"/>
      <c r="I115" s="223"/>
      <c r="J115" s="223"/>
      <c r="K115" s="41"/>
      <c r="L115" s="41"/>
      <c r="M115" s="45"/>
      <c r="N115" s="224"/>
      <c r="O115" s="225"/>
      <c r="P115" s="85"/>
      <c r="Q115" s="85"/>
      <c r="R115" s="85"/>
      <c r="S115" s="85"/>
      <c r="T115" s="85"/>
      <c r="U115" s="85"/>
      <c r="V115" s="85"/>
      <c r="W115" s="85"/>
      <c r="X115" s="85"/>
      <c r="Y115" s="86"/>
      <c r="Z115" s="39"/>
      <c r="AA115" s="39"/>
      <c r="AB115" s="39"/>
      <c r="AC115" s="39"/>
      <c r="AD115" s="39"/>
      <c r="AE115" s="39"/>
      <c r="AT115" s="18" t="s">
        <v>146</v>
      </c>
      <c r="AU115" s="18" t="s">
        <v>86</v>
      </c>
    </row>
    <row r="116" s="13" customFormat="1">
      <c r="A116" s="13"/>
      <c r="B116" s="228"/>
      <c r="C116" s="229"/>
      <c r="D116" s="226" t="s">
        <v>150</v>
      </c>
      <c r="E116" s="230" t="s">
        <v>20</v>
      </c>
      <c r="F116" s="231" t="s">
        <v>582</v>
      </c>
      <c r="G116" s="229"/>
      <c r="H116" s="232">
        <v>2247.6599999999999</v>
      </c>
      <c r="I116" s="233"/>
      <c r="J116" s="233"/>
      <c r="K116" s="229"/>
      <c r="L116" s="229"/>
      <c r="M116" s="234"/>
      <c r="N116" s="235"/>
      <c r="O116" s="236"/>
      <c r="P116" s="236"/>
      <c r="Q116" s="236"/>
      <c r="R116" s="236"/>
      <c r="S116" s="236"/>
      <c r="T116" s="236"/>
      <c r="U116" s="236"/>
      <c r="V116" s="236"/>
      <c r="W116" s="236"/>
      <c r="X116" s="236"/>
      <c r="Y116" s="237"/>
      <c r="Z116" s="13"/>
      <c r="AA116" s="13"/>
      <c r="AB116" s="13"/>
      <c r="AC116" s="13"/>
      <c r="AD116" s="13"/>
      <c r="AE116" s="13"/>
      <c r="AT116" s="238" t="s">
        <v>150</v>
      </c>
      <c r="AU116" s="238" t="s">
        <v>86</v>
      </c>
      <c r="AV116" s="13" t="s">
        <v>86</v>
      </c>
      <c r="AW116" s="13" t="s">
        <v>5</v>
      </c>
      <c r="AX116" s="13" t="s">
        <v>84</v>
      </c>
      <c r="AY116" s="238" t="s">
        <v>137</v>
      </c>
    </row>
    <row r="117" s="2" customFormat="1" ht="24.15" customHeight="1">
      <c r="A117" s="39"/>
      <c r="B117" s="40"/>
      <c r="C117" s="207" t="s">
        <v>496</v>
      </c>
      <c r="D117" s="207" t="s">
        <v>139</v>
      </c>
      <c r="E117" s="208" t="s">
        <v>583</v>
      </c>
      <c r="F117" s="209" t="s">
        <v>584</v>
      </c>
      <c r="G117" s="210" t="s">
        <v>161</v>
      </c>
      <c r="H117" s="211">
        <v>150</v>
      </c>
      <c r="I117" s="212"/>
      <c r="J117" s="212"/>
      <c r="K117" s="213">
        <f>ROUND(P117*H117,2)</f>
        <v>0</v>
      </c>
      <c r="L117" s="209" t="s">
        <v>143</v>
      </c>
      <c r="M117" s="45"/>
      <c r="N117" s="214" t="s">
        <v>20</v>
      </c>
      <c r="O117" s="215" t="s">
        <v>45</v>
      </c>
      <c r="P117" s="216">
        <f>I117+J117</f>
        <v>0</v>
      </c>
      <c r="Q117" s="216">
        <f>ROUND(I117*H117,2)</f>
        <v>0</v>
      </c>
      <c r="R117" s="216">
        <f>ROUND(J117*H117,2)</f>
        <v>0</v>
      </c>
      <c r="S117" s="85"/>
      <c r="T117" s="217">
        <f>S117*H117</f>
        <v>0</v>
      </c>
      <c r="U117" s="217">
        <v>0</v>
      </c>
      <c r="V117" s="217">
        <f>U117*H117</f>
        <v>0</v>
      </c>
      <c r="W117" s="217">
        <v>0</v>
      </c>
      <c r="X117" s="217">
        <f>W117*H117</f>
        <v>0</v>
      </c>
      <c r="Y117" s="218" t="s">
        <v>20</v>
      </c>
      <c r="Z117" s="39"/>
      <c r="AA117" s="39"/>
      <c r="AB117" s="39"/>
      <c r="AC117" s="39"/>
      <c r="AD117" s="39"/>
      <c r="AE117" s="39"/>
      <c r="AR117" s="219" t="s">
        <v>144</v>
      </c>
      <c r="AT117" s="219" t="s">
        <v>139</v>
      </c>
      <c r="AU117" s="219" t="s">
        <v>86</v>
      </c>
      <c r="AY117" s="18" t="s">
        <v>137</v>
      </c>
      <c r="BE117" s="220">
        <f>IF(O117="základní",K117,0)</f>
        <v>0</v>
      </c>
      <c r="BF117" s="220">
        <f>IF(O117="snížená",K117,0)</f>
        <v>0</v>
      </c>
      <c r="BG117" s="220">
        <f>IF(O117="zákl. přenesená",K117,0)</f>
        <v>0</v>
      </c>
      <c r="BH117" s="220">
        <f>IF(O117="sníž. přenesená",K117,0)</f>
        <v>0</v>
      </c>
      <c r="BI117" s="220">
        <f>IF(O117="nulová",K117,0)</f>
        <v>0</v>
      </c>
      <c r="BJ117" s="18" t="s">
        <v>84</v>
      </c>
      <c r="BK117" s="220">
        <f>ROUND(P117*H117,2)</f>
        <v>0</v>
      </c>
      <c r="BL117" s="18" t="s">
        <v>144</v>
      </c>
      <c r="BM117" s="219" t="s">
        <v>585</v>
      </c>
    </row>
    <row r="118" s="2" customFormat="1">
      <c r="A118" s="39"/>
      <c r="B118" s="40"/>
      <c r="C118" s="41"/>
      <c r="D118" s="221" t="s">
        <v>146</v>
      </c>
      <c r="E118" s="41"/>
      <c r="F118" s="222" t="s">
        <v>586</v>
      </c>
      <c r="G118" s="41"/>
      <c r="H118" s="41"/>
      <c r="I118" s="223"/>
      <c r="J118" s="223"/>
      <c r="K118" s="41"/>
      <c r="L118" s="41"/>
      <c r="M118" s="45"/>
      <c r="N118" s="224"/>
      <c r="O118" s="225"/>
      <c r="P118" s="85"/>
      <c r="Q118" s="85"/>
      <c r="R118" s="85"/>
      <c r="S118" s="85"/>
      <c r="T118" s="85"/>
      <c r="U118" s="85"/>
      <c r="V118" s="85"/>
      <c r="W118" s="85"/>
      <c r="X118" s="85"/>
      <c r="Y118" s="86"/>
      <c r="Z118" s="39"/>
      <c r="AA118" s="39"/>
      <c r="AB118" s="39"/>
      <c r="AC118" s="39"/>
      <c r="AD118" s="39"/>
      <c r="AE118" s="39"/>
      <c r="AT118" s="18" t="s">
        <v>146</v>
      </c>
      <c r="AU118" s="18" t="s">
        <v>86</v>
      </c>
    </row>
    <row r="119" s="2" customFormat="1" ht="24.15" customHeight="1">
      <c r="A119" s="39"/>
      <c r="B119" s="40"/>
      <c r="C119" s="207" t="s">
        <v>404</v>
      </c>
      <c r="D119" s="207" t="s">
        <v>139</v>
      </c>
      <c r="E119" s="208" t="s">
        <v>383</v>
      </c>
      <c r="F119" s="209" t="s">
        <v>384</v>
      </c>
      <c r="G119" s="210" t="s">
        <v>216</v>
      </c>
      <c r="H119" s="211">
        <v>21</v>
      </c>
      <c r="I119" s="212"/>
      <c r="J119" s="212"/>
      <c r="K119" s="213">
        <f>ROUND(P119*H119,2)</f>
        <v>0</v>
      </c>
      <c r="L119" s="209" t="s">
        <v>143</v>
      </c>
      <c r="M119" s="45"/>
      <c r="N119" s="214" t="s">
        <v>20</v>
      </c>
      <c r="O119" s="215" t="s">
        <v>45</v>
      </c>
      <c r="P119" s="216">
        <f>I119+J119</f>
        <v>0</v>
      </c>
      <c r="Q119" s="216">
        <f>ROUND(I119*H119,2)</f>
        <v>0</v>
      </c>
      <c r="R119" s="216">
        <f>ROUND(J119*H119,2)</f>
        <v>0</v>
      </c>
      <c r="S119" s="85"/>
      <c r="T119" s="217">
        <f>S119*H119</f>
        <v>0</v>
      </c>
      <c r="U119" s="217">
        <v>0</v>
      </c>
      <c r="V119" s="217">
        <f>U119*H119</f>
        <v>0</v>
      </c>
      <c r="W119" s="217">
        <v>0</v>
      </c>
      <c r="X119" s="217">
        <f>W119*H119</f>
        <v>0</v>
      </c>
      <c r="Y119" s="218" t="s">
        <v>20</v>
      </c>
      <c r="Z119" s="39"/>
      <c r="AA119" s="39"/>
      <c r="AB119" s="39"/>
      <c r="AC119" s="39"/>
      <c r="AD119" s="39"/>
      <c r="AE119" s="39"/>
      <c r="AR119" s="219" t="s">
        <v>144</v>
      </c>
      <c r="AT119" s="219" t="s">
        <v>139</v>
      </c>
      <c r="AU119" s="219" t="s">
        <v>86</v>
      </c>
      <c r="AY119" s="18" t="s">
        <v>137</v>
      </c>
      <c r="BE119" s="220">
        <f>IF(O119="základní",K119,0)</f>
        <v>0</v>
      </c>
      <c r="BF119" s="220">
        <f>IF(O119="snížená",K119,0)</f>
        <v>0</v>
      </c>
      <c r="BG119" s="220">
        <f>IF(O119="zákl. přenesená",K119,0)</f>
        <v>0</v>
      </c>
      <c r="BH119" s="220">
        <f>IF(O119="sníž. přenesená",K119,0)</f>
        <v>0</v>
      </c>
      <c r="BI119" s="220">
        <f>IF(O119="nulová",K119,0)</f>
        <v>0</v>
      </c>
      <c r="BJ119" s="18" t="s">
        <v>84</v>
      </c>
      <c r="BK119" s="220">
        <f>ROUND(P119*H119,2)</f>
        <v>0</v>
      </c>
      <c r="BL119" s="18" t="s">
        <v>144</v>
      </c>
      <c r="BM119" s="219" t="s">
        <v>587</v>
      </c>
    </row>
    <row r="120" s="2" customFormat="1">
      <c r="A120" s="39"/>
      <c r="B120" s="40"/>
      <c r="C120" s="41"/>
      <c r="D120" s="221" t="s">
        <v>146</v>
      </c>
      <c r="E120" s="41"/>
      <c r="F120" s="222" t="s">
        <v>386</v>
      </c>
      <c r="G120" s="41"/>
      <c r="H120" s="41"/>
      <c r="I120" s="223"/>
      <c r="J120" s="223"/>
      <c r="K120" s="41"/>
      <c r="L120" s="41"/>
      <c r="M120" s="45"/>
      <c r="N120" s="224"/>
      <c r="O120" s="225"/>
      <c r="P120" s="85"/>
      <c r="Q120" s="85"/>
      <c r="R120" s="85"/>
      <c r="S120" s="85"/>
      <c r="T120" s="85"/>
      <c r="U120" s="85"/>
      <c r="V120" s="85"/>
      <c r="W120" s="85"/>
      <c r="X120" s="85"/>
      <c r="Y120" s="86"/>
      <c r="Z120" s="39"/>
      <c r="AA120" s="39"/>
      <c r="AB120" s="39"/>
      <c r="AC120" s="39"/>
      <c r="AD120" s="39"/>
      <c r="AE120" s="39"/>
      <c r="AT120" s="18" t="s">
        <v>146</v>
      </c>
      <c r="AU120" s="18" t="s">
        <v>86</v>
      </c>
    </row>
    <row r="121" s="2" customFormat="1" ht="24.15" customHeight="1">
      <c r="A121" s="39"/>
      <c r="B121" s="40"/>
      <c r="C121" s="207" t="s">
        <v>409</v>
      </c>
      <c r="D121" s="207" t="s">
        <v>139</v>
      </c>
      <c r="E121" s="208" t="s">
        <v>388</v>
      </c>
      <c r="F121" s="209" t="s">
        <v>389</v>
      </c>
      <c r="G121" s="210" t="s">
        <v>216</v>
      </c>
      <c r="H121" s="211">
        <v>2</v>
      </c>
      <c r="I121" s="212"/>
      <c r="J121" s="212"/>
      <c r="K121" s="213">
        <f>ROUND(P121*H121,2)</f>
        <v>0</v>
      </c>
      <c r="L121" s="209" t="s">
        <v>143</v>
      </c>
      <c r="M121" s="45"/>
      <c r="N121" s="214" t="s">
        <v>20</v>
      </c>
      <c r="O121" s="215" t="s">
        <v>45</v>
      </c>
      <c r="P121" s="216">
        <f>I121+J121</f>
        <v>0</v>
      </c>
      <c r="Q121" s="216">
        <f>ROUND(I121*H121,2)</f>
        <v>0</v>
      </c>
      <c r="R121" s="216">
        <f>ROUND(J121*H121,2)</f>
        <v>0</v>
      </c>
      <c r="S121" s="85"/>
      <c r="T121" s="217">
        <f>S121*H121</f>
        <v>0</v>
      </c>
      <c r="U121" s="217">
        <v>0</v>
      </c>
      <c r="V121" s="217">
        <f>U121*H121</f>
        <v>0</v>
      </c>
      <c r="W121" s="217">
        <v>0</v>
      </c>
      <c r="X121" s="217">
        <f>W121*H121</f>
        <v>0</v>
      </c>
      <c r="Y121" s="218" t="s">
        <v>20</v>
      </c>
      <c r="Z121" s="39"/>
      <c r="AA121" s="39"/>
      <c r="AB121" s="39"/>
      <c r="AC121" s="39"/>
      <c r="AD121" s="39"/>
      <c r="AE121" s="39"/>
      <c r="AR121" s="219" t="s">
        <v>144</v>
      </c>
      <c r="AT121" s="219" t="s">
        <v>139</v>
      </c>
      <c r="AU121" s="219" t="s">
        <v>86</v>
      </c>
      <c r="AY121" s="18" t="s">
        <v>137</v>
      </c>
      <c r="BE121" s="220">
        <f>IF(O121="základní",K121,0)</f>
        <v>0</v>
      </c>
      <c r="BF121" s="220">
        <f>IF(O121="snížená",K121,0)</f>
        <v>0</v>
      </c>
      <c r="BG121" s="220">
        <f>IF(O121="zákl. přenesená",K121,0)</f>
        <v>0</v>
      </c>
      <c r="BH121" s="220">
        <f>IF(O121="sníž. přenesená",K121,0)</f>
        <v>0</v>
      </c>
      <c r="BI121" s="220">
        <f>IF(O121="nulová",K121,0)</f>
        <v>0</v>
      </c>
      <c r="BJ121" s="18" t="s">
        <v>84</v>
      </c>
      <c r="BK121" s="220">
        <f>ROUND(P121*H121,2)</f>
        <v>0</v>
      </c>
      <c r="BL121" s="18" t="s">
        <v>144</v>
      </c>
      <c r="BM121" s="219" t="s">
        <v>588</v>
      </c>
    </row>
    <row r="122" s="2" customFormat="1">
      <c r="A122" s="39"/>
      <c r="B122" s="40"/>
      <c r="C122" s="41"/>
      <c r="D122" s="221" t="s">
        <v>146</v>
      </c>
      <c r="E122" s="41"/>
      <c r="F122" s="222" t="s">
        <v>391</v>
      </c>
      <c r="G122" s="41"/>
      <c r="H122" s="41"/>
      <c r="I122" s="223"/>
      <c r="J122" s="223"/>
      <c r="K122" s="41"/>
      <c r="L122" s="41"/>
      <c r="M122" s="45"/>
      <c r="N122" s="224"/>
      <c r="O122" s="225"/>
      <c r="P122" s="85"/>
      <c r="Q122" s="85"/>
      <c r="R122" s="85"/>
      <c r="S122" s="85"/>
      <c r="T122" s="85"/>
      <c r="U122" s="85"/>
      <c r="V122" s="85"/>
      <c r="W122" s="85"/>
      <c r="X122" s="85"/>
      <c r="Y122" s="86"/>
      <c r="Z122" s="39"/>
      <c r="AA122" s="39"/>
      <c r="AB122" s="39"/>
      <c r="AC122" s="39"/>
      <c r="AD122" s="39"/>
      <c r="AE122" s="39"/>
      <c r="AT122" s="18" t="s">
        <v>146</v>
      </c>
      <c r="AU122" s="18" t="s">
        <v>86</v>
      </c>
    </row>
    <row r="123" s="2" customFormat="1" ht="33" customHeight="1">
      <c r="A123" s="39"/>
      <c r="B123" s="40"/>
      <c r="C123" s="207" t="s">
        <v>377</v>
      </c>
      <c r="D123" s="207" t="s">
        <v>139</v>
      </c>
      <c r="E123" s="208" t="s">
        <v>398</v>
      </c>
      <c r="F123" s="209" t="s">
        <v>399</v>
      </c>
      <c r="G123" s="210" t="s">
        <v>216</v>
      </c>
      <c r="H123" s="211">
        <v>21</v>
      </c>
      <c r="I123" s="212"/>
      <c r="J123" s="212"/>
      <c r="K123" s="213">
        <f>ROUND(P123*H123,2)</f>
        <v>0</v>
      </c>
      <c r="L123" s="209" t="s">
        <v>143</v>
      </c>
      <c r="M123" s="45"/>
      <c r="N123" s="214" t="s">
        <v>20</v>
      </c>
      <c r="O123" s="215" t="s">
        <v>45</v>
      </c>
      <c r="P123" s="216">
        <f>I123+J123</f>
        <v>0</v>
      </c>
      <c r="Q123" s="216">
        <f>ROUND(I123*H123,2)</f>
        <v>0</v>
      </c>
      <c r="R123" s="216">
        <f>ROUND(J123*H123,2)</f>
        <v>0</v>
      </c>
      <c r="S123" s="85"/>
      <c r="T123" s="217">
        <f>S123*H123</f>
        <v>0</v>
      </c>
      <c r="U123" s="217">
        <v>0</v>
      </c>
      <c r="V123" s="217">
        <f>U123*H123</f>
        <v>0</v>
      </c>
      <c r="W123" s="217">
        <v>0</v>
      </c>
      <c r="X123" s="217">
        <f>W123*H123</f>
        <v>0</v>
      </c>
      <c r="Y123" s="218" t="s">
        <v>20</v>
      </c>
      <c r="Z123" s="39"/>
      <c r="AA123" s="39"/>
      <c r="AB123" s="39"/>
      <c r="AC123" s="39"/>
      <c r="AD123" s="39"/>
      <c r="AE123" s="39"/>
      <c r="AR123" s="219" t="s">
        <v>144</v>
      </c>
      <c r="AT123" s="219" t="s">
        <v>139</v>
      </c>
      <c r="AU123" s="219" t="s">
        <v>86</v>
      </c>
      <c r="AY123" s="18" t="s">
        <v>137</v>
      </c>
      <c r="BE123" s="220">
        <f>IF(O123="základní",K123,0)</f>
        <v>0</v>
      </c>
      <c r="BF123" s="220">
        <f>IF(O123="snížená",K123,0)</f>
        <v>0</v>
      </c>
      <c r="BG123" s="220">
        <f>IF(O123="zákl. přenesená",K123,0)</f>
        <v>0</v>
      </c>
      <c r="BH123" s="220">
        <f>IF(O123="sníž. přenesená",K123,0)</f>
        <v>0</v>
      </c>
      <c r="BI123" s="220">
        <f>IF(O123="nulová",K123,0)</f>
        <v>0</v>
      </c>
      <c r="BJ123" s="18" t="s">
        <v>84</v>
      </c>
      <c r="BK123" s="220">
        <f>ROUND(P123*H123,2)</f>
        <v>0</v>
      </c>
      <c r="BL123" s="18" t="s">
        <v>144</v>
      </c>
      <c r="BM123" s="219" t="s">
        <v>589</v>
      </c>
    </row>
    <row r="124" s="2" customFormat="1">
      <c r="A124" s="39"/>
      <c r="B124" s="40"/>
      <c r="C124" s="41"/>
      <c r="D124" s="221" t="s">
        <v>146</v>
      </c>
      <c r="E124" s="41"/>
      <c r="F124" s="222" t="s">
        <v>401</v>
      </c>
      <c r="G124" s="41"/>
      <c r="H124" s="41"/>
      <c r="I124" s="223"/>
      <c r="J124" s="223"/>
      <c r="K124" s="41"/>
      <c r="L124" s="41"/>
      <c r="M124" s="45"/>
      <c r="N124" s="224"/>
      <c r="O124" s="225"/>
      <c r="P124" s="85"/>
      <c r="Q124" s="85"/>
      <c r="R124" s="85"/>
      <c r="S124" s="85"/>
      <c r="T124" s="85"/>
      <c r="U124" s="85"/>
      <c r="V124" s="85"/>
      <c r="W124" s="85"/>
      <c r="X124" s="85"/>
      <c r="Y124" s="86"/>
      <c r="Z124" s="39"/>
      <c r="AA124" s="39"/>
      <c r="AB124" s="39"/>
      <c r="AC124" s="39"/>
      <c r="AD124" s="39"/>
      <c r="AE124" s="39"/>
      <c r="AT124" s="18" t="s">
        <v>146</v>
      </c>
      <c r="AU124" s="18" t="s">
        <v>86</v>
      </c>
    </row>
    <row r="125" s="14" customFormat="1">
      <c r="A125" s="14"/>
      <c r="B125" s="255"/>
      <c r="C125" s="256"/>
      <c r="D125" s="226" t="s">
        <v>150</v>
      </c>
      <c r="E125" s="257" t="s">
        <v>20</v>
      </c>
      <c r="F125" s="258" t="s">
        <v>590</v>
      </c>
      <c r="G125" s="256"/>
      <c r="H125" s="257" t="s">
        <v>20</v>
      </c>
      <c r="I125" s="259"/>
      <c r="J125" s="259"/>
      <c r="K125" s="256"/>
      <c r="L125" s="256"/>
      <c r="M125" s="260"/>
      <c r="N125" s="261"/>
      <c r="O125" s="262"/>
      <c r="P125" s="262"/>
      <c r="Q125" s="262"/>
      <c r="R125" s="262"/>
      <c r="S125" s="262"/>
      <c r="T125" s="262"/>
      <c r="U125" s="262"/>
      <c r="V125" s="262"/>
      <c r="W125" s="262"/>
      <c r="X125" s="262"/>
      <c r="Y125" s="263"/>
      <c r="Z125" s="14"/>
      <c r="AA125" s="14"/>
      <c r="AB125" s="14"/>
      <c r="AC125" s="14"/>
      <c r="AD125" s="14"/>
      <c r="AE125" s="14"/>
      <c r="AT125" s="264" t="s">
        <v>150</v>
      </c>
      <c r="AU125" s="264" t="s">
        <v>86</v>
      </c>
      <c r="AV125" s="14" t="s">
        <v>84</v>
      </c>
      <c r="AW125" s="14" t="s">
        <v>5</v>
      </c>
      <c r="AX125" s="14" t="s">
        <v>76</v>
      </c>
      <c r="AY125" s="264" t="s">
        <v>137</v>
      </c>
    </row>
    <row r="126" s="13" customFormat="1">
      <c r="A126" s="13"/>
      <c r="B126" s="228"/>
      <c r="C126" s="229"/>
      <c r="D126" s="226" t="s">
        <v>150</v>
      </c>
      <c r="E126" s="230" t="s">
        <v>20</v>
      </c>
      <c r="F126" s="231" t="s">
        <v>8</v>
      </c>
      <c r="G126" s="229"/>
      <c r="H126" s="232">
        <v>21</v>
      </c>
      <c r="I126" s="233"/>
      <c r="J126" s="233"/>
      <c r="K126" s="229"/>
      <c r="L126" s="229"/>
      <c r="M126" s="234"/>
      <c r="N126" s="235"/>
      <c r="O126" s="236"/>
      <c r="P126" s="236"/>
      <c r="Q126" s="236"/>
      <c r="R126" s="236"/>
      <c r="S126" s="236"/>
      <c r="T126" s="236"/>
      <c r="U126" s="236"/>
      <c r="V126" s="236"/>
      <c r="W126" s="236"/>
      <c r="X126" s="236"/>
      <c r="Y126" s="237"/>
      <c r="Z126" s="13"/>
      <c r="AA126" s="13"/>
      <c r="AB126" s="13"/>
      <c r="AC126" s="13"/>
      <c r="AD126" s="13"/>
      <c r="AE126" s="13"/>
      <c r="AT126" s="238" t="s">
        <v>150</v>
      </c>
      <c r="AU126" s="238" t="s">
        <v>86</v>
      </c>
      <c r="AV126" s="13" t="s">
        <v>86</v>
      </c>
      <c r="AW126" s="13" t="s">
        <v>5</v>
      </c>
      <c r="AX126" s="13" t="s">
        <v>84</v>
      </c>
      <c r="AY126" s="238" t="s">
        <v>137</v>
      </c>
    </row>
    <row r="127" s="2" customFormat="1" ht="33" customHeight="1">
      <c r="A127" s="39"/>
      <c r="B127" s="40"/>
      <c r="C127" s="207" t="s">
        <v>304</v>
      </c>
      <c r="D127" s="207" t="s">
        <v>139</v>
      </c>
      <c r="E127" s="208" t="s">
        <v>405</v>
      </c>
      <c r="F127" s="209" t="s">
        <v>406</v>
      </c>
      <c r="G127" s="210" t="s">
        <v>216</v>
      </c>
      <c r="H127" s="211">
        <v>2</v>
      </c>
      <c r="I127" s="212"/>
      <c r="J127" s="212"/>
      <c r="K127" s="213">
        <f>ROUND(P127*H127,2)</f>
        <v>0</v>
      </c>
      <c r="L127" s="209" t="s">
        <v>143</v>
      </c>
      <c r="M127" s="45"/>
      <c r="N127" s="214" t="s">
        <v>20</v>
      </c>
      <c r="O127" s="215" t="s">
        <v>45</v>
      </c>
      <c r="P127" s="216">
        <f>I127+J127</f>
        <v>0</v>
      </c>
      <c r="Q127" s="216">
        <f>ROUND(I127*H127,2)</f>
        <v>0</v>
      </c>
      <c r="R127" s="216">
        <f>ROUND(J127*H127,2)</f>
        <v>0</v>
      </c>
      <c r="S127" s="85"/>
      <c r="T127" s="217">
        <f>S127*H127</f>
        <v>0</v>
      </c>
      <c r="U127" s="217">
        <v>0</v>
      </c>
      <c r="V127" s="217">
        <f>U127*H127</f>
        <v>0</v>
      </c>
      <c r="W127" s="217">
        <v>0</v>
      </c>
      <c r="X127" s="217">
        <f>W127*H127</f>
        <v>0</v>
      </c>
      <c r="Y127" s="218" t="s">
        <v>20</v>
      </c>
      <c r="Z127" s="39"/>
      <c r="AA127" s="39"/>
      <c r="AB127" s="39"/>
      <c r="AC127" s="39"/>
      <c r="AD127" s="39"/>
      <c r="AE127" s="39"/>
      <c r="AR127" s="219" t="s">
        <v>144</v>
      </c>
      <c r="AT127" s="219" t="s">
        <v>139</v>
      </c>
      <c r="AU127" s="219" t="s">
        <v>86</v>
      </c>
      <c r="AY127" s="18" t="s">
        <v>137</v>
      </c>
      <c r="BE127" s="220">
        <f>IF(O127="základní",K127,0)</f>
        <v>0</v>
      </c>
      <c r="BF127" s="220">
        <f>IF(O127="snížená",K127,0)</f>
        <v>0</v>
      </c>
      <c r="BG127" s="220">
        <f>IF(O127="zákl. přenesená",K127,0)</f>
        <v>0</v>
      </c>
      <c r="BH127" s="220">
        <f>IF(O127="sníž. přenesená",K127,0)</f>
        <v>0</v>
      </c>
      <c r="BI127" s="220">
        <f>IF(O127="nulová",K127,0)</f>
        <v>0</v>
      </c>
      <c r="BJ127" s="18" t="s">
        <v>84</v>
      </c>
      <c r="BK127" s="220">
        <f>ROUND(P127*H127,2)</f>
        <v>0</v>
      </c>
      <c r="BL127" s="18" t="s">
        <v>144</v>
      </c>
      <c r="BM127" s="219" t="s">
        <v>591</v>
      </c>
    </row>
    <row r="128" s="2" customFormat="1">
      <c r="A128" s="39"/>
      <c r="B128" s="40"/>
      <c r="C128" s="41"/>
      <c r="D128" s="221" t="s">
        <v>146</v>
      </c>
      <c r="E128" s="41"/>
      <c r="F128" s="222" t="s">
        <v>408</v>
      </c>
      <c r="G128" s="41"/>
      <c r="H128" s="41"/>
      <c r="I128" s="223"/>
      <c r="J128" s="223"/>
      <c r="K128" s="41"/>
      <c r="L128" s="41"/>
      <c r="M128" s="45"/>
      <c r="N128" s="224"/>
      <c r="O128" s="225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9"/>
      <c r="AA128" s="39"/>
      <c r="AB128" s="39"/>
      <c r="AC128" s="39"/>
      <c r="AD128" s="39"/>
      <c r="AE128" s="39"/>
      <c r="AT128" s="18" t="s">
        <v>146</v>
      </c>
      <c r="AU128" s="18" t="s">
        <v>86</v>
      </c>
    </row>
    <row r="129" s="14" customFormat="1">
      <c r="A129" s="14"/>
      <c r="B129" s="255"/>
      <c r="C129" s="256"/>
      <c r="D129" s="226" t="s">
        <v>150</v>
      </c>
      <c r="E129" s="257" t="s">
        <v>20</v>
      </c>
      <c r="F129" s="258" t="s">
        <v>402</v>
      </c>
      <c r="G129" s="256"/>
      <c r="H129" s="257" t="s">
        <v>20</v>
      </c>
      <c r="I129" s="259"/>
      <c r="J129" s="259"/>
      <c r="K129" s="256"/>
      <c r="L129" s="256"/>
      <c r="M129" s="260"/>
      <c r="N129" s="261"/>
      <c r="O129" s="262"/>
      <c r="P129" s="262"/>
      <c r="Q129" s="262"/>
      <c r="R129" s="262"/>
      <c r="S129" s="262"/>
      <c r="T129" s="262"/>
      <c r="U129" s="262"/>
      <c r="V129" s="262"/>
      <c r="W129" s="262"/>
      <c r="X129" s="262"/>
      <c r="Y129" s="263"/>
      <c r="Z129" s="14"/>
      <c r="AA129" s="14"/>
      <c r="AB129" s="14"/>
      <c r="AC129" s="14"/>
      <c r="AD129" s="14"/>
      <c r="AE129" s="14"/>
      <c r="AT129" s="264" t="s">
        <v>150</v>
      </c>
      <c r="AU129" s="264" t="s">
        <v>86</v>
      </c>
      <c r="AV129" s="14" t="s">
        <v>84</v>
      </c>
      <c r="AW129" s="14" t="s">
        <v>5</v>
      </c>
      <c r="AX129" s="14" t="s">
        <v>76</v>
      </c>
      <c r="AY129" s="264" t="s">
        <v>137</v>
      </c>
    </row>
    <row r="130" s="13" customFormat="1">
      <c r="A130" s="13"/>
      <c r="B130" s="228"/>
      <c r="C130" s="229"/>
      <c r="D130" s="226" t="s">
        <v>150</v>
      </c>
      <c r="E130" s="230" t="s">
        <v>20</v>
      </c>
      <c r="F130" s="231" t="s">
        <v>86</v>
      </c>
      <c r="G130" s="229"/>
      <c r="H130" s="232">
        <v>2</v>
      </c>
      <c r="I130" s="233"/>
      <c r="J130" s="233"/>
      <c r="K130" s="229"/>
      <c r="L130" s="229"/>
      <c r="M130" s="234"/>
      <c r="N130" s="235"/>
      <c r="O130" s="236"/>
      <c r="P130" s="236"/>
      <c r="Q130" s="236"/>
      <c r="R130" s="236"/>
      <c r="S130" s="236"/>
      <c r="T130" s="236"/>
      <c r="U130" s="236"/>
      <c r="V130" s="236"/>
      <c r="W130" s="236"/>
      <c r="X130" s="236"/>
      <c r="Y130" s="237"/>
      <c r="Z130" s="13"/>
      <c r="AA130" s="13"/>
      <c r="AB130" s="13"/>
      <c r="AC130" s="13"/>
      <c r="AD130" s="13"/>
      <c r="AE130" s="13"/>
      <c r="AT130" s="238" t="s">
        <v>150</v>
      </c>
      <c r="AU130" s="238" t="s">
        <v>86</v>
      </c>
      <c r="AV130" s="13" t="s">
        <v>86</v>
      </c>
      <c r="AW130" s="13" t="s">
        <v>5</v>
      </c>
      <c r="AX130" s="13" t="s">
        <v>84</v>
      </c>
      <c r="AY130" s="238" t="s">
        <v>137</v>
      </c>
    </row>
    <row r="131" s="2" customFormat="1" ht="37.8" customHeight="1">
      <c r="A131" s="39"/>
      <c r="B131" s="40"/>
      <c r="C131" s="207" t="s">
        <v>277</v>
      </c>
      <c r="D131" s="207" t="s">
        <v>139</v>
      </c>
      <c r="E131" s="208" t="s">
        <v>414</v>
      </c>
      <c r="F131" s="209" t="s">
        <v>415</v>
      </c>
      <c r="G131" s="210" t="s">
        <v>161</v>
      </c>
      <c r="H131" s="211">
        <v>752.13400000000001</v>
      </c>
      <c r="I131" s="212"/>
      <c r="J131" s="212"/>
      <c r="K131" s="213">
        <f>ROUND(P131*H131,2)</f>
        <v>0</v>
      </c>
      <c r="L131" s="209" t="s">
        <v>143</v>
      </c>
      <c r="M131" s="45"/>
      <c r="N131" s="214" t="s">
        <v>20</v>
      </c>
      <c r="O131" s="215" t="s">
        <v>45</v>
      </c>
      <c r="P131" s="216">
        <f>I131+J131</f>
        <v>0</v>
      </c>
      <c r="Q131" s="216">
        <f>ROUND(I131*H131,2)</f>
        <v>0</v>
      </c>
      <c r="R131" s="216">
        <f>ROUND(J131*H131,2)</f>
        <v>0</v>
      </c>
      <c r="S131" s="85"/>
      <c r="T131" s="217">
        <f>S131*H131</f>
        <v>0</v>
      </c>
      <c r="U131" s="217">
        <v>0</v>
      </c>
      <c r="V131" s="217">
        <f>U131*H131</f>
        <v>0</v>
      </c>
      <c r="W131" s="217">
        <v>0</v>
      </c>
      <c r="X131" s="217">
        <f>W131*H131</f>
        <v>0</v>
      </c>
      <c r="Y131" s="218" t="s">
        <v>20</v>
      </c>
      <c r="Z131" s="39"/>
      <c r="AA131" s="39"/>
      <c r="AB131" s="39"/>
      <c r="AC131" s="39"/>
      <c r="AD131" s="39"/>
      <c r="AE131" s="39"/>
      <c r="AR131" s="219" t="s">
        <v>144</v>
      </c>
      <c r="AT131" s="219" t="s">
        <v>139</v>
      </c>
      <c r="AU131" s="219" t="s">
        <v>86</v>
      </c>
      <c r="AY131" s="18" t="s">
        <v>137</v>
      </c>
      <c r="BE131" s="220">
        <f>IF(O131="základní",K131,0)</f>
        <v>0</v>
      </c>
      <c r="BF131" s="220">
        <f>IF(O131="snížená",K131,0)</f>
        <v>0</v>
      </c>
      <c r="BG131" s="220">
        <f>IF(O131="zákl. přenesená",K131,0)</f>
        <v>0</v>
      </c>
      <c r="BH131" s="220">
        <f>IF(O131="sníž. přenesená",K131,0)</f>
        <v>0</v>
      </c>
      <c r="BI131" s="220">
        <f>IF(O131="nulová",K131,0)</f>
        <v>0</v>
      </c>
      <c r="BJ131" s="18" t="s">
        <v>84</v>
      </c>
      <c r="BK131" s="220">
        <f>ROUND(P131*H131,2)</f>
        <v>0</v>
      </c>
      <c r="BL131" s="18" t="s">
        <v>144</v>
      </c>
      <c r="BM131" s="219" t="s">
        <v>592</v>
      </c>
    </row>
    <row r="132" s="2" customFormat="1">
      <c r="A132" s="39"/>
      <c r="B132" s="40"/>
      <c r="C132" s="41"/>
      <c r="D132" s="221" t="s">
        <v>146</v>
      </c>
      <c r="E132" s="41"/>
      <c r="F132" s="222" t="s">
        <v>417</v>
      </c>
      <c r="G132" s="41"/>
      <c r="H132" s="41"/>
      <c r="I132" s="223"/>
      <c r="J132" s="223"/>
      <c r="K132" s="41"/>
      <c r="L132" s="41"/>
      <c r="M132" s="45"/>
      <c r="N132" s="224"/>
      <c r="O132" s="225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9"/>
      <c r="AA132" s="39"/>
      <c r="AB132" s="39"/>
      <c r="AC132" s="39"/>
      <c r="AD132" s="39"/>
      <c r="AE132" s="39"/>
      <c r="AT132" s="18" t="s">
        <v>146</v>
      </c>
      <c r="AU132" s="18" t="s">
        <v>86</v>
      </c>
    </row>
    <row r="133" s="13" customFormat="1">
      <c r="A133" s="13"/>
      <c r="B133" s="228"/>
      <c r="C133" s="229"/>
      <c r="D133" s="226" t="s">
        <v>150</v>
      </c>
      <c r="E133" s="230" t="s">
        <v>20</v>
      </c>
      <c r="F133" s="231" t="s">
        <v>593</v>
      </c>
      <c r="G133" s="229"/>
      <c r="H133" s="232">
        <v>752.13400000000001</v>
      </c>
      <c r="I133" s="233"/>
      <c r="J133" s="233"/>
      <c r="K133" s="229"/>
      <c r="L133" s="229"/>
      <c r="M133" s="234"/>
      <c r="N133" s="235"/>
      <c r="O133" s="236"/>
      <c r="P133" s="236"/>
      <c r="Q133" s="236"/>
      <c r="R133" s="236"/>
      <c r="S133" s="236"/>
      <c r="T133" s="236"/>
      <c r="U133" s="236"/>
      <c r="V133" s="236"/>
      <c r="W133" s="236"/>
      <c r="X133" s="236"/>
      <c r="Y133" s="237"/>
      <c r="Z133" s="13"/>
      <c r="AA133" s="13"/>
      <c r="AB133" s="13"/>
      <c r="AC133" s="13"/>
      <c r="AD133" s="13"/>
      <c r="AE133" s="13"/>
      <c r="AT133" s="238" t="s">
        <v>150</v>
      </c>
      <c r="AU133" s="238" t="s">
        <v>86</v>
      </c>
      <c r="AV133" s="13" t="s">
        <v>86</v>
      </c>
      <c r="AW133" s="13" t="s">
        <v>5</v>
      </c>
      <c r="AX133" s="13" t="s">
        <v>76</v>
      </c>
      <c r="AY133" s="238" t="s">
        <v>137</v>
      </c>
    </row>
    <row r="134" s="15" customFormat="1">
      <c r="A134" s="15"/>
      <c r="B134" s="265"/>
      <c r="C134" s="266"/>
      <c r="D134" s="226" t="s">
        <v>150</v>
      </c>
      <c r="E134" s="267" t="s">
        <v>20</v>
      </c>
      <c r="F134" s="268" t="s">
        <v>418</v>
      </c>
      <c r="G134" s="266"/>
      <c r="H134" s="269">
        <v>752.13400000000001</v>
      </c>
      <c r="I134" s="270"/>
      <c r="J134" s="270"/>
      <c r="K134" s="266"/>
      <c r="L134" s="266"/>
      <c r="M134" s="271"/>
      <c r="N134" s="272"/>
      <c r="O134" s="273"/>
      <c r="P134" s="273"/>
      <c r="Q134" s="273"/>
      <c r="R134" s="273"/>
      <c r="S134" s="273"/>
      <c r="T134" s="273"/>
      <c r="U134" s="273"/>
      <c r="V134" s="273"/>
      <c r="W134" s="273"/>
      <c r="X134" s="273"/>
      <c r="Y134" s="274"/>
      <c r="Z134" s="15"/>
      <c r="AA134" s="15"/>
      <c r="AB134" s="15"/>
      <c r="AC134" s="15"/>
      <c r="AD134" s="15"/>
      <c r="AE134" s="15"/>
      <c r="AT134" s="275" t="s">
        <v>150</v>
      </c>
      <c r="AU134" s="275" t="s">
        <v>86</v>
      </c>
      <c r="AV134" s="15" t="s">
        <v>144</v>
      </c>
      <c r="AW134" s="15" t="s">
        <v>5</v>
      </c>
      <c r="AX134" s="15" t="s">
        <v>84</v>
      </c>
      <c r="AY134" s="275" t="s">
        <v>137</v>
      </c>
    </row>
    <row r="135" s="2" customFormat="1" ht="24.15" customHeight="1">
      <c r="A135" s="39"/>
      <c r="B135" s="40"/>
      <c r="C135" s="207" t="s">
        <v>594</v>
      </c>
      <c r="D135" s="207" t="s">
        <v>139</v>
      </c>
      <c r="E135" s="208" t="s">
        <v>166</v>
      </c>
      <c r="F135" s="209" t="s">
        <v>167</v>
      </c>
      <c r="G135" s="210" t="s">
        <v>161</v>
      </c>
      <c r="H135" s="211">
        <v>752.13400000000001</v>
      </c>
      <c r="I135" s="212"/>
      <c r="J135" s="212"/>
      <c r="K135" s="213">
        <f>ROUND(P135*H135,2)</f>
        <v>0</v>
      </c>
      <c r="L135" s="209" t="s">
        <v>143</v>
      </c>
      <c r="M135" s="45"/>
      <c r="N135" s="214" t="s">
        <v>20</v>
      </c>
      <c r="O135" s="215" t="s">
        <v>45</v>
      </c>
      <c r="P135" s="216">
        <f>I135+J135</f>
        <v>0</v>
      </c>
      <c r="Q135" s="216">
        <f>ROUND(I135*H135,2)</f>
        <v>0</v>
      </c>
      <c r="R135" s="216">
        <f>ROUND(J135*H135,2)</f>
        <v>0</v>
      </c>
      <c r="S135" s="85"/>
      <c r="T135" s="217">
        <f>S135*H135</f>
        <v>0</v>
      </c>
      <c r="U135" s="217">
        <v>0</v>
      </c>
      <c r="V135" s="217">
        <f>U135*H135</f>
        <v>0</v>
      </c>
      <c r="W135" s="217">
        <v>0</v>
      </c>
      <c r="X135" s="217">
        <f>W135*H135</f>
        <v>0</v>
      </c>
      <c r="Y135" s="218" t="s">
        <v>20</v>
      </c>
      <c r="Z135" s="39"/>
      <c r="AA135" s="39"/>
      <c r="AB135" s="39"/>
      <c r="AC135" s="39"/>
      <c r="AD135" s="39"/>
      <c r="AE135" s="39"/>
      <c r="AR135" s="219" t="s">
        <v>144</v>
      </c>
      <c r="AT135" s="219" t="s">
        <v>139</v>
      </c>
      <c r="AU135" s="219" t="s">
        <v>86</v>
      </c>
      <c r="AY135" s="18" t="s">
        <v>137</v>
      </c>
      <c r="BE135" s="220">
        <f>IF(O135="základní",K135,0)</f>
        <v>0</v>
      </c>
      <c r="BF135" s="220">
        <f>IF(O135="snížená",K135,0)</f>
        <v>0</v>
      </c>
      <c r="BG135" s="220">
        <f>IF(O135="zákl. přenesená",K135,0)</f>
        <v>0</v>
      </c>
      <c r="BH135" s="220">
        <f>IF(O135="sníž. přenesená",K135,0)</f>
        <v>0</v>
      </c>
      <c r="BI135" s="220">
        <f>IF(O135="nulová",K135,0)</f>
        <v>0</v>
      </c>
      <c r="BJ135" s="18" t="s">
        <v>84</v>
      </c>
      <c r="BK135" s="220">
        <f>ROUND(P135*H135,2)</f>
        <v>0</v>
      </c>
      <c r="BL135" s="18" t="s">
        <v>144</v>
      </c>
      <c r="BM135" s="219" t="s">
        <v>595</v>
      </c>
    </row>
    <row r="136" s="2" customFormat="1">
      <c r="A136" s="39"/>
      <c r="B136" s="40"/>
      <c r="C136" s="41"/>
      <c r="D136" s="221" t="s">
        <v>146</v>
      </c>
      <c r="E136" s="41"/>
      <c r="F136" s="222" t="s">
        <v>169</v>
      </c>
      <c r="G136" s="41"/>
      <c r="H136" s="41"/>
      <c r="I136" s="223"/>
      <c r="J136" s="223"/>
      <c r="K136" s="41"/>
      <c r="L136" s="41"/>
      <c r="M136" s="45"/>
      <c r="N136" s="224"/>
      <c r="O136" s="225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9"/>
      <c r="AA136" s="39"/>
      <c r="AB136" s="39"/>
      <c r="AC136" s="39"/>
      <c r="AD136" s="39"/>
      <c r="AE136" s="39"/>
      <c r="AT136" s="18" t="s">
        <v>146</v>
      </c>
      <c r="AU136" s="18" t="s">
        <v>86</v>
      </c>
    </row>
    <row r="137" s="2" customFormat="1">
      <c r="A137" s="39"/>
      <c r="B137" s="40"/>
      <c r="C137" s="41"/>
      <c r="D137" s="226" t="s">
        <v>148</v>
      </c>
      <c r="E137" s="41"/>
      <c r="F137" s="227" t="s">
        <v>170</v>
      </c>
      <c r="G137" s="41"/>
      <c r="H137" s="41"/>
      <c r="I137" s="223"/>
      <c r="J137" s="223"/>
      <c r="K137" s="41"/>
      <c r="L137" s="41"/>
      <c r="M137" s="45"/>
      <c r="N137" s="224"/>
      <c r="O137" s="225"/>
      <c r="P137" s="85"/>
      <c r="Q137" s="85"/>
      <c r="R137" s="85"/>
      <c r="S137" s="85"/>
      <c r="T137" s="85"/>
      <c r="U137" s="85"/>
      <c r="V137" s="85"/>
      <c r="W137" s="85"/>
      <c r="X137" s="85"/>
      <c r="Y137" s="86"/>
      <c r="Z137" s="39"/>
      <c r="AA137" s="39"/>
      <c r="AB137" s="39"/>
      <c r="AC137" s="39"/>
      <c r="AD137" s="39"/>
      <c r="AE137" s="39"/>
      <c r="AT137" s="18" t="s">
        <v>148</v>
      </c>
      <c r="AU137" s="18" t="s">
        <v>86</v>
      </c>
    </row>
    <row r="138" s="13" customFormat="1">
      <c r="A138" s="13"/>
      <c r="B138" s="228"/>
      <c r="C138" s="229"/>
      <c r="D138" s="226" t="s">
        <v>150</v>
      </c>
      <c r="E138" s="230" t="s">
        <v>20</v>
      </c>
      <c r="F138" s="231" t="s">
        <v>596</v>
      </c>
      <c r="G138" s="229"/>
      <c r="H138" s="232">
        <v>270.91500000000002</v>
      </c>
      <c r="I138" s="233"/>
      <c r="J138" s="233"/>
      <c r="K138" s="229"/>
      <c r="L138" s="229"/>
      <c r="M138" s="234"/>
      <c r="N138" s="235"/>
      <c r="O138" s="236"/>
      <c r="P138" s="236"/>
      <c r="Q138" s="236"/>
      <c r="R138" s="236"/>
      <c r="S138" s="236"/>
      <c r="T138" s="236"/>
      <c r="U138" s="236"/>
      <c r="V138" s="236"/>
      <c r="W138" s="236"/>
      <c r="X138" s="236"/>
      <c r="Y138" s="237"/>
      <c r="Z138" s="13"/>
      <c r="AA138" s="13"/>
      <c r="AB138" s="13"/>
      <c r="AC138" s="13"/>
      <c r="AD138" s="13"/>
      <c r="AE138" s="13"/>
      <c r="AT138" s="238" t="s">
        <v>150</v>
      </c>
      <c r="AU138" s="238" t="s">
        <v>86</v>
      </c>
      <c r="AV138" s="13" t="s">
        <v>86</v>
      </c>
      <c r="AW138" s="13" t="s">
        <v>5</v>
      </c>
      <c r="AX138" s="13" t="s">
        <v>76</v>
      </c>
      <c r="AY138" s="238" t="s">
        <v>137</v>
      </c>
    </row>
    <row r="139" s="13" customFormat="1">
      <c r="A139" s="13"/>
      <c r="B139" s="228"/>
      <c r="C139" s="229"/>
      <c r="D139" s="226" t="s">
        <v>150</v>
      </c>
      <c r="E139" s="230" t="s">
        <v>20</v>
      </c>
      <c r="F139" s="231" t="s">
        <v>597</v>
      </c>
      <c r="G139" s="229"/>
      <c r="H139" s="232">
        <v>37.716999999999999</v>
      </c>
      <c r="I139" s="233"/>
      <c r="J139" s="233"/>
      <c r="K139" s="229"/>
      <c r="L139" s="229"/>
      <c r="M139" s="234"/>
      <c r="N139" s="235"/>
      <c r="O139" s="236"/>
      <c r="P139" s="236"/>
      <c r="Q139" s="236"/>
      <c r="R139" s="236"/>
      <c r="S139" s="236"/>
      <c r="T139" s="236"/>
      <c r="U139" s="236"/>
      <c r="V139" s="236"/>
      <c r="W139" s="236"/>
      <c r="X139" s="236"/>
      <c r="Y139" s="237"/>
      <c r="Z139" s="13"/>
      <c r="AA139" s="13"/>
      <c r="AB139" s="13"/>
      <c r="AC139" s="13"/>
      <c r="AD139" s="13"/>
      <c r="AE139" s="13"/>
      <c r="AT139" s="238" t="s">
        <v>150</v>
      </c>
      <c r="AU139" s="238" t="s">
        <v>86</v>
      </c>
      <c r="AV139" s="13" t="s">
        <v>86</v>
      </c>
      <c r="AW139" s="13" t="s">
        <v>5</v>
      </c>
      <c r="AX139" s="13" t="s">
        <v>76</v>
      </c>
      <c r="AY139" s="238" t="s">
        <v>137</v>
      </c>
    </row>
    <row r="140" s="13" customFormat="1">
      <c r="A140" s="13"/>
      <c r="B140" s="228"/>
      <c r="C140" s="229"/>
      <c r="D140" s="226" t="s">
        <v>150</v>
      </c>
      <c r="E140" s="230" t="s">
        <v>20</v>
      </c>
      <c r="F140" s="231" t="s">
        <v>598</v>
      </c>
      <c r="G140" s="229"/>
      <c r="H140" s="232">
        <v>28.742000000000001</v>
      </c>
      <c r="I140" s="233"/>
      <c r="J140" s="233"/>
      <c r="K140" s="229"/>
      <c r="L140" s="229"/>
      <c r="M140" s="234"/>
      <c r="N140" s="235"/>
      <c r="O140" s="236"/>
      <c r="P140" s="236"/>
      <c r="Q140" s="236"/>
      <c r="R140" s="236"/>
      <c r="S140" s="236"/>
      <c r="T140" s="236"/>
      <c r="U140" s="236"/>
      <c r="V140" s="236"/>
      <c r="W140" s="236"/>
      <c r="X140" s="236"/>
      <c r="Y140" s="237"/>
      <c r="Z140" s="13"/>
      <c r="AA140" s="13"/>
      <c r="AB140" s="13"/>
      <c r="AC140" s="13"/>
      <c r="AD140" s="13"/>
      <c r="AE140" s="13"/>
      <c r="AT140" s="238" t="s">
        <v>150</v>
      </c>
      <c r="AU140" s="238" t="s">
        <v>86</v>
      </c>
      <c r="AV140" s="13" t="s">
        <v>86</v>
      </c>
      <c r="AW140" s="13" t="s">
        <v>5</v>
      </c>
      <c r="AX140" s="13" t="s">
        <v>76</v>
      </c>
      <c r="AY140" s="238" t="s">
        <v>137</v>
      </c>
    </row>
    <row r="141" s="13" customFormat="1">
      <c r="A141" s="13"/>
      <c r="B141" s="228"/>
      <c r="C141" s="229"/>
      <c r="D141" s="226" t="s">
        <v>150</v>
      </c>
      <c r="E141" s="230" t="s">
        <v>20</v>
      </c>
      <c r="F141" s="231" t="s">
        <v>599</v>
      </c>
      <c r="G141" s="229"/>
      <c r="H141" s="232">
        <v>5.9749999999999996</v>
      </c>
      <c r="I141" s="233"/>
      <c r="J141" s="233"/>
      <c r="K141" s="229"/>
      <c r="L141" s="229"/>
      <c r="M141" s="234"/>
      <c r="N141" s="235"/>
      <c r="O141" s="236"/>
      <c r="P141" s="236"/>
      <c r="Q141" s="236"/>
      <c r="R141" s="236"/>
      <c r="S141" s="236"/>
      <c r="T141" s="236"/>
      <c r="U141" s="236"/>
      <c r="V141" s="236"/>
      <c r="W141" s="236"/>
      <c r="X141" s="236"/>
      <c r="Y141" s="237"/>
      <c r="Z141" s="13"/>
      <c r="AA141" s="13"/>
      <c r="AB141" s="13"/>
      <c r="AC141" s="13"/>
      <c r="AD141" s="13"/>
      <c r="AE141" s="13"/>
      <c r="AT141" s="238" t="s">
        <v>150</v>
      </c>
      <c r="AU141" s="238" t="s">
        <v>86</v>
      </c>
      <c r="AV141" s="13" t="s">
        <v>86</v>
      </c>
      <c r="AW141" s="13" t="s">
        <v>5</v>
      </c>
      <c r="AX141" s="13" t="s">
        <v>76</v>
      </c>
      <c r="AY141" s="238" t="s">
        <v>137</v>
      </c>
    </row>
    <row r="142" s="13" customFormat="1">
      <c r="A142" s="13"/>
      <c r="B142" s="228"/>
      <c r="C142" s="229"/>
      <c r="D142" s="226" t="s">
        <v>150</v>
      </c>
      <c r="E142" s="230" t="s">
        <v>20</v>
      </c>
      <c r="F142" s="231" t="s">
        <v>600</v>
      </c>
      <c r="G142" s="229"/>
      <c r="H142" s="232">
        <v>22.376999999999999</v>
      </c>
      <c r="I142" s="233"/>
      <c r="J142" s="233"/>
      <c r="K142" s="229"/>
      <c r="L142" s="229"/>
      <c r="M142" s="234"/>
      <c r="N142" s="235"/>
      <c r="O142" s="236"/>
      <c r="P142" s="236"/>
      <c r="Q142" s="236"/>
      <c r="R142" s="236"/>
      <c r="S142" s="236"/>
      <c r="T142" s="236"/>
      <c r="U142" s="236"/>
      <c r="V142" s="236"/>
      <c r="W142" s="236"/>
      <c r="X142" s="236"/>
      <c r="Y142" s="237"/>
      <c r="Z142" s="13"/>
      <c r="AA142" s="13"/>
      <c r="AB142" s="13"/>
      <c r="AC142" s="13"/>
      <c r="AD142" s="13"/>
      <c r="AE142" s="13"/>
      <c r="AT142" s="238" t="s">
        <v>150</v>
      </c>
      <c r="AU142" s="238" t="s">
        <v>86</v>
      </c>
      <c r="AV142" s="13" t="s">
        <v>86</v>
      </c>
      <c r="AW142" s="13" t="s">
        <v>5</v>
      </c>
      <c r="AX142" s="13" t="s">
        <v>76</v>
      </c>
      <c r="AY142" s="238" t="s">
        <v>137</v>
      </c>
    </row>
    <row r="143" s="14" customFormat="1">
      <c r="A143" s="14"/>
      <c r="B143" s="255"/>
      <c r="C143" s="256"/>
      <c r="D143" s="226" t="s">
        <v>150</v>
      </c>
      <c r="E143" s="257" t="s">
        <v>20</v>
      </c>
      <c r="F143" s="258" t="s">
        <v>601</v>
      </c>
      <c r="G143" s="256"/>
      <c r="H143" s="257" t="s">
        <v>20</v>
      </c>
      <c r="I143" s="259"/>
      <c r="J143" s="259"/>
      <c r="K143" s="256"/>
      <c r="L143" s="256"/>
      <c r="M143" s="260"/>
      <c r="N143" s="261"/>
      <c r="O143" s="262"/>
      <c r="P143" s="262"/>
      <c r="Q143" s="262"/>
      <c r="R143" s="262"/>
      <c r="S143" s="262"/>
      <c r="T143" s="262"/>
      <c r="U143" s="262"/>
      <c r="V143" s="262"/>
      <c r="W143" s="262"/>
      <c r="X143" s="262"/>
      <c r="Y143" s="263"/>
      <c r="Z143" s="14"/>
      <c r="AA143" s="14"/>
      <c r="AB143" s="14"/>
      <c r="AC143" s="14"/>
      <c r="AD143" s="14"/>
      <c r="AE143" s="14"/>
      <c r="AT143" s="264" t="s">
        <v>150</v>
      </c>
      <c r="AU143" s="264" t="s">
        <v>86</v>
      </c>
      <c r="AV143" s="14" t="s">
        <v>84</v>
      </c>
      <c r="AW143" s="14" t="s">
        <v>5</v>
      </c>
      <c r="AX143" s="14" t="s">
        <v>76</v>
      </c>
      <c r="AY143" s="264" t="s">
        <v>137</v>
      </c>
    </row>
    <row r="144" s="13" customFormat="1">
      <c r="A144" s="13"/>
      <c r="B144" s="228"/>
      <c r="C144" s="229"/>
      <c r="D144" s="226" t="s">
        <v>150</v>
      </c>
      <c r="E144" s="230" t="s">
        <v>20</v>
      </c>
      <c r="F144" s="231" t="s">
        <v>602</v>
      </c>
      <c r="G144" s="229"/>
      <c r="H144" s="232">
        <v>386.40800000000002</v>
      </c>
      <c r="I144" s="233"/>
      <c r="J144" s="233"/>
      <c r="K144" s="229"/>
      <c r="L144" s="229"/>
      <c r="M144" s="234"/>
      <c r="N144" s="235"/>
      <c r="O144" s="236"/>
      <c r="P144" s="236"/>
      <c r="Q144" s="236"/>
      <c r="R144" s="236"/>
      <c r="S144" s="236"/>
      <c r="T144" s="236"/>
      <c r="U144" s="236"/>
      <c r="V144" s="236"/>
      <c r="W144" s="236"/>
      <c r="X144" s="236"/>
      <c r="Y144" s="237"/>
      <c r="Z144" s="13"/>
      <c r="AA144" s="13"/>
      <c r="AB144" s="13"/>
      <c r="AC144" s="13"/>
      <c r="AD144" s="13"/>
      <c r="AE144" s="13"/>
      <c r="AT144" s="238" t="s">
        <v>150</v>
      </c>
      <c r="AU144" s="238" t="s">
        <v>86</v>
      </c>
      <c r="AV144" s="13" t="s">
        <v>86</v>
      </c>
      <c r="AW144" s="13" t="s">
        <v>5</v>
      </c>
      <c r="AX144" s="13" t="s">
        <v>76</v>
      </c>
      <c r="AY144" s="238" t="s">
        <v>137</v>
      </c>
    </row>
    <row r="145" s="15" customFormat="1">
      <c r="A145" s="15"/>
      <c r="B145" s="265"/>
      <c r="C145" s="266"/>
      <c r="D145" s="226" t="s">
        <v>150</v>
      </c>
      <c r="E145" s="267" t="s">
        <v>20</v>
      </c>
      <c r="F145" s="268" t="s">
        <v>418</v>
      </c>
      <c r="G145" s="266"/>
      <c r="H145" s="269">
        <v>752.13400000000001</v>
      </c>
      <c r="I145" s="270"/>
      <c r="J145" s="270"/>
      <c r="K145" s="266"/>
      <c r="L145" s="266"/>
      <c r="M145" s="271"/>
      <c r="N145" s="272"/>
      <c r="O145" s="273"/>
      <c r="P145" s="273"/>
      <c r="Q145" s="273"/>
      <c r="R145" s="273"/>
      <c r="S145" s="273"/>
      <c r="T145" s="273"/>
      <c r="U145" s="273"/>
      <c r="V145" s="273"/>
      <c r="W145" s="273"/>
      <c r="X145" s="273"/>
      <c r="Y145" s="274"/>
      <c r="Z145" s="15"/>
      <c r="AA145" s="15"/>
      <c r="AB145" s="15"/>
      <c r="AC145" s="15"/>
      <c r="AD145" s="15"/>
      <c r="AE145" s="15"/>
      <c r="AT145" s="275" t="s">
        <v>150</v>
      </c>
      <c r="AU145" s="275" t="s">
        <v>86</v>
      </c>
      <c r="AV145" s="15" t="s">
        <v>144</v>
      </c>
      <c r="AW145" s="15" t="s">
        <v>5</v>
      </c>
      <c r="AX145" s="15" t="s">
        <v>84</v>
      </c>
      <c r="AY145" s="275" t="s">
        <v>137</v>
      </c>
    </row>
    <row r="146" s="2" customFormat="1" ht="21.75" customHeight="1">
      <c r="A146" s="39"/>
      <c r="B146" s="40"/>
      <c r="C146" s="207" t="s">
        <v>299</v>
      </c>
      <c r="D146" s="207" t="s">
        <v>139</v>
      </c>
      <c r="E146" s="208" t="s">
        <v>603</v>
      </c>
      <c r="F146" s="209" t="s">
        <v>604</v>
      </c>
      <c r="G146" s="210" t="s">
        <v>161</v>
      </c>
      <c r="H146" s="211">
        <v>150</v>
      </c>
      <c r="I146" s="212"/>
      <c r="J146" s="212"/>
      <c r="K146" s="213">
        <f>ROUND(P146*H146,2)</f>
        <v>0</v>
      </c>
      <c r="L146" s="209" t="s">
        <v>20</v>
      </c>
      <c r="M146" s="45"/>
      <c r="N146" s="214" t="s">
        <v>20</v>
      </c>
      <c r="O146" s="215" t="s">
        <v>45</v>
      </c>
      <c r="P146" s="216">
        <f>I146+J146</f>
        <v>0</v>
      </c>
      <c r="Q146" s="216">
        <f>ROUND(I146*H146,2)</f>
        <v>0</v>
      </c>
      <c r="R146" s="216">
        <f>ROUND(J146*H146,2)</f>
        <v>0</v>
      </c>
      <c r="S146" s="85"/>
      <c r="T146" s="217">
        <f>S146*H146</f>
        <v>0</v>
      </c>
      <c r="U146" s="217">
        <v>0</v>
      </c>
      <c r="V146" s="217">
        <f>U146*H146</f>
        <v>0</v>
      </c>
      <c r="W146" s="217">
        <v>0</v>
      </c>
      <c r="X146" s="217">
        <f>W146*H146</f>
        <v>0</v>
      </c>
      <c r="Y146" s="218" t="s">
        <v>20</v>
      </c>
      <c r="Z146" s="39"/>
      <c r="AA146" s="39"/>
      <c r="AB146" s="39"/>
      <c r="AC146" s="39"/>
      <c r="AD146" s="39"/>
      <c r="AE146" s="39"/>
      <c r="AR146" s="219" t="s">
        <v>144</v>
      </c>
      <c r="AT146" s="219" t="s">
        <v>139</v>
      </c>
      <c r="AU146" s="219" t="s">
        <v>86</v>
      </c>
      <c r="AY146" s="18" t="s">
        <v>137</v>
      </c>
      <c r="BE146" s="220">
        <f>IF(O146="základní",K146,0)</f>
        <v>0</v>
      </c>
      <c r="BF146" s="220">
        <f>IF(O146="snížená",K146,0)</f>
        <v>0</v>
      </c>
      <c r="BG146" s="220">
        <f>IF(O146="zákl. přenesená",K146,0)</f>
        <v>0</v>
      </c>
      <c r="BH146" s="220">
        <f>IF(O146="sníž. přenesená",K146,0)</f>
        <v>0</v>
      </c>
      <c r="BI146" s="220">
        <f>IF(O146="nulová",K146,0)</f>
        <v>0</v>
      </c>
      <c r="BJ146" s="18" t="s">
        <v>84</v>
      </c>
      <c r="BK146" s="220">
        <f>ROUND(P146*H146,2)</f>
        <v>0</v>
      </c>
      <c r="BL146" s="18" t="s">
        <v>144</v>
      </c>
      <c r="BM146" s="219" t="s">
        <v>605</v>
      </c>
    </row>
    <row r="147" s="2" customFormat="1" ht="24.15" customHeight="1">
      <c r="A147" s="39"/>
      <c r="B147" s="40"/>
      <c r="C147" s="207" t="s">
        <v>387</v>
      </c>
      <c r="D147" s="207" t="s">
        <v>139</v>
      </c>
      <c r="E147" s="208" t="s">
        <v>606</v>
      </c>
      <c r="F147" s="209" t="s">
        <v>607</v>
      </c>
      <c r="G147" s="210" t="s">
        <v>142</v>
      </c>
      <c r="H147" s="211">
        <v>1500</v>
      </c>
      <c r="I147" s="212"/>
      <c r="J147" s="212"/>
      <c r="K147" s="213">
        <f>ROUND(P147*H147,2)</f>
        <v>0</v>
      </c>
      <c r="L147" s="209" t="s">
        <v>143</v>
      </c>
      <c r="M147" s="45"/>
      <c r="N147" s="214" t="s">
        <v>20</v>
      </c>
      <c r="O147" s="215" t="s">
        <v>45</v>
      </c>
      <c r="P147" s="216">
        <f>I147+J147</f>
        <v>0</v>
      </c>
      <c r="Q147" s="216">
        <f>ROUND(I147*H147,2)</f>
        <v>0</v>
      </c>
      <c r="R147" s="216">
        <f>ROUND(J147*H147,2)</f>
        <v>0</v>
      </c>
      <c r="S147" s="85"/>
      <c r="T147" s="217">
        <f>S147*H147</f>
        <v>0</v>
      </c>
      <c r="U147" s="217">
        <v>0</v>
      </c>
      <c r="V147" s="217">
        <f>U147*H147</f>
        <v>0</v>
      </c>
      <c r="W147" s="217">
        <v>0</v>
      </c>
      <c r="X147" s="217">
        <f>W147*H147</f>
        <v>0</v>
      </c>
      <c r="Y147" s="218" t="s">
        <v>20</v>
      </c>
      <c r="Z147" s="39"/>
      <c r="AA147" s="39"/>
      <c r="AB147" s="39"/>
      <c r="AC147" s="39"/>
      <c r="AD147" s="39"/>
      <c r="AE147" s="39"/>
      <c r="AR147" s="219" t="s">
        <v>144</v>
      </c>
      <c r="AT147" s="219" t="s">
        <v>139</v>
      </c>
      <c r="AU147" s="219" t="s">
        <v>86</v>
      </c>
      <c r="AY147" s="18" t="s">
        <v>137</v>
      </c>
      <c r="BE147" s="220">
        <f>IF(O147="základní",K147,0)</f>
        <v>0</v>
      </c>
      <c r="BF147" s="220">
        <f>IF(O147="snížená",K147,0)</f>
        <v>0</v>
      </c>
      <c r="BG147" s="220">
        <f>IF(O147="zákl. přenesená",K147,0)</f>
        <v>0</v>
      </c>
      <c r="BH147" s="220">
        <f>IF(O147="sníž. přenesená",K147,0)</f>
        <v>0</v>
      </c>
      <c r="BI147" s="220">
        <f>IF(O147="nulová",K147,0)</f>
        <v>0</v>
      </c>
      <c r="BJ147" s="18" t="s">
        <v>84</v>
      </c>
      <c r="BK147" s="220">
        <f>ROUND(P147*H147,2)</f>
        <v>0</v>
      </c>
      <c r="BL147" s="18" t="s">
        <v>144</v>
      </c>
      <c r="BM147" s="219" t="s">
        <v>608</v>
      </c>
    </row>
    <row r="148" s="2" customFormat="1">
      <c r="A148" s="39"/>
      <c r="B148" s="40"/>
      <c r="C148" s="41"/>
      <c r="D148" s="221" t="s">
        <v>146</v>
      </c>
      <c r="E148" s="41"/>
      <c r="F148" s="222" t="s">
        <v>609</v>
      </c>
      <c r="G148" s="41"/>
      <c r="H148" s="41"/>
      <c r="I148" s="223"/>
      <c r="J148" s="223"/>
      <c r="K148" s="41"/>
      <c r="L148" s="41"/>
      <c r="M148" s="45"/>
      <c r="N148" s="224"/>
      <c r="O148" s="225"/>
      <c r="P148" s="85"/>
      <c r="Q148" s="85"/>
      <c r="R148" s="85"/>
      <c r="S148" s="85"/>
      <c r="T148" s="85"/>
      <c r="U148" s="85"/>
      <c r="V148" s="85"/>
      <c r="W148" s="85"/>
      <c r="X148" s="85"/>
      <c r="Y148" s="86"/>
      <c r="Z148" s="39"/>
      <c r="AA148" s="39"/>
      <c r="AB148" s="39"/>
      <c r="AC148" s="39"/>
      <c r="AD148" s="39"/>
      <c r="AE148" s="39"/>
      <c r="AT148" s="18" t="s">
        <v>146</v>
      </c>
      <c r="AU148" s="18" t="s">
        <v>86</v>
      </c>
    </row>
    <row r="149" s="2" customFormat="1" ht="24.15" customHeight="1">
      <c r="A149" s="39"/>
      <c r="B149" s="40"/>
      <c r="C149" s="207" t="s">
        <v>324</v>
      </c>
      <c r="D149" s="207" t="s">
        <v>139</v>
      </c>
      <c r="E149" s="208" t="s">
        <v>432</v>
      </c>
      <c r="F149" s="209" t="s">
        <v>433</v>
      </c>
      <c r="G149" s="210" t="s">
        <v>142</v>
      </c>
      <c r="H149" s="211">
        <v>1515.8</v>
      </c>
      <c r="I149" s="212"/>
      <c r="J149" s="212"/>
      <c r="K149" s="213">
        <f>ROUND(P149*H149,2)</f>
        <v>0</v>
      </c>
      <c r="L149" s="209" t="s">
        <v>143</v>
      </c>
      <c r="M149" s="45"/>
      <c r="N149" s="214" t="s">
        <v>20</v>
      </c>
      <c r="O149" s="215" t="s">
        <v>45</v>
      </c>
      <c r="P149" s="216">
        <f>I149+J149</f>
        <v>0</v>
      </c>
      <c r="Q149" s="216">
        <f>ROUND(I149*H149,2)</f>
        <v>0</v>
      </c>
      <c r="R149" s="216">
        <f>ROUND(J149*H149,2)</f>
        <v>0</v>
      </c>
      <c r="S149" s="85"/>
      <c r="T149" s="217">
        <f>S149*H149</f>
        <v>0</v>
      </c>
      <c r="U149" s="217">
        <v>0</v>
      </c>
      <c r="V149" s="217">
        <f>U149*H149</f>
        <v>0</v>
      </c>
      <c r="W149" s="217">
        <v>0</v>
      </c>
      <c r="X149" s="217">
        <f>W149*H149</f>
        <v>0</v>
      </c>
      <c r="Y149" s="218" t="s">
        <v>20</v>
      </c>
      <c r="Z149" s="39"/>
      <c r="AA149" s="39"/>
      <c r="AB149" s="39"/>
      <c r="AC149" s="39"/>
      <c r="AD149" s="39"/>
      <c r="AE149" s="39"/>
      <c r="AR149" s="219" t="s">
        <v>144</v>
      </c>
      <c r="AT149" s="219" t="s">
        <v>139</v>
      </c>
      <c r="AU149" s="219" t="s">
        <v>86</v>
      </c>
      <c r="AY149" s="18" t="s">
        <v>137</v>
      </c>
      <c r="BE149" s="220">
        <f>IF(O149="základní",K149,0)</f>
        <v>0</v>
      </c>
      <c r="BF149" s="220">
        <f>IF(O149="snížená",K149,0)</f>
        <v>0</v>
      </c>
      <c r="BG149" s="220">
        <f>IF(O149="zákl. přenesená",K149,0)</f>
        <v>0</v>
      </c>
      <c r="BH149" s="220">
        <f>IF(O149="sníž. přenesená",K149,0)</f>
        <v>0</v>
      </c>
      <c r="BI149" s="220">
        <f>IF(O149="nulová",K149,0)</f>
        <v>0</v>
      </c>
      <c r="BJ149" s="18" t="s">
        <v>84</v>
      </c>
      <c r="BK149" s="220">
        <f>ROUND(P149*H149,2)</f>
        <v>0</v>
      </c>
      <c r="BL149" s="18" t="s">
        <v>144</v>
      </c>
      <c r="BM149" s="219" t="s">
        <v>610</v>
      </c>
    </row>
    <row r="150" s="2" customFormat="1">
      <c r="A150" s="39"/>
      <c r="B150" s="40"/>
      <c r="C150" s="41"/>
      <c r="D150" s="221" t="s">
        <v>146</v>
      </c>
      <c r="E150" s="41"/>
      <c r="F150" s="222" t="s">
        <v>611</v>
      </c>
      <c r="G150" s="41"/>
      <c r="H150" s="41"/>
      <c r="I150" s="223"/>
      <c r="J150" s="223"/>
      <c r="K150" s="41"/>
      <c r="L150" s="41"/>
      <c r="M150" s="45"/>
      <c r="N150" s="224"/>
      <c r="O150" s="225"/>
      <c r="P150" s="85"/>
      <c r="Q150" s="85"/>
      <c r="R150" s="85"/>
      <c r="S150" s="85"/>
      <c r="T150" s="85"/>
      <c r="U150" s="85"/>
      <c r="V150" s="85"/>
      <c r="W150" s="85"/>
      <c r="X150" s="85"/>
      <c r="Y150" s="86"/>
      <c r="Z150" s="39"/>
      <c r="AA150" s="39"/>
      <c r="AB150" s="39"/>
      <c r="AC150" s="39"/>
      <c r="AD150" s="39"/>
      <c r="AE150" s="39"/>
      <c r="AT150" s="18" t="s">
        <v>146</v>
      </c>
      <c r="AU150" s="18" t="s">
        <v>86</v>
      </c>
    </row>
    <row r="151" s="13" customFormat="1">
      <c r="A151" s="13"/>
      <c r="B151" s="228"/>
      <c r="C151" s="229"/>
      <c r="D151" s="226" t="s">
        <v>150</v>
      </c>
      <c r="E151" s="230" t="s">
        <v>20</v>
      </c>
      <c r="F151" s="231" t="s">
        <v>612</v>
      </c>
      <c r="G151" s="229"/>
      <c r="H151" s="232">
        <v>423.5</v>
      </c>
      <c r="I151" s="233"/>
      <c r="J151" s="233"/>
      <c r="K151" s="229"/>
      <c r="L151" s="229"/>
      <c r="M151" s="234"/>
      <c r="N151" s="235"/>
      <c r="O151" s="236"/>
      <c r="P151" s="236"/>
      <c r="Q151" s="236"/>
      <c r="R151" s="236"/>
      <c r="S151" s="236"/>
      <c r="T151" s="236"/>
      <c r="U151" s="236"/>
      <c r="V151" s="236"/>
      <c r="W151" s="236"/>
      <c r="X151" s="236"/>
      <c r="Y151" s="237"/>
      <c r="Z151" s="13"/>
      <c r="AA151" s="13"/>
      <c r="AB151" s="13"/>
      <c r="AC151" s="13"/>
      <c r="AD151" s="13"/>
      <c r="AE151" s="13"/>
      <c r="AT151" s="238" t="s">
        <v>150</v>
      </c>
      <c r="AU151" s="238" t="s">
        <v>86</v>
      </c>
      <c r="AV151" s="13" t="s">
        <v>86</v>
      </c>
      <c r="AW151" s="13" t="s">
        <v>5</v>
      </c>
      <c r="AX151" s="13" t="s">
        <v>76</v>
      </c>
      <c r="AY151" s="238" t="s">
        <v>137</v>
      </c>
    </row>
    <row r="152" s="13" customFormat="1">
      <c r="A152" s="13"/>
      <c r="B152" s="228"/>
      <c r="C152" s="229"/>
      <c r="D152" s="226" t="s">
        <v>150</v>
      </c>
      <c r="E152" s="230" t="s">
        <v>20</v>
      </c>
      <c r="F152" s="231" t="s">
        <v>576</v>
      </c>
      <c r="G152" s="229"/>
      <c r="H152" s="232">
        <v>444.80000000000001</v>
      </c>
      <c r="I152" s="233"/>
      <c r="J152" s="233"/>
      <c r="K152" s="229"/>
      <c r="L152" s="229"/>
      <c r="M152" s="234"/>
      <c r="N152" s="235"/>
      <c r="O152" s="236"/>
      <c r="P152" s="236"/>
      <c r="Q152" s="236"/>
      <c r="R152" s="236"/>
      <c r="S152" s="236"/>
      <c r="T152" s="236"/>
      <c r="U152" s="236"/>
      <c r="V152" s="236"/>
      <c r="W152" s="236"/>
      <c r="X152" s="236"/>
      <c r="Y152" s="237"/>
      <c r="Z152" s="13"/>
      <c r="AA152" s="13"/>
      <c r="AB152" s="13"/>
      <c r="AC152" s="13"/>
      <c r="AD152" s="13"/>
      <c r="AE152" s="13"/>
      <c r="AT152" s="238" t="s">
        <v>150</v>
      </c>
      <c r="AU152" s="238" t="s">
        <v>86</v>
      </c>
      <c r="AV152" s="13" t="s">
        <v>86</v>
      </c>
      <c r="AW152" s="13" t="s">
        <v>5</v>
      </c>
      <c r="AX152" s="13" t="s">
        <v>76</v>
      </c>
      <c r="AY152" s="238" t="s">
        <v>137</v>
      </c>
    </row>
    <row r="153" s="13" customFormat="1">
      <c r="A153" s="13"/>
      <c r="B153" s="228"/>
      <c r="C153" s="229"/>
      <c r="D153" s="226" t="s">
        <v>150</v>
      </c>
      <c r="E153" s="230" t="s">
        <v>20</v>
      </c>
      <c r="F153" s="231" t="s">
        <v>577</v>
      </c>
      <c r="G153" s="229"/>
      <c r="H153" s="232">
        <v>191.5</v>
      </c>
      <c r="I153" s="233"/>
      <c r="J153" s="233"/>
      <c r="K153" s="229"/>
      <c r="L153" s="229"/>
      <c r="M153" s="234"/>
      <c r="N153" s="235"/>
      <c r="O153" s="236"/>
      <c r="P153" s="236"/>
      <c r="Q153" s="236"/>
      <c r="R153" s="236"/>
      <c r="S153" s="236"/>
      <c r="T153" s="236"/>
      <c r="U153" s="236"/>
      <c r="V153" s="236"/>
      <c r="W153" s="236"/>
      <c r="X153" s="236"/>
      <c r="Y153" s="237"/>
      <c r="Z153" s="13"/>
      <c r="AA153" s="13"/>
      <c r="AB153" s="13"/>
      <c r="AC153" s="13"/>
      <c r="AD153" s="13"/>
      <c r="AE153" s="13"/>
      <c r="AT153" s="238" t="s">
        <v>150</v>
      </c>
      <c r="AU153" s="238" t="s">
        <v>86</v>
      </c>
      <c r="AV153" s="13" t="s">
        <v>86</v>
      </c>
      <c r="AW153" s="13" t="s">
        <v>5</v>
      </c>
      <c r="AX153" s="13" t="s">
        <v>76</v>
      </c>
      <c r="AY153" s="238" t="s">
        <v>137</v>
      </c>
    </row>
    <row r="154" s="13" customFormat="1">
      <c r="A154" s="13"/>
      <c r="B154" s="228"/>
      <c r="C154" s="229"/>
      <c r="D154" s="226" t="s">
        <v>150</v>
      </c>
      <c r="E154" s="230" t="s">
        <v>20</v>
      </c>
      <c r="F154" s="231" t="s">
        <v>578</v>
      </c>
      <c r="G154" s="229"/>
      <c r="H154" s="232">
        <v>161</v>
      </c>
      <c r="I154" s="233"/>
      <c r="J154" s="233"/>
      <c r="K154" s="229"/>
      <c r="L154" s="229"/>
      <c r="M154" s="234"/>
      <c r="N154" s="235"/>
      <c r="O154" s="236"/>
      <c r="P154" s="236"/>
      <c r="Q154" s="236"/>
      <c r="R154" s="236"/>
      <c r="S154" s="236"/>
      <c r="T154" s="236"/>
      <c r="U154" s="236"/>
      <c r="V154" s="236"/>
      <c r="W154" s="236"/>
      <c r="X154" s="236"/>
      <c r="Y154" s="237"/>
      <c r="Z154" s="13"/>
      <c r="AA154" s="13"/>
      <c r="AB154" s="13"/>
      <c r="AC154" s="13"/>
      <c r="AD154" s="13"/>
      <c r="AE154" s="13"/>
      <c r="AT154" s="238" t="s">
        <v>150</v>
      </c>
      <c r="AU154" s="238" t="s">
        <v>86</v>
      </c>
      <c r="AV154" s="13" t="s">
        <v>86</v>
      </c>
      <c r="AW154" s="13" t="s">
        <v>5</v>
      </c>
      <c r="AX154" s="13" t="s">
        <v>76</v>
      </c>
      <c r="AY154" s="238" t="s">
        <v>137</v>
      </c>
    </row>
    <row r="155" s="13" customFormat="1">
      <c r="A155" s="13"/>
      <c r="B155" s="228"/>
      <c r="C155" s="229"/>
      <c r="D155" s="226" t="s">
        <v>150</v>
      </c>
      <c r="E155" s="230" t="s">
        <v>20</v>
      </c>
      <c r="F155" s="231" t="s">
        <v>579</v>
      </c>
      <c r="G155" s="229"/>
      <c r="H155" s="232">
        <v>77.5</v>
      </c>
      <c r="I155" s="233"/>
      <c r="J155" s="233"/>
      <c r="K155" s="229"/>
      <c r="L155" s="229"/>
      <c r="M155" s="234"/>
      <c r="N155" s="235"/>
      <c r="O155" s="236"/>
      <c r="P155" s="236"/>
      <c r="Q155" s="236"/>
      <c r="R155" s="236"/>
      <c r="S155" s="236"/>
      <c r="T155" s="236"/>
      <c r="U155" s="236"/>
      <c r="V155" s="236"/>
      <c r="W155" s="236"/>
      <c r="X155" s="236"/>
      <c r="Y155" s="237"/>
      <c r="Z155" s="13"/>
      <c r="AA155" s="13"/>
      <c r="AB155" s="13"/>
      <c r="AC155" s="13"/>
      <c r="AD155" s="13"/>
      <c r="AE155" s="13"/>
      <c r="AT155" s="238" t="s">
        <v>150</v>
      </c>
      <c r="AU155" s="238" t="s">
        <v>86</v>
      </c>
      <c r="AV155" s="13" t="s">
        <v>86</v>
      </c>
      <c r="AW155" s="13" t="s">
        <v>5</v>
      </c>
      <c r="AX155" s="13" t="s">
        <v>76</v>
      </c>
      <c r="AY155" s="238" t="s">
        <v>137</v>
      </c>
    </row>
    <row r="156" s="13" customFormat="1">
      <c r="A156" s="13"/>
      <c r="B156" s="228"/>
      <c r="C156" s="229"/>
      <c r="D156" s="226" t="s">
        <v>150</v>
      </c>
      <c r="E156" s="230" t="s">
        <v>20</v>
      </c>
      <c r="F156" s="231" t="s">
        <v>580</v>
      </c>
      <c r="G156" s="229"/>
      <c r="H156" s="232">
        <v>217.5</v>
      </c>
      <c r="I156" s="233"/>
      <c r="J156" s="233"/>
      <c r="K156" s="229"/>
      <c r="L156" s="229"/>
      <c r="M156" s="234"/>
      <c r="N156" s="235"/>
      <c r="O156" s="236"/>
      <c r="P156" s="236"/>
      <c r="Q156" s="236"/>
      <c r="R156" s="236"/>
      <c r="S156" s="236"/>
      <c r="T156" s="236"/>
      <c r="U156" s="236"/>
      <c r="V156" s="236"/>
      <c r="W156" s="236"/>
      <c r="X156" s="236"/>
      <c r="Y156" s="237"/>
      <c r="Z156" s="13"/>
      <c r="AA156" s="13"/>
      <c r="AB156" s="13"/>
      <c r="AC156" s="13"/>
      <c r="AD156" s="13"/>
      <c r="AE156" s="13"/>
      <c r="AT156" s="238" t="s">
        <v>150</v>
      </c>
      <c r="AU156" s="238" t="s">
        <v>86</v>
      </c>
      <c r="AV156" s="13" t="s">
        <v>86</v>
      </c>
      <c r="AW156" s="13" t="s">
        <v>5</v>
      </c>
      <c r="AX156" s="13" t="s">
        <v>76</v>
      </c>
      <c r="AY156" s="238" t="s">
        <v>137</v>
      </c>
    </row>
    <row r="157" s="15" customFormat="1">
      <c r="A157" s="15"/>
      <c r="B157" s="265"/>
      <c r="C157" s="266"/>
      <c r="D157" s="226" t="s">
        <v>150</v>
      </c>
      <c r="E157" s="267" t="s">
        <v>20</v>
      </c>
      <c r="F157" s="268" t="s">
        <v>418</v>
      </c>
      <c r="G157" s="266"/>
      <c r="H157" s="269">
        <v>1515.8</v>
      </c>
      <c r="I157" s="270"/>
      <c r="J157" s="270"/>
      <c r="K157" s="266"/>
      <c r="L157" s="266"/>
      <c r="M157" s="271"/>
      <c r="N157" s="272"/>
      <c r="O157" s="273"/>
      <c r="P157" s="273"/>
      <c r="Q157" s="273"/>
      <c r="R157" s="273"/>
      <c r="S157" s="273"/>
      <c r="T157" s="273"/>
      <c r="U157" s="273"/>
      <c r="V157" s="273"/>
      <c r="W157" s="273"/>
      <c r="X157" s="273"/>
      <c r="Y157" s="274"/>
      <c r="Z157" s="15"/>
      <c r="AA157" s="15"/>
      <c r="AB157" s="15"/>
      <c r="AC157" s="15"/>
      <c r="AD157" s="15"/>
      <c r="AE157" s="15"/>
      <c r="AT157" s="275" t="s">
        <v>150</v>
      </c>
      <c r="AU157" s="275" t="s">
        <v>86</v>
      </c>
      <c r="AV157" s="15" t="s">
        <v>144</v>
      </c>
      <c r="AW157" s="15" t="s">
        <v>5</v>
      </c>
      <c r="AX157" s="15" t="s">
        <v>84</v>
      </c>
      <c r="AY157" s="275" t="s">
        <v>137</v>
      </c>
    </row>
    <row r="158" s="2" customFormat="1" ht="24.15" customHeight="1">
      <c r="A158" s="39"/>
      <c r="B158" s="40"/>
      <c r="C158" s="207" t="s">
        <v>613</v>
      </c>
      <c r="D158" s="207" t="s">
        <v>139</v>
      </c>
      <c r="E158" s="208" t="s">
        <v>444</v>
      </c>
      <c r="F158" s="209" t="s">
        <v>445</v>
      </c>
      <c r="G158" s="210" t="s">
        <v>142</v>
      </c>
      <c r="H158" s="211">
        <v>1040.7000000000001</v>
      </c>
      <c r="I158" s="212"/>
      <c r="J158" s="212"/>
      <c r="K158" s="213">
        <f>ROUND(P158*H158,2)</f>
        <v>0</v>
      </c>
      <c r="L158" s="209" t="s">
        <v>143</v>
      </c>
      <c r="M158" s="45"/>
      <c r="N158" s="214" t="s">
        <v>20</v>
      </c>
      <c r="O158" s="215" t="s">
        <v>45</v>
      </c>
      <c r="P158" s="216">
        <f>I158+J158</f>
        <v>0</v>
      </c>
      <c r="Q158" s="216">
        <f>ROUND(I158*H158,2)</f>
        <v>0</v>
      </c>
      <c r="R158" s="216">
        <f>ROUND(J158*H158,2)</f>
        <v>0</v>
      </c>
      <c r="S158" s="85"/>
      <c r="T158" s="217">
        <f>S158*H158</f>
        <v>0</v>
      </c>
      <c r="U158" s="217">
        <v>0</v>
      </c>
      <c r="V158" s="217">
        <f>U158*H158</f>
        <v>0</v>
      </c>
      <c r="W158" s="217">
        <v>0</v>
      </c>
      <c r="X158" s="217">
        <f>W158*H158</f>
        <v>0</v>
      </c>
      <c r="Y158" s="218" t="s">
        <v>20</v>
      </c>
      <c r="Z158" s="39"/>
      <c r="AA158" s="39"/>
      <c r="AB158" s="39"/>
      <c r="AC158" s="39"/>
      <c r="AD158" s="39"/>
      <c r="AE158" s="39"/>
      <c r="AR158" s="219" t="s">
        <v>144</v>
      </c>
      <c r="AT158" s="219" t="s">
        <v>139</v>
      </c>
      <c r="AU158" s="219" t="s">
        <v>86</v>
      </c>
      <c r="AY158" s="18" t="s">
        <v>137</v>
      </c>
      <c r="BE158" s="220">
        <f>IF(O158="základní",K158,0)</f>
        <v>0</v>
      </c>
      <c r="BF158" s="220">
        <f>IF(O158="snížená",K158,0)</f>
        <v>0</v>
      </c>
      <c r="BG158" s="220">
        <f>IF(O158="zákl. přenesená",K158,0)</f>
        <v>0</v>
      </c>
      <c r="BH158" s="220">
        <f>IF(O158="sníž. přenesená",K158,0)</f>
        <v>0</v>
      </c>
      <c r="BI158" s="220">
        <f>IF(O158="nulová",K158,0)</f>
        <v>0</v>
      </c>
      <c r="BJ158" s="18" t="s">
        <v>84</v>
      </c>
      <c r="BK158" s="220">
        <f>ROUND(P158*H158,2)</f>
        <v>0</v>
      </c>
      <c r="BL158" s="18" t="s">
        <v>144</v>
      </c>
      <c r="BM158" s="219" t="s">
        <v>614</v>
      </c>
    </row>
    <row r="159" s="2" customFormat="1">
      <c r="A159" s="39"/>
      <c r="B159" s="40"/>
      <c r="C159" s="41"/>
      <c r="D159" s="221" t="s">
        <v>146</v>
      </c>
      <c r="E159" s="41"/>
      <c r="F159" s="222" t="s">
        <v>615</v>
      </c>
      <c r="G159" s="41"/>
      <c r="H159" s="41"/>
      <c r="I159" s="223"/>
      <c r="J159" s="223"/>
      <c r="K159" s="41"/>
      <c r="L159" s="41"/>
      <c r="M159" s="45"/>
      <c r="N159" s="224"/>
      <c r="O159" s="225"/>
      <c r="P159" s="85"/>
      <c r="Q159" s="85"/>
      <c r="R159" s="85"/>
      <c r="S159" s="85"/>
      <c r="T159" s="85"/>
      <c r="U159" s="85"/>
      <c r="V159" s="85"/>
      <c r="W159" s="85"/>
      <c r="X159" s="85"/>
      <c r="Y159" s="86"/>
      <c r="Z159" s="39"/>
      <c r="AA159" s="39"/>
      <c r="AB159" s="39"/>
      <c r="AC159" s="39"/>
      <c r="AD159" s="39"/>
      <c r="AE159" s="39"/>
      <c r="AT159" s="18" t="s">
        <v>146</v>
      </c>
      <c r="AU159" s="18" t="s">
        <v>86</v>
      </c>
    </row>
    <row r="160" s="2" customFormat="1">
      <c r="A160" s="39"/>
      <c r="B160" s="40"/>
      <c r="C160" s="41"/>
      <c r="D160" s="226" t="s">
        <v>148</v>
      </c>
      <c r="E160" s="41"/>
      <c r="F160" s="227" t="s">
        <v>440</v>
      </c>
      <c r="G160" s="41"/>
      <c r="H160" s="41"/>
      <c r="I160" s="223"/>
      <c r="J160" s="223"/>
      <c r="K160" s="41"/>
      <c r="L160" s="41"/>
      <c r="M160" s="45"/>
      <c r="N160" s="224"/>
      <c r="O160" s="225"/>
      <c r="P160" s="85"/>
      <c r="Q160" s="85"/>
      <c r="R160" s="85"/>
      <c r="S160" s="85"/>
      <c r="T160" s="85"/>
      <c r="U160" s="85"/>
      <c r="V160" s="85"/>
      <c r="W160" s="85"/>
      <c r="X160" s="85"/>
      <c r="Y160" s="86"/>
      <c r="Z160" s="39"/>
      <c r="AA160" s="39"/>
      <c r="AB160" s="39"/>
      <c r="AC160" s="39"/>
      <c r="AD160" s="39"/>
      <c r="AE160" s="39"/>
      <c r="AT160" s="18" t="s">
        <v>148</v>
      </c>
      <c r="AU160" s="18" t="s">
        <v>86</v>
      </c>
    </row>
    <row r="161" s="13" customFormat="1">
      <c r="A161" s="13"/>
      <c r="B161" s="228"/>
      <c r="C161" s="229"/>
      <c r="D161" s="226" t="s">
        <v>150</v>
      </c>
      <c r="E161" s="230" t="s">
        <v>20</v>
      </c>
      <c r="F161" s="231" t="s">
        <v>616</v>
      </c>
      <c r="G161" s="229"/>
      <c r="H161" s="232">
        <v>208.19999999999999</v>
      </c>
      <c r="I161" s="233"/>
      <c r="J161" s="233"/>
      <c r="K161" s="229"/>
      <c r="L161" s="229"/>
      <c r="M161" s="234"/>
      <c r="N161" s="235"/>
      <c r="O161" s="236"/>
      <c r="P161" s="236"/>
      <c r="Q161" s="236"/>
      <c r="R161" s="236"/>
      <c r="S161" s="236"/>
      <c r="T161" s="236"/>
      <c r="U161" s="236"/>
      <c r="V161" s="236"/>
      <c r="W161" s="236"/>
      <c r="X161" s="236"/>
      <c r="Y161" s="237"/>
      <c r="Z161" s="13"/>
      <c r="AA161" s="13"/>
      <c r="AB161" s="13"/>
      <c r="AC161" s="13"/>
      <c r="AD161" s="13"/>
      <c r="AE161" s="13"/>
      <c r="AT161" s="238" t="s">
        <v>150</v>
      </c>
      <c r="AU161" s="238" t="s">
        <v>86</v>
      </c>
      <c r="AV161" s="13" t="s">
        <v>86</v>
      </c>
      <c r="AW161" s="13" t="s">
        <v>5</v>
      </c>
      <c r="AX161" s="13" t="s">
        <v>76</v>
      </c>
      <c r="AY161" s="238" t="s">
        <v>137</v>
      </c>
    </row>
    <row r="162" s="13" customFormat="1">
      <c r="A162" s="13"/>
      <c r="B162" s="228"/>
      <c r="C162" s="229"/>
      <c r="D162" s="226" t="s">
        <v>150</v>
      </c>
      <c r="E162" s="230" t="s">
        <v>20</v>
      </c>
      <c r="F162" s="231" t="s">
        <v>617</v>
      </c>
      <c r="G162" s="229"/>
      <c r="H162" s="232">
        <v>74</v>
      </c>
      <c r="I162" s="233"/>
      <c r="J162" s="233"/>
      <c r="K162" s="229"/>
      <c r="L162" s="229"/>
      <c r="M162" s="234"/>
      <c r="N162" s="235"/>
      <c r="O162" s="236"/>
      <c r="P162" s="236"/>
      <c r="Q162" s="236"/>
      <c r="R162" s="236"/>
      <c r="S162" s="236"/>
      <c r="T162" s="236"/>
      <c r="U162" s="236"/>
      <c r="V162" s="236"/>
      <c r="W162" s="236"/>
      <c r="X162" s="236"/>
      <c r="Y162" s="237"/>
      <c r="Z162" s="13"/>
      <c r="AA162" s="13"/>
      <c r="AB162" s="13"/>
      <c r="AC162" s="13"/>
      <c r="AD162" s="13"/>
      <c r="AE162" s="13"/>
      <c r="AT162" s="238" t="s">
        <v>150</v>
      </c>
      <c r="AU162" s="238" t="s">
        <v>86</v>
      </c>
      <c r="AV162" s="13" t="s">
        <v>86</v>
      </c>
      <c r="AW162" s="13" t="s">
        <v>5</v>
      </c>
      <c r="AX162" s="13" t="s">
        <v>76</v>
      </c>
      <c r="AY162" s="238" t="s">
        <v>137</v>
      </c>
    </row>
    <row r="163" s="13" customFormat="1">
      <c r="A163" s="13"/>
      <c r="B163" s="228"/>
      <c r="C163" s="229"/>
      <c r="D163" s="226" t="s">
        <v>150</v>
      </c>
      <c r="E163" s="230" t="s">
        <v>20</v>
      </c>
      <c r="F163" s="231" t="s">
        <v>618</v>
      </c>
      <c r="G163" s="229"/>
      <c r="H163" s="232">
        <v>152.5</v>
      </c>
      <c r="I163" s="233"/>
      <c r="J163" s="233"/>
      <c r="K163" s="229"/>
      <c r="L163" s="229"/>
      <c r="M163" s="234"/>
      <c r="N163" s="235"/>
      <c r="O163" s="236"/>
      <c r="P163" s="236"/>
      <c r="Q163" s="236"/>
      <c r="R163" s="236"/>
      <c r="S163" s="236"/>
      <c r="T163" s="236"/>
      <c r="U163" s="236"/>
      <c r="V163" s="236"/>
      <c r="W163" s="236"/>
      <c r="X163" s="236"/>
      <c r="Y163" s="237"/>
      <c r="Z163" s="13"/>
      <c r="AA163" s="13"/>
      <c r="AB163" s="13"/>
      <c r="AC163" s="13"/>
      <c r="AD163" s="13"/>
      <c r="AE163" s="13"/>
      <c r="AT163" s="238" t="s">
        <v>150</v>
      </c>
      <c r="AU163" s="238" t="s">
        <v>86</v>
      </c>
      <c r="AV163" s="13" t="s">
        <v>86</v>
      </c>
      <c r="AW163" s="13" t="s">
        <v>5</v>
      </c>
      <c r="AX163" s="13" t="s">
        <v>76</v>
      </c>
      <c r="AY163" s="238" t="s">
        <v>137</v>
      </c>
    </row>
    <row r="164" s="13" customFormat="1">
      <c r="A164" s="13"/>
      <c r="B164" s="228"/>
      <c r="C164" s="229"/>
      <c r="D164" s="226" t="s">
        <v>150</v>
      </c>
      <c r="E164" s="230" t="s">
        <v>20</v>
      </c>
      <c r="F164" s="231" t="s">
        <v>619</v>
      </c>
      <c r="G164" s="229"/>
      <c r="H164" s="232">
        <v>185</v>
      </c>
      <c r="I164" s="233"/>
      <c r="J164" s="233"/>
      <c r="K164" s="229"/>
      <c r="L164" s="229"/>
      <c r="M164" s="234"/>
      <c r="N164" s="235"/>
      <c r="O164" s="236"/>
      <c r="P164" s="236"/>
      <c r="Q164" s="236"/>
      <c r="R164" s="236"/>
      <c r="S164" s="236"/>
      <c r="T164" s="236"/>
      <c r="U164" s="236"/>
      <c r="V164" s="236"/>
      <c r="W164" s="236"/>
      <c r="X164" s="236"/>
      <c r="Y164" s="237"/>
      <c r="Z164" s="13"/>
      <c r="AA164" s="13"/>
      <c r="AB164" s="13"/>
      <c r="AC164" s="13"/>
      <c r="AD164" s="13"/>
      <c r="AE164" s="13"/>
      <c r="AT164" s="238" t="s">
        <v>150</v>
      </c>
      <c r="AU164" s="238" t="s">
        <v>86</v>
      </c>
      <c r="AV164" s="13" t="s">
        <v>86</v>
      </c>
      <c r="AW164" s="13" t="s">
        <v>5</v>
      </c>
      <c r="AX164" s="13" t="s">
        <v>76</v>
      </c>
      <c r="AY164" s="238" t="s">
        <v>137</v>
      </c>
    </row>
    <row r="165" s="13" customFormat="1">
      <c r="A165" s="13"/>
      <c r="B165" s="228"/>
      <c r="C165" s="229"/>
      <c r="D165" s="226" t="s">
        <v>150</v>
      </c>
      <c r="E165" s="230" t="s">
        <v>20</v>
      </c>
      <c r="F165" s="231" t="s">
        <v>620</v>
      </c>
      <c r="G165" s="229"/>
      <c r="H165" s="232">
        <v>421</v>
      </c>
      <c r="I165" s="233"/>
      <c r="J165" s="233"/>
      <c r="K165" s="229"/>
      <c r="L165" s="229"/>
      <c r="M165" s="234"/>
      <c r="N165" s="235"/>
      <c r="O165" s="236"/>
      <c r="P165" s="236"/>
      <c r="Q165" s="236"/>
      <c r="R165" s="236"/>
      <c r="S165" s="236"/>
      <c r="T165" s="236"/>
      <c r="U165" s="236"/>
      <c r="V165" s="236"/>
      <c r="W165" s="236"/>
      <c r="X165" s="236"/>
      <c r="Y165" s="237"/>
      <c r="Z165" s="13"/>
      <c r="AA165" s="13"/>
      <c r="AB165" s="13"/>
      <c r="AC165" s="13"/>
      <c r="AD165" s="13"/>
      <c r="AE165" s="13"/>
      <c r="AT165" s="238" t="s">
        <v>150</v>
      </c>
      <c r="AU165" s="238" t="s">
        <v>86</v>
      </c>
      <c r="AV165" s="13" t="s">
        <v>86</v>
      </c>
      <c r="AW165" s="13" t="s">
        <v>5</v>
      </c>
      <c r="AX165" s="13" t="s">
        <v>76</v>
      </c>
      <c r="AY165" s="238" t="s">
        <v>137</v>
      </c>
    </row>
    <row r="166" s="15" customFormat="1">
      <c r="A166" s="15"/>
      <c r="B166" s="265"/>
      <c r="C166" s="266"/>
      <c r="D166" s="226" t="s">
        <v>150</v>
      </c>
      <c r="E166" s="267" t="s">
        <v>20</v>
      </c>
      <c r="F166" s="268" t="s">
        <v>418</v>
      </c>
      <c r="G166" s="266"/>
      <c r="H166" s="269">
        <v>1040.7000000000001</v>
      </c>
      <c r="I166" s="270"/>
      <c r="J166" s="270"/>
      <c r="K166" s="266"/>
      <c r="L166" s="266"/>
      <c r="M166" s="271"/>
      <c r="N166" s="272"/>
      <c r="O166" s="273"/>
      <c r="P166" s="273"/>
      <c r="Q166" s="273"/>
      <c r="R166" s="273"/>
      <c r="S166" s="273"/>
      <c r="T166" s="273"/>
      <c r="U166" s="273"/>
      <c r="V166" s="273"/>
      <c r="W166" s="273"/>
      <c r="X166" s="273"/>
      <c r="Y166" s="274"/>
      <c r="Z166" s="15"/>
      <c r="AA166" s="15"/>
      <c r="AB166" s="15"/>
      <c r="AC166" s="15"/>
      <c r="AD166" s="15"/>
      <c r="AE166" s="15"/>
      <c r="AT166" s="275" t="s">
        <v>150</v>
      </c>
      <c r="AU166" s="275" t="s">
        <v>86</v>
      </c>
      <c r="AV166" s="15" t="s">
        <v>144</v>
      </c>
      <c r="AW166" s="15" t="s">
        <v>5</v>
      </c>
      <c r="AX166" s="15" t="s">
        <v>84</v>
      </c>
      <c r="AY166" s="275" t="s">
        <v>137</v>
      </c>
    </row>
    <row r="167" s="2" customFormat="1" ht="24.15" customHeight="1">
      <c r="A167" s="39"/>
      <c r="B167" s="40"/>
      <c r="C167" s="239" t="s">
        <v>621</v>
      </c>
      <c r="D167" s="239" t="s">
        <v>244</v>
      </c>
      <c r="E167" s="240" t="s">
        <v>447</v>
      </c>
      <c r="F167" s="241" t="s">
        <v>448</v>
      </c>
      <c r="G167" s="242" t="s">
        <v>269</v>
      </c>
      <c r="H167" s="243">
        <v>5.5899999999999999</v>
      </c>
      <c r="I167" s="244"/>
      <c r="J167" s="245"/>
      <c r="K167" s="246">
        <f>ROUND(P167*H167,2)</f>
        <v>0</v>
      </c>
      <c r="L167" s="241" t="s">
        <v>143</v>
      </c>
      <c r="M167" s="247"/>
      <c r="N167" s="248" t="s">
        <v>20</v>
      </c>
      <c r="O167" s="215" t="s">
        <v>45</v>
      </c>
      <c r="P167" s="216">
        <f>I167+J167</f>
        <v>0</v>
      </c>
      <c r="Q167" s="216">
        <f>ROUND(I167*H167,2)</f>
        <v>0</v>
      </c>
      <c r="R167" s="216">
        <f>ROUND(J167*H167,2)</f>
        <v>0</v>
      </c>
      <c r="S167" s="85"/>
      <c r="T167" s="217">
        <f>S167*H167</f>
        <v>0</v>
      </c>
      <c r="U167" s="217">
        <v>0.001</v>
      </c>
      <c r="V167" s="217">
        <f>U167*H167</f>
        <v>0.0055900000000000004</v>
      </c>
      <c r="W167" s="217">
        <v>0</v>
      </c>
      <c r="X167" s="217">
        <f>W167*H167</f>
        <v>0</v>
      </c>
      <c r="Y167" s="218" t="s">
        <v>20</v>
      </c>
      <c r="Z167" s="39"/>
      <c r="AA167" s="39"/>
      <c r="AB167" s="39"/>
      <c r="AC167" s="39"/>
      <c r="AD167" s="39"/>
      <c r="AE167" s="39"/>
      <c r="AR167" s="219" t="s">
        <v>200</v>
      </c>
      <c r="AT167" s="219" t="s">
        <v>244</v>
      </c>
      <c r="AU167" s="219" t="s">
        <v>86</v>
      </c>
      <c r="AY167" s="18" t="s">
        <v>137</v>
      </c>
      <c r="BE167" s="220">
        <f>IF(O167="základní",K167,0)</f>
        <v>0</v>
      </c>
      <c r="BF167" s="220">
        <f>IF(O167="snížená",K167,0)</f>
        <v>0</v>
      </c>
      <c r="BG167" s="220">
        <f>IF(O167="zákl. přenesená",K167,0)</f>
        <v>0</v>
      </c>
      <c r="BH167" s="220">
        <f>IF(O167="sníž. přenesená",K167,0)</f>
        <v>0</v>
      </c>
      <c r="BI167" s="220">
        <f>IF(O167="nulová",K167,0)</f>
        <v>0</v>
      </c>
      <c r="BJ167" s="18" t="s">
        <v>84</v>
      </c>
      <c r="BK167" s="220">
        <f>ROUND(P167*H167,2)</f>
        <v>0</v>
      </c>
      <c r="BL167" s="18" t="s">
        <v>144</v>
      </c>
      <c r="BM167" s="219" t="s">
        <v>622</v>
      </c>
    </row>
    <row r="168" s="13" customFormat="1">
      <c r="A168" s="13"/>
      <c r="B168" s="228"/>
      <c r="C168" s="229"/>
      <c r="D168" s="226" t="s">
        <v>150</v>
      </c>
      <c r="E168" s="230" t="s">
        <v>20</v>
      </c>
      <c r="F168" s="231" t="s">
        <v>623</v>
      </c>
      <c r="G168" s="229"/>
      <c r="H168" s="232">
        <v>1.1200000000000001</v>
      </c>
      <c r="I168" s="233"/>
      <c r="J168" s="233"/>
      <c r="K168" s="229"/>
      <c r="L168" s="229"/>
      <c r="M168" s="234"/>
      <c r="N168" s="235"/>
      <c r="O168" s="236"/>
      <c r="P168" s="236"/>
      <c r="Q168" s="236"/>
      <c r="R168" s="236"/>
      <c r="S168" s="236"/>
      <c r="T168" s="236"/>
      <c r="U168" s="236"/>
      <c r="V168" s="236"/>
      <c r="W168" s="236"/>
      <c r="X168" s="236"/>
      <c r="Y168" s="237"/>
      <c r="Z168" s="13"/>
      <c r="AA168" s="13"/>
      <c r="AB168" s="13"/>
      <c r="AC168" s="13"/>
      <c r="AD168" s="13"/>
      <c r="AE168" s="13"/>
      <c r="AT168" s="238" t="s">
        <v>150</v>
      </c>
      <c r="AU168" s="238" t="s">
        <v>86</v>
      </c>
      <c r="AV168" s="13" t="s">
        <v>86</v>
      </c>
      <c r="AW168" s="13" t="s">
        <v>5</v>
      </c>
      <c r="AX168" s="13" t="s">
        <v>76</v>
      </c>
      <c r="AY168" s="238" t="s">
        <v>137</v>
      </c>
    </row>
    <row r="169" s="13" customFormat="1">
      <c r="A169" s="13"/>
      <c r="B169" s="228"/>
      <c r="C169" s="229"/>
      <c r="D169" s="226" t="s">
        <v>150</v>
      </c>
      <c r="E169" s="230" t="s">
        <v>20</v>
      </c>
      <c r="F169" s="231" t="s">
        <v>624</v>
      </c>
      <c r="G169" s="229"/>
      <c r="H169" s="232">
        <v>0.40000000000000002</v>
      </c>
      <c r="I169" s="233"/>
      <c r="J169" s="233"/>
      <c r="K169" s="229"/>
      <c r="L169" s="229"/>
      <c r="M169" s="234"/>
      <c r="N169" s="235"/>
      <c r="O169" s="236"/>
      <c r="P169" s="236"/>
      <c r="Q169" s="236"/>
      <c r="R169" s="236"/>
      <c r="S169" s="236"/>
      <c r="T169" s="236"/>
      <c r="U169" s="236"/>
      <c r="V169" s="236"/>
      <c r="W169" s="236"/>
      <c r="X169" s="236"/>
      <c r="Y169" s="237"/>
      <c r="Z169" s="13"/>
      <c r="AA169" s="13"/>
      <c r="AB169" s="13"/>
      <c r="AC169" s="13"/>
      <c r="AD169" s="13"/>
      <c r="AE169" s="13"/>
      <c r="AT169" s="238" t="s">
        <v>150</v>
      </c>
      <c r="AU169" s="238" t="s">
        <v>86</v>
      </c>
      <c r="AV169" s="13" t="s">
        <v>86</v>
      </c>
      <c r="AW169" s="13" t="s">
        <v>5</v>
      </c>
      <c r="AX169" s="13" t="s">
        <v>76</v>
      </c>
      <c r="AY169" s="238" t="s">
        <v>137</v>
      </c>
    </row>
    <row r="170" s="13" customFormat="1">
      <c r="A170" s="13"/>
      <c r="B170" s="228"/>
      <c r="C170" s="229"/>
      <c r="D170" s="226" t="s">
        <v>150</v>
      </c>
      <c r="E170" s="230" t="s">
        <v>20</v>
      </c>
      <c r="F170" s="231" t="s">
        <v>625</v>
      </c>
      <c r="G170" s="229"/>
      <c r="H170" s="232">
        <v>0.81999999999999995</v>
      </c>
      <c r="I170" s="233"/>
      <c r="J170" s="233"/>
      <c r="K170" s="229"/>
      <c r="L170" s="229"/>
      <c r="M170" s="234"/>
      <c r="N170" s="235"/>
      <c r="O170" s="236"/>
      <c r="P170" s="236"/>
      <c r="Q170" s="236"/>
      <c r="R170" s="236"/>
      <c r="S170" s="236"/>
      <c r="T170" s="236"/>
      <c r="U170" s="236"/>
      <c r="V170" s="236"/>
      <c r="W170" s="236"/>
      <c r="X170" s="236"/>
      <c r="Y170" s="237"/>
      <c r="Z170" s="13"/>
      <c r="AA170" s="13"/>
      <c r="AB170" s="13"/>
      <c r="AC170" s="13"/>
      <c r="AD170" s="13"/>
      <c r="AE170" s="13"/>
      <c r="AT170" s="238" t="s">
        <v>150</v>
      </c>
      <c r="AU170" s="238" t="s">
        <v>86</v>
      </c>
      <c r="AV170" s="13" t="s">
        <v>86</v>
      </c>
      <c r="AW170" s="13" t="s">
        <v>5</v>
      </c>
      <c r="AX170" s="13" t="s">
        <v>76</v>
      </c>
      <c r="AY170" s="238" t="s">
        <v>137</v>
      </c>
    </row>
    <row r="171" s="13" customFormat="1">
      <c r="A171" s="13"/>
      <c r="B171" s="228"/>
      <c r="C171" s="229"/>
      <c r="D171" s="226" t="s">
        <v>150</v>
      </c>
      <c r="E171" s="230" t="s">
        <v>20</v>
      </c>
      <c r="F171" s="231" t="s">
        <v>626</v>
      </c>
      <c r="G171" s="229"/>
      <c r="H171" s="232">
        <v>0.98999999999999999</v>
      </c>
      <c r="I171" s="233"/>
      <c r="J171" s="233"/>
      <c r="K171" s="229"/>
      <c r="L171" s="229"/>
      <c r="M171" s="234"/>
      <c r="N171" s="235"/>
      <c r="O171" s="236"/>
      <c r="P171" s="236"/>
      <c r="Q171" s="236"/>
      <c r="R171" s="236"/>
      <c r="S171" s="236"/>
      <c r="T171" s="236"/>
      <c r="U171" s="236"/>
      <c r="V171" s="236"/>
      <c r="W171" s="236"/>
      <c r="X171" s="236"/>
      <c r="Y171" s="237"/>
      <c r="Z171" s="13"/>
      <c r="AA171" s="13"/>
      <c r="AB171" s="13"/>
      <c r="AC171" s="13"/>
      <c r="AD171" s="13"/>
      <c r="AE171" s="13"/>
      <c r="AT171" s="238" t="s">
        <v>150</v>
      </c>
      <c r="AU171" s="238" t="s">
        <v>86</v>
      </c>
      <c r="AV171" s="13" t="s">
        <v>86</v>
      </c>
      <c r="AW171" s="13" t="s">
        <v>5</v>
      </c>
      <c r="AX171" s="13" t="s">
        <v>76</v>
      </c>
      <c r="AY171" s="238" t="s">
        <v>137</v>
      </c>
    </row>
    <row r="172" s="13" customFormat="1">
      <c r="A172" s="13"/>
      <c r="B172" s="228"/>
      <c r="C172" s="229"/>
      <c r="D172" s="226" t="s">
        <v>150</v>
      </c>
      <c r="E172" s="230" t="s">
        <v>20</v>
      </c>
      <c r="F172" s="231" t="s">
        <v>627</v>
      </c>
      <c r="G172" s="229"/>
      <c r="H172" s="232">
        <v>2.2599999999999998</v>
      </c>
      <c r="I172" s="233"/>
      <c r="J172" s="233"/>
      <c r="K172" s="229"/>
      <c r="L172" s="229"/>
      <c r="M172" s="234"/>
      <c r="N172" s="235"/>
      <c r="O172" s="236"/>
      <c r="P172" s="236"/>
      <c r="Q172" s="236"/>
      <c r="R172" s="236"/>
      <c r="S172" s="236"/>
      <c r="T172" s="236"/>
      <c r="U172" s="236"/>
      <c r="V172" s="236"/>
      <c r="W172" s="236"/>
      <c r="X172" s="236"/>
      <c r="Y172" s="237"/>
      <c r="Z172" s="13"/>
      <c r="AA172" s="13"/>
      <c r="AB172" s="13"/>
      <c r="AC172" s="13"/>
      <c r="AD172" s="13"/>
      <c r="AE172" s="13"/>
      <c r="AT172" s="238" t="s">
        <v>150</v>
      </c>
      <c r="AU172" s="238" t="s">
        <v>86</v>
      </c>
      <c r="AV172" s="13" t="s">
        <v>86</v>
      </c>
      <c r="AW172" s="13" t="s">
        <v>5</v>
      </c>
      <c r="AX172" s="13" t="s">
        <v>76</v>
      </c>
      <c r="AY172" s="238" t="s">
        <v>137</v>
      </c>
    </row>
    <row r="173" s="15" customFormat="1">
      <c r="A173" s="15"/>
      <c r="B173" s="265"/>
      <c r="C173" s="266"/>
      <c r="D173" s="226" t="s">
        <v>150</v>
      </c>
      <c r="E173" s="267" t="s">
        <v>20</v>
      </c>
      <c r="F173" s="268" t="s">
        <v>418</v>
      </c>
      <c r="G173" s="266"/>
      <c r="H173" s="269">
        <v>5.5899999999999999</v>
      </c>
      <c r="I173" s="270"/>
      <c r="J173" s="270"/>
      <c r="K173" s="266"/>
      <c r="L173" s="266"/>
      <c r="M173" s="271"/>
      <c r="N173" s="272"/>
      <c r="O173" s="273"/>
      <c r="P173" s="273"/>
      <c r="Q173" s="273"/>
      <c r="R173" s="273"/>
      <c r="S173" s="273"/>
      <c r="T173" s="273"/>
      <c r="U173" s="273"/>
      <c r="V173" s="273"/>
      <c r="W173" s="273"/>
      <c r="X173" s="273"/>
      <c r="Y173" s="274"/>
      <c r="Z173" s="15"/>
      <c r="AA173" s="15"/>
      <c r="AB173" s="15"/>
      <c r="AC173" s="15"/>
      <c r="AD173" s="15"/>
      <c r="AE173" s="15"/>
      <c r="AT173" s="275" t="s">
        <v>150</v>
      </c>
      <c r="AU173" s="275" t="s">
        <v>86</v>
      </c>
      <c r="AV173" s="15" t="s">
        <v>144</v>
      </c>
      <c r="AW173" s="15" t="s">
        <v>5</v>
      </c>
      <c r="AX173" s="15" t="s">
        <v>84</v>
      </c>
      <c r="AY173" s="275" t="s">
        <v>137</v>
      </c>
    </row>
    <row r="174" s="2" customFormat="1" ht="24.15" customHeight="1">
      <c r="A174" s="39"/>
      <c r="B174" s="40"/>
      <c r="C174" s="207" t="s">
        <v>329</v>
      </c>
      <c r="D174" s="207" t="s">
        <v>139</v>
      </c>
      <c r="E174" s="208" t="s">
        <v>628</v>
      </c>
      <c r="F174" s="209" t="s">
        <v>629</v>
      </c>
      <c r="G174" s="210" t="s">
        <v>142</v>
      </c>
      <c r="H174" s="211">
        <v>1923.5</v>
      </c>
      <c r="I174" s="212"/>
      <c r="J174" s="212"/>
      <c r="K174" s="213">
        <f>ROUND(P174*H174,2)</f>
        <v>0</v>
      </c>
      <c r="L174" s="209" t="s">
        <v>143</v>
      </c>
      <c r="M174" s="45"/>
      <c r="N174" s="214" t="s">
        <v>20</v>
      </c>
      <c r="O174" s="215" t="s">
        <v>45</v>
      </c>
      <c r="P174" s="216">
        <f>I174+J174</f>
        <v>0</v>
      </c>
      <c r="Q174" s="216">
        <f>ROUND(I174*H174,2)</f>
        <v>0</v>
      </c>
      <c r="R174" s="216">
        <f>ROUND(J174*H174,2)</f>
        <v>0</v>
      </c>
      <c r="S174" s="85"/>
      <c r="T174" s="217">
        <f>S174*H174</f>
        <v>0</v>
      </c>
      <c r="U174" s="217">
        <v>0</v>
      </c>
      <c r="V174" s="217">
        <f>U174*H174</f>
        <v>0</v>
      </c>
      <c r="W174" s="217">
        <v>0</v>
      </c>
      <c r="X174" s="217">
        <f>W174*H174</f>
        <v>0</v>
      </c>
      <c r="Y174" s="218" t="s">
        <v>20</v>
      </c>
      <c r="Z174" s="39"/>
      <c r="AA174" s="39"/>
      <c r="AB174" s="39"/>
      <c r="AC174" s="39"/>
      <c r="AD174" s="39"/>
      <c r="AE174" s="39"/>
      <c r="AR174" s="219" t="s">
        <v>144</v>
      </c>
      <c r="AT174" s="219" t="s">
        <v>139</v>
      </c>
      <c r="AU174" s="219" t="s">
        <v>86</v>
      </c>
      <c r="AY174" s="18" t="s">
        <v>137</v>
      </c>
      <c r="BE174" s="220">
        <f>IF(O174="základní",K174,0)</f>
        <v>0</v>
      </c>
      <c r="BF174" s="220">
        <f>IF(O174="snížená",K174,0)</f>
        <v>0</v>
      </c>
      <c r="BG174" s="220">
        <f>IF(O174="zákl. přenesená",K174,0)</f>
        <v>0</v>
      </c>
      <c r="BH174" s="220">
        <f>IF(O174="sníž. přenesená",K174,0)</f>
        <v>0</v>
      </c>
      <c r="BI174" s="220">
        <f>IF(O174="nulová",K174,0)</f>
        <v>0</v>
      </c>
      <c r="BJ174" s="18" t="s">
        <v>84</v>
      </c>
      <c r="BK174" s="220">
        <f>ROUND(P174*H174,2)</f>
        <v>0</v>
      </c>
      <c r="BL174" s="18" t="s">
        <v>144</v>
      </c>
      <c r="BM174" s="219" t="s">
        <v>630</v>
      </c>
    </row>
    <row r="175" s="2" customFormat="1">
      <c r="A175" s="39"/>
      <c r="B175" s="40"/>
      <c r="C175" s="41"/>
      <c r="D175" s="221" t="s">
        <v>146</v>
      </c>
      <c r="E175" s="41"/>
      <c r="F175" s="222" t="s">
        <v>631</v>
      </c>
      <c r="G175" s="41"/>
      <c r="H175" s="41"/>
      <c r="I175" s="223"/>
      <c r="J175" s="223"/>
      <c r="K175" s="41"/>
      <c r="L175" s="41"/>
      <c r="M175" s="45"/>
      <c r="N175" s="224"/>
      <c r="O175" s="225"/>
      <c r="P175" s="85"/>
      <c r="Q175" s="85"/>
      <c r="R175" s="85"/>
      <c r="S175" s="85"/>
      <c r="T175" s="85"/>
      <c r="U175" s="85"/>
      <c r="V175" s="85"/>
      <c r="W175" s="85"/>
      <c r="X175" s="85"/>
      <c r="Y175" s="86"/>
      <c r="Z175" s="39"/>
      <c r="AA175" s="39"/>
      <c r="AB175" s="39"/>
      <c r="AC175" s="39"/>
      <c r="AD175" s="39"/>
      <c r="AE175" s="39"/>
      <c r="AT175" s="18" t="s">
        <v>146</v>
      </c>
      <c r="AU175" s="18" t="s">
        <v>86</v>
      </c>
    </row>
    <row r="176" s="13" customFormat="1">
      <c r="A176" s="13"/>
      <c r="B176" s="228"/>
      <c r="C176" s="229"/>
      <c r="D176" s="226" t="s">
        <v>150</v>
      </c>
      <c r="E176" s="230" t="s">
        <v>20</v>
      </c>
      <c r="F176" s="231" t="s">
        <v>632</v>
      </c>
      <c r="G176" s="229"/>
      <c r="H176" s="232">
        <v>1923.5</v>
      </c>
      <c r="I176" s="233"/>
      <c r="J176" s="233"/>
      <c r="K176" s="229"/>
      <c r="L176" s="229"/>
      <c r="M176" s="234"/>
      <c r="N176" s="235"/>
      <c r="O176" s="236"/>
      <c r="P176" s="236"/>
      <c r="Q176" s="236"/>
      <c r="R176" s="236"/>
      <c r="S176" s="236"/>
      <c r="T176" s="236"/>
      <c r="U176" s="236"/>
      <c r="V176" s="236"/>
      <c r="W176" s="236"/>
      <c r="X176" s="236"/>
      <c r="Y176" s="237"/>
      <c r="Z176" s="13"/>
      <c r="AA176" s="13"/>
      <c r="AB176" s="13"/>
      <c r="AC176" s="13"/>
      <c r="AD176" s="13"/>
      <c r="AE176" s="13"/>
      <c r="AT176" s="238" t="s">
        <v>150</v>
      </c>
      <c r="AU176" s="238" t="s">
        <v>86</v>
      </c>
      <c r="AV176" s="13" t="s">
        <v>86</v>
      </c>
      <c r="AW176" s="13" t="s">
        <v>5</v>
      </c>
      <c r="AX176" s="13" t="s">
        <v>84</v>
      </c>
      <c r="AY176" s="238" t="s">
        <v>137</v>
      </c>
    </row>
    <row r="177" s="2" customFormat="1" ht="24.15" customHeight="1">
      <c r="A177" s="39"/>
      <c r="B177" s="40"/>
      <c r="C177" s="239" t="s">
        <v>213</v>
      </c>
      <c r="D177" s="239" t="s">
        <v>244</v>
      </c>
      <c r="E177" s="240" t="s">
        <v>441</v>
      </c>
      <c r="F177" s="241" t="s">
        <v>442</v>
      </c>
      <c r="G177" s="242" t="s">
        <v>269</v>
      </c>
      <c r="H177" s="243">
        <v>11</v>
      </c>
      <c r="I177" s="244"/>
      <c r="J177" s="245"/>
      <c r="K177" s="246">
        <f>ROUND(P177*H177,2)</f>
        <v>0</v>
      </c>
      <c r="L177" s="241" t="s">
        <v>143</v>
      </c>
      <c r="M177" s="247"/>
      <c r="N177" s="248" t="s">
        <v>20</v>
      </c>
      <c r="O177" s="215" t="s">
        <v>45</v>
      </c>
      <c r="P177" s="216">
        <f>I177+J177</f>
        <v>0</v>
      </c>
      <c r="Q177" s="216">
        <f>ROUND(I177*H177,2)</f>
        <v>0</v>
      </c>
      <c r="R177" s="216">
        <f>ROUND(J177*H177,2)</f>
        <v>0</v>
      </c>
      <c r="S177" s="85"/>
      <c r="T177" s="217">
        <f>S177*H177</f>
        <v>0</v>
      </c>
      <c r="U177" s="217">
        <v>0.001</v>
      </c>
      <c r="V177" s="217">
        <f>U177*H177</f>
        <v>0.010999999999999999</v>
      </c>
      <c r="W177" s="217">
        <v>0</v>
      </c>
      <c r="X177" s="217">
        <f>W177*H177</f>
        <v>0</v>
      </c>
      <c r="Y177" s="218" t="s">
        <v>20</v>
      </c>
      <c r="Z177" s="39"/>
      <c r="AA177" s="39"/>
      <c r="AB177" s="39"/>
      <c r="AC177" s="39"/>
      <c r="AD177" s="39"/>
      <c r="AE177" s="39"/>
      <c r="AR177" s="219" t="s">
        <v>200</v>
      </c>
      <c r="AT177" s="219" t="s">
        <v>244</v>
      </c>
      <c r="AU177" s="219" t="s">
        <v>86</v>
      </c>
      <c r="AY177" s="18" t="s">
        <v>137</v>
      </c>
      <c r="BE177" s="220">
        <f>IF(O177="základní",K177,0)</f>
        <v>0</v>
      </c>
      <c r="BF177" s="220">
        <f>IF(O177="snížená",K177,0)</f>
        <v>0</v>
      </c>
      <c r="BG177" s="220">
        <f>IF(O177="zákl. přenesená",K177,0)</f>
        <v>0</v>
      </c>
      <c r="BH177" s="220">
        <f>IF(O177="sníž. přenesená",K177,0)</f>
        <v>0</v>
      </c>
      <c r="BI177" s="220">
        <f>IF(O177="nulová",K177,0)</f>
        <v>0</v>
      </c>
      <c r="BJ177" s="18" t="s">
        <v>84</v>
      </c>
      <c r="BK177" s="220">
        <f>ROUND(P177*H177,2)</f>
        <v>0</v>
      </c>
      <c r="BL177" s="18" t="s">
        <v>144</v>
      </c>
      <c r="BM177" s="219" t="s">
        <v>633</v>
      </c>
    </row>
    <row r="178" s="2" customFormat="1" ht="24.15" customHeight="1">
      <c r="A178" s="39"/>
      <c r="B178" s="40"/>
      <c r="C178" s="207" t="s">
        <v>392</v>
      </c>
      <c r="D178" s="207" t="s">
        <v>139</v>
      </c>
      <c r="E178" s="208" t="s">
        <v>634</v>
      </c>
      <c r="F178" s="209" t="s">
        <v>635</v>
      </c>
      <c r="G178" s="210" t="s">
        <v>142</v>
      </c>
      <c r="H178" s="211">
        <v>1500</v>
      </c>
      <c r="I178" s="212"/>
      <c r="J178" s="212"/>
      <c r="K178" s="213">
        <f>ROUND(P178*H178,2)</f>
        <v>0</v>
      </c>
      <c r="L178" s="209" t="s">
        <v>143</v>
      </c>
      <c r="M178" s="45"/>
      <c r="N178" s="214" t="s">
        <v>20</v>
      </c>
      <c r="O178" s="215" t="s">
        <v>45</v>
      </c>
      <c r="P178" s="216">
        <f>I178+J178</f>
        <v>0</v>
      </c>
      <c r="Q178" s="216">
        <f>ROUND(I178*H178,2)</f>
        <v>0</v>
      </c>
      <c r="R178" s="216">
        <f>ROUND(J178*H178,2)</f>
        <v>0</v>
      </c>
      <c r="S178" s="85"/>
      <c r="T178" s="217">
        <f>S178*H178</f>
        <v>0</v>
      </c>
      <c r="U178" s="217">
        <v>0</v>
      </c>
      <c r="V178" s="217">
        <f>U178*H178</f>
        <v>0</v>
      </c>
      <c r="W178" s="217">
        <v>0</v>
      </c>
      <c r="X178" s="217">
        <f>W178*H178</f>
        <v>0</v>
      </c>
      <c r="Y178" s="218" t="s">
        <v>20</v>
      </c>
      <c r="Z178" s="39"/>
      <c r="AA178" s="39"/>
      <c r="AB178" s="39"/>
      <c r="AC178" s="39"/>
      <c r="AD178" s="39"/>
      <c r="AE178" s="39"/>
      <c r="AR178" s="219" t="s">
        <v>144</v>
      </c>
      <c r="AT178" s="219" t="s">
        <v>139</v>
      </c>
      <c r="AU178" s="219" t="s">
        <v>86</v>
      </c>
      <c r="AY178" s="18" t="s">
        <v>137</v>
      </c>
      <c r="BE178" s="220">
        <f>IF(O178="základní",K178,0)</f>
        <v>0</v>
      </c>
      <c r="BF178" s="220">
        <f>IF(O178="snížená",K178,0)</f>
        <v>0</v>
      </c>
      <c r="BG178" s="220">
        <f>IF(O178="zákl. přenesená",K178,0)</f>
        <v>0</v>
      </c>
      <c r="BH178" s="220">
        <f>IF(O178="sníž. přenesená",K178,0)</f>
        <v>0</v>
      </c>
      <c r="BI178" s="220">
        <f>IF(O178="nulová",K178,0)</f>
        <v>0</v>
      </c>
      <c r="BJ178" s="18" t="s">
        <v>84</v>
      </c>
      <c r="BK178" s="220">
        <f>ROUND(P178*H178,2)</f>
        <v>0</v>
      </c>
      <c r="BL178" s="18" t="s">
        <v>144</v>
      </c>
      <c r="BM178" s="219" t="s">
        <v>636</v>
      </c>
    </row>
    <row r="179" s="2" customFormat="1">
      <c r="A179" s="39"/>
      <c r="B179" s="40"/>
      <c r="C179" s="41"/>
      <c r="D179" s="221" t="s">
        <v>146</v>
      </c>
      <c r="E179" s="41"/>
      <c r="F179" s="222" t="s">
        <v>637</v>
      </c>
      <c r="G179" s="41"/>
      <c r="H179" s="41"/>
      <c r="I179" s="223"/>
      <c r="J179" s="223"/>
      <c r="K179" s="41"/>
      <c r="L179" s="41"/>
      <c r="M179" s="45"/>
      <c r="N179" s="224"/>
      <c r="O179" s="225"/>
      <c r="P179" s="85"/>
      <c r="Q179" s="85"/>
      <c r="R179" s="85"/>
      <c r="S179" s="85"/>
      <c r="T179" s="85"/>
      <c r="U179" s="85"/>
      <c r="V179" s="85"/>
      <c r="W179" s="85"/>
      <c r="X179" s="85"/>
      <c r="Y179" s="86"/>
      <c r="Z179" s="39"/>
      <c r="AA179" s="39"/>
      <c r="AB179" s="39"/>
      <c r="AC179" s="39"/>
      <c r="AD179" s="39"/>
      <c r="AE179" s="39"/>
      <c r="AT179" s="18" t="s">
        <v>146</v>
      </c>
      <c r="AU179" s="18" t="s">
        <v>86</v>
      </c>
    </row>
    <row r="180" s="12" customFormat="1" ht="22.8" customHeight="1">
      <c r="A180" s="12"/>
      <c r="B180" s="190"/>
      <c r="C180" s="191"/>
      <c r="D180" s="192" t="s">
        <v>75</v>
      </c>
      <c r="E180" s="205" t="s">
        <v>144</v>
      </c>
      <c r="F180" s="205" t="s">
        <v>230</v>
      </c>
      <c r="G180" s="191"/>
      <c r="H180" s="191"/>
      <c r="I180" s="194"/>
      <c r="J180" s="194"/>
      <c r="K180" s="206">
        <f>BK180</f>
        <v>0</v>
      </c>
      <c r="L180" s="191"/>
      <c r="M180" s="196"/>
      <c r="N180" s="197"/>
      <c r="O180" s="198"/>
      <c r="P180" s="198"/>
      <c r="Q180" s="199">
        <f>SUM(Q181:Q186)</f>
        <v>0</v>
      </c>
      <c r="R180" s="199">
        <f>SUM(R181:R186)</f>
        <v>0</v>
      </c>
      <c r="S180" s="198"/>
      <c r="T180" s="200">
        <f>SUM(T181:T186)</f>
        <v>0</v>
      </c>
      <c r="U180" s="198"/>
      <c r="V180" s="200">
        <f>SUM(V181:V186)</f>
        <v>16.008919319999997</v>
      </c>
      <c r="W180" s="198"/>
      <c r="X180" s="200">
        <f>SUM(X181:X186)</f>
        <v>0</v>
      </c>
      <c r="Y180" s="201"/>
      <c r="Z180" s="12"/>
      <c r="AA180" s="12"/>
      <c r="AB180" s="12"/>
      <c r="AC180" s="12"/>
      <c r="AD180" s="12"/>
      <c r="AE180" s="12"/>
      <c r="AR180" s="202" t="s">
        <v>84</v>
      </c>
      <c r="AT180" s="203" t="s">
        <v>75</v>
      </c>
      <c r="AU180" s="203" t="s">
        <v>84</v>
      </c>
      <c r="AY180" s="202" t="s">
        <v>137</v>
      </c>
      <c r="BK180" s="204">
        <f>SUM(BK181:BK186)</f>
        <v>0</v>
      </c>
    </row>
    <row r="181" s="2" customFormat="1" ht="24.15" customHeight="1">
      <c r="A181" s="39"/>
      <c r="B181" s="40"/>
      <c r="C181" s="207" t="s">
        <v>348</v>
      </c>
      <c r="D181" s="207" t="s">
        <v>139</v>
      </c>
      <c r="E181" s="208" t="s">
        <v>544</v>
      </c>
      <c r="F181" s="209" t="s">
        <v>545</v>
      </c>
      <c r="G181" s="210" t="s">
        <v>142</v>
      </c>
      <c r="H181" s="211">
        <v>16.923999999999999</v>
      </c>
      <c r="I181" s="212"/>
      <c r="J181" s="212"/>
      <c r="K181" s="213">
        <f>ROUND(P181*H181,2)</f>
        <v>0</v>
      </c>
      <c r="L181" s="209" t="s">
        <v>143</v>
      </c>
      <c r="M181" s="45"/>
      <c r="N181" s="214" t="s">
        <v>20</v>
      </c>
      <c r="O181" s="215" t="s">
        <v>45</v>
      </c>
      <c r="P181" s="216">
        <f>I181+J181</f>
        <v>0</v>
      </c>
      <c r="Q181" s="216">
        <f>ROUND(I181*H181,2)</f>
        <v>0</v>
      </c>
      <c r="R181" s="216">
        <f>ROUND(J181*H181,2)</f>
        <v>0</v>
      </c>
      <c r="S181" s="85"/>
      <c r="T181" s="217">
        <f>S181*H181</f>
        <v>0</v>
      </c>
      <c r="U181" s="217">
        <v>0.20266000000000001</v>
      </c>
      <c r="V181" s="217">
        <f>U181*H181</f>
        <v>3.4298178400000001</v>
      </c>
      <c r="W181" s="217">
        <v>0</v>
      </c>
      <c r="X181" s="217">
        <f>W181*H181</f>
        <v>0</v>
      </c>
      <c r="Y181" s="218" t="s">
        <v>20</v>
      </c>
      <c r="Z181" s="39"/>
      <c r="AA181" s="39"/>
      <c r="AB181" s="39"/>
      <c r="AC181" s="39"/>
      <c r="AD181" s="39"/>
      <c r="AE181" s="39"/>
      <c r="AR181" s="219" t="s">
        <v>144</v>
      </c>
      <c r="AT181" s="219" t="s">
        <v>139</v>
      </c>
      <c r="AU181" s="219" t="s">
        <v>86</v>
      </c>
      <c r="AY181" s="18" t="s">
        <v>137</v>
      </c>
      <c r="BE181" s="220">
        <f>IF(O181="základní",K181,0)</f>
        <v>0</v>
      </c>
      <c r="BF181" s="220">
        <f>IF(O181="snížená",K181,0)</f>
        <v>0</v>
      </c>
      <c r="BG181" s="220">
        <f>IF(O181="zákl. přenesená",K181,0)</f>
        <v>0</v>
      </c>
      <c r="BH181" s="220">
        <f>IF(O181="sníž. přenesená",K181,0)</f>
        <v>0</v>
      </c>
      <c r="BI181" s="220">
        <f>IF(O181="nulová",K181,0)</f>
        <v>0</v>
      </c>
      <c r="BJ181" s="18" t="s">
        <v>84</v>
      </c>
      <c r="BK181" s="220">
        <f>ROUND(P181*H181,2)</f>
        <v>0</v>
      </c>
      <c r="BL181" s="18" t="s">
        <v>144</v>
      </c>
      <c r="BM181" s="219" t="s">
        <v>638</v>
      </c>
    </row>
    <row r="182" s="2" customFormat="1">
      <c r="A182" s="39"/>
      <c r="B182" s="40"/>
      <c r="C182" s="41"/>
      <c r="D182" s="221" t="s">
        <v>146</v>
      </c>
      <c r="E182" s="41"/>
      <c r="F182" s="222" t="s">
        <v>547</v>
      </c>
      <c r="G182" s="41"/>
      <c r="H182" s="41"/>
      <c r="I182" s="223"/>
      <c r="J182" s="223"/>
      <c r="K182" s="41"/>
      <c r="L182" s="41"/>
      <c r="M182" s="45"/>
      <c r="N182" s="224"/>
      <c r="O182" s="225"/>
      <c r="P182" s="85"/>
      <c r="Q182" s="85"/>
      <c r="R182" s="85"/>
      <c r="S182" s="85"/>
      <c r="T182" s="85"/>
      <c r="U182" s="85"/>
      <c r="V182" s="85"/>
      <c r="W182" s="85"/>
      <c r="X182" s="85"/>
      <c r="Y182" s="86"/>
      <c r="Z182" s="39"/>
      <c r="AA182" s="39"/>
      <c r="AB182" s="39"/>
      <c r="AC182" s="39"/>
      <c r="AD182" s="39"/>
      <c r="AE182" s="39"/>
      <c r="AT182" s="18" t="s">
        <v>146</v>
      </c>
      <c r="AU182" s="18" t="s">
        <v>86</v>
      </c>
    </row>
    <row r="183" s="13" customFormat="1">
      <c r="A183" s="13"/>
      <c r="B183" s="228"/>
      <c r="C183" s="229"/>
      <c r="D183" s="226" t="s">
        <v>150</v>
      </c>
      <c r="E183" s="230" t="s">
        <v>20</v>
      </c>
      <c r="F183" s="231" t="s">
        <v>639</v>
      </c>
      <c r="G183" s="229"/>
      <c r="H183" s="232">
        <v>16.923999999999999</v>
      </c>
      <c r="I183" s="233"/>
      <c r="J183" s="233"/>
      <c r="K183" s="229"/>
      <c r="L183" s="229"/>
      <c r="M183" s="234"/>
      <c r="N183" s="235"/>
      <c r="O183" s="236"/>
      <c r="P183" s="236"/>
      <c r="Q183" s="236"/>
      <c r="R183" s="236"/>
      <c r="S183" s="236"/>
      <c r="T183" s="236"/>
      <c r="U183" s="236"/>
      <c r="V183" s="236"/>
      <c r="W183" s="236"/>
      <c r="X183" s="236"/>
      <c r="Y183" s="237"/>
      <c r="Z183" s="13"/>
      <c r="AA183" s="13"/>
      <c r="AB183" s="13"/>
      <c r="AC183" s="13"/>
      <c r="AD183" s="13"/>
      <c r="AE183" s="13"/>
      <c r="AT183" s="238" t="s">
        <v>150</v>
      </c>
      <c r="AU183" s="238" t="s">
        <v>86</v>
      </c>
      <c r="AV183" s="13" t="s">
        <v>86</v>
      </c>
      <c r="AW183" s="13" t="s">
        <v>5</v>
      </c>
      <c r="AX183" s="13" t="s">
        <v>84</v>
      </c>
      <c r="AY183" s="238" t="s">
        <v>137</v>
      </c>
    </row>
    <row r="184" s="2" customFormat="1" ht="24.15" customHeight="1">
      <c r="A184" s="39"/>
      <c r="B184" s="40"/>
      <c r="C184" s="207" t="s">
        <v>353</v>
      </c>
      <c r="D184" s="207" t="s">
        <v>139</v>
      </c>
      <c r="E184" s="208" t="s">
        <v>559</v>
      </c>
      <c r="F184" s="209" t="s">
        <v>640</v>
      </c>
      <c r="G184" s="210" t="s">
        <v>142</v>
      </c>
      <c r="H184" s="211">
        <v>16.923999999999999</v>
      </c>
      <c r="I184" s="212"/>
      <c r="J184" s="212"/>
      <c r="K184" s="213">
        <f>ROUND(P184*H184,2)</f>
        <v>0</v>
      </c>
      <c r="L184" s="209" t="s">
        <v>20</v>
      </c>
      <c r="M184" s="45"/>
      <c r="N184" s="214" t="s">
        <v>20</v>
      </c>
      <c r="O184" s="215" t="s">
        <v>45</v>
      </c>
      <c r="P184" s="216">
        <f>I184+J184</f>
        <v>0</v>
      </c>
      <c r="Q184" s="216">
        <f>ROUND(I184*H184,2)</f>
        <v>0</v>
      </c>
      <c r="R184" s="216">
        <f>ROUND(J184*H184,2)</f>
        <v>0</v>
      </c>
      <c r="S184" s="85"/>
      <c r="T184" s="217">
        <f>S184*H184</f>
        <v>0</v>
      </c>
      <c r="U184" s="217">
        <v>0.74326999999999999</v>
      </c>
      <c r="V184" s="217">
        <f>U184*H184</f>
        <v>12.579101479999999</v>
      </c>
      <c r="W184" s="217">
        <v>0</v>
      </c>
      <c r="X184" s="217">
        <f>W184*H184</f>
        <v>0</v>
      </c>
      <c r="Y184" s="218" t="s">
        <v>20</v>
      </c>
      <c r="Z184" s="39"/>
      <c r="AA184" s="39"/>
      <c r="AB184" s="39"/>
      <c r="AC184" s="39"/>
      <c r="AD184" s="39"/>
      <c r="AE184" s="39"/>
      <c r="AR184" s="219" t="s">
        <v>144</v>
      </c>
      <c r="AT184" s="219" t="s">
        <v>139</v>
      </c>
      <c r="AU184" s="219" t="s">
        <v>86</v>
      </c>
      <c r="AY184" s="18" t="s">
        <v>137</v>
      </c>
      <c r="BE184" s="220">
        <f>IF(O184="základní",K184,0)</f>
        <v>0</v>
      </c>
      <c r="BF184" s="220">
        <f>IF(O184="snížená",K184,0)</f>
        <v>0</v>
      </c>
      <c r="BG184" s="220">
        <f>IF(O184="zákl. přenesená",K184,0)</f>
        <v>0</v>
      </c>
      <c r="BH184" s="220">
        <f>IF(O184="sníž. přenesená",K184,0)</f>
        <v>0</v>
      </c>
      <c r="BI184" s="220">
        <f>IF(O184="nulová",K184,0)</f>
        <v>0</v>
      </c>
      <c r="BJ184" s="18" t="s">
        <v>84</v>
      </c>
      <c r="BK184" s="220">
        <f>ROUND(P184*H184,2)</f>
        <v>0</v>
      </c>
      <c r="BL184" s="18" t="s">
        <v>144</v>
      </c>
      <c r="BM184" s="219" t="s">
        <v>641</v>
      </c>
    </row>
    <row r="185" s="2" customFormat="1">
      <c r="A185" s="39"/>
      <c r="B185" s="40"/>
      <c r="C185" s="41"/>
      <c r="D185" s="226" t="s">
        <v>148</v>
      </c>
      <c r="E185" s="41"/>
      <c r="F185" s="227" t="s">
        <v>562</v>
      </c>
      <c r="G185" s="41"/>
      <c r="H185" s="41"/>
      <c r="I185" s="223"/>
      <c r="J185" s="223"/>
      <c r="K185" s="41"/>
      <c r="L185" s="41"/>
      <c r="M185" s="45"/>
      <c r="N185" s="224"/>
      <c r="O185" s="225"/>
      <c r="P185" s="85"/>
      <c r="Q185" s="85"/>
      <c r="R185" s="85"/>
      <c r="S185" s="85"/>
      <c r="T185" s="85"/>
      <c r="U185" s="85"/>
      <c r="V185" s="85"/>
      <c r="W185" s="85"/>
      <c r="X185" s="85"/>
      <c r="Y185" s="86"/>
      <c r="Z185" s="39"/>
      <c r="AA185" s="39"/>
      <c r="AB185" s="39"/>
      <c r="AC185" s="39"/>
      <c r="AD185" s="39"/>
      <c r="AE185" s="39"/>
      <c r="AT185" s="18" t="s">
        <v>148</v>
      </c>
      <c r="AU185" s="18" t="s">
        <v>86</v>
      </c>
    </row>
    <row r="186" s="13" customFormat="1">
      <c r="A186" s="13"/>
      <c r="B186" s="228"/>
      <c r="C186" s="229"/>
      <c r="D186" s="226" t="s">
        <v>150</v>
      </c>
      <c r="E186" s="230" t="s">
        <v>20</v>
      </c>
      <c r="F186" s="231" t="s">
        <v>639</v>
      </c>
      <c r="G186" s="229"/>
      <c r="H186" s="232">
        <v>16.923999999999999</v>
      </c>
      <c r="I186" s="233"/>
      <c r="J186" s="233"/>
      <c r="K186" s="229"/>
      <c r="L186" s="229"/>
      <c r="M186" s="234"/>
      <c r="N186" s="235"/>
      <c r="O186" s="236"/>
      <c r="P186" s="236"/>
      <c r="Q186" s="236"/>
      <c r="R186" s="236"/>
      <c r="S186" s="236"/>
      <c r="T186" s="236"/>
      <c r="U186" s="236"/>
      <c r="V186" s="236"/>
      <c r="W186" s="236"/>
      <c r="X186" s="236"/>
      <c r="Y186" s="237"/>
      <c r="Z186" s="13"/>
      <c r="AA186" s="13"/>
      <c r="AB186" s="13"/>
      <c r="AC186" s="13"/>
      <c r="AD186" s="13"/>
      <c r="AE186" s="13"/>
      <c r="AT186" s="238" t="s">
        <v>150</v>
      </c>
      <c r="AU186" s="238" t="s">
        <v>86</v>
      </c>
      <c r="AV186" s="13" t="s">
        <v>86</v>
      </c>
      <c r="AW186" s="13" t="s">
        <v>5</v>
      </c>
      <c r="AX186" s="13" t="s">
        <v>84</v>
      </c>
      <c r="AY186" s="238" t="s">
        <v>137</v>
      </c>
    </row>
    <row r="187" s="12" customFormat="1" ht="22.8" customHeight="1">
      <c r="A187" s="12"/>
      <c r="B187" s="190"/>
      <c r="C187" s="191"/>
      <c r="D187" s="192" t="s">
        <v>75</v>
      </c>
      <c r="E187" s="205" t="s">
        <v>173</v>
      </c>
      <c r="F187" s="205" t="s">
        <v>642</v>
      </c>
      <c r="G187" s="191"/>
      <c r="H187" s="191"/>
      <c r="I187" s="194"/>
      <c r="J187" s="194"/>
      <c r="K187" s="206">
        <f>BK187</f>
        <v>0</v>
      </c>
      <c r="L187" s="191"/>
      <c r="M187" s="196"/>
      <c r="N187" s="197"/>
      <c r="O187" s="198"/>
      <c r="P187" s="198"/>
      <c r="Q187" s="199">
        <f>SUM(Q188:Q202)</f>
        <v>0</v>
      </c>
      <c r="R187" s="199">
        <f>SUM(R188:R202)</f>
        <v>0</v>
      </c>
      <c r="S187" s="198"/>
      <c r="T187" s="200">
        <f>SUM(T188:T202)</f>
        <v>0</v>
      </c>
      <c r="U187" s="198"/>
      <c r="V187" s="200">
        <f>SUM(V188:V202)</f>
        <v>125.33136</v>
      </c>
      <c r="W187" s="198"/>
      <c r="X187" s="200">
        <f>SUM(X188:X202)</f>
        <v>68.599999999999994</v>
      </c>
      <c r="Y187" s="201"/>
      <c r="Z187" s="12"/>
      <c r="AA187" s="12"/>
      <c r="AB187" s="12"/>
      <c r="AC187" s="12"/>
      <c r="AD187" s="12"/>
      <c r="AE187" s="12"/>
      <c r="AR187" s="202" t="s">
        <v>84</v>
      </c>
      <c r="AT187" s="203" t="s">
        <v>75</v>
      </c>
      <c r="AU187" s="203" t="s">
        <v>84</v>
      </c>
      <c r="AY187" s="202" t="s">
        <v>137</v>
      </c>
      <c r="BK187" s="204">
        <f>SUM(BK188:BK202)</f>
        <v>0</v>
      </c>
    </row>
    <row r="188" s="2" customFormat="1" ht="24.15" customHeight="1">
      <c r="A188" s="39"/>
      <c r="B188" s="40"/>
      <c r="C188" s="207" t="s">
        <v>643</v>
      </c>
      <c r="D188" s="207" t="s">
        <v>139</v>
      </c>
      <c r="E188" s="208" t="s">
        <v>644</v>
      </c>
      <c r="F188" s="209" t="s">
        <v>645</v>
      </c>
      <c r="G188" s="210" t="s">
        <v>161</v>
      </c>
      <c r="H188" s="211">
        <v>150</v>
      </c>
      <c r="I188" s="212"/>
      <c r="J188" s="212"/>
      <c r="K188" s="213">
        <f>ROUND(P188*H188,2)</f>
        <v>0</v>
      </c>
      <c r="L188" s="209" t="s">
        <v>264</v>
      </c>
      <c r="M188" s="45"/>
      <c r="N188" s="214" t="s">
        <v>20</v>
      </c>
      <c r="O188" s="215" t="s">
        <v>45</v>
      </c>
      <c r="P188" s="216">
        <f>I188+J188</f>
        <v>0</v>
      </c>
      <c r="Q188" s="216">
        <f>ROUND(I188*H188,2)</f>
        <v>0</v>
      </c>
      <c r="R188" s="216">
        <f>ROUND(J188*H188,2)</f>
        <v>0</v>
      </c>
      <c r="S188" s="85"/>
      <c r="T188" s="217">
        <f>S188*H188</f>
        <v>0</v>
      </c>
      <c r="U188" s="217">
        <v>0</v>
      </c>
      <c r="V188" s="217">
        <f>U188*H188</f>
        <v>0</v>
      </c>
      <c r="W188" s="217">
        <v>0</v>
      </c>
      <c r="X188" s="217">
        <f>W188*H188</f>
        <v>0</v>
      </c>
      <c r="Y188" s="218" t="s">
        <v>20</v>
      </c>
      <c r="Z188" s="39"/>
      <c r="AA188" s="39"/>
      <c r="AB188" s="39"/>
      <c r="AC188" s="39"/>
      <c r="AD188" s="39"/>
      <c r="AE188" s="39"/>
      <c r="AR188" s="219" t="s">
        <v>144</v>
      </c>
      <c r="AT188" s="219" t="s">
        <v>139</v>
      </c>
      <c r="AU188" s="219" t="s">
        <v>86</v>
      </c>
      <c r="AY188" s="18" t="s">
        <v>137</v>
      </c>
      <c r="BE188" s="220">
        <f>IF(O188="základní",K188,0)</f>
        <v>0</v>
      </c>
      <c r="BF188" s="220">
        <f>IF(O188="snížená",K188,0)</f>
        <v>0</v>
      </c>
      <c r="BG188" s="220">
        <f>IF(O188="zákl. přenesená",K188,0)</f>
        <v>0</v>
      </c>
      <c r="BH188" s="220">
        <f>IF(O188="sníž. přenesená",K188,0)</f>
        <v>0</v>
      </c>
      <c r="BI188" s="220">
        <f>IF(O188="nulová",K188,0)</f>
        <v>0</v>
      </c>
      <c r="BJ188" s="18" t="s">
        <v>84</v>
      </c>
      <c r="BK188" s="220">
        <f>ROUND(P188*H188,2)</f>
        <v>0</v>
      </c>
      <c r="BL188" s="18" t="s">
        <v>144</v>
      </c>
      <c r="BM188" s="219" t="s">
        <v>646</v>
      </c>
    </row>
    <row r="189" s="2" customFormat="1">
      <c r="A189" s="39"/>
      <c r="B189" s="40"/>
      <c r="C189" s="41"/>
      <c r="D189" s="221" t="s">
        <v>146</v>
      </c>
      <c r="E189" s="41"/>
      <c r="F189" s="222" t="s">
        <v>647</v>
      </c>
      <c r="G189" s="41"/>
      <c r="H189" s="41"/>
      <c r="I189" s="223"/>
      <c r="J189" s="223"/>
      <c r="K189" s="41"/>
      <c r="L189" s="41"/>
      <c r="M189" s="45"/>
      <c r="N189" s="224"/>
      <c r="O189" s="225"/>
      <c r="P189" s="85"/>
      <c r="Q189" s="85"/>
      <c r="R189" s="85"/>
      <c r="S189" s="85"/>
      <c r="T189" s="85"/>
      <c r="U189" s="85"/>
      <c r="V189" s="85"/>
      <c r="W189" s="85"/>
      <c r="X189" s="85"/>
      <c r="Y189" s="86"/>
      <c r="Z189" s="39"/>
      <c r="AA189" s="39"/>
      <c r="AB189" s="39"/>
      <c r="AC189" s="39"/>
      <c r="AD189" s="39"/>
      <c r="AE189" s="39"/>
      <c r="AT189" s="18" t="s">
        <v>146</v>
      </c>
      <c r="AU189" s="18" t="s">
        <v>86</v>
      </c>
    </row>
    <row r="190" s="2" customFormat="1" ht="24.15" customHeight="1">
      <c r="A190" s="39"/>
      <c r="B190" s="40"/>
      <c r="C190" s="207" t="s">
        <v>648</v>
      </c>
      <c r="D190" s="207" t="s">
        <v>139</v>
      </c>
      <c r="E190" s="208" t="s">
        <v>649</v>
      </c>
      <c r="F190" s="209" t="s">
        <v>650</v>
      </c>
      <c r="G190" s="210" t="s">
        <v>142</v>
      </c>
      <c r="H190" s="211">
        <v>168</v>
      </c>
      <c r="I190" s="212"/>
      <c r="J190" s="212"/>
      <c r="K190" s="213">
        <f>ROUND(P190*H190,2)</f>
        <v>0</v>
      </c>
      <c r="L190" s="209" t="s">
        <v>143</v>
      </c>
      <c r="M190" s="45"/>
      <c r="N190" s="214" t="s">
        <v>20</v>
      </c>
      <c r="O190" s="215" t="s">
        <v>45</v>
      </c>
      <c r="P190" s="216">
        <f>I190+J190</f>
        <v>0</v>
      </c>
      <c r="Q190" s="216">
        <f>ROUND(I190*H190,2)</f>
        <v>0</v>
      </c>
      <c r="R190" s="216">
        <f>ROUND(J190*H190,2)</f>
        <v>0</v>
      </c>
      <c r="S190" s="85"/>
      <c r="T190" s="217">
        <f>S190*H190</f>
        <v>0</v>
      </c>
      <c r="U190" s="217">
        <v>0.083500000000000005</v>
      </c>
      <c r="V190" s="217">
        <f>U190*H190</f>
        <v>14.028000000000001</v>
      </c>
      <c r="W190" s="217">
        <v>0</v>
      </c>
      <c r="X190" s="217">
        <f>W190*H190</f>
        <v>0</v>
      </c>
      <c r="Y190" s="218" t="s">
        <v>20</v>
      </c>
      <c r="Z190" s="39"/>
      <c r="AA190" s="39"/>
      <c r="AB190" s="39"/>
      <c r="AC190" s="39"/>
      <c r="AD190" s="39"/>
      <c r="AE190" s="39"/>
      <c r="AR190" s="219" t="s">
        <v>144</v>
      </c>
      <c r="AT190" s="219" t="s">
        <v>139</v>
      </c>
      <c r="AU190" s="219" t="s">
        <v>86</v>
      </c>
      <c r="AY190" s="18" t="s">
        <v>137</v>
      </c>
      <c r="BE190" s="220">
        <f>IF(O190="základní",K190,0)</f>
        <v>0</v>
      </c>
      <c r="BF190" s="220">
        <f>IF(O190="snížená",K190,0)</f>
        <v>0</v>
      </c>
      <c r="BG190" s="220">
        <f>IF(O190="zákl. přenesená",K190,0)</f>
        <v>0</v>
      </c>
      <c r="BH190" s="220">
        <f>IF(O190="sníž. přenesená",K190,0)</f>
        <v>0</v>
      </c>
      <c r="BI190" s="220">
        <f>IF(O190="nulová",K190,0)</f>
        <v>0</v>
      </c>
      <c r="BJ190" s="18" t="s">
        <v>84</v>
      </c>
      <c r="BK190" s="220">
        <f>ROUND(P190*H190,2)</f>
        <v>0</v>
      </c>
      <c r="BL190" s="18" t="s">
        <v>144</v>
      </c>
      <c r="BM190" s="219" t="s">
        <v>651</v>
      </c>
    </row>
    <row r="191" s="2" customFormat="1">
      <c r="A191" s="39"/>
      <c r="B191" s="40"/>
      <c r="C191" s="41"/>
      <c r="D191" s="221" t="s">
        <v>146</v>
      </c>
      <c r="E191" s="41"/>
      <c r="F191" s="222" t="s">
        <v>652</v>
      </c>
      <c r="G191" s="41"/>
      <c r="H191" s="41"/>
      <c r="I191" s="223"/>
      <c r="J191" s="223"/>
      <c r="K191" s="41"/>
      <c r="L191" s="41"/>
      <c r="M191" s="45"/>
      <c r="N191" s="224"/>
      <c r="O191" s="225"/>
      <c r="P191" s="85"/>
      <c r="Q191" s="85"/>
      <c r="R191" s="85"/>
      <c r="S191" s="85"/>
      <c r="T191" s="85"/>
      <c r="U191" s="85"/>
      <c r="V191" s="85"/>
      <c r="W191" s="85"/>
      <c r="X191" s="85"/>
      <c r="Y191" s="86"/>
      <c r="Z191" s="39"/>
      <c r="AA191" s="39"/>
      <c r="AB191" s="39"/>
      <c r="AC191" s="39"/>
      <c r="AD191" s="39"/>
      <c r="AE191" s="39"/>
      <c r="AT191" s="18" t="s">
        <v>146</v>
      </c>
      <c r="AU191" s="18" t="s">
        <v>86</v>
      </c>
    </row>
    <row r="192" s="13" customFormat="1">
      <c r="A192" s="13"/>
      <c r="B192" s="228"/>
      <c r="C192" s="229"/>
      <c r="D192" s="226" t="s">
        <v>150</v>
      </c>
      <c r="E192" s="230" t="s">
        <v>20</v>
      </c>
      <c r="F192" s="231" t="s">
        <v>653</v>
      </c>
      <c r="G192" s="229"/>
      <c r="H192" s="232">
        <v>168</v>
      </c>
      <c r="I192" s="233"/>
      <c r="J192" s="233"/>
      <c r="K192" s="229"/>
      <c r="L192" s="229"/>
      <c r="M192" s="234"/>
      <c r="N192" s="235"/>
      <c r="O192" s="236"/>
      <c r="P192" s="236"/>
      <c r="Q192" s="236"/>
      <c r="R192" s="236"/>
      <c r="S192" s="236"/>
      <c r="T192" s="236"/>
      <c r="U192" s="236"/>
      <c r="V192" s="236"/>
      <c r="W192" s="236"/>
      <c r="X192" s="236"/>
      <c r="Y192" s="237"/>
      <c r="Z192" s="13"/>
      <c r="AA192" s="13"/>
      <c r="AB192" s="13"/>
      <c r="AC192" s="13"/>
      <c r="AD192" s="13"/>
      <c r="AE192" s="13"/>
      <c r="AT192" s="238" t="s">
        <v>150</v>
      </c>
      <c r="AU192" s="238" t="s">
        <v>86</v>
      </c>
      <c r="AV192" s="13" t="s">
        <v>86</v>
      </c>
      <c r="AW192" s="13" t="s">
        <v>5</v>
      </c>
      <c r="AX192" s="13" t="s">
        <v>84</v>
      </c>
      <c r="AY192" s="238" t="s">
        <v>137</v>
      </c>
    </row>
    <row r="193" s="2" customFormat="1" ht="24.15" customHeight="1">
      <c r="A193" s="39"/>
      <c r="B193" s="40"/>
      <c r="C193" s="239" t="s">
        <v>468</v>
      </c>
      <c r="D193" s="239" t="s">
        <v>244</v>
      </c>
      <c r="E193" s="240" t="s">
        <v>654</v>
      </c>
      <c r="F193" s="241" t="s">
        <v>655</v>
      </c>
      <c r="G193" s="242" t="s">
        <v>216</v>
      </c>
      <c r="H193" s="243">
        <v>28</v>
      </c>
      <c r="I193" s="244"/>
      <c r="J193" s="245"/>
      <c r="K193" s="246">
        <f>ROUND(P193*H193,2)</f>
        <v>0</v>
      </c>
      <c r="L193" s="241" t="s">
        <v>143</v>
      </c>
      <c r="M193" s="247"/>
      <c r="N193" s="248" t="s">
        <v>20</v>
      </c>
      <c r="O193" s="215" t="s">
        <v>45</v>
      </c>
      <c r="P193" s="216">
        <f>I193+J193</f>
        <v>0</v>
      </c>
      <c r="Q193" s="216">
        <f>ROUND(I193*H193,2)</f>
        <v>0</v>
      </c>
      <c r="R193" s="216">
        <f>ROUND(J193*H193,2)</f>
        <v>0</v>
      </c>
      <c r="S193" s="85"/>
      <c r="T193" s="217">
        <f>S193*H193</f>
        <v>0</v>
      </c>
      <c r="U193" s="217">
        <v>2.7000000000000002</v>
      </c>
      <c r="V193" s="217">
        <f>U193*H193</f>
        <v>75.600000000000009</v>
      </c>
      <c r="W193" s="217">
        <v>0</v>
      </c>
      <c r="X193" s="217">
        <f>W193*H193</f>
        <v>0</v>
      </c>
      <c r="Y193" s="218" t="s">
        <v>20</v>
      </c>
      <c r="Z193" s="39"/>
      <c r="AA193" s="39"/>
      <c r="AB193" s="39"/>
      <c r="AC193" s="39"/>
      <c r="AD193" s="39"/>
      <c r="AE193" s="39"/>
      <c r="AR193" s="219" t="s">
        <v>200</v>
      </c>
      <c r="AT193" s="219" t="s">
        <v>244</v>
      </c>
      <c r="AU193" s="219" t="s">
        <v>86</v>
      </c>
      <c r="AY193" s="18" t="s">
        <v>137</v>
      </c>
      <c r="BE193" s="220">
        <f>IF(O193="základní",K193,0)</f>
        <v>0</v>
      </c>
      <c r="BF193" s="220">
        <f>IF(O193="snížená",K193,0)</f>
        <v>0</v>
      </c>
      <c r="BG193" s="220">
        <f>IF(O193="zákl. přenesená",K193,0)</f>
        <v>0</v>
      </c>
      <c r="BH193" s="220">
        <f>IF(O193="sníž. přenesená",K193,0)</f>
        <v>0</v>
      </c>
      <c r="BI193" s="220">
        <f>IF(O193="nulová",K193,0)</f>
        <v>0</v>
      </c>
      <c r="BJ193" s="18" t="s">
        <v>84</v>
      </c>
      <c r="BK193" s="220">
        <f>ROUND(P193*H193,2)</f>
        <v>0</v>
      </c>
      <c r="BL193" s="18" t="s">
        <v>144</v>
      </c>
      <c r="BM193" s="219" t="s">
        <v>656</v>
      </c>
    </row>
    <row r="194" s="2" customFormat="1" ht="24.15" customHeight="1">
      <c r="A194" s="39"/>
      <c r="B194" s="40"/>
      <c r="C194" s="207" t="s">
        <v>474</v>
      </c>
      <c r="D194" s="207" t="s">
        <v>139</v>
      </c>
      <c r="E194" s="208" t="s">
        <v>657</v>
      </c>
      <c r="F194" s="209" t="s">
        <v>658</v>
      </c>
      <c r="G194" s="210" t="s">
        <v>142</v>
      </c>
      <c r="H194" s="211">
        <v>168</v>
      </c>
      <c r="I194" s="212"/>
      <c r="J194" s="212"/>
      <c r="K194" s="213">
        <f>ROUND(P194*H194,2)</f>
        <v>0</v>
      </c>
      <c r="L194" s="209" t="s">
        <v>143</v>
      </c>
      <c r="M194" s="45"/>
      <c r="N194" s="214" t="s">
        <v>20</v>
      </c>
      <c r="O194" s="215" t="s">
        <v>45</v>
      </c>
      <c r="P194" s="216">
        <f>I194+J194</f>
        <v>0</v>
      </c>
      <c r="Q194" s="216">
        <f>ROUND(I194*H194,2)</f>
        <v>0</v>
      </c>
      <c r="R194" s="216">
        <f>ROUND(J194*H194,2)</f>
        <v>0</v>
      </c>
      <c r="S194" s="85"/>
      <c r="T194" s="217">
        <f>S194*H194</f>
        <v>0</v>
      </c>
      <c r="U194" s="217">
        <v>0</v>
      </c>
      <c r="V194" s="217">
        <f>U194*H194</f>
        <v>0</v>
      </c>
      <c r="W194" s="217">
        <v>0.35499999999999998</v>
      </c>
      <c r="X194" s="217">
        <f>W194*H194</f>
        <v>59.640000000000001</v>
      </c>
      <c r="Y194" s="218" t="s">
        <v>20</v>
      </c>
      <c r="Z194" s="39"/>
      <c r="AA194" s="39"/>
      <c r="AB194" s="39"/>
      <c r="AC194" s="39"/>
      <c r="AD194" s="39"/>
      <c r="AE194" s="39"/>
      <c r="AR194" s="219" t="s">
        <v>144</v>
      </c>
      <c r="AT194" s="219" t="s">
        <v>139</v>
      </c>
      <c r="AU194" s="219" t="s">
        <v>86</v>
      </c>
      <c r="AY194" s="18" t="s">
        <v>137</v>
      </c>
      <c r="BE194" s="220">
        <f>IF(O194="základní",K194,0)</f>
        <v>0</v>
      </c>
      <c r="BF194" s="220">
        <f>IF(O194="snížená",K194,0)</f>
        <v>0</v>
      </c>
      <c r="BG194" s="220">
        <f>IF(O194="zákl. přenesená",K194,0)</f>
        <v>0</v>
      </c>
      <c r="BH194" s="220">
        <f>IF(O194="sníž. přenesená",K194,0)</f>
        <v>0</v>
      </c>
      <c r="BI194" s="220">
        <f>IF(O194="nulová",K194,0)</f>
        <v>0</v>
      </c>
      <c r="BJ194" s="18" t="s">
        <v>84</v>
      </c>
      <c r="BK194" s="220">
        <f>ROUND(P194*H194,2)</f>
        <v>0</v>
      </c>
      <c r="BL194" s="18" t="s">
        <v>144</v>
      </c>
      <c r="BM194" s="219" t="s">
        <v>659</v>
      </c>
    </row>
    <row r="195" s="2" customFormat="1">
      <c r="A195" s="39"/>
      <c r="B195" s="40"/>
      <c r="C195" s="41"/>
      <c r="D195" s="221" t="s">
        <v>146</v>
      </c>
      <c r="E195" s="41"/>
      <c r="F195" s="222" t="s">
        <v>660</v>
      </c>
      <c r="G195" s="41"/>
      <c r="H195" s="41"/>
      <c r="I195" s="223"/>
      <c r="J195" s="223"/>
      <c r="K195" s="41"/>
      <c r="L195" s="41"/>
      <c r="M195" s="45"/>
      <c r="N195" s="224"/>
      <c r="O195" s="225"/>
      <c r="P195" s="85"/>
      <c r="Q195" s="85"/>
      <c r="R195" s="85"/>
      <c r="S195" s="85"/>
      <c r="T195" s="85"/>
      <c r="U195" s="85"/>
      <c r="V195" s="85"/>
      <c r="W195" s="85"/>
      <c r="X195" s="85"/>
      <c r="Y195" s="86"/>
      <c r="Z195" s="39"/>
      <c r="AA195" s="39"/>
      <c r="AB195" s="39"/>
      <c r="AC195" s="39"/>
      <c r="AD195" s="39"/>
      <c r="AE195" s="39"/>
      <c r="AT195" s="18" t="s">
        <v>146</v>
      </c>
      <c r="AU195" s="18" t="s">
        <v>86</v>
      </c>
    </row>
    <row r="196" s="13" customFormat="1">
      <c r="A196" s="13"/>
      <c r="B196" s="228"/>
      <c r="C196" s="229"/>
      <c r="D196" s="226" t="s">
        <v>150</v>
      </c>
      <c r="E196" s="230" t="s">
        <v>20</v>
      </c>
      <c r="F196" s="231" t="s">
        <v>653</v>
      </c>
      <c r="G196" s="229"/>
      <c r="H196" s="232">
        <v>168</v>
      </c>
      <c r="I196" s="233"/>
      <c r="J196" s="233"/>
      <c r="K196" s="229"/>
      <c r="L196" s="229"/>
      <c r="M196" s="234"/>
      <c r="N196" s="235"/>
      <c r="O196" s="236"/>
      <c r="P196" s="236"/>
      <c r="Q196" s="236"/>
      <c r="R196" s="236"/>
      <c r="S196" s="236"/>
      <c r="T196" s="236"/>
      <c r="U196" s="236"/>
      <c r="V196" s="236"/>
      <c r="W196" s="236"/>
      <c r="X196" s="236"/>
      <c r="Y196" s="237"/>
      <c r="Z196" s="13"/>
      <c r="AA196" s="13"/>
      <c r="AB196" s="13"/>
      <c r="AC196" s="13"/>
      <c r="AD196" s="13"/>
      <c r="AE196" s="13"/>
      <c r="AT196" s="238" t="s">
        <v>150</v>
      </c>
      <c r="AU196" s="238" t="s">
        <v>86</v>
      </c>
      <c r="AV196" s="13" t="s">
        <v>86</v>
      </c>
      <c r="AW196" s="13" t="s">
        <v>5</v>
      </c>
      <c r="AX196" s="13" t="s">
        <v>84</v>
      </c>
      <c r="AY196" s="238" t="s">
        <v>137</v>
      </c>
    </row>
    <row r="197" s="2" customFormat="1" ht="24.15" customHeight="1">
      <c r="A197" s="39"/>
      <c r="B197" s="40"/>
      <c r="C197" s="207" t="s">
        <v>367</v>
      </c>
      <c r="D197" s="207" t="s">
        <v>139</v>
      </c>
      <c r="E197" s="208" t="s">
        <v>661</v>
      </c>
      <c r="F197" s="209" t="s">
        <v>662</v>
      </c>
      <c r="G197" s="210" t="s">
        <v>161</v>
      </c>
      <c r="H197" s="211">
        <v>5.5999999999999996</v>
      </c>
      <c r="I197" s="212"/>
      <c r="J197" s="212"/>
      <c r="K197" s="213">
        <f>ROUND(P197*H197,2)</f>
        <v>0</v>
      </c>
      <c r="L197" s="209" t="s">
        <v>143</v>
      </c>
      <c r="M197" s="45"/>
      <c r="N197" s="214" t="s">
        <v>20</v>
      </c>
      <c r="O197" s="215" t="s">
        <v>45</v>
      </c>
      <c r="P197" s="216">
        <f>I197+J197</f>
        <v>0</v>
      </c>
      <c r="Q197" s="216">
        <f>ROUND(I197*H197,2)</f>
        <v>0</v>
      </c>
      <c r="R197" s="216">
        <f>ROUND(J197*H197,2)</f>
        <v>0</v>
      </c>
      <c r="S197" s="85"/>
      <c r="T197" s="217">
        <f>S197*H197</f>
        <v>0</v>
      </c>
      <c r="U197" s="217">
        <v>0</v>
      </c>
      <c r="V197" s="217">
        <f>U197*H197</f>
        <v>0</v>
      </c>
      <c r="W197" s="217">
        <v>1.6000000000000001</v>
      </c>
      <c r="X197" s="217">
        <f>W197*H197</f>
        <v>8.9599999999999991</v>
      </c>
      <c r="Y197" s="218" t="s">
        <v>20</v>
      </c>
      <c r="Z197" s="39"/>
      <c r="AA197" s="39"/>
      <c r="AB197" s="39"/>
      <c r="AC197" s="39"/>
      <c r="AD197" s="39"/>
      <c r="AE197" s="39"/>
      <c r="AR197" s="219" t="s">
        <v>144</v>
      </c>
      <c r="AT197" s="219" t="s">
        <v>139</v>
      </c>
      <c r="AU197" s="219" t="s">
        <v>86</v>
      </c>
      <c r="AY197" s="18" t="s">
        <v>137</v>
      </c>
      <c r="BE197" s="220">
        <f>IF(O197="základní",K197,0)</f>
        <v>0</v>
      </c>
      <c r="BF197" s="220">
        <f>IF(O197="snížená",K197,0)</f>
        <v>0</v>
      </c>
      <c r="BG197" s="220">
        <f>IF(O197="zákl. přenesená",K197,0)</f>
        <v>0</v>
      </c>
      <c r="BH197" s="220">
        <f>IF(O197="sníž. přenesená",K197,0)</f>
        <v>0</v>
      </c>
      <c r="BI197" s="220">
        <f>IF(O197="nulová",K197,0)</f>
        <v>0</v>
      </c>
      <c r="BJ197" s="18" t="s">
        <v>84</v>
      </c>
      <c r="BK197" s="220">
        <f>ROUND(P197*H197,2)</f>
        <v>0</v>
      </c>
      <c r="BL197" s="18" t="s">
        <v>144</v>
      </c>
      <c r="BM197" s="219" t="s">
        <v>663</v>
      </c>
    </row>
    <row r="198" s="2" customFormat="1">
      <c r="A198" s="39"/>
      <c r="B198" s="40"/>
      <c r="C198" s="41"/>
      <c r="D198" s="221" t="s">
        <v>146</v>
      </c>
      <c r="E198" s="41"/>
      <c r="F198" s="222" t="s">
        <v>664</v>
      </c>
      <c r="G198" s="41"/>
      <c r="H198" s="41"/>
      <c r="I198" s="223"/>
      <c r="J198" s="223"/>
      <c r="K198" s="41"/>
      <c r="L198" s="41"/>
      <c r="M198" s="45"/>
      <c r="N198" s="224"/>
      <c r="O198" s="225"/>
      <c r="P198" s="85"/>
      <c r="Q198" s="85"/>
      <c r="R198" s="85"/>
      <c r="S198" s="85"/>
      <c r="T198" s="85"/>
      <c r="U198" s="85"/>
      <c r="V198" s="85"/>
      <c r="W198" s="85"/>
      <c r="X198" s="85"/>
      <c r="Y198" s="86"/>
      <c r="Z198" s="39"/>
      <c r="AA198" s="39"/>
      <c r="AB198" s="39"/>
      <c r="AC198" s="39"/>
      <c r="AD198" s="39"/>
      <c r="AE198" s="39"/>
      <c r="AT198" s="18" t="s">
        <v>146</v>
      </c>
      <c r="AU198" s="18" t="s">
        <v>86</v>
      </c>
    </row>
    <row r="199" s="13" customFormat="1">
      <c r="A199" s="13"/>
      <c r="B199" s="228"/>
      <c r="C199" s="229"/>
      <c r="D199" s="226" t="s">
        <v>150</v>
      </c>
      <c r="E199" s="230" t="s">
        <v>20</v>
      </c>
      <c r="F199" s="231" t="s">
        <v>665</v>
      </c>
      <c r="G199" s="229"/>
      <c r="H199" s="232">
        <v>5.5999999999999996</v>
      </c>
      <c r="I199" s="233"/>
      <c r="J199" s="233"/>
      <c r="K199" s="229"/>
      <c r="L199" s="229"/>
      <c r="M199" s="234"/>
      <c r="N199" s="235"/>
      <c r="O199" s="236"/>
      <c r="P199" s="236"/>
      <c r="Q199" s="236"/>
      <c r="R199" s="236"/>
      <c r="S199" s="236"/>
      <c r="T199" s="236"/>
      <c r="U199" s="236"/>
      <c r="V199" s="236"/>
      <c r="W199" s="236"/>
      <c r="X199" s="236"/>
      <c r="Y199" s="237"/>
      <c r="Z199" s="13"/>
      <c r="AA199" s="13"/>
      <c r="AB199" s="13"/>
      <c r="AC199" s="13"/>
      <c r="AD199" s="13"/>
      <c r="AE199" s="13"/>
      <c r="AT199" s="238" t="s">
        <v>150</v>
      </c>
      <c r="AU199" s="238" t="s">
        <v>86</v>
      </c>
      <c r="AV199" s="13" t="s">
        <v>86</v>
      </c>
      <c r="AW199" s="13" t="s">
        <v>5</v>
      </c>
      <c r="AX199" s="13" t="s">
        <v>84</v>
      </c>
      <c r="AY199" s="238" t="s">
        <v>137</v>
      </c>
    </row>
    <row r="200" s="2" customFormat="1" ht="24.15" customHeight="1">
      <c r="A200" s="39"/>
      <c r="B200" s="40"/>
      <c r="C200" s="207" t="s">
        <v>318</v>
      </c>
      <c r="D200" s="207" t="s">
        <v>139</v>
      </c>
      <c r="E200" s="208" t="s">
        <v>666</v>
      </c>
      <c r="F200" s="209" t="s">
        <v>667</v>
      </c>
      <c r="G200" s="210" t="s">
        <v>142</v>
      </c>
      <c r="H200" s="211">
        <v>168</v>
      </c>
      <c r="I200" s="212"/>
      <c r="J200" s="212"/>
      <c r="K200" s="213">
        <f>ROUND(P200*H200,2)</f>
        <v>0</v>
      </c>
      <c r="L200" s="209" t="s">
        <v>143</v>
      </c>
      <c r="M200" s="45"/>
      <c r="N200" s="214" t="s">
        <v>20</v>
      </c>
      <c r="O200" s="215" t="s">
        <v>45</v>
      </c>
      <c r="P200" s="216">
        <f>I200+J200</f>
        <v>0</v>
      </c>
      <c r="Q200" s="216">
        <f>ROUND(I200*H200,2)</f>
        <v>0</v>
      </c>
      <c r="R200" s="216">
        <f>ROUND(J200*H200,2)</f>
        <v>0</v>
      </c>
      <c r="S200" s="85"/>
      <c r="T200" s="217">
        <f>S200*H200</f>
        <v>0</v>
      </c>
      <c r="U200" s="217">
        <v>0.21251999999999999</v>
      </c>
      <c r="V200" s="217">
        <f>U200*H200</f>
        <v>35.703359999999996</v>
      </c>
      <c r="W200" s="217">
        <v>0</v>
      </c>
      <c r="X200" s="217">
        <f>W200*H200</f>
        <v>0</v>
      </c>
      <c r="Y200" s="218" t="s">
        <v>20</v>
      </c>
      <c r="Z200" s="39"/>
      <c r="AA200" s="39"/>
      <c r="AB200" s="39"/>
      <c r="AC200" s="39"/>
      <c r="AD200" s="39"/>
      <c r="AE200" s="39"/>
      <c r="AR200" s="219" t="s">
        <v>144</v>
      </c>
      <c r="AT200" s="219" t="s">
        <v>139</v>
      </c>
      <c r="AU200" s="219" t="s">
        <v>86</v>
      </c>
      <c r="AY200" s="18" t="s">
        <v>137</v>
      </c>
      <c r="BE200" s="220">
        <f>IF(O200="základní",K200,0)</f>
        <v>0</v>
      </c>
      <c r="BF200" s="220">
        <f>IF(O200="snížená",K200,0)</f>
        <v>0</v>
      </c>
      <c r="BG200" s="220">
        <f>IF(O200="zákl. přenesená",K200,0)</f>
        <v>0</v>
      </c>
      <c r="BH200" s="220">
        <f>IF(O200="sníž. přenesená",K200,0)</f>
        <v>0</v>
      </c>
      <c r="BI200" s="220">
        <f>IF(O200="nulová",K200,0)</f>
        <v>0</v>
      </c>
      <c r="BJ200" s="18" t="s">
        <v>84</v>
      </c>
      <c r="BK200" s="220">
        <f>ROUND(P200*H200,2)</f>
        <v>0</v>
      </c>
      <c r="BL200" s="18" t="s">
        <v>144</v>
      </c>
      <c r="BM200" s="219" t="s">
        <v>668</v>
      </c>
    </row>
    <row r="201" s="2" customFormat="1">
      <c r="A201" s="39"/>
      <c r="B201" s="40"/>
      <c r="C201" s="41"/>
      <c r="D201" s="221" t="s">
        <v>146</v>
      </c>
      <c r="E201" s="41"/>
      <c r="F201" s="222" t="s">
        <v>669</v>
      </c>
      <c r="G201" s="41"/>
      <c r="H201" s="41"/>
      <c r="I201" s="223"/>
      <c r="J201" s="223"/>
      <c r="K201" s="41"/>
      <c r="L201" s="41"/>
      <c r="M201" s="45"/>
      <c r="N201" s="224"/>
      <c r="O201" s="225"/>
      <c r="P201" s="85"/>
      <c r="Q201" s="85"/>
      <c r="R201" s="85"/>
      <c r="S201" s="85"/>
      <c r="T201" s="85"/>
      <c r="U201" s="85"/>
      <c r="V201" s="85"/>
      <c r="W201" s="85"/>
      <c r="X201" s="85"/>
      <c r="Y201" s="86"/>
      <c r="Z201" s="39"/>
      <c r="AA201" s="39"/>
      <c r="AB201" s="39"/>
      <c r="AC201" s="39"/>
      <c r="AD201" s="39"/>
      <c r="AE201" s="39"/>
      <c r="AT201" s="18" t="s">
        <v>146</v>
      </c>
      <c r="AU201" s="18" t="s">
        <v>86</v>
      </c>
    </row>
    <row r="202" s="13" customFormat="1">
      <c r="A202" s="13"/>
      <c r="B202" s="228"/>
      <c r="C202" s="229"/>
      <c r="D202" s="226" t="s">
        <v>150</v>
      </c>
      <c r="E202" s="230" t="s">
        <v>20</v>
      </c>
      <c r="F202" s="231" t="s">
        <v>653</v>
      </c>
      <c r="G202" s="229"/>
      <c r="H202" s="232">
        <v>168</v>
      </c>
      <c r="I202" s="233"/>
      <c r="J202" s="233"/>
      <c r="K202" s="229"/>
      <c r="L202" s="229"/>
      <c r="M202" s="234"/>
      <c r="N202" s="235"/>
      <c r="O202" s="236"/>
      <c r="P202" s="236"/>
      <c r="Q202" s="236"/>
      <c r="R202" s="236"/>
      <c r="S202" s="236"/>
      <c r="T202" s="236"/>
      <c r="U202" s="236"/>
      <c r="V202" s="236"/>
      <c r="W202" s="236"/>
      <c r="X202" s="236"/>
      <c r="Y202" s="237"/>
      <c r="Z202" s="13"/>
      <c r="AA202" s="13"/>
      <c r="AB202" s="13"/>
      <c r="AC202" s="13"/>
      <c r="AD202" s="13"/>
      <c r="AE202" s="13"/>
      <c r="AT202" s="238" t="s">
        <v>150</v>
      </c>
      <c r="AU202" s="238" t="s">
        <v>86</v>
      </c>
      <c r="AV202" s="13" t="s">
        <v>86</v>
      </c>
      <c r="AW202" s="13" t="s">
        <v>5</v>
      </c>
      <c r="AX202" s="13" t="s">
        <v>84</v>
      </c>
      <c r="AY202" s="238" t="s">
        <v>137</v>
      </c>
    </row>
    <row r="203" s="12" customFormat="1" ht="22.8" customHeight="1">
      <c r="A203" s="12"/>
      <c r="B203" s="190"/>
      <c r="C203" s="191"/>
      <c r="D203" s="192" t="s">
        <v>75</v>
      </c>
      <c r="E203" s="205" t="s">
        <v>206</v>
      </c>
      <c r="F203" s="205" t="s">
        <v>253</v>
      </c>
      <c r="G203" s="191"/>
      <c r="H203" s="191"/>
      <c r="I203" s="194"/>
      <c r="J203" s="194"/>
      <c r="K203" s="206">
        <f>BK203</f>
        <v>0</v>
      </c>
      <c r="L203" s="191"/>
      <c r="M203" s="196"/>
      <c r="N203" s="197"/>
      <c r="O203" s="198"/>
      <c r="P203" s="198"/>
      <c r="Q203" s="199">
        <f>SUM(Q204:Q210)</f>
        <v>0</v>
      </c>
      <c r="R203" s="199">
        <f>SUM(R204:R210)</f>
        <v>0</v>
      </c>
      <c r="S203" s="198"/>
      <c r="T203" s="200">
        <f>SUM(T204:T210)</f>
        <v>0</v>
      </c>
      <c r="U203" s="198"/>
      <c r="V203" s="200">
        <f>SUM(V204:V210)</f>
        <v>0.21784000000000003</v>
      </c>
      <c r="W203" s="198"/>
      <c r="X203" s="200">
        <f>SUM(X204:X210)</f>
        <v>0.30399999999999999</v>
      </c>
      <c r="Y203" s="201"/>
      <c r="Z203" s="12"/>
      <c r="AA203" s="12"/>
      <c r="AB203" s="12"/>
      <c r="AC203" s="12"/>
      <c r="AD203" s="12"/>
      <c r="AE203" s="12"/>
      <c r="AR203" s="202" t="s">
        <v>84</v>
      </c>
      <c r="AT203" s="203" t="s">
        <v>75</v>
      </c>
      <c r="AU203" s="203" t="s">
        <v>84</v>
      </c>
      <c r="AY203" s="202" t="s">
        <v>137</v>
      </c>
      <c r="BK203" s="204">
        <f>SUM(BK204:BK210)</f>
        <v>0</v>
      </c>
    </row>
    <row r="204" s="2" customFormat="1" ht="21.75" customHeight="1">
      <c r="A204" s="39"/>
      <c r="B204" s="40"/>
      <c r="C204" s="207" t="s">
        <v>254</v>
      </c>
      <c r="D204" s="207" t="s">
        <v>139</v>
      </c>
      <c r="E204" s="208" t="s">
        <v>670</v>
      </c>
      <c r="F204" s="209" t="s">
        <v>671</v>
      </c>
      <c r="G204" s="210" t="s">
        <v>216</v>
      </c>
      <c r="H204" s="211">
        <v>4</v>
      </c>
      <c r="I204" s="212"/>
      <c r="J204" s="212"/>
      <c r="K204" s="213">
        <f>ROUND(P204*H204,2)</f>
        <v>0</v>
      </c>
      <c r="L204" s="209" t="s">
        <v>20</v>
      </c>
      <c r="M204" s="45"/>
      <c r="N204" s="214" t="s">
        <v>20</v>
      </c>
      <c r="O204" s="215" t="s">
        <v>45</v>
      </c>
      <c r="P204" s="216">
        <f>I204+J204</f>
        <v>0</v>
      </c>
      <c r="Q204" s="216">
        <f>ROUND(I204*H204,2)</f>
        <v>0</v>
      </c>
      <c r="R204" s="216">
        <f>ROUND(J204*H204,2)</f>
        <v>0</v>
      </c>
      <c r="S204" s="85"/>
      <c r="T204" s="217">
        <f>S204*H204</f>
        <v>0</v>
      </c>
      <c r="U204" s="217">
        <v>0</v>
      </c>
      <c r="V204" s="217">
        <f>U204*H204</f>
        <v>0</v>
      </c>
      <c r="W204" s="217">
        <v>0</v>
      </c>
      <c r="X204" s="217">
        <f>W204*H204</f>
        <v>0</v>
      </c>
      <c r="Y204" s="218" t="s">
        <v>20</v>
      </c>
      <c r="Z204" s="39"/>
      <c r="AA204" s="39"/>
      <c r="AB204" s="39"/>
      <c r="AC204" s="39"/>
      <c r="AD204" s="39"/>
      <c r="AE204" s="39"/>
      <c r="AR204" s="219" t="s">
        <v>144</v>
      </c>
      <c r="AT204" s="219" t="s">
        <v>139</v>
      </c>
      <c r="AU204" s="219" t="s">
        <v>86</v>
      </c>
      <c r="AY204" s="18" t="s">
        <v>137</v>
      </c>
      <c r="BE204" s="220">
        <f>IF(O204="základní",K204,0)</f>
        <v>0</v>
      </c>
      <c r="BF204" s="220">
        <f>IF(O204="snížená",K204,0)</f>
        <v>0</v>
      </c>
      <c r="BG204" s="220">
        <f>IF(O204="zákl. přenesená",K204,0)</f>
        <v>0</v>
      </c>
      <c r="BH204" s="220">
        <f>IF(O204="sníž. přenesená",K204,0)</f>
        <v>0</v>
      </c>
      <c r="BI204" s="220">
        <f>IF(O204="nulová",K204,0)</f>
        <v>0</v>
      </c>
      <c r="BJ204" s="18" t="s">
        <v>84</v>
      </c>
      <c r="BK204" s="220">
        <f>ROUND(P204*H204,2)</f>
        <v>0</v>
      </c>
      <c r="BL204" s="18" t="s">
        <v>144</v>
      </c>
      <c r="BM204" s="219" t="s">
        <v>672</v>
      </c>
    </row>
    <row r="205" s="2" customFormat="1" ht="24.15" customHeight="1">
      <c r="A205" s="39"/>
      <c r="B205" s="40"/>
      <c r="C205" s="239" t="s">
        <v>158</v>
      </c>
      <c r="D205" s="239" t="s">
        <v>244</v>
      </c>
      <c r="E205" s="240" t="s">
        <v>673</v>
      </c>
      <c r="F205" s="241" t="s">
        <v>674</v>
      </c>
      <c r="G205" s="242" t="s">
        <v>161</v>
      </c>
      <c r="H205" s="243">
        <v>0.35999999999999999</v>
      </c>
      <c r="I205" s="244"/>
      <c r="J205" s="245"/>
      <c r="K205" s="246">
        <f>ROUND(P205*H205,2)</f>
        <v>0</v>
      </c>
      <c r="L205" s="241" t="s">
        <v>143</v>
      </c>
      <c r="M205" s="247"/>
      <c r="N205" s="248" t="s">
        <v>20</v>
      </c>
      <c r="O205" s="215" t="s">
        <v>45</v>
      </c>
      <c r="P205" s="216">
        <f>I205+J205</f>
        <v>0</v>
      </c>
      <c r="Q205" s="216">
        <f>ROUND(I205*H205,2)</f>
        <v>0</v>
      </c>
      <c r="R205" s="216">
        <f>ROUND(J205*H205,2)</f>
        <v>0</v>
      </c>
      <c r="S205" s="85"/>
      <c r="T205" s="217">
        <f>S205*H205</f>
        <v>0</v>
      </c>
      <c r="U205" s="217">
        <v>0.55000000000000004</v>
      </c>
      <c r="V205" s="217">
        <f>U205*H205</f>
        <v>0.19800000000000001</v>
      </c>
      <c r="W205" s="217">
        <v>0</v>
      </c>
      <c r="X205" s="217">
        <f>W205*H205</f>
        <v>0</v>
      </c>
      <c r="Y205" s="218" t="s">
        <v>20</v>
      </c>
      <c r="Z205" s="39"/>
      <c r="AA205" s="39"/>
      <c r="AB205" s="39"/>
      <c r="AC205" s="39"/>
      <c r="AD205" s="39"/>
      <c r="AE205" s="39"/>
      <c r="AR205" s="219" t="s">
        <v>200</v>
      </c>
      <c r="AT205" s="219" t="s">
        <v>244</v>
      </c>
      <c r="AU205" s="219" t="s">
        <v>86</v>
      </c>
      <c r="AY205" s="18" t="s">
        <v>137</v>
      </c>
      <c r="BE205" s="220">
        <f>IF(O205="základní",K205,0)</f>
        <v>0</v>
      </c>
      <c r="BF205" s="220">
        <f>IF(O205="snížená",K205,0)</f>
        <v>0</v>
      </c>
      <c r="BG205" s="220">
        <f>IF(O205="zákl. přenesená",K205,0)</f>
        <v>0</v>
      </c>
      <c r="BH205" s="220">
        <f>IF(O205="sníž. přenesená",K205,0)</f>
        <v>0</v>
      </c>
      <c r="BI205" s="220">
        <f>IF(O205="nulová",K205,0)</f>
        <v>0</v>
      </c>
      <c r="BJ205" s="18" t="s">
        <v>84</v>
      </c>
      <c r="BK205" s="220">
        <f>ROUND(P205*H205,2)</f>
        <v>0</v>
      </c>
      <c r="BL205" s="18" t="s">
        <v>144</v>
      </c>
      <c r="BM205" s="219" t="s">
        <v>675</v>
      </c>
    </row>
    <row r="206" s="13" customFormat="1">
      <c r="A206" s="13"/>
      <c r="B206" s="228"/>
      <c r="C206" s="229"/>
      <c r="D206" s="226" t="s">
        <v>150</v>
      </c>
      <c r="E206" s="230" t="s">
        <v>20</v>
      </c>
      <c r="F206" s="231" t="s">
        <v>676</v>
      </c>
      <c r="G206" s="229"/>
      <c r="H206" s="232">
        <v>0.35999999999999999</v>
      </c>
      <c r="I206" s="233"/>
      <c r="J206" s="233"/>
      <c r="K206" s="229"/>
      <c r="L206" s="229"/>
      <c r="M206" s="234"/>
      <c r="N206" s="235"/>
      <c r="O206" s="236"/>
      <c r="P206" s="236"/>
      <c r="Q206" s="236"/>
      <c r="R206" s="236"/>
      <c r="S206" s="236"/>
      <c r="T206" s="236"/>
      <c r="U206" s="236"/>
      <c r="V206" s="236"/>
      <c r="W206" s="236"/>
      <c r="X206" s="236"/>
      <c r="Y206" s="237"/>
      <c r="Z206" s="13"/>
      <c r="AA206" s="13"/>
      <c r="AB206" s="13"/>
      <c r="AC206" s="13"/>
      <c r="AD206" s="13"/>
      <c r="AE206" s="13"/>
      <c r="AT206" s="238" t="s">
        <v>150</v>
      </c>
      <c r="AU206" s="238" t="s">
        <v>86</v>
      </c>
      <c r="AV206" s="13" t="s">
        <v>86</v>
      </c>
      <c r="AW206" s="13" t="s">
        <v>5</v>
      </c>
      <c r="AX206" s="13" t="s">
        <v>84</v>
      </c>
      <c r="AY206" s="238" t="s">
        <v>137</v>
      </c>
    </row>
    <row r="207" s="2" customFormat="1" ht="24.15" customHeight="1">
      <c r="A207" s="39"/>
      <c r="B207" s="40"/>
      <c r="C207" s="239" t="s">
        <v>677</v>
      </c>
      <c r="D207" s="239" t="s">
        <v>244</v>
      </c>
      <c r="E207" s="240" t="s">
        <v>678</v>
      </c>
      <c r="F207" s="241" t="s">
        <v>679</v>
      </c>
      <c r="G207" s="242" t="s">
        <v>84</v>
      </c>
      <c r="H207" s="243">
        <v>1</v>
      </c>
      <c r="I207" s="244"/>
      <c r="J207" s="245"/>
      <c r="K207" s="246">
        <f>ROUND(P207*H207,2)</f>
        <v>0</v>
      </c>
      <c r="L207" s="241" t="s">
        <v>264</v>
      </c>
      <c r="M207" s="247"/>
      <c r="N207" s="248" t="s">
        <v>20</v>
      </c>
      <c r="O207" s="215" t="s">
        <v>45</v>
      </c>
      <c r="P207" s="216">
        <f>I207+J207</f>
        <v>0</v>
      </c>
      <c r="Q207" s="216">
        <f>ROUND(I207*H207,2)</f>
        <v>0</v>
      </c>
      <c r="R207" s="216">
        <f>ROUND(J207*H207,2)</f>
        <v>0</v>
      </c>
      <c r="S207" s="85"/>
      <c r="T207" s="217">
        <f>S207*H207</f>
        <v>0</v>
      </c>
      <c r="U207" s="217">
        <v>4.0000000000000003E-05</v>
      </c>
      <c r="V207" s="217">
        <f>U207*H207</f>
        <v>4.0000000000000003E-05</v>
      </c>
      <c r="W207" s="217">
        <v>0</v>
      </c>
      <c r="X207" s="217">
        <f>W207*H207</f>
        <v>0</v>
      </c>
      <c r="Y207" s="218" t="s">
        <v>20</v>
      </c>
      <c r="Z207" s="39"/>
      <c r="AA207" s="39"/>
      <c r="AB207" s="39"/>
      <c r="AC207" s="39"/>
      <c r="AD207" s="39"/>
      <c r="AE207" s="39"/>
      <c r="AR207" s="219" t="s">
        <v>200</v>
      </c>
      <c r="AT207" s="219" t="s">
        <v>244</v>
      </c>
      <c r="AU207" s="219" t="s">
        <v>86</v>
      </c>
      <c r="AY207" s="18" t="s">
        <v>137</v>
      </c>
      <c r="BE207" s="220">
        <f>IF(O207="základní",K207,0)</f>
        <v>0</v>
      </c>
      <c r="BF207" s="220">
        <f>IF(O207="snížená",K207,0)</f>
        <v>0</v>
      </c>
      <c r="BG207" s="220">
        <f>IF(O207="zákl. přenesená",K207,0)</f>
        <v>0</v>
      </c>
      <c r="BH207" s="220">
        <f>IF(O207="sníž. přenesená",K207,0)</f>
        <v>0</v>
      </c>
      <c r="BI207" s="220">
        <f>IF(O207="nulová",K207,0)</f>
        <v>0</v>
      </c>
      <c r="BJ207" s="18" t="s">
        <v>84</v>
      </c>
      <c r="BK207" s="220">
        <f>ROUND(P207*H207,2)</f>
        <v>0</v>
      </c>
      <c r="BL207" s="18" t="s">
        <v>144</v>
      </c>
      <c r="BM207" s="219" t="s">
        <v>680</v>
      </c>
    </row>
    <row r="208" s="2" customFormat="1" ht="24.15" customHeight="1">
      <c r="A208" s="39"/>
      <c r="B208" s="40"/>
      <c r="C208" s="239" t="s">
        <v>261</v>
      </c>
      <c r="D208" s="239" t="s">
        <v>244</v>
      </c>
      <c r="E208" s="240" t="s">
        <v>681</v>
      </c>
      <c r="F208" s="241" t="s">
        <v>682</v>
      </c>
      <c r="G208" s="242" t="s">
        <v>161</v>
      </c>
      <c r="H208" s="243">
        <v>0.035999999999999997</v>
      </c>
      <c r="I208" s="244"/>
      <c r="J208" s="245"/>
      <c r="K208" s="246">
        <f>ROUND(P208*H208,2)</f>
        <v>0</v>
      </c>
      <c r="L208" s="241" t="s">
        <v>143</v>
      </c>
      <c r="M208" s="247"/>
      <c r="N208" s="248" t="s">
        <v>20</v>
      </c>
      <c r="O208" s="215" t="s">
        <v>45</v>
      </c>
      <c r="P208" s="216">
        <f>I208+J208</f>
        <v>0</v>
      </c>
      <c r="Q208" s="216">
        <f>ROUND(I208*H208,2)</f>
        <v>0</v>
      </c>
      <c r="R208" s="216">
        <f>ROUND(J208*H208,2)</f>
        <v>0</v>
      </c>
      <c r="S208" s="85"/>
      <c r="T208" s="217">
        <f>S208*H208</f>
        <v>0</v>
      </c>
      <c r="U208" s="217">
        <v>0.55000000000000004</v>
      </c>
      <c r="V208" s="217">
        <f>U208*H208</f>
        <v>0.019800000000000002</v>
      </c>
      <c r="W208" s="217">
        <v>0</v>
      </c>
      <c r="X208" s="217">
        <f>W208*H208</f>
        <v>0</v>
      </c>
      <c r="Y208" s="218" t="s">
        <v>20</v>
      </c>
      <c r="Z208" s="39"/>
      <c r="AA208" s="39"/>
      <c r="AB208" s="39"/>
      <c r="AC208" s="39"/>
      <c r="AD208" s="39"/>
      <c r="AE208" s="39"/>
      <c r="AR208" s="219" t="s">
        <v>200</v>
      </c>
      <c r="AT208" s="219" t="s">
        <v>244</v>
      </c>
      <c r="AU208" s="219" t="s">
        <v>86</v>
      </c>
      <c r="AY208" s="18" t="s">
        <v>137</v>
      </c>
      <c r="BE208" s="220">
        <f>IF(O208="základní",K208,0)</f>
        <v>0</v>
      </c>
      <c r="BF208" s="220">
        <f>IF(O208="snížená",K208,0)</f>
        <v>0</v>
      </c>
      <c r="BG208" s="220">
        <f>IF(O208="zákl. přenesená",K208,0)</f>
        <v>0</v>
      </c>
      <c r="BH208" s="220">
        <f>IF(O208="sníž. přenesená",K208,0)</f>
        <v>0</v>
      </c>
      <c r="BI208" s="220">
        <f>IF(O208="nulová",K208,0)</f>
        <v>0</v>
      </c>
      <c r="BJ208" s="18" t="s">
        <v>84</v>
      </c>
      <c r="BK208" s="220">
        <f>ROUND(P208*H208,2)</f>
        <v>0</v>
      </c>
      <c r="BL208" s="18" t="s">
        <v>144</v>
      </c>
      <c r="BM208" s="219" t="s">
        <v>683</v>
      </c>
    </row>
    <row r="209" s="13" customFormat="1">
      <c r="A209" s="13"/>
      <c r="B209" s="228"/>
      <c r="C209" s="229"/>
      <c r="D209" s="226" t="s">
        <v>150</v>
      </c>
      <c r="E209" s="230" t="s">
        <v>20</v>
      </c>
      <c r="F209" s="231" t="s">
        <v>684</v>
      </c>
      <c r="G209" s="229"/>
      <c r="H209" s="232">
        <v>0.035999999999999997</v>
      </c>
      <c r="I209" s="233"/>
      <c r="J209" s="233"/>
      <c r="K209" s="229"/>
      <c r="L209" s="229"/>
      <c r="M209" s="234"/>
      <c r="N209" s="235"/>
      <c r="O209" s="236"/>
      <c r="P209" s="236"/>
      <c r="Q209" s="236"/>
      <c r="R209" s="236"/>
      <c r="S209" s="236"/>
      <c r="T209" s="236"/>
      <c r="U209" s="236"/>
      <c r="V209" s="236"/>
      <c r="W209" s="236"/>
      <c r="X209" s="236"/>
      <c r="Y209" s="237"/>
      <c r="Z209" s="13"/>
      <c r="AA209" s="13"/>
      <c r="AB209" s="13"/>
      <c r="AC209" s="13"/>
      <c r="AD209" s="13"/>
      <c r="AE209" s="13"/>
      <c r="AT209" s="238" t="s">
        <v>150</v>
      </c>
      <c r="AU209" s="238" t="s">
        <v>86</v>
      </c>
      <c r="AV209" s="13" t="s">
        <v>86</v>
      </c>
      <c r="AW209" s="13" t="s">
        <v>5</v>
      </c>
      <c r="AX209" s="13" t="s">
        <v>84</v>
      </c>
      <c r="AY209" s="238" t="s">
        <v>137</v>
      </c>
    </row>
    <row r="210" s="2" customFormat="1" ht="21.75" customHeight="1">
      <c r="A210" s="39"/>
      <c r="B210" s="40"/>
      <c r="C210" s="207" t="s">
        <v>685</v>
      </c>
      <c r="D210" s="207" t="s">
        <v>139</v>
      </c>
      <c r="E210" s="208" t="s">
        <v>686</v>
      </c>
      <c r="F210" s="209" t="s">
        <v>687</v>
      </c>
      <c r="G210" s="210" t="s">
        <v>216</v>
      </c>
      <c r="H210" s="211">
        <v>4</v>
      </c>
      <c r="I210" s="212"/>
      <c r="J210" s="212"/>
      <c r="K210" s="213">
        <f>ROUND(P210*H210,2)</f>
        <v>0</v>
      </c>
      <c r="L210" s="209" t="s">
        <v>20</v>
      </c>
      <c r="M210" s="45"/>
      <c r="N210" s="214" t="s">
        <v>20</v>
      </c>
      <c r="O210" s="215" t="s">
        <v>45</v>
      </c>
      <c r="P210" s="216">
        <f>I210+J210</f>
        <v>0</v>
      </c>
      <c r="Q210" s="216">
        <f>ROUND(I210*H210,2)</f>
        <v>0</v>
      </c>
      <c r="R210" s="216">
        <f>ROUND(J210*H210,2)</f>
        <v>0</v>
      </c>
      <c r="S210" s="85"/>
      <c r="T210" s="217">
        <f>S210*H210</f>
        <v>0</v>
      </c>
      <c r="U210" s="217">
        <v>0</v>
      </c>
      <c r="V210" s="217">
        <f>U210*H210</f>
        <v>0</v>
      </c>
      <c r="W210" s="217">
        <v>0.075999999999999998</v>
      </c>
      <c r="X210" s="217">
        <f>W210*H210</f>
        <v>0.30399999999999999</v>
      </c>
      <c r="Y210" s="218" t="s">
        <v>20</v>
      </c>
      <c r="Z210" s="39"/>
      <c r="AA210" s="39"/>
      <c r="AB210" s="39"/>
      <c r="AC210" s="39"/>
      <c r="AD210" s="39"/>
      <c r="AE210" s="39"/>
      <c r="AR210" s="219" t="s">
        <v>144</v>
      </c>
      <c r="AT210" s="219" t="s">
        <v>139</v>
      </c>
      <c r="AU210" s="219" t="s">
        <v>86</v>
      </c>
      <c r="AY210" s="18" t="s">
        <v>137</v>
      </c>
      <c r="BE210" s="220">
        <f>IF(O210="základní",K210,0)</f>
        <v>0</v>
      </c>
      <c r="BF210" s="220">
        <f>IF(O210="snížená",K210,0)</f>
        <v>0</v>
      </c>
      <c r="BG210" s="220">
        <f>IF(O210="zákl. přenesená",K210,0)</f>
        <v>0</v>
      </c>
      <c r="BH210" s="220">
        <f>IF(O210="sníž. přenesená",K210,0)</f>
        <v>0</v>
      </c>
      <c r="BI210" s="220">
        <f>IF(O210="nulová",K210,0)</f>
        <v>0</v>
      </c>
      <c r="BJ210" s="18" t="s">
        <v>84</v>
      </c>
      <c r="BK210" s="220">
        <f>ROUND(P210*H210,2)</f>
        <v>0</v>
      </c>
      <c r="BL210" s="18" t="s">
        <v>144</v>
      </c>
      <c r="BM210" s="219" t="s">
        <v>688</v>
      </c>
    </row>
    <row r="211" s="12" customFormat="1" ht="22.8" customHeight="1">
      <c r="A211" s="12"/>
      <c r="B211" s="190"/>
      <c r="C211" s="191"/>
      <c r="D211" s="192" t="s">
        <v>75</v>
      </c>
      <c r="E211" s="205" t="s">
        <v>500</v>
      </c>
      <c r="F211" s="205" t="s">
        <v>501</v>
      </c>
      <c r="G211" s="191"/>
      <c r="H211" s="191"/>
      <c r="I211" s="194"/>
      <c r="J211" s="194"/>
      <c r="K211" s="206">
        <f>BK211</f>
        <v>0</v>
      </c>
      <c r="L211" s="191"/>
      <c r="M211" s="196"/>
      <c r="N211" s="197"/>
      <c r="O211" s="198"/>
      <c r="P211" s="198"/>
      <c r="Q211" s="199">
        <f>SUM(Q212:Q213)</f>
        <v>0</v>
      </c>
      <c r="R211" s="199">
        <f>SUM(R212:R213)</f>
        <v>0</v>
      </c>
      <c r="S211" s="198"/>
      <c r="T211" s="200">
        <f>SUM(T212:T213)</f>
        <v>0</v>
      </c>
      <c r="U211" s="198"/>
      <c r="V211" s="200">
        <f>SUM(V212:V213)</f>
        <v>0</v>
      </c>
      <c r="W211" s="198"/>
      <c r="X211" s="200">
        <f>SUM(X212:X213)</f>
        <v>0</v>
      </c>
      <c r="Y211" s="201"/>
      <c r="Z211" s="12"/>
      <c r="AA211" s="12"/>
      <c r="AB211" s="12"/>
      <c r="AC211" s="12"/>
      <c r="AD211" s="12"/>
      <c r="AE211" s="12"/>
      <c r="AR211" s="202" t="s">
        <v>84</v>
      </c>
      <c r="AT211" s="203" t="s">
        <v>75</v>
      </c>
      <c r="AU211" s="203" t="s">
        <v>84</v>
      </c>
      <c r="AY211" s="202" t="s">
        <v>137</v>
      </c>
      <c r="BK211" s="204">
        <f>SUM(BK212:BK213)</f>
        <v>0</v>
      </c>
    </row>
    <row r="212" s="2" customFormat="1" ht="24.15" customHeight="1">
      <c r="A212" s="39"/>
      <c r="B212" s="40"/>
      <c r="C212" s="207" t="s">
        <v>689</v>
      </c>
      <c r="D212" s="207" t="s">
        <v>139</v>
      </c>
      <c r="E212" s="208" t="s">
        <v>502</v>
      </c>
      <c r="F212" s="209" t="s">
        <v>503</v>
      </c>
      <c r="G212" s="210" t="s">
        <v>176</v>
      </c>
      <c r="H212" s="211">
        <v>1.2</v>
      </c>
      <c r="I212" s="212"/>
      <c r="J212" s="212"/>
      <c r="K212" s="213">
        <f>ROUND(P212*H212,2)</f>
        <v>0</v>
      </c>
      <c r="L212" s="209" t="s">
        <v>264</v>
      </c>
      <c r="M212" s="45"/>
      <c r="N212" s="214" t="s">
        <v>20</v>
      </c>
      <c r="O212" s="215" t="s">
        <v>45</v>
      </c>
      <c r="P212" s="216">
        <f>I212+J212</f>
        <v>0</v>
      </c>
      <c r="Q212" s="216">
        <f>ROUND(I212*H212,2)</f>
        <v>0</v>
      </c>
      <c r="R212" s="216">
        <f>ROUND(J212*H212,2)</f>
        <v>0</v>
      </c>
      <c r="S212" s="85"/>
      <c r="T212" s="217">
        <f>S212*H212</f>
        <v>0</v>
      </c>
      <c r="U212" s="217">
        <v>0</v>
      </c>
      <c r="V212" s="217">
        <f>U212*H212</f>
        <v>0</v>
      </c>
      <c r="W212" s="217">
        <v>0</v>
      </c>
      <c r="X212" s="217">
        <f>W212*H212</f>
        <v>0</v>
      </c>
      <c r="Y212" s="218" t="s">
        <v>20</v>
      </c>
      <c r="Z212" s="39"/>
      <c r="AA212" s="39"/>
      <c r="AB212" s="39"/>
      <c r="AC212" s="39"/>
      <c r="AD212" s="39"/>
      <c r="AE212" s="39"/>
      <c r="AR212" s="219" t="s">
        <v>144</v>
      </c>
      <c r="AT212" s="219" t="s">
        <v>139</v>
      </c>
      <c r="AU212" s="219" t="s">
        <v>86</v>
      </c>
      <c r="AY212" s="18" t="s">
        <v>137</v>
      </c>
      <c r="BE212" s="220">
        <f>IF(O212="základní",K212,0)</f>
        <v>0</v>
      </c>
      <c r="BF212" s="220">
        <f>IF(O212="snížená",K212,0)</f>
        <v>0</v>
      </c>
      <c r="BG212" s="220">
        <f>IF(O212="zákl. přenesená",K212,0)</f>
        <v>0</v>
      </c>
      <c r="BH212" s="220">
        <f>IF(O212="sníž. přenesená",K212,0)</f>
        <v>0</v>
      </c>
      <c r="BI212" s="220">
        <f>IF(O212="nulová",K212,0)</f>
        <v>0</v>
      </c>
      <c r="BJ212" s="18" t="s">
        <v>84</v>
      </c>
      <c r="BK212" s="220">
        <f>ROUND(P212*H212,2)</f>
        <v>0</v>
      </c>
      <c r="BL212" s="18" t="s">
        <v>144</v>
      </c>
      <c r="BM212" s="219" t="s">
        <v>690</v>
      </c>
    </row>
    <row r="213" s="2" customFormat="1">
      <c r="A213" s="39"/>
      <c r="B213" s="40"/>
      <c r="C213" s="41"/>
      <c r="D213" s="221" t="s">
        <v>146</v>
      </c>
      <c r="E213" s="41"/>
      <c r="F213" s="222" t="s">
        <v>505</v>
      </c>
      <c r="G213" s="41"/>
      <c r="H213" s="41"/>
      <c r="I213" s="223"/>
      <c r="J213" s="223"/>
      <c r="K213" s="41"/>
      <c r="L213" s="41"/>
      <c r="M213" s="45"/>
      <c r="N213" s="276"/>
      <c r="O213" s="277"/>
      <c r="P213" s="252"/>
      <c r="Q213" s="252"/>
      <c r="R213" s="252"/>
      <c r="S213" s="252"/>
      <c r="T213" s="252"/>
      <c r="U213" s="252"/>
      <c r="V213" s="252"/>
      <c r="W213" s="252"/>
      <c r="X213" s="252"/>
      <c r="Y213" s="278"/>
      <c r="Z213" s="39"/>
      <c r="AA213" s="39"/>
      <c r="AB213" s="39"/>
      <c r="AC213" s="39"/>
      <c r="AD213" s="39"/>
      <c r="AE213" s="39"/>
      <c r="AT213" s="18" t="s">
        <v>146</v>
      </c>
      <c r="AU213" s="18" t="s">
        <v>86</v>
      </c>
    </row>
    <row r="214" s="2" customFormat="1" ht="6.96" customHeight="1">
      <c r="A214" s="39"/>
      <c r="B214" s="60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45"/>
      <c r="N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</row>
  </sheetData>
  <sheetProtection sheet="1" autoFilter="0" formatColumns="0" formatRows="0" objects="1" scenarios="1" spinCount="100000" saltValue="Cl6A3edyU+5Wxp3CHNPki9C5ZYa4EBJc2/hQkX9ET1IXvCwQemCgkNf6NXJ5nRI5zQ//R34QS17IwCSnCVXVzQ==" hashValue="bZKtyblvVybkmZan3RXGgaZbsQeBOLToR+sn1c4e8HtXWi8R6mln/y3auyTNf8Ea9kyCE+epEJ76BKhmwQLeiw==" algorithmName="SHA-512" password="CC35"/>
  <autoFilter ref="C86:L213"/>
  <mergeCells count="9">
    <mergeCell ref="E7:H7"/>
    <mergeCell ref="E9:H9"/>
    <mergeCell ref="E18:H18"/>
    <mergeCell ref="E27:H27"/>
    <mergeCell ref="E50:H50"/>
    <mergeCell ref="E52:H52"/>
    <mergeCell ref="E77:H77"/>
    <mergeCell ref="E79:H79"/>
    <mergeCell ref="M2:Z2"/>
  </mergeCells>
  <hyperlinks>
    <hyperlink ref="F91" r:id="rId1" display="https://podminky.urs.cz/item/CS_URS_2022_01/111151103"/>
    <hyperlink ref="F94" r:id="rId2" display="https://podminky.urs.cz/item/CS_URS_2022_01/112101101"/>
    <hyperlink ref="F96" r:id="rId3" display="https://podminky.urs.cz/item/CS_URS_2022_01/112101102"/>
    <hyperlink ref="F98" r:id="rId4" display="https://podminky.urs.cz/item/CS_URS_2022_01/112155115"/>
    <hyperlink ref="F100" r:id="rId5" display="https://podminky.urs.cz/item/CS_URS_2022_01/112155121"/>
    <hyperlink ref="F102" r:id="rId6" display="https://podminky.urs.cz/item/CS_URS_2022_01/112201112"/>
    <hyperlink ref="F104" r:id="rId7" display="https://podminky.urs.cz/item/CS_URS_2022_01/112201114"/>
    <hyperlink ref="F106" r:id="rId8" display="https://podminky.urs.cz/item/CS_URS_2022_01/121151123"/>
    <hyperlink ref="F115" r:id="rId9" display="https://podminky.urs.cz/item/CS_URS_2022_01/122151406"/>
    <hyperlink ref="F118" r:id="rId10" display="https://podminky.urs.cz/item/CS_URS_2022_01/122703601"/>
    <hyperlink ref="F120" r:id="rId11" display="https://podminky.urs.cz/item/CS_URS_2022_01/162201421"/>
    <hyperlink ref="F122" r:id="rId12" display="https://podminky.urs.cz/item/CS_URS_2022_01/162201422"/>
    <hyperlink ref="F124" r:id="rId13" display="https://podminky.urs.cz/item/CS_URS_2022_01/162301971"/>
    <hyperlink ref="F128" r:id="rId14" display="https://podminky.urs.cz/item/CS_URS_2022_01/162301972"/>
    <hyperlink ref="F132" r:id="rId15" display="https://podminky.urs.cz/item/CS_URS_2022_01/162751113"/>
    <hyperlink ref="F136" r:id="rId16" display="https://podminky.urs.cz/item/CS_URS_2022_01/171151103"/>
    <hyperlink ref="F148" r:id="rId17" display="https://podminky.urs.cz/item/CS_URS_2022_01/181006111"/>
    <hyperlink ref="F150" r:id="rId18" display="https://podminky.urs.cz/item/CS_URS_2022_01/181351113"/>
    <hyperlink ref="F159" r:id="rId19" display="https://podminky.urs.cz/item/CS_URS_2022_01/181451121"/>
    <hyperlink ref="F175" r:id="rId20" display="https://podminky.urs.cz/item/CS_URS_2022_01/181451122"/>
    <hyperlink ref="F179" r:id="rId21" display="https://podminky.urs.cz/item/CS_URS_2022_01/183403112"/>
    <hyperlink ref="F182" r:id="rId22" display="https://podminky.urs.cz/item/CS_URS_2022_01/451561111"/>
    <hyperlink ref="F189" r:id="rId23" display="https://podminky.urs.cz/item/CS_URS_2021_02/171251201"/>
    <hyperlink ref="F191" r:id="rId24" display="https://podminky.urs.cz/item/CS_URS_2022_01/584121111"/>
    <hyperlink ref="F195" r:id="rId25" display="https://podminky.urs.cz/item/CS_URS_2022_01/113151111"/>
    <hyperlink ref="F198" r:id="rId26" display="https://podminky.urs.cz/item/CS_URS_2022_01/113152111"/>
    <hyperlink ref="F201" r:id="rId27" display="https://podminky.urs.cz/item/CS_URS_2022_01/451571111R"/>
    <hyperlink ref="F213" r:id="rId28" display="https://podminky.urs.cz/item/CS_URS_2021_02/9970138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4.16016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98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21"/>
      <c r="AT3" s="18" t="s">
        <v>86</v>
      </c>
    </row>
    <row r="4" s="1" customFormat="1" ht="24.96" customHeight="1">
      <c r="B4" s="21"/>
      <c r="D4" s="132" t="s">
        <v>99</v>
      </c>
      <c r="M4" s="21"/>
      <c r="N4" s="133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4" t="s">
        <v>17</v>
      </c>
      <c r="M6" s="21"/>
    </row>
    <row r="7" s="1" customFormat="1" ht="16.5" customHeight="1">
      <c r="B7" s="21"/>
      <c r="E7" s="135" t="str">
        <f>'Rekapitulace stavby'!K6</f>
        <v>Malá vodní nádrž MVN 1 a vedlejší polní cesty VC14a a VC14c</v>
      </c>
      <c r="F7" s="134"/>
      <c r="G7" s="134"/>
      <c r="H7" s="134"/>
      <c r="M7" s="21"/>
    </row>
    <row r="8" s="2" customFormat="1" ht="12" customHeight="1">
      <c r="A8" s="39"/>
      <c r="B8" s="45"/>
      <c r="C8" s="39"/>
      <c r="D8" s="134" t="s">
        <v>100</v>
      </c>
      <c r="E8" s="39"/>
      <c r="F8" s="39"/>
      <c r="G8" s="39"/>
      <c r="H8" s="39"/>
      <c r="I8" s="39"/>
      <c r="J8" s="39"/>
      <c r="K8" s="39"/>
      <c r="L8" s="39"/>
      <c r="M8" s="136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7" t="s">
        <v>691</v>
      </c>
      <c r="F9" s="39"/>
      <c r="G9" s="39"/>
      <c r="H9" s="39"/>
      <c r="I9" s="39"/>
      <c r="J9" s="39"/>
      <c r="K9" s="39"/>
      <c r="L9" s="39"/>
      <c r="M9" s="13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4" t="s">
        <v>19</v>
      </c>
      <c r="E11" s="39"/>
      <c r="F11" s="138" t="s">
        <v>20</v>
      </c>
      <c r="G11" s="39"/>
      <c r="H11" s="39"/>
      <c r="I11" s="134" t="s">
        <v>21</v>
      </c>
      <c r="J11" s="138" t="s">
        <v>20</v>
      </c>
      <c r="K11" s="39"/>
      <c r="L11" s="39"/>
      <c r="M11" s="13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4" t="s">
        <v>22</v>
      </c>
      <c r="E12" s="39"/>
      <c r="F12" s="138" t="s">
        <v>23</v>
      </c>
      <c r="G12" s="39"/>
      <c r="H12" s="39"/>
      <c r="I12" s="134" t="s">
        <v>24</v>
      </c>
      <c r="J12" s="139" t="str">
        <f>'Rekapitulace stavby'!AN8</f>
        <v>20.8.2021</v>
      </c>
      <c r="K12" s="39"/>
      <c r="L12" s="39"/>
      <c r="M12" s="13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4" t="s">
        <v>26</v>
      </c>
      <c r="E14" s="39"/>
      <c r="F14" s="39"/>
      <c r="G14" s="39"/>
      <c r="H14" s="39"/>
      <c r="I14" s="134" t="s">
        <v>27</v>
      </c>
      <c r="J14" s="138" t="s">
        <v>28</v>
      </c>
      <c r="K14" s="39"/>
      <c r="L14" s="39"/>
      <c r="M14" s="13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8" t="s">
        <v>29</v>
      </c>
      <c r="F15" s="39"/>
      <c r="G15" s="39"/>
      <c r="H15" s="39"/>
      <c r="I15" s="134" t="s">
        <v>30</v>
      </c>
      <c r="J15" s="138" t="s">
        <v>20</v>
      </c>
      <c r="K15" s="39"/>
      <c r="L15" s="39"/>
      <c r="M15" s="13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4" t="s">
        <v>31</v>
      </c>
      <c r="E17" s="39"/>
      <c r="F17" s="39"/>
      <c r="G17" s="39"/>
      <c r="H17" s="39"/>
      <c r="I17" s="134" t="s">
        <v>27</v>
      </c>
      <c r="J17" s="34" t="str">
        <f>'Rekapitulace stavby'!AN13</f>
        <v>Vyplň údaj</v>
      </c>
      <c r="K17" s="39"/>
      <c r="L17" s="39"/>
      <c r="M17" s="13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8"/>
      <c r="G18" s="138"/>
      <c r="H18" s="138"/>
      <c r="I18" s="134" t="s">
        <v>30</v>
      </c>
      <c r="J18" s="34" t="str">
        <f>'Rekapitulace stavby'!AN14</f>
        <v>Vyplň údaj</v>
      </c>
      <c r="K18" s="39"/>
      <c r="L18" s="39"/>
      <c r="M18" s="13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4" t="s">
        <v>33</v>
      </c>
      <c r="E20" s="39"/>
      <c r="F20" s="39"/>
      <c r="G20" s="39"/>
      <c r="H20" s="39"/>
      <c r="I20" s="134" t="s">
        <v>27</v>
      </c>
      <c r="J20" s="138" t="s">
        <v>34</v>
      </c>
      <c r="K20" s="39"/>
      <c r="L20" s="39"/>
      <c r="M20" s="13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8" t="s">
        <v>35</v>
      </c>
      <c r="F21" s="39"/>
      <c r="G21" s="39"/>
      <c r="H21" s="39"/>
      <c r="I21" s="134" t="s">
        <v>30</v>
      </c>
      <c r="J21" s="138" t="s">
        <v>36</v>
      </c>
      <c r="K21" s="39"/>
      <c r="L21" s="39"/>
      <c r="M21" s="13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4" t="s">
        <v>37</v>
      </c>
      <c r="E23" s="39"/>
      <c r="F23" s="39"/>
      <c r="G23" s="39"/>
      <c r="H23" s="39"/>
      <c r="I23" s="134" t="s">
        <v>27</v>
      </c>
      <c r="J23" s="138" t="s">
        <v>34</v>
      </c>
      <c r="K23" s="39"/>
      <c r="L23" s="39"/>
      <c r="M23" s="13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8" t="s">
        <v>35</v>
      </c>
      <c r="F24" s="39"/>
      <c r="G24" s="39"/>
      <c r="H24" s="39"/>
      <c r="I24" s="134" t="s">
        <v>30</v>
      </c>
      <c r="J24" s="138" t="s">
        <v>36</v>
      </c>
      <c r="K24" s="39"/>
      <c r="L24" s="39"/>
      <c r="M24" s="13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4" t="s">
        <v>38</v>
      </c>
      <c r="E26" s="39"/>
      <c r="F26" s="39"/>
      <c r="G26" s="39"/>
      <c r="H26" s="39"/>
      <c r="I26" s="39"/>
      <c r="J26" s="39"/>
      <c r="K26" s="39"/>
      <c r="L26" s="39"/>
      <c r="M26" s="13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0"/>
      <c r="B27" s="141"/>
      <c r="C27" s="140"/>
      <c r="D27" s="140"/>
      <c r="E27" s="142" t="s">
        <v>20</v>
      </c>
      <c r="F27" s="142"/>
      <c r="G27" s="142"/>
      <c r="H27" s="142"/>
      <c r="I27" s="140"/>
      <c r="J27" s="140"/>
      <c r="K27" s="140"/>
      <c r="L27" s="140"/>
      <c r="M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4"/>
      <c r="E29" s="144"/>
      <c r="F29" s="144"/>
      <c r="G29" s="144"/>
      <c r="H29" s="144"/>
      <c r="I29" s="144"/>
      <c r="J29" s="144"/>
      <c r="K29" s="144"/>
      <c r="L29" s="144"/>
      <c r="M29" s="136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4" t="s">
        <v>102</v>
      </c>
      <c r="F30" s="39"/>
      <c r="G30" s="39"/>
      <c r="H30" s="39"/>
      <c r="I30" s="39"/>
      <c r="J30" s="39"/>
      <c r="K30" s="145">
        <f>I61</f>
        <v>0</v>
      </c>
      <c r="L30" s="39"/>
      <c r="M30" s="13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4" t="s">
        <v>103</v>
      </c>
      <c r="F31" s="39"/>
      <c r="G31" s="39"/>
      <c r="H31" s="39"/>
      <c r="I31" s="39"/>
      <c r="J31" s="39"/>
      <c r="K31" s="145">
        <f>J61</f>
        <v>0</v>
      </c>
      <c r="L31" s="39"/>
      <c r="M31" s="13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6" t="s">
        <v>40</v>
      </c>
      <c r="E32" s="39"/>
      <c r="F32" s="39"/>
      <c r="G32" s="39"/>
      <c r="H32" s="39"/>
      <c r="I32" s="39"/>
      <c r="J32" s="39"/>
      <c r="K32" s="147">
        <f>ROUND(K88, 2)</f>
        <v>0</v>
      </c>
      <c r="L32" s="39"/>
      <c r="M32" s="13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4"/>
      <c r="E33" s="144"/>
      <c r="F33" s="144"/>
      <c r="G33" s="144"/>
      <c r="H33" s="144"/>
      <c r="I33" s="144"/>
      <c r="J33" s="144"/>
      <c r="K33" s="144"/>
      <c r="L33" s="144"/>
      <c r="M33" s="13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8" t="s">
        <v>42</v>
      </c>
      <c r="G34" s="39"/>
      <c r="H34" s="39"/>
      <c r="I34" s="148" t="s">
        <v>41</v>
      </c>
      <c r="J34" s="39"/>
      <c r="K34" s="148" t="s">
        <v>43</v>
      </c>
      <c r="L34" s="39"/>
      <c r="M34" s="13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9" t="s">
        <v>44</v>
      </c>
      <c r="E35" s="134" t="s">
        <v>45</v>
      </c>
      <c r="F35" s="145">
        <f>ROUND((SUM(BE88:BE149)),  2)</f>
        <v>0</v>
      </c>
      <c r="G35" s="39"/>
      <c r="H35" s="39"/>
      <c r="I35" s="150">
        <v>0.20999999999999999</v>
      </c>
      <c r="J35" s="39"/>
      <c r="K35" s="145">
        <f>ROUND(((SUM(BE88:BE149))*I35),  2)</f>
        <v>0</v>
      </c>
      <c r="L35" s="39"/>
      <c r="M35" s="13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4" t="s">
        <v>46</v>
      </c>
      <c r="F36" s="145">
        <f>ROUND((SUM(BF88:BF149)),  2)</f>
        <v>0</v>
      </c>
      <c r="G36" s="39"/>
      <c r="H36" s="39"/>
      <c r="I36" s="150">
        <v>0.14999999999999999</v>
      </c>
      <c r="J36" s="39"/>
      <c r="K36" s="145">
        <f>ROUND(((SUM(BF88:BF149))*I36),  2)</f>
        <v>0</v>
      </c>
      <c r="L36" s="39"/>
      <c r="M36" s="13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4" t="s">
        <v>47</v>
      </c>
      <c r="F37" s="145">
        <f>ROUND((SUM(BG88:BG149)),  2)</f>
        <v>0</v>
      </c>
      <c r="G37" s="39"/>
      <c r="H37" s="39"/>
      <c r="I37" s="150">
        <v>0.20999999999999999</v>
      </c>
      <c r="J37" s="39"/>
      <c r="K37" s="145">
        <f>0</f>
        <v>0</v>
      </c>
      <c r="L37" s="39"/>
      <c r="M37" s="13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4" t="s">
        <v>48</v>
      </c>
      <c r="F38" s="145">
        <f>ROUND((SUM(BH88:BH149)),  2)</f>
        <v>0</v>
      </c>
      <c r="G38" s="39"/>
      <c r="H38" s="39"/>
      <c r="I38" s="150">
        <v>0.14999999999999999</v>
      </c>
      <c r="J38" s="39"/>
      <c r="K38" s="145">
        <f>0</f>
        <v>0</v>
      </c>
      <c r="L38" s="39"/>
      <c r="M38" s="13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4" t="s">
        <v>49</v>
      </c>
      <c r="F39" s="145">
        <f>ROUND((SUM(BI88:BI149)),  2)</f>
        <v>0</v>
      </c>
      <c r="G39" s="39"/>
      <c r="H39" s="39"/>
      <c r="I39" s="150">
        <v>0</v>
      </c>
      <c r="J39" s="39"/>
      <c r="K39" s="145">
        <f>0</f>
        <v>0</v>
      </c>
      <c r="L39" s="39"/>
      <c r="M39" s="13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1"/>
      <c r="D41" s="152" t="s">
        <v>50</v>
      </c>
      <c r="E41" s="153"/>
      <c r="F41" s="153"/>
      <c r="G41" s="154" t="s">
        <v>51</v>
      </c>
      <c r="H41" s="155" t="s">
        <v>52</v>
      </c>
      <c r="I41" s="153"/>
      <c r="J41" s="153"/>
      <c r="K41" s="156">
        <f>SUM(K32:K39)</f>
        <v>0</v>
      </c>
      <c r="L41" s="157"/>
      <c r="M41" s="13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8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3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0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3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104</v>
      </c>
      <c r="D47" s="41"/>
      <c r="E47" s="41"/>
      <c r="F47" s="41"/>
      <c r="G47" s="41"/>
      <c r="H47" s="41"/>
      <c r="I47" s="41"/>
      <c r="J47" s="41"/>
      <c r="K47" s="41"/>
      <c r="L47" s="41"/>
      <c r="M47" s="13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62" t="str">
        <f>E7</f>
        <v>Malá vodní nádrž MVN 1 a vedlejší polní cesty VC14a a VC14c</v>
      </c>
      <c r="F50" s="33"/>
      <c r="G50" s="33"/>
      <c r="H50" s="33"/>
      <c r="I50" s="41"/>
      <c r="J50" s="41"/>
      <c r="K50" s="41"/>
      <c r="L50" s="41"/>
      <c r="M50" s="13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100</v>
      </c>
      <c r="D51" s="41"/>
      <c r="E51" s="41"/>
      <c r="F51" s="41"/>
      <c r="G51" s="41"/>
      <c r="H51" s="41"/>
      <c r="I51" s="41"/>
      <c r="J51" s="41"/>
      <c r="K51" s="41"/>
      <c r="L51" s="41"/>
      <c r="M51" s="136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VRN - Vedlejší rozpočtové náklady</v>
      </c>
      <c r="F52" s="41"/>
      <c r="G52" s="41"/>
      <c r="H52" s="41"/>
      <c r="I52" s="41"/>
      <c r="J52" s="41"/>
      <c r="K52" s="41"/>
      <c r="L52" s="41"/>
      <c r="M52" s="13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k.ú. Štítary u Krásné, Karlovarský kraj</v>
      </c>
      <c r="G54" s="41"/>
      <c r="H54" s="41"/>
      <c r="I54" s="33" t="s">
        <v>24</v>
      </c>
      <c r="J54" s="73" t="str">
        <f>IF(J12="","",J12)</f>
        <v>20.8.2021</v>
      </c>
      <c r="K54" s="41"/>
      <c r="L54" s="41"/>
      <c r="M54" s="13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5.15" customHeight="1">
      <c r="A56" s="39"/>
      <c r="B56" s="40"/>
      <c r="C56" s="33" t="s">
        <v>26</v>
      </c>
      <c r="D56" s="41"/>
      <c r="E56" s="41"/>
      <c r="F56" s="28" t="str">
        <f>E15</f>
        <v>ČR-SPÚ- KPÚ pro Karlovarský kraj, pobočka Cheb</v>
      </c>
      <c r="G56" s="41"/>
      <c r="H56" s="41"/>
      <c r="I56" s="33" t="s">
        <v>33</v>
      </c>
      <c r="J56" s="37" t="str">
        <f>E21</f>
        <v>GEOREAL spol. s.r.o</v>
      </c>
      <c r="K56" s="41"/>
      <c r="L56" s="41"/>
      <c r="M56" s="13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15.15" customHeight="1">
      <c r="A57" s="39"/>
      <c r="B57" s="40"/>
      <c r="C57" s="33" t="s">
        <v>31</v>
      </c>
      <c r="D57" s="41"/>
      <c r="E57" s="41"/>
      <c r="F57" s="28" t="str">
        <f>IF(E18="","",E18)</f>
        <v>Vyplň údaj</v>
      </c>
      <c r="G57" s="41"/>
      <c r="H57" s="41"/>
      <c r="I57" s="33" t="s">
        <v>37</v>
      </c>
      <c r="J57" s="37" t="str">
        <f>E24</f>
        <v>GEOREAL spol. s.r.o</v>
      </c>
      <c r="K57" s="41"/>
      <c r="L57" s="41"/>
      <c r="M57" s="13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63" t="s">
        <v>105</v>
      </c>
      <c r="D59" s="164"/>
      <c r="E59" s="164"/>
      <c r="F59" s="164"/>
      <c r="G59" s="164"/>
      <c r="H59" s="164"/>
      <c r="I59" s="165" t="s">
        <v>106</v>
      </c>
      <c r="J59" s="165" t="s">
        <v>107</v>
      </c>
      <c r="K59" s="165" t="s">
        <v>108</v>
      </c>
      <c r="L59" s="164"/>
      <c r="M59" s="13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6" t="s">
        <v>74</v>
      </c>
      <c r="D61" s="41"/>
      <c r="E61" s="41"/>
      <c r="F61" s="41"/>
      <c r="G61" s="41"/>
      <c r="H61" s="41"/>
      <c r="I61" s="103">
        <f>Q88</f>
        <v>0</v>
      </c>
      <c r="J61" s="103">
        <f>R88</f>
        <v>0</v>
      </c>
      <c r="K61" s="103">
        <f>K88</f>
        <v>0</v>
      </c>
      <c r="L61" s="41"/>
      <c r="M61" s="13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109</v>
      </c>
    </row>
    <row r="62" s="9" customFormat="1" ht="24.96" customHeight="1">
      <c r="A62" s="9"/>
      <c r="B62" s="167"/>
      <c r="C62" s="168"/>
      <c r="D62" s="169" t="s">
        <v>691</v>
      </c>
      <c r="E62" s="170"/>
      <c r="F62" s="170"/>
      <c r="G62" s="170"/>
      <c r="H62" s="170"/>
      <c r="I62" s="171">
        <f>Q89</f>
        <v>0</v>
      </c>
      <c r="J62" s="171">
        <f>R89</f>
        <v>0</v>
      </c>
      <c r="K62" s="171">
        <f>K89</f>
        <v>0</v>
      </c>
      <c r="L62" s="168"/>
      <c r="M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692</v>
      </c>
      <c r="E63" s="176"/>
      <c r="F63" s="176"/>
      <c r="G63" s="176"/>
      <c r="H63" s="176"/>
      <c r="I63" s="177">
        <f>Q90</f>
        <v>0</v>
      </c>
      <c r="J63" s="177">
        <f>R90</f>
        <v>0</v>
      </c>
      <c r="K63" s="177">
        <f>K90</f>
        <v>0</v>
      </c>
      <c r="L63" s="174"/>
      <c r="M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693</v>
      </c>
      <c r="E64" s="176"/>
      <c r="F64" s="176"/>
      <c r="G64" s="176"/>
      <c r="H64" s="176"/>
      <c r="I64" s="177">
        <f>Q120</f>
        <v>0</v>
      </c>
      <c r="J64" s="177">
        <f>R120</f>
        <v>0</v>
      </c>
      <c r="K64" s="177">
        <f>K120</f>
        <v>0</v>
      </c>
      <c r="L64" s="174"/>
      <c r="M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694</v>
      </c>
      <c r="E65" s="176"/>
      <c r="F65" s="176"/>
      <c r="G65" s="176"/>
      <c r="H65" s="176"/>
      <c r="I65" s="177">
        <f>Q124</f>
        <v>0</v>
      </c>
      <c r="J65" s="177">
        <f>R124</f>
        <v>0</v>
      </c>
      <c r="K65" s="177">
        <f>K124</f>
        <v>0</v>
      </c>
      <c r="L65" s="174"/>
      <c r="M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695</v>
      </c>
      <c r="E66" s="176"/>
      <c r="F66" s="176"/>
      <c r="G66" s="176"/>
      <c r="H66" s="176"/>
      <c r="I66" s="177">
        <f>Q130</f>
        <v>0</v>
      </c>
      <c r="J66" s="177">
        <f>R130</f>
        <v>0</v>
      </c>
      <c r="K66" s="177">
        <f>K130</f>
        <v>0</v>
      </c>
      <c r="L66" s="174"/>
      <c r="M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696</v>
      </c>
      <c r="E67" s="176"/>
      <c r="F67" s="176"/>
      <c r="G67" s="176"/>
      <c r="H67" s="176"/>
      <c r="I67" s="177">
        <f>Q138</f>
        <v>0</v>
      </c>
      <c r="J67" s="177">
        <f>R138</f>
        <v>0</v>
      </c>
      <c r="K67" s="177">
        <f>K138</f>
        <v>0</v>
      </c>
      <c r="L67" s="174"/>
      <c r="M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697</v>
      </c>
      <c r="E68" s="176"/>
      <c r="F68" s="176"/>
      <c r="G68" s="176"/>
      <c r="H68" s="176"/>
      <c r="I68" s="177">
        <f>Q142</f>
        <v>0</v>
      </c>
      <c r="J68" s="177">
        <f>R142</f>
        <v>0</v>
      </c>
      <c r="K68" s="177">
        <f>K142</f>
        <v>0</v>
      </c>
      <c r="L68" s="174"/>
      <c r="M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13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13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13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117</v>
      </c>
      <c r="D75" s="41"/>
      <c r="E75" s="41"/>
      <c r="F75" s="41"/>
      <c r="G75" s="41"/>
      <c r="H75" s="41"/>
      <c r="I75" s="41"/>
      <c r="J75" s="41"/>
      <c r="K75" s="41"/>
      <c r="L75" s="41"/>
      <c r="M75" s="13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13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17</v>
      </c>
      <c r="D77" s="41"/>
      <c r="E77" s="41"/>
      <c r="F77" s="41"/>
      <c r="G77" s="41"/>
      <c r="H77" s="41"/>
      <c r="I77" s="41"/>
      <c r="J77" s="41"/>
      <c r="K77" s="41"/>
      <c r="L77" s="41"/>
      <c r="M77" s="13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2" t="str">
        <f>E7</f>
        <v>Malá vodní nádrž MVN 1 a vedlejší polní cesty VC14a a VC14c</v>
      </c>
      <c r="F78" s="33"/>
      <c r="G78" s="33"/>
      <c r="H78" s="33"/>
      <c r="I78" s="41"/>
      <c r="J78" s="41"/>
      <c r="K78" s="41"/>
      <c r="L78" s="41"/>
      <c r="M78" s="13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100</v>
      </c>
      <c r="D79" s="41"/>
      <c r="E79" s="41"/>
      <c r="F79" s="41"/>
      <c r="G79" s="41"/>
      <c r="H79" s="41"/>
      <c r="I79" s="41"/>
      <c r="J79" s="41"/>
      <c r="K79" s="41"/>
      <c r="L79" s="41"/>
      <c r="M79" s="13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VRN - Vedlejší rozpočtové náklady</v>
      </c>
      <c r="F80" s="41"/>
      <c r="G80" s="41"/>
      <c r="H80" s="41"/>
      <c r="I80" s="41"/>
      <c r="J80" s="41"/>
      <c r="K80" s="41"/>
      <c r="L80" s="41"/>
      <c r="M80" s="13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13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22</v>
      </c>
      <c r="D82" s="41"/>
      <c r="E82" s="41"/>
      <c r="F82" s="28" t="str">
        <f>F12</f>
        <v>k.ú. Štítary u Krásné, Karlovarský kraj</v>
      </c>
      <c r="G82" s="41"/>
      <c r="H82" s="41"/>
      <c r="I82" s="33" t="s">
        <v>24</v>
      </c>
      <c r="J82" s="73" t="str">
        <f>IF(J12="","",J12)</f>
        <v>20.8.2021</v>
      </c>
      <c r="K82" s="41"/>
      <c r="L82" s="41"/>
      <c r="M82" s="13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13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26</v>
      </c>
      <c r="D84" s="41"/>
      <c r="E84" s="41"/>
      <c r="F84" s="28" t="str">
        <f>E15</f>
        <v>ČR-SPÚ- KPÚ pro Karlovarský kraj, pobočka Cheb</v>
      </c>
      <c r="G84" s="41"/>
      <c r="H84" s="41"/>
      <c r="I84" s="33" t="s">
        <v>33</v>
      </c>
      <c r="J84" s="37" t="str">
        <f>E21</f>
        <v>GEOREAL spol. s.r.o</v>
      </c>
      <c r="K84" s="41"/>
      <c r="L84" s="41"/>
      <c r="M84" s="13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31</v>
      </c>
      <c r="D85" s="41"/>
      <c r="E85" s="41"/>
      <c r="F85" s="28" t="str">
        <f>IF(E18="","",E18)</f>
        <v>Vyplň údaj</v>
      </c>
      <c r="G85" s="41"/>
      <c r="H85" s="41"/>
      <c r="I85" s="33" t="s">
        <v>37</v>
      </c>
      <c r="J85" s="37" t="str">
        <f>E24</f>
        <v>GEOREAL spol. s.r.o</v>
      </c>
      <c r="K85" s="41"/>
      <c r="L85" s="41"/>
      <c r="M85" s="13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13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9"/>
      <c r="B87" s="180"/>
      <c r="C87" s="181" t="s">
        <v>118</v>
      </c>
      <c r="D87" s="182" t="s">
        <v>59</v>
      </c>
      <c r="E87" s="182" t="s">
        <v>55</v>
      </c>
      <c r="F87" s="182" t="s">
        <v>56</v>
      </c>
      <c r="G87" s="182" t="s">
        <v>119</v>
      </c>
      <c r="H87" s="182" t="s">
        <v>120</v>
      </c>
      <c r="I87" s="182" t="s">
        <v>121</v>
      </c>
      <c r="J87" s="182" t="s">
        <v>122</v>
      </c>
      <c r="K87" s="182" t="s">
        <v>108</v>
      </c>
      <c r="L87" s="183" t="s">
        <v>123</v>
      </c>
      <c r="M87" s="184"/>
      <c r="N87" s="93" t="s">
        <v>20</v>
      </c>
      <c r="O87" s="94" t="s">
        <v>44</v>
      </c>
      <c r="P87" s="94" t="s">
        <v>124</v>
      </c>
      <c r="Q87" s="94" t="s">
        <v>125</v>
      </c>
      <c r="R87" s="94" t="s">
        <v>126</v>
      </c>
      <c r="S87" s="94" t="s">
        <v>127</v>
      </c>
      <c r="T87" s="94" t="s">
        <v>128</v>
      </c>
      <c r="U87" s="94" t="s">
        <v>129</v>
      </c>
      <c r="V87" s="94" t="s">
        <v>130</v>
      </c>
      <c r="W87" s="94" t="s">
        <v>131</v>
      </c>
      <c r="X87" s="94" t="s">
        <v>132</v>
      </c>
      <c r="Y87" s="95" t="s">
        <v>133</v>
      </c>
      <c r="Z87" s="179"/>
      <c r="AA87" s="179"/>
      <c r="AB87" s="179"/>
      <c r="AC87" s="179"/>
      <c r="AD87" s="179"/>
      <c r="AE87" s="179"/>
    </row>
    <row r="88" s="2" customFormat="1" ht="22.8" customHeight="1">
      <c r="A88" s="39"/>
      <c r="B88" s="40"/>
      <c r="C88" s="100" t="s">
        <v>134</v>
      </c>
      <c r="D88" s="41"/>
      <c r="E88" s="41"/>
      <c r="F88" s="41"/>
      <c r="G88" s="41"/>
      <c r="H88" s="41"/>
      <c r="I88" s="41"/>
      <c r="J88" s="41"/>
      <c r="K88" s="185">
        <f>BK88</f>
        <v>0</v>
      </c>
      <c r="L88" s="41"/>
      <c r="M88" s="45"/>
      <c r="N88" s="96"/>
      <c r="O88" s="186"/>
      <c r="P88" s="97"/>
      <c r="Q88" s="187">
        <f>Q89</f>
        <v>0</v>
      </c>
      <c r="R88" s="187">
        <f>R89</f>
        <v>0</v>
      </c>
      <c r="S88" s="97"/>
      <c r="T88" s="188">
        <f>T89</f>
        <v>0</v>
      </c>
      <c r="U88" s="97"/>
      <c r="V88" s="188">
        <f>V89</f>
        <v>0</v>
      </c>
      <c r="W88" s="97"/>
      <c r="X88" s="188">
        <f>X89</f>
        <v>0</v>
      </c>
      <c r="Y88" s="98"/>
      <c r="Z88" s="39"/>
      <c r="AA88" s="39"/>
      <c r="AB88" s="39"/>
      <c r="AC88" s="39"/>
      <c r="AD88" s="39"/>
      <c r="AE88" s="39"/>
      <c r="AT88" s="18" t="s">
        <v>75</v>
      </c>
      <c r="AU88" s="18" t="s">
        <v>109</v>
      </c>
      <c r="BK88" s="189">
        <f>BK89</f>
        <v>0</v>
      </c>
    </row>
    <row r="89" s="12" customFormat="1" ht="25.92" customHeight="1">
      <c r="A89" s="12"/>
      <c r="B89" s="190"/>
      <c r="C89" s="191"/>
      <c r="D89" s="192" t="s">
        <v>75</v>
      </c>
      <c r="E89" s="193" t="s">
        <v>96</v>
      </c>
      <c r="F89" s="193" t="s">
        <v>97</v>
      </c>
      <c r="G89" s="191"/>
      <c r="H89" s="191"/>
      <c r="I89" s="194"/>
      <c r="J89" s="194"/>
      <c r="K89" s="195">
        <f>BK89</f>
        <v>0</v>
      </c>
      <c r="L89" s="191"/>
      <c r="M89" s="196"/>
      <c r="N89" s="197"/>
      <c r="O89" s="198"/>
      <c r="P89" s="198"/>
      <c r="Q89" s="199">
        <f>Q90+Q120+Q124+Q130+Q138+Q142</f>
        <v>0</v>
      </c>
      <c r="R89" s="199">
        <f>R90+R120+R124+R130+R138+R142</f>
        <v>0</v>
      </c>
      <c r="S89" s="198"/>
      <c r="T89" s="200">
        <f>T90+T120+T124+T130+T138+T142</f>
        <v>0</v>
      </c>
      <c r="U89" s="198"/>
      <c r="V89" s="200">
        <f>V90+V120+V124+V130+V138+V142</f>
        <v>0</v>
      </c>
      <c r="W89" s="198"/>
      <c r="X89" s="200">
        <f>X90+X120+X124+X130+X138+X142</f>
        <v>0</v>
      </c>
      <c r="Y89" s="201"/>
      <c r="Z89" s="12"/>
      <c r="AA89" s="12"/>
      <c r="AB89" s="12"/>
      <c r="AC89" s="12"/>
      <c r="AD89" s="12"/>
      <c r="AE89" s="12"/>
      <c r="AR89" s="202" t="s">
        <v>173</v>
      </c>
      <c r="AT89" s="203" t="s">
        <v>75</v>
      </c>
      <c r="AU89" s="203" t="s">
        <v>76</v>
      </c>
      <c r="AY89" s="202" t="s">
        <v>137</v>
      </c>
      <c r="BK89" s="204">
        <f>BK90+BK120+BK124+BK130+BK138+BK142</f>
        <v>0</v>
      </c>
    </row>
    <row r="90" s="12" customFormat="1" ht="22.8" customHeight="1">
      <c r="A90" s="12"/>
      <c r="B90" s="190"/>
      <c r="C90" s="191"/>
      <c r="D90" s="192" t="s">
        <v>75</v>
      </c>
      <c r="E90" s="205" t="s">
        <v>698</v>
      </c>
      <c r="F90" s="205" t="s">
        <v>699</v>
      </c>
      <c r="G90" s="191"/>
      <c r="H90" s="191"/>
      <c r="I90" s="194"/>
      <c r="J90" s="194"/>
      <c r="K90" s="206">
        <f>BK90</f>
        <v>0</v>
      </c>
      <c r="L90" s="191"/>
      <c r="M90" s="196"/>
      <c r="N90" s="197"/>
      <c r="O90" s="198"/>
      <c r="P90" s="198"/>
      <c r="Q90" s="199">
        <f>SUM(Q91:Q119)</f>
        <v>0</v>
      </c>
      <c r="R90" s="199">
        <f>SUM(R91:R119)</f>
        <v>0</v>
      </c>
      <c r="S90" s="198"/>
      <c r="T90" s="200">
        <f>SUM(T91:T119)</f>
        <v>0</v>
      </c>
      <c r="U90" s="198"/>
      <c r="V90" s="200">
        <f>SUM(V91:V119)</f>
        <v>0</v>
      </c>
      <c r="W90" s="198"/>
      <c r="X90" s="200">
        <f>SUM(X91:X119)</f>
        <v>0</v>
      </c>
      <c r="Y90" s="201"/>
      <c r="Z90" s="12"/>
      <c r="AA90" s="12"/>
      <c r="AB90" s="12"/>
      <c r="AC90" s="12"/>
      <c r="AD90" s="12"/>
      <c r="AE90" s="12"/>
      <c r="AR90" s="202" t="s">
        <v>173</v>
      </c>
      <c r="AT90" s="203" t="s">
        <v>75</v>
      </c>
      <c r="AU90" s="203" t="s">
        <v>84</v>
      </c>
      <c r="AY90" s="202" t="s">
        <v>137</v>
      </c>
      <c r="BK90" s="204">
        <f>SUM(BK91:BK119)</f>
        <v>0</v>
      </c>
    </row>
    <row r="91" s="2" customFormat="1" ht="24.15" customHeight="1">
      <c r="A91" s="39"/>
      <c r="B91" s="40"/>
      <c r="C91" s="207" t="s">
        <v>84</v>
      </c>
      <c r="D91" s="207" t="s">
        <v>139</v>
      </c>
      <c r="E91" s="208" t="s">
        <v>700</v>
      </c>
      <c r="F91" s="209" t="s">
        <v>701</v>
      </c>
      <c r="G91" s="210" t="s">
        <v>702</v>
      </c>
      <c r="H91" s="211">
        <v>2</v>
      </c>
      <c r="I91" s="212"/>
      <c r="J91" s="212"/>
      <c r="K91" s="213">
        <f>ROUND(P91*H91,2)</f>
        <v>0</v>
      </c>
      <c r="L91" s="209" t="s">
        <v>143</v>
      </c>
      <c r="M91" s="45"/>
      <c r="N91" s="214" t="s">
        <v>20</v>
      </c>
      <c r="O91" s="215" t="s">
        <v>45</v>
      </c>
      <c r="P91" s="216">
        <f>I91+J91</f>
        <v>0</v>
      </c>
      <c r="Q91" s="216">
        <f>ROUND(I91*H91,2)</f>
        <v>0</v>
      </c>
      <c r="R91" s="216">
        <f>ROUND(J91*H91,2)</f>
        <v>0</v>
      </c>
      <c r="S91" s="85"/>
      <c r="T91" s="217">
        <f>S91*H91</f>
        <v>0</v>
      </c>
      <c r="U91" s="217">
        <v>0</v>
      </c>
      <c r="V91" s="217">
        <f>U91*H91</f>
        <v>0</v>
      </c>
      <c r="W91" s="217">
        <v>0</v>
      </c>
      <c r="X91" s="217">
        <f>W91*H91</f>
        <v>0</v>
      </c>
      <c r="Y91" s="218" t="s">
        <v>20</v>
      </c>
      <c r="Z91" s="39"/>
      <c r="AA91" s="39"/>
      <c r="AB91" s="39"/>
      <c r="AC91" s="39"/>
      <c r="AD91" s="39"/>
      <c r="AE91" s="39"/>
      <c r="AR91" s="219" t="s">
        <v>703</v>
      </c>
      <c r="AT91" s="219" t="s">
        <v>139</v>
      </c>
      <c r="AU91" s="219" t="s">
        <v>86</v>
      </c>
      <c r="AY91" s="18" t="s">
        <v>137</v>
      </c>
      <c r="BE91" s="220">
        <f>IF(O91="základní",K91,0)</f>
        <v>0</v>
      </c>
      <c r="BF91" s="220">
        <f>IF(O91="snížená",K91,0)</f>
        <v>0</v>
      </c>
      <c r="BG91" s="220">
        <f>IF(O91="zákl. přenesená",K91,0)</f>
        <v>0</v>
      </c>
      <c r="BH91" s="220">
        <f>IF(O91="sníž. přenesená",K91,0)</f>
        <v>0</v>
      </c>
      <c r="BI91" s="220">
        <f>IF(O91="nulová",K91,0)</f>
        <v>0</v>
      </c>
      <c r="BJ91" s="18" t="s">
        <v>84</v>
      </c>
      <c r="BK91" s="220">
        <f>ROUND(P91*H91,2)</f>
        <v>0</v>
      </c>
      <c r="BL91" s="18" t="s">
        <v>703</v>
      </c>
      <c r="BM91" s="219" t="s">
        <v>704</v>
      </c>
    </row>
    <row r="92" s="2" customFormat="1">
      <c r="A92" s="39"/>
      <c r="B92" s="40"/>
      <c r="C92" s="41"/>
      <c r="D92" s="221" t="s">
        <v>146</v>
      </c>
      <c r="E92" s="41"/>
      <c r="F92" s="222" t="s">
        <v>705</v>
      </c>
      <c r="G92" s="41"/>
      <c r="H92" s="41"/>
      <c r="I92" s="223"/>
      <c r="J92" s="223"/>
      <c r="K92" s="41"/>
      <c r="L92" s="41"/>
      <c r="M92" s="45"/>
      <c r="N92" s="224"/>
      <c r="O92" s="225"/>
      <c r="P92" s="85"/>
      <c r="Q92" s="85"/>
      <c r="R92" s="85"/>
      <c r="S92" s="85"/>
      <c r="T92" s="85"/>
      <c r="U92" s="85"/>
      <c r="V92" s="85"/>
      <c r="W92" s="85"/>
      <c r="X92" s="85"/>
      <c r="Y92" s="86"/>
      <c r="Z92" s="39"/>
      <c r="AA92" s="39"/>
      <c r="AB92" s="39"/>
      <c r="AC92" s="39"/>
      <c r="AD92" s="39"/>
      <c r="AE92" s="39"/>
      <c r="AT92" s="18" t="s">
        <v>146</v>
      </c>
      <c r="AU92" s="18" t="s">
        <v>86</v>
      </c>
    </row>
    <row r="93" s="2" customFormat="1">
      <c r="A93" s="39"/>
      <c r="B93" s="40"/>
      <c r="C93" s="41"/>
      <c r="D93" s="226" t="s">
        <v>259</v>
      </c>
      <c r="E93" s="41"/>
      <c r="F93" s="227" t="s">
        <v>706</v>
      </c>
      <c r="G93" s="41"/>
      <c r="H93" s="41"/>
      <c r="I93" s="223"/>
      <c r="J93" s="223"/>
      <c r="K93" s="41"/>
      <c r="L93" s="41"/>
      <c r="M93" s="45"/>
      <c r="N93" s="224"/>
      <c r="O93" s="225"/>
      <c r="P93" s="85"/>
      <c r="Q93" s="85"/>
      <c r="R93" s="85"/>
      <c r="S93" s="85"/>
      <c r="T93" s="85"/>
      <c r="U93" s="85"/>
      <c r="V93" s="85"/>
      <c r="W93" s="85"/>
      <c r="X93" s="85"/>
      <c r="Y93" s="86"/>
      <c r="Z93" s="39"/>
      <c r="AA93" s="39"/>
      <c r="AB93" s="39"/>
      <c r="AC93" s="39"/>
      <c r="AD93" s="39"/>
      <c r="AE93" s="39"/>
      <c r="AT93" s="18" t="s">
        <v>259</v>
      </c>
      <c r="AU93" s="18" t="s">
        <v>86</v>
      </c>
    </row>
    <row r="94" s="2" customFormat="1" ht="24.15" customHeight="1">
      <c r="A94" s="39"/>
      <c r="B94" s="40"/>
      <c r="C94" s="207" t="s">
        <v>86</v>
      </c>
      <c r="D94" s="207" t="s">
        <v>139</v>
      </c>
      <c r="E94" s="208" t="s">
        <v>707</v>
      </c>
      <c r="F94" s="209" t="s">
        <v>708</v>
      </c>
      <c r="G94" s="210" t="s">
        <v>702</v>
      </c>
      <c r="H94" s="211">
        <v>11700</v>
      </c>
      <c r="I94" s="212"/>
      <c r="J94" s="212"/>
      <c r="K94" s="213">
        <f>ROUND(P94*H94,2)</f>
        <v>0</v>
      </c>
      <c r="L94" s="209" t="s">
        <v>143</v>
      </c>
      <c r="M94" s="45"/>
      <c r="N94" s="214" t="s">
        <v>20</v>
      </c>
      <c r="O94" s="215" t="s">
        <v>45</v>
      </c>
      <c r="P94" s="216">
        <f>I94+J94</f>
        <v>0</v>
      </c>
      <c r="Q94" s="216">
        <f>ROUND(I94*H94,2)</f>
        <v>0</v>
      </c>
      <c r="R94" s="216">
        <f>ROUND(J94*H94,2)</f>
        <v>0</v>
      </c>
      <c r="S94" s="85"/>
      <c r="T94" s="217">
        <f>S94*H94</f>
        <v>0</v>
      </c>
      <c r="U94" s="217">
        <v>0</v>
      </c>
      <c r="V94" s="217">
        <f>U94*H94</f>
        <v>0</v>
      </c>
      <c r="W94" s="217">
        <v>0</v>
      </c>
      <c r="X94" s="217">
        <f>W94*H94</f>
        <v>0</v>
      </c>
      <c r="Y94" s="218" t="s">
        <v>20</v>
      </c>
      <c r="Z94" s="39"/>
      <c r="AA94" s="39"/>
      <c r="AB94" s="39"/>
      <c r="AC94" s="39"/>
      <c r="AD94" s="39"/>
      <c r="AE94" s="39"/>
      <c r="AR94" s="219" t="s">
        <v>703</v>
      </c>
      <c r="AT94" s="219" t="s">
        <v>139</v>
      </c>
      <c r="AU94" s="219" t="s">
        <v>86</v>
      </c>
      <c r="AY94" s="18" t="s">
        <v>137</v>
      </c>
      <c r="BE94" s="220">
        <f>IF(O94="základní",K94,0)</f>
        <v>0</v>
      </c>
      <c r="BF94" s="220">
        <f>IF(O94="snížená",K94,0)</f>
        <v>0</v>
      </c>
      <c r="BG94" s="220">
        <f>IF(O94="zákl. přenesená",K94,0)</f>
        <v>0</v>
      </c>
      <c r="BH94" s="220">
        <f>IF(O94="sníž. přenesená",K94,0)</f>
        <v>0</v>
      </c>
      <c r="BI94" s="220">
        <f>IF(O94="nulová",K94,0)</f>
        <v>0</v>
      </c>
      <c r="BJ94" s="18" t="s">
        <v>84</v>
      </c>
      <c r="BK94" s="220">
        <f>ROUND(P94*H94,2)</f>
        <v>0</v>
      </c>
      <c r="BL94" s="18" t="s">
        <v>703</v>
      </c>
      <c r="BM94" s="219" t="s">
        <v>709</v>
      </c>
    </row>
    <row r="95" s="2" customFormat="1">
      <c r="A95" s="39"/>
      <c r="B95" s="40"/>
      <c r="C95" s="41"/>
      <c r="D95" s="221" t="s">
        <v>146</v>
      </c>
      <c r="E95" s="41"/>
      <c r="F95" s="222" t="s">
        <v>710</v>
      </c>
      <c r="G95" s="41"/>
      <c r="H95" s="41"/>
      <c r="I95" s="223"/>
      <c r="J95" s="223"/>
      <c r="K95" s="41"/>
      <c r="L95" s="41"/>
      <c r="M95" s="45"/>
      <c r="N95" s="224"/>
      <c r="O95" s="225"/>
      <c r="P95" s="85"/>
      <c r="Q95" s="85"/>
      <c r="R95" s="85"/>
      <c r="S95" s="85"/>
      <c r="T95" s="85"/>
      <c r="U95" s="85"/>
      <c r="V95" s="85"/>
      <c r="W95" s="85"/>
      <c r="X95" s="85"/>
      <c r="Y95" s="86"/>
      <c r="Z95" s="39"/>
      <c r="AA95" s="39"/>
      <c r="AB95" s="39"/>
      <c r="AC95" s="39"/>
      <c r="AD95" s="39"/>
      <c r="AE95" s="39"/>
      <c r="AT95" s="18" t="s">
        <v>146</v>
      </c>
      <c r="AU95" s="18" t="s">
        <v>86</v>
      </c>
    </row>
    <row r="96" s="2" customFormat="1">
      <c r="A96" s="39"/>
      <c r="B96" s="40"/>
      <c r="C96" s="41"/>
      <c r="D96" s="226" t="s">
        <v>148</v>
      </c>
      <c r="E96" s="41"/>
      <c r="F96" s="227" t="s">
        <v>711</v>
      </c>
      <c r="G96" s="41"/>
      <c r="H96" s="41"/>
      <c r="I96" s="223"/>
      <c r="J96" s="223"/>
      <c r="K96" s="41"/>
      <c r="L96" s="41"/>
      <c r="M96" s="45"/>
      <c r="N96" s="224"/>
      <c r="O96" s="225"/>
      <c r="P96" s="85"/>
      <c r="Q96" s="85"/>
      <c r="R96" s="85"/>
      <c r="S96" s="85"/>
      <c r="T96" s="85"/>
      <c r="U96" s="85"/>
      <c r="V96" s="85"/>
      <c r="W96" s="85"/>
      <c r="X96" s="85"/>
      <c r="Y96" s="86"/>
      <c r="Z96" s="39"/>
      <c r="AA96" s="39"/>
      <c r="AB96" s="39"/>
      <c r="AC96" s="39"/>
      <c r="AD96" s="39"/>
      <c r="AE96" s="39"/>
      <c r="AT96" s="18" t="s">
        <v>148</v>
      </c>
      <c r="AU96" s="18" t="s">
        <v>86</v>
      </c>
    </row>
    <row r="97" s="2" customFormat="1">
      <c r="A97" s="39"/>
      <c r="B97" s="40"/>
      <c r="C97" s="41"/>
      <c r="D97" s="226" t="s">
        <v>259</v>
      </c>
      <c r="E97" s="41"/>
      <c r="F97" s="227" t="s">
        <v>712</v>
      </c>
      <c r="G97" s="41"/>
      <c r="H97" s="41"/>
      <c r="I97" s="223"/>
      <c r="J97" s="223"/>
      <c r="K97" s="41"/>
      <c r="L97" s="41"/>
      <c r="M97" s="45"/>
      <c r="N97" s="224"/>
      <c r="O97" s="225"/>
      <c r="P97" s="85"/>
      <c r="Q97" s="85"/>
      <c r="R97" s="85"/>
      <c r="S97" s="85"/>
      <c r="T97" s="85"/>
      <c r="U97" s="85"/>
      <c r="V97" s="85"/>
      <c r="W97" s="85"/>
      <c r="X97" s="85"/>
      <c r="Y97" s="86"/>
      <c r="Z97" s="39"/>
      <c r="AA97" s="39"/>
      <c r="AB97" s="39"/>
      <c r="AC97" s="39"/>
      <c r="AD97" s="39"/>
      <c r="AE97" s="39"/>
      <c r="AT97" s="18" t="s">
        <v>259</v>
      </c>
      <c r="AU97" s="18" t="s">
        <v>86</v>
      </c>
    </row>
    <row r="98" s="13" customFormat="1">
      <c r="A98" s="13"/>
      <c r="B98" s="228"/>
      <c r="C98" s="229"/>
      <c r="D98" s="226" t="s">
        <v>150</v>
      </c>
      <c r="E98" s="230" t="s">
        <v>20</v>
      </c>
      <c r="F98" s="231" t="s">
        <v>713</v>
      </c>
      <c r="G98" s="229"/>
      <c r="H98" s="232">
        <v>9400</v>
      </c>
      <c r="I98" s="233"/>
      <c r="J98" s="233"/>
      <c r="K98" s="229"/>
      <c r="L98" s="229"/>
      <c r="M98" s="234"/>
      <c r="N98" s="235"/>
      <c r="O98" s="236"/>
      <c r="P98" s="236"/>
      <c r="Q98" s="236"/>
      <c r="R98" s="236"/>
      <c r="S98" s="236"/>
      <c r="T98" s="236"/>
      <c r="U98" s="236"/>
      <c r="V98" s="236"/>
      <c r="W98" s="236"/>
      <c r="X98" s="236"/>
      <c r="Y98" s="237"/>
      <c r="Z98" s="13"/>
      <c r="AA98" s="13"/>
      <c r="AB98" s="13"/>
      <c r="AC98" s="13"/>
      <c r="AD98" s="13"/>
      <c r="AE98" s="13"/>
      <c r="AT98" s="238" t="s">
        <v>150</v>
      </c>
      <c r="AU98" s="238" t="s">
        <v>86</v>
      </c>
      <c r="AV98" s="13" t="s">
        <v>86</v>
      </c>
      <c r="AW98" s="13" t="s">
        <v>5</v>
      </c>
      <c r="AX98" s="13" t="s">
        <v>76</v>
      </c>
      <c r="AY98" s="238" t="s">
        <v>137</v>
      </c>
    </row>
    <row r="99" s="13" customFormat="1">
      <c r="A99" s="13"/>
      <c r="B99" s="228"/>
      <c r="C99" s="229"/>
      <c r="D99" s="226" t="s">
        <v>150</v>
      </c>
      <c r="E99" s="230" t="s">
        <v>20</v>
      </c>
      <c r="F99" s="231" t="s">
        <v>714</v>
      </c>
      <c r="G99" s="229"/>
      <c r="H99" s="232">
        <v>2300</v>
      </c>
      <c r="I99" s="233"/>
      <c r="J99" s="233"/>
      <c r="K99" s="229"/>
      <c r="L99" s="229"/>
      <c r="M99" s="234"/>
      <c r="N99" s="235"/>
      <c r="O99" s="236"/>
      <c r="P99" s="236"/>
      <c r="Q99" s="236"/>
      <c r="R99" s="236"/>
      <c r="S99" s="236"/>
      <c r="T99" s="236"/>
      <c r="U99" s="236"/>
      <c r="V99" s="236"/>
      <c r="W99" s="236"/>
      <c r="X99" s="236"/>
      <c r="Y99" s="237"/>
      <c r="Z99" s="13"/>
      <c r="AA99" s="13"/>
      <c r="AB99" s="13"/>
      <c r="AC99" s="13"/>
      <c r="AD99" s="13"/>
      <c r="AE99" s="13"/>
      <c r="AT99" s="238" t="s">
        <v>150</v>
      </c>
      <c r="AU99" s="238" t="s">
        <v>86</v>
      </c>
      <c r="AV99" s="13" t="s">
        <v>86</v>
      </c>
      <c r="AW99" s="13" t="s">
        <v>5</v>
      </c>
      <c r="AX99" s="13" t="s">
        <v>76</v>
      </c>
      <c r="AY99" s="238" t="s">
        <v>137</v>
      </c>
    </row>
    <row r="100" s="15" customFormat="1">
      <c r="A100" s="15"/>
      <c r="B100" s="265"/>
      <c r="C100" s="266"/>
      <c r="D100" s="226" t="s">
        <v>150</v>
      </c>
      <c r="E100" s="267" t="s">
        <v>20</v>
      </c>
      <c r="F100" s="268" t="s">
        <v>418</v>
      </c>
      <c r="G100" s="266"/>
      <c r="H100" s="269">
        <v>11700</v>
      </c>
      <c r="I100" s="270"/>
      <c r="J100" s="270"/>
      <c r="K100" s="266"/>
      <c r="L100" s="266"/>
      <c r="M100" s="271"/>
      <c r="N100" s="272"/>
      <c r="O100" s="273"/>
      <c r="P100" s="273"/>
      <c r="Q100" s="273"/>
      <c r="R100" s="273"/>
      <c r="S100" s="273"/>
      <c r="T100" s="273"/>
      <c r="U100" s="273"/>
      <c r="V100" s="273"/>
      <c r="W100" s="273"/>
      <c r="X100" s="273"/>
      <c r="Y100" s="274"/>
      <c r="Z100" s="15"/>
      <c r="AA100" s="15"/>
      <c r="AB100" s="15"/>
      <c r="AC100" s="15"/>
      <c r="AD100" s="15"/>
      <c r="AE100" s="15"/>
      <c r="AT100" s="275" t="s">
        <v>150</v>
      </c>
      <c r="AU100" s="275" t="s">
        <v>86</v>
      </c>
      <c r="AV100" s="15" t="s">
        <v>144</v>
      </c>
      <c r="AW100" s="15" t="s">
        <v>5</v>
      </c>
      <c r="AX100" s="15" t="s">
        <v>84</v>
      </c>
      <c r="AY100" s="275" t="s">
        <v>137</v>
      </c>
    </row>
    <row r="101" s="2" customFormat="1" ht="24.15" customHeight="1">
      <c r="A101" s="39"/>
      <c r="B101" s="40"/>
      <c r="C101" s="207" t="s">
        <v>165</v>
      </c>
      <c r="D101" s="207" t="s">
        <v>139</v>
      </c>
      <c r="E101" s="208" t="s">
        <v>715</v>
      </c>
      <c r="F101" s="209" t="s">
        <v>716</v>
      </c>
      <c r="G101" s="210" t="s">
        <v>702</v>
      </c>
      <c r="H101" s="211">
        <v>9800</v>
      </c>
      <c r="I101" s="212"/>
      <c r="J101" s="212"/>
      <c r="K101" s="213">
        <f>ROUND(P101*H101,2)</f>
        <v>0</v>
      </c>
      <c r="L101" s="209" t="s">
        <v>143</v>
      </c>
      <c r="M101" s="45"/>
      <c r="N101" s="214" t="s">
        <v>20</v>
      </c>
      <c r="O101" s="215" t="s">
        <v>45</v>
      </c>
      <c r="P101" s="216">
        <f>I101+J101</f>
        <v>0</v>
      </c>
      <c r="Q101" s="216">
        <f>ROUND(I101*H101,2)</f>
        <v>0</v>
      </c>
      <c r="R101" s="216">
        <f>ROUND(J101*H101,2)</f>
        <v>0</v>
      </c>
      <c r="S101" s="85"/>
      <c r="T101" s="217">
        <f>S101*H101</f>
        <v>0</v>
      </c>
      <c r="U101" s="217">
        <v>0</v>
      </c>
      <c r="V101" s="217">
        <f>U101*H101</f>
        <v>0</v>
      </c>
      <c r="W101" s="217">
        <v>0</v>
      </c>
      <c r="X101" s="217">
        <f>W101*H101</f>
        <v>0</v>
      </c>
      <c r="Y101" s="218" t="s">
        <v>20</v>
      </c>
      <c r="Z101" s="39"/>
      <c r="AA101" s="39"/>
      <c r="AB101" s="39"/>
      <c r="AC101" s="39"/>
      <c r="AD101" s="39"/>
      <c r="AE101" s="39"/>
      <c r="AR101" s="219" t="s">
        <v>703</v>
      </c>
      <c r="AT101" s="219" t="s">
        <v>139</v>
      </c>
      <c r="AU101" s="219" t="s">
        <v>86</v>
      </c>
      <c r="AY101" s="18" t="s">
        <v>137</v>
      </c>
      <c r="BE101" s="220">
        <f>IF(O101="základní",K101,0)</f>
        <v>0</v>
      </c>
      <c r="BF101" s="220">
        <f>IF(O101="snížená",K101,0)</f>
        <v>0</v>
      </c>
      <c r="BG101" s="220">
        <f>IF(O101="zákl. přenesená",K101,0)</f>
        <v>0</v>
      </c>
      <c r="BH101" s="220">
        <f>IF(O101="sníž. přenesená",K101,0)</f>
        <v>0</v>
      </c>
      <c r="BI101" s="220">
        <f>IF(O101="nulová",K101,0)</f>
        <v>0</v>
      </c>
      <c r="BJ101" s="18" t="s">
        <v>84</v>
      </c>
      <c r="BK101" s="220">
        <f>ROUND(P101*H101,2)</f>
        <v>0</v>
      </c>
      <c r="BL101" s="18" t="s">
        <v>703</v>
      </c>
      <c r="BM101" s="219" t="s">
        <v>717</v>
      </c>
    </row>
    <row r="102" s="2" customFormat="1">
      <c r="A102" s="39"/>
      <c r="B102" s="40"/>
      <c r="C102" s="41"/>
      <c r="D102" s="221" t="s">
        <v>146</v>
      </c>
      <c r="E102" s="41"/>
      <c r="F102" s="222" t="s">
        <v>718</v>
      </c>
      <c r="G102" s="41"/>
      <c r="H102" s="41"/>
      <c r="I102" s="223"/>
      <c r="J102" s="223"/>
      <c r="K102" s="41"/>
      <c r="L102" s="41"/>
      <c r="M102" s="45"/>
      <c r="N102" s="224"/>
      <c r="O102" s="225"/>
      <c r="P102" s="85"/>
      <c r="Q102" s="85"/>
      <c r="R102" s="85"/>
      <c r="S102" s="85"/>
      <c r="T102" s="85"/>
      <c r="U102" s="85"/>
      <c r="V102" s="85"/>
      <c r="W102" s="85"/>
      <c r="X102" s="85"/>
      <c r="Y102" s="86"/>
      <c r="Z102" s="39"/>
      <c r="AA102" s="39"/>
      <c r="AB102" s="39"/>
      <c r="AC102" s="39"/>
      <c r="AD102" s="39"/>
      <c r="AE102" s="39"/>
      <c r="AT102" s="18" t="s">
        <v>146</v>
      </c>
      <c r="AU102" s="18" t="s">
        <v>86</v>
      </c>
    </row>
    <row r="103" s="2" customFormat="1">
      <c r="A103" s="39"/>
      <c r="B103" s="40"/>
      <c r="C103" s="41"/>
      <c r="D103" s="226" t="s">
        <v>148</v>
      </c>
      <c r="E103" s="41"/>
      <c r="F103" s="227" t="s">
        <v>711</v>
      </c>
      <c r="G103" s="41"/>
      <c r="H103" s="41"/>
      <c r="I103" s="223"/>
      <c r="J103" s="223"/>
      <c r="K103" s="41"/>
      <c r="L103" s="41"/>
      <c r="M103" s="45"/>
      <c r="N103" s="224"/>
      <c r="O103" s="225"/>
      <c r="P103" s="85"/>
      <c r="Q103" s="85"/>
      <c r="R103" s="85"/>
      <c r="S103" s="85"/>
      <c r="T103" s="85"/>
      <c r="U103" s="85"/>
      <c r="V103" s="85"/>
      <c r="W103" s="85"/>
      <c r="X103" s="85"/>
      <c r="Y103" s="86"/>
      <c r="Z103" s="39"/>
      <c r="AA103" s="39"/>
      <c r="AB103" s="39"/>
      <c r="AC103" s="39"/>
      <c r="AD103" s="39"/>
      <c r="AE103" s="39"/>
      <c r="AT103" s="18" t="s">
        <v>148</v>
      </c>
      <c r="AU103" s="18" t="s">
        <v>86</v>
      </c>
    </row>
    <row r="104" s="2" customFormat="1">
      <c r="A104" s="39"/>
      <c r="B104" s="40"/>
      <c r="C104" s="41"/>
      <c r="D104" s="226" t="s">
        <v>259</v>
      </c>
      <c r="E104" s="41"/>
      <c r="F104" s="227" t="s">
        <v>719</v>
      </c>
      <c r="G104" s="41"/>
      <c r="H104" s="41"/>
      <c r="I104" s="223"/>
      <c r="J104" s="223"/>
      <c r="K104" s="41"/>
      <c r="L104" s="41"/>
      <c r="M104" s="45"/>
      <c r="N104" s="224"/>
      <c r="O104" s="225"/>
      <c r="P104" s="85"/>
      <c r="Q104" s="85"/>
      <c r="R104" s="85"/>
      <c r="S104" s="85"/>
      <c r="T104" s="85"/>
      <c r="U104" s="85"/>
      <c r="V104" s="85"/>
      <c r="W104" s="85"/>
      <c r="X104" s="85"/>
      <c r="Y104" s="86"/>
      <c r="Z104" s="39"/>
      <c r="AA104" s="39"/>
      <c r="AB104" s="39"/>
      <c r="AC104" s="39"/>
      <c r="AD104" s="39"/>
      <c r="AE104" s="39"/>
      <c r="AT104" s="18" t="s">
        <v>259</v>
      </c>
      <c r="AU104" s="18" t="s">
        <v>86</v>
      </c>
    </row>
    <row r="105" s="13" customFormat="1">
      <c r="A105" s="13"/>
      <c r="B105" s="228"/>
      <c r="C105" s="229"/>
      <c r="D105" s="226" t="s">
        <v>150</v>
      </c>
      <c r="E105" s="230" t="s">
        <v>20</v>
      </c>
      <c r="F105" s="231" t="s">
        <v>720</v>
      </c>
      <c r="G105" s="229"/>
      <c r="H105" s="232">
        <v>7500</v>
      </c>
      <c r="I105" s="233"/>
      <c r="J105" s="233"/>
      <c r="K105" s="229"/>
      <c r="L105" s="229"/>
      <c r="M105" s="234"/>
      <c r="N105" s="235"/>
      <c r="O105" s="236"/>
      <c r="P105" s="236"/>
      <c r="Q105" s="236"/>
      <c r="R105" s="236"/>
      <c r="S105" s="236"/>
      <c r="T105" s="236"/>
      <c r="U105" s="236"/>
      <c r="V105" s="236"/>
      <c r="W105" s="236"/>
      <c r="X105" s="236"/>
      <c r="Y105" s="237"/>
      <c r="Z105" s="13"/>
      <c r="AA105" s="13"/>
      <c r="AB105" s="13"/>
      <c r="AC105" s="13"/>
      <c r="AD105" s="13"/>
      <c r="AE105" s="13"/>
      <c r="AT105" s="238" t="s">
        <v>150</v>
      </c>
      <c r="AU105" s="238" t="s">
        <v>86</v>
      </c>
      <c r="AV105" s="13" t="s">
        <v>86</v>
      </c>
      <c r="AW105" s="13" t="s">
        <v>5</v>
      </c>
      <c r="AX105" s="13" t="s">
        <v>76</v>
      </c>
      <c r="AY105" s="238" t="s">
        <v>137</v>
      </c>
    </row>
    <row r="106" s="13" customFormat="1">
      <c r="A106" s="13"/>
      <c r="B106" s="228"/>
      <c r="C106" s="229"/>
      <c r="D106" s="226" t="s">
        <v>150</v>
      </c>
      <c r="E106" s="230" t="s">
        <v>20</v>
      </c>
      <c r="F106" s="231" t="s">
        <v>714</v>
      </c>
      <c r="G106" s="229"/>
      <c r="H106" s="232">
        <v>2300</v>
      </c>
      <c r="I106" s="233"/>
      <c r="J106" s="233"/>
      <c r="K106" s="229"/>
      <c r="L106" s="229"/>
      <c r="M106" s="234"/>
      <c r="N106" s="235"/>
      <c r="O106" s="236"/>
      <c r="P106" s="236"/>
      <c r="Q106" s="236"/>
      <c r="R106" s="236"/>
      <c r="S106" s="236"/>
      <c r="T106" s="236"/>
      <c r="U106" s="236"/>
      <c r="V106" s="236"/>
      <c r="W106" s="236"/>
      <c r="X106" s="236"/>
      <c r="Y106" s="237"/>
      <c r="Z106" s="13"/>
      <c r="AA106" s="13"/>
      <c r="AB106" s="13"/>
      <c r="AC106" s="13"/>
      <c r="AD106" s="13"/>
      <c r="AE106" s="13"/>
      <c r="AT106" s="238" t="s">
        <v>150</v>
      </c>
      <c r="AU106" s="238" t="s">
        <v>86</v>
      </c>
      <c r="AV106" s="13" t="s">
        <v>86</v>
      </c>
      <c r="AW106" s="13" t="s">
        <v>5</v>
      </c>
      <c r="AX106" s="13" t="s">
        <v>76</v>
      </c>
      <c r="AY106" s="238" t="s">
        <v>137</v>
      </c>
    </row>
    <row r="107" s="15" customFormat="1">
      <c r="A107" s="15"/>
      <c r="B107" s="265"/>
      <c r="C107" s="266"/>
      <c r="D107" s="226" t="s">
        <v>150</v>
      </c>
      <c r="E107" s="267" t="s">
        <v>20</v>
      </c>
      <c r="F107" s="268" t="s">
        <v>418</v>
      </c>
      <c r="G107" s="266"/>
      <c r="H107" s="269">
        <v>9800</v>
      </c>
      <c r="I107" s="270"/>
      <c r="J107" s="270"/>
      <c r="K107" s="266"/>
      <c r="L107" s="266"/>
      <c r="M107" s="271"/>
      <c r="N107" s="272"/>
      <c r="O107" s="273"/>
      <c r="P107" s="273"/>
      <c r="Q107" s="273"/>
      <c r="R107" s="273"/>
      <c r="S107" s="273"/>
      <c r="T107" s="273"/>
      <c r="U107" s="273"/>
      <c r="V107" s="273"/>
      <c r="W107" s="273"/>
      <c r="X107" s="273"/>
      <c r="Y107" s="274"/>
      <c r="Z107" s="15"/>
      <c r="AA107" s="15"/>
      <c r="AB107" s="15"/>
      <c r="AC107" s="15"/>
      <c r="AD107" s="15"/>
      <c r="AE107" s="15"/>
      <c r="AT107" s="275" t="s">
        <v>150</v>
      </c>
      <c r="AU107" s="275" t="s">
        <v>86</v>
      </c>
      <c r="AV107" s="15" t="s">
        <v>144</v>
      </c>
      <c r="AW107" s="15" t="s">
        <v>5</v>
      </c>
      <c r="AX107" s="15" t="s">
        <v>84</v>
      </c>
      <c r="AY107" s="275" t="s">
        <v>137</v>
      </c>
    </row>
    <row r="108" s="2" customFormat="1" ht="24.15" customHeight="1">
      <c r="A108" s="39"/>
      <c r="B108" s="40"/>
      <c r="C108" s="207" t="s">
        <v>144</v>
      </c>
      <c r="D108" s="207" t="s">
        <v>139</v>
      </c>
      <c r="E108" s="208" t="s">
        <v>721</v>
      </c>
      <c r="F108" s="209" t="s">
        <v>722</v>
      </c>
      <c r="G108" s="210" t="s">
        <v>702</v>
      </c>
      <c r="H108" s="211">
        <v>47900</v>
      </c>
      <c r="I108" s="212"/>
      <c r="J108" s="212"/>
      <c r="K108" s="213">
        <f>ROUND(P108*H108,2)</f>
        <v>0</v>
      </c>
      <c r="L108" s="209" t="s">
        <v>143</v>
      </c>
      <c r="M108" s="45"/>
      <c r="N108" s="214" t="s">
        <v>20</v>
      </c>
      <c r="O108" s="215" t="s">
        <v>45</v>
      </c>
      <c r="P108" s="216">
        <f>I108+J108</f>
        <v>0</v>
      </c>
      <c r="Q108" s="216">
        <f>ROUND(I108*H108,2)</f>
        <v>0</v>
      </c>
      <c r="R108" s="216">
        <f>ROUND(J108*H108,2)</f>
        <v>0</v>
      </c>
      <c r="S108" s="85"/>
      <c r="T108" s="217">
        <f>S108*H108</f>
        <v>0</v>
      </c>
      <c r="U108" s="217">
        <v>0</v>
      </c>
      <c r="V108" s="217">
        <f>U108*H108</f>
        <v>0</v>
      </c>
      <c r="W108" s="217">
        <v>0</v>
      </c>
      <c r="X108" s="217">
        <f>W108*H108</f>
        <v>0</v>
      </c>
      <c r="Y108" s="218" t="s">
        <v>20</v>
      </c>
      <c r="Z108" s="39"/>
      <c r="AA108" s="39"/>
      <c r="AB108" s="39"/>
      <c r="AC108" s="39"/>
      <c r="AD108" s="39"/>
      <c r="AE108" s="39"/>
      <c r="AR108" s="219" t="s">
        <v>703</v>
      </c>
      <c r="AT108" s="219" t="s">
        <v>139</v>
      </c>
      <c r="AU108" s="219" t="s">
        <v>86</v>
      </c>
      <c r="AY108" s="18" t="s">
        <v>137</v>
      </c>
      <c r="BE108" s="220">
        <f>IF(O108="základní",K108,0)</f>
        <v>0</v>
      </c>
      <c r="BF108" s="220">
        <f>IF(O108="snížená",K108,0)</f>
        <v>0</v>
      </c>
      <c r="BG108" s="220">
        <f>IF(O108="zákl. přenesená",K108,0)</f>
        <v>0</v>
      </c>
      <c r="BH108" s="220">
        <f>IF(O108="sníž. přenesená",K108,0)</f>
        <v>0</v>
      </c>
      <c r="BI108" s="220">
        <f>IF(O108="nulová",K108,0)</f>
        <v>0</v>
      </c>
      <c r="BJ108" s="18" t="s">
        <v>84</v>
      </c>
      <c r="BK108" s="220">
        <f>ROUND(P108*H108,2)</f>
        <v>0</v>
      </c>
      <c r="BL108" s="18" t="s">
        <v>703</v>
      </c>
      <c r="BM108" s="219" t="s">
        <v>723</v>
      </c>
    </row>
    <row r="109" s="2" customFormat="1">
      <c r="A109" s="39"/>
      <c r="B109" s="40"/>
      <c r="C109" s="41"/>
      <c r="D109" s="221" t="s">
        <v>146</v>
      </c>
      <c r="E109" s="41"/>
      <c r="F109" s="222" t="s">
        <v>724</v>
      </c>
      <c r="G109" s="41"/>
      <c r="H109" s="41"/>
      <c r="I109" s="223"/>
      <c r="J109" s="223"/>
      <c r="K109" s="41"/>
      <c r="L109" s="41"/>
      <c r="M109" s="45"/>
      <c r="N109" s="224"/>
      <c r="O109" s="225"/>
      <c r="P109" s="85"/>
      <c r="Q109" s="85"/>
      <c r="R109" s="85"/>
      <c r="S109" s="85"/>
      <c r="T109" s="85"/>
      <c r="U109" s="85"/>
      <c r="V109" s="85"/>
      <c r="W109" s="85"/>
      <c r="X109" s="85"/>
      <c r="Y109" s="86"/>
      <c r="Z109" s="39"/>
      <c r="AA109" s="39"/>
      <c r="AB109" s="39"/>
      <c r="AC109" s="39"/>
      <c r="AD109" s="39"/>
      <c r="AE109" s="39"/>
      <c r="AT109" s="18" t="s">
        <v>146</v>
      </c>
      <c r="AU109" s="18" t="s">
        <v>86</v>
      </c>
    </row>
    <row r="110" s="2" customFormat="1">
      <c r="A110" s="39"/>
      <c r="B110" s="40"/>
      <c r="C110" s="41"/>
      <c r="D110" s="226" t="s">
        <v>148</v>
      </c>
      <c r="E110" s="41"/>
      <c r="F110" s="227" t="s">
        <v>711</v>
      </c>
      <c r="G110" s="41"/>
      <c r="H110" s="41"/>
      <c r="I110" s="223"/>
      <c r="J110" s="223"/>
      <c r="K110" s="41"/>
      <c r="L110" s="41"/>
      <c r="M110" s="45"/>
      <c r="N110" s="224"/>
      <c r="O110" s="225"/>
      <c r="P110" s="85"/>
      <c r="Q110" s="85"/>
      <c r="R110" s="85"/>
      <c r="S110" s="85"/>
      <c r="T110" s="85"/>
      <c r="U110" s="85"/>
      <c r="V110" s="85"/>
      <c r="W110" s="85"/>
      <c r="X110" s="85"/>
      <c r="Y110" s="86"/>
      <c r="Z110" s="39"/>
      <c r="AA110" s="39"/>
      <c r="AB110" s="39"/>
      <c r="AC110" s="39"/>
      <c r="AD110" s="39"/>
      <c r="AE110" s="39"/>
      <c r="AT110" s="18" t="s">
        <v>148</v>
      </c>
      <c r="AU110" s="18" t="s">
        <v>86</v>
      </c>
    </row>
    <row r="111" s="2" customFormat="1">
      <c r="A111" s="39"/>
      <c r="B111" s="40"/>
      <c r="C111" s="41"/>
      <c r="D111" s="226" t="s">
        <v>259</v>
      </c>
      <c r="E111" s="41"/>
      <c r="F111" s="227" t="s">
        <v>725</v>
      </c>
      <c r="G111" s="41"/>
      <c r="H111" s="41"/>
      <c r="I111" s="223"/>
      <c r="J111" s="223"/>
      <c r="K111" s="41"/>
      <c r="L111" s="41"/>
      <c r="M111" s="45"/>
      <c r="N111" s="224"/>
      <c r="O111" s="225"/>
      <c r="P111" s="85"/>
      <c r="Q111" s="85"/>
      <c r="R111" s="85"/>
      <c r="S111" s="85"/>
      <c r="T111" s="85"/>
      <c r="U111" s="85"/>
      <c r="V111" s="85"/>
      <c r="W111" s="85"/>
      <c r="X111" s="85"/>
      <c r="Y111" s="86"/>
      <c r="Z111" s="39"/>
      <c r="AA111" s="39"/>
      <c r="AB111" s="39"/>
      <c r="AC111" s="39"/>
      <c r="AD111" s="39"/>
      <c r="AE111" s="39"/>
      <c r="AT111" s="18" t="s">
        <v>259</v>
      </c>
      <c r="AU111" s="18" t="s">
        <v>86</v>
      </c>
    </row>
    <row r="112" s="13" customFormat="1">
      <c r="A112" s="13"/>
      <c r="B112" s="228"/>
      <c r="C112" s="229"/>
      <c r="D112" s="226" t="s">
        <v>150</v>
      </c>
      <c r="E112" s="230" t="s">
        <v>20</v>
      </c>
      <c r="F112" s="231" t="s">
        <v>726</v>
      </c>
      <c r="G112" s="229"/>
      <c r="H112" s="232">
        <v>37500</v>
      </c>
      <c r="I112" s="233"/>
      <c r="J112" s="233"/>
      <c r="K112" s="229"/>
      <c r="L112" s="229"/>
      <c r="M112" s="234"/>
      <c r="N112" s="235"/>
      <c r="O112" s="236"/>
      <c r="P112" s="236"/>
      <c r="Q112" s="236"/>
      <c r="R112" s="236"/>
      <c r="S112" s="236"/>
      <c r="T112" s="236"/>
      <c r="U112" s="236"/>
      <c r="V112" s="236"/>
      <c r="W112" s="236"/>
      <c r="X112" s="236"/>
      <c r="Y112" s="237"/>
      <c r="Z112" s="13"/>
      <c r="AA112" s="13"/>
      <c r="AB112" s="13"/>
      <c r="AC112" s="13"/>
      <c r="AD112" s="13"/>
      <c r="AE112" s="13"/>
      <c r="AT112" s="238" t="s">
        <v>150</v>
      </c>
      <c r="AU112" s="238" t="s">
        <v>86</v>
      </c>
      <c r="AV112" s="13" t="s">
        <v>86</v>
      </c>
      <c r="AW112" s="13" t="s">
        <v>5</v>
      </c>
      <c r="AX112" s="13" t="s">
        <v>76</v>
      </c>
      <c r="AY112" s="238" t="s">
        <v>137</v>
      </c>
    </row>
    <row r="113" s="13" customFormat="1">
      <c r="A113" s="13"/>
      <c r="B113" s="228"/>
      <c r="C113" s="229"/>
      <c r="D113" s="226" t="s">
        <v>150</v>
      </c>
      <c r="E113" s="230" t="s">
        <v>20</v>
      </c>
      <c r="F113" s="231" t="s">
        <v>727</v>
      </c>
      <c r="G113" s="229"/>
      <c r="H113" s="232">
        <v>10400</v>
      </c>
      <c r="I113" s="233"/>
      <c r="J113" s="233"/>
      <c r="K113" s="229"/>
      <c r="L113" s="229"/>
      <c r="M113" s="234"/>
      <c r="N113" s="235"/>
      <c r="O113" s="236"/>
      <c r="P113" s="236"/>
      <c r="Q113" s="236"/>
      <c r="R113" s="236"/>
      <c r="S113" s="236"/>
      <c r="T113" s="236"/>
      <c r="U113" s="236"/>
      <c r="V113" s="236"/>
      <c r="W113" s="236"/>
      <c r="X113" s="236"/>
      <c r="Y113" s="237"/>
      <c r="Z113" s="13"/>
      <c r="AA113" s="13"/>
      <c r="AB113" s="13"/>
      <c r="AC113" s="13"/>
      <c r="AD113" s="13"/>
      <c r="AE113" s="13"/>
      <c r="AT113" s="238" t="s">
        <v>150</v>
      </c>
      <c r="AU113" s="238" t="s">
        <v>86</v>
      </c>
      <c r="AV113" s="13" t="s">
        <v>86</v>
      </c>
      <c r="AW113" s="13" t="s">
        <v>5</v>
      </c>
      <c r="AX113" s="13" t="s">
        <v>76</v>
      </c>
      <c r="AY113" s="238" t="s">
        <v>137</v>
      </c>
    </row>
    <row r="114" s="15" customFormat="1">
      <c r="A114" s="15"/>
      <c r="B114" s="265"/>
      <c r="C114" s="266"/>
      <c r="D114" s="226" t="s">
        <v>150</v>
      </c>
      <c r="E114" s="267" t="s">
        <v>20</v>
      </c>
      <c r="F114" s="268" t="s">
        <v>418</v>
      </c>
      <c r="G114" s="266"/>
      <c r="H114" s="269">
        <v>47900</v>
      </c>
      <c r="I114" s="270"/>
      <c r="J114" s="270"/>
      <c r="K114" s="266"/>
      <c r="L114" s="266"/>
      <c r="M114" s="271"/>
      <c r="N114" s="272"/>
      <c r="O114" s="273"/>
      <c r="P114" s="273"/>
      <c r="Q114" s="273"/>
      <c r="R114" s="273"/>
      <c r="S114" s="273"/>
      <c r="T114" s="273"/>
      <c r="U114" s="273"/>
      <c r="V114" s="273"/>
      <c r="W114" s="273"/>
      <c r="X114" s="273"/>
      <c r="Y114" s="274"/>
      <c r="Z114" s="15"/>
      <c r="AA114" s="15"/>
      <c r="AB114" s="15"/>
      <c r="AC114" s="15"/>
      <c r="AD114" s="15"/>
      <c r="AE114" s="15"/>
      <c r="AT114" s="275" t="s">
        <v>150</v>
      </c>
      <c r="AU114" s="275" t="s">
        <v>86</v>
      </c>
      <c r="AV114" s="15" t="s">
        <v>144</v>
      </c>
      <c r="AW114" s="15" t="s">
        <v>5</v>
      </c>
      <c r="AX114" s="15" t="s">
        <v>84</v>
      </c>
      <c r="AY114" s="275" t="s">
        <v>137</v>
      </c>
    </row>
    <row r="115" s="2" customFormat="1" ht="24.15" customHeight="1">
      <c r="A115" s="39"/>
      <c r="B115" s="40"/>
      <c r="C115" s="207" t="s">
        <v>173</v>
      </c>
      <c r="D115" s="207" t="s">
        <v>139</v>
      </c>
      <c r="E115" s="208" t="s">
        <v>728</v>
      </c>
      <c r="F115" s="209" t="s">
        <v>729</v>
      </c>
      <c r="G115" s="210" t="s">
        <v>702</v>
      </c>
      <c r="H115" s="211">
        <v>17000</v>
      </c>
      <c r="I115" s="212"/>
      <c r="J115" s="212"/>
      <c r="K115" s="213">
        <f>ROUND(P115*H115,2)</f>
        <v>0</v>
      </c>
      <c r="L115" s="209" t="s">
        <v>143</v>
      </c>
      <c r="M115" s="45"/>
      <c r="N115" s="214" t="s">
        <v>20</v>
      </c>
      <c r="O115" s="215" t="s">
        <v>45</v>
      </c>
      <c r="P115" s="216">
        <f>I115+J115</f>
        <v>0</v>
      </c>
      <c r="Q115" s="216">
        <f>ROUND(I115*H115,2)</f>
        <v>0</v>
      </c>
      <c r="R115" s="216">
        <f>ROUND(J115*H115,2)</f>
        <v>0</v>
      </c>
      <c r="S115" s="85"/>
      <c r="T115" s="217">
        <f>S115*H115</f>
        <v>0</v>
      </c>
      <c r="U115" s="217">
        <v>0</v>
      </c>
      <c r="V115" s="217">
        <f>U115*H115</f>
        <v>0</v>
      </c>
      <c r="W115" s="217">
        <v>0</v>
      </c>
      <c r="X115" s="217">
        <f>W115*H115</f>
        <v>0</v>
      </c>
      <c r="Y115" s="218" t="s">
        <v>20</v>
      </c>
      <c r="Z115" s="39"/>
      <c r="AA115" s="39"/>
      <c r="AB115" s="39"/>
      <c r="AC115" s="39"/>
      <c r="AD115" s="39"/>
      <c r="AE115" s="39"/>
      <c r="AR115" s="219" t="s">
        <v>703</v>
      </c>
      <c r="AT115" s="219" t="s">
        <v>139</v>
      </c>
      <c r="AU115" s="219" t="s">
        <v>86</v>
      </c>
      <c r="AY115" s="18" t="s">
        <v>137</v>
      </c>
      <c r="BE115" s="220">
        <f>IF(O115="základní",K115,0)</f>
        <v>0</v>
      </c>
      <c r="BF115" s="220">
        <f>IF(O115="snížená",K115,0)</f>
        <v>0</v>
      </c>
      <c r="BG115" s="220">
        <f>IF(O115="zákl. přenesená",K115,0)</f>
        <v>0</v>
      </c>
      <c r="BH115" s="220">
        <f>IF(O115="sníž. přenesená",K115,0)</f>
        <v>0</v>
      </c>
      <c r="BI115" s="220">
        <f>IF(O115="nulová",K115,0)</f>
        <v>0</v>
      </c>
      <c r="BJ115" s="18" t="s">
        <v>84</v>
      </c>
      <c r="BK115" s="220">
        <f>ROUND(P115*H115,2)</f>
        <v>0</v>
      </c>
      <c r="BL115" s="18" t="s">
        <v>703</v>
      </c>
      <c r="BM115" s="219" t="s">
        <v>730</v>
      </c>
    </row>
    <row r="116" s="2" customFormat="1">
      <c r="A116" s="39"/>
      <c r="B116" s="40"/>
      <c r="C116" s="41"/>
      <c r="D116" s="221" t="s">
        <v>146</v>
      </c>
      <c r="E116" s="41"/>
      <c r="F116" s="222" t="s">
        <v>731</v>
      </c>
      <c r="G116" s="41"/>
      <c r="H116" s="41"/>
      <c r="I116" s="223"/>
      <c r="J116" s="223"/>
      <c r="K116" s="41"/>
      <c r="L116" s="41"/>
      <c r="M116" s="45"/>
      <c r="N116" s="224"/>
      <c r="O116" s="225"/>
      <c r="P116" s="85"/>
      <c r="Q116" s="85"/>
      <c r="R116" s="85"/>
      <c r="S116" s="85"/>
      <c r="T116" s="85"/>
      <c r="U116" s="85"/>
      <c r="V116" s="85"/>
      <c r="W116" s="85"/>
      <c r="X116" s="85"/>
      <c r="Y116" s="86"/>
      <c r="Z116" s="39"/>
      <c r="AA116" s="39"/>
      <c r="AB116" s="39"/>
      <c r="AC116" s="39"/>
      <c r="AD116" s="39"/>
      <c r="AE116" s="39"/>
      <c r="AT116" s="18" t="s">
        <v>146</v>
      </c>
      <c r="AU116" s="18" t="s">
        <v>86</v>
      </c>
    </row>
    <row r="117" s="13" customFormat="1">
      <c r="A117" s="13"/>
      <c r="B117" s="228"/>
      <c r="C117" s="229"/>
      <c r="D117" s="226" t="s">
        <v>150</v>
      </c>
      <c r="E117" s="230" t="s">
        <v>20</v>
      </c>
      <c r="F117" s="231" t="s">
        <v>732</v>
      </c>
      <c r="G117" s="229"/>
      <c r="H117" s="232">
        <v>12000</v>
      </c>
      <c r="I117" s="233"/>
      <c r="J117" s="233"/>
      <c r="K117" s="229"/>
      <c r="L117" s="229"/>
      <c r="M117" s="234"/>
      <c r="N117" s="235"/>
      <c r="O117" s="236"/>
      <c r="P117" s="236"/>
      <c r="Q117" s="236"/>
      <c r="R117" s="236"/>
      <c r="S117" s="236"/>
      <c r="T117" s="236"/>
      <c r="U117" s="236"/>
      <c r="V117" s="236"/>
      <c r="W117" s="236"/>
      <c r="X117" s="236"/>
      <c r="Y117" s="237"/>
      <c r="Z117" s="13"/>
      <c r="AA117" s="13"/>
      <c r="AB117" s="13"/>
      <c r="AC117" s="13"/>
      <c r="AD117" s="13"/>
      <c r="AE117" s="13"/>
      <c r="AT117" s="238" t="s">
        <v>150</v>
      </c>
      <c r="AU117" s="238" t="s">
        <v>86</v>
      </c>
      <c r="AV117" s="13" t="s">
        <v>86</v>
      </c>
      <c r="AW117" s="13" t="s">
        <v>5</v>
      </c>
      <c r="AX117" s="13" t="s">
        <v>76</v>
      </c>
      <c r="AY117" s="238" t="s">
        <v>137</v>
      </c>
    </row>
    <row r="118" s="13" customFormat="1">
      <c r="A118" s="13"/>
      <c r="B118" s="228"/>
      <c r="C118" s="229"/>
      <c r="D118" s="226" t="s">
        <v>150</v>
      </c>
      <c r="E118" s="230" t="s">
        <v>20</v>
      </c>
      <c r="F118" s="231" t="s">
        <v>733</v>
      </c>
      <c r="G118" s="229"/>
      <c r="H118" s="232">
        <v>5000</v>
      </c>
      <c r="I118" s="233"/>
      <c r="J118" s="233"/>
      <c r="K118" s="229"/>
      <c r="L118" s="229"/>
      <c r="M118" s="234"/>
      <c r="N118" s="235"/>
      <c r="O118" s="236"/>
      <c r="P118" s="236"/>
      <c r="Q118" s="236"/>
      <c r="R118" s="236"/>
      <c r="S118" s="236"/>
      <c r="T118" s="236"/>
      <c r="U118" s="236"/>
      <c r="V118" s="236"/>
      <c r="W118" s="236"/>
      <c r="X118" s="236"/>
      <c r="Y118" s="237"/>
      <c r="Z118" s="13"/>
      <c r="AA118" s="13"/>
      <c r="AB118" s="13"/>
      <c r="AC118" s="13"/>
      <c r="AD118" s="13"/>
      <c r="AE118" s="13"/>
      <c r="AT118" s="238" t="s">
        <v>150</v>
      </c>
      <c r="AU118" s="238" t="s">
        <v>86</v>
      </c>
      <c r="AV118" s="13" t="s">
        <v>86</v>
      </c>
      <c r="AW118" s="13" t="s">
        <v>5</v>
      </c>
      <c r="AX118" s="13" t="s">
        <v>76</v>
      </c>
      <c r="AY118" s="238" t="s">
        <v>137</v>
      </c>
    </row>
    <row r="119" s="15" customFormat="1">
      <c r="A119" s="15"/>
      <c r="B119" s="265"/>
      <c r="C119" s="266"/>
      <c r="D119" s="226" t="s">
        <v>150</v>
      </c>
      <c r="E119" s="267" t="s">
        <v>20</v>
      </c>
      <c r="F119" s="268" t="s">
        <v>418</v>
      </c>
      <c r="G119" s="266"/>
      <c r="H119" s="269">
        <v>17000</v>
      </c>
      <c r="I119" s="270"/>
      <c r="J119" s="270"/>
      <c r="K119" s="266"/>
      <c r="L119" s="266"/>
      <c r="M119" s="271"/>
      <c r="N119" s="272"/>
      <c r="O119" s="273"/>
      <c r="P119" s="273"/>
      <c r="Q119" s="273"/>
      <c r="R119" s="273"/>
      <c r="S119" s="273"/>
      <c r="T119" s="273"/>
      <c r="U119" s="273"/>
      <c r="V119" s="273"/>
      <c r="W119" s="273"/>
      <c r="X119" s="273"/>
      <c r="Y119" s="274"/>
      <c r="Z119" s="15"/>
      <c r="AA119" s="15"/>
      <c r="AB119" s="15"/>
      <c r="AC119" s="15"/>
      <c r="AD119" s="15"/>
      <c r="AE119" s="15"/>
      <c r="AT119" s="275" t="s">
        <v>150</v>
      </c>
      <c r="AU119" s="275" t="s">
        <v>86</v>
      </c>
      <c r="AV119" s="15" t="s">
        <v>144</v>
      </c>
      <c r="AW119" s="15" t="s">
        <v>5</v>
      </c>
      <c r="AX119" s="15" t="s">
        <v>84</v>
      </c>
      <c r="AY119" s="275" t="s">
        <v>137</v>
      </c>
    </row>
    <row r="120" s="12" customFormat="1" ht="22.8" customHeight="1">
      <c r="A120" s="12"/>
      <c r="B120" s="190"/>
      <c r="C120" s="191"/>
      <c r="D120" s="192" t="s">
        <v>75</v>
      </c>
      <c r="E120" s="205" t="s">
        <v>734</v>
      </c>
      <c r="F120" s="205" t="s">
        <v>735</v>
      </c>
      <c r="G120" s="191"/>
      <c r="H120" s="191"/>
      <c r="I120" s="194"/>
      <c r="J120" s="194"/>
      <c r="K120" s="206">
        <f>BK120</f>
        <v>0</v>
      </c>
      <c r="L120" s="191"/>
      <c r="M120" s="196"/>
      <c r="N120" s="197"/>
      <c r="O120" s="198"/>
      <c r="P120" s="198"/>
      <c r="Q120" s="199">
        <f>SUM(Q121:Q123)</f>
        <v>0</v>
      </c>
      <c r="R120" s="199">
        <f>SUM(R121:R123)</f>
        <v>0</v>
      </c>
      <c r="S120" s="198"/>
      <c r="T120" s="200">
        <f>SUM(T121:T123)</f>
        <v>0</v>
      </c>
      <c r="U120" s="198"/>
      <c r="V120" s="200">
        <f>SUM(V121:V123)</f>
        <v>0</v>
      </c>
      <c r="W120" s="198"/>
      <c r="X120" s="200">
        <f>SUM(X121:X123)</f>
        <v>0</v>
      </c>
      <c r="Y120" s="201"/>
      <c r="Z120" s="12"/>
      <c r="AA120" s="12"/>
      <c r="AB120" s="12"/>
      <c r="AC120" s="12"/>
      <c r="AD120" s="12"/>
      <c r="AE120" s="12"/>
      <c r="AR120" s="202" t="s">
        <v>173</v>
      </c>
      <c r="AT120" s="203" t="s">
        <v>75</v>
      </c>
      <c r="AU120" s="203" t="s">
        <v>84</v>
      </c>
      <c r="AY120" s="202" t="s">
        <v>137</v>
      </c>
      <c r="BK120" s="204">
        <f>SUM(BK121:BK123)</f>
        <v>0</v>
      </c>
    </row>
    <row r="121" s="2" customFormat="1" ht="24.15" customHeight="1">
      <c r="A121" s="39"/>
      <c r="B121" s="40"/>
      <c r="C121" s="207" t="s">
        <v>225</v>
      </c>
      <c r="D121" s="207" t="s">
        <v>139</v>
      </c>
      <c r="E121" s="208" t="s">
        <v>736</v>
      </c>
      <c r="F121" s="209" t="s">
        <v>737</v>
      </c>
      <c r="G121" s="210" t="s">
        <v>702</v>
      </c>
      <c r="H121" s="211">
        <v>1</v>
      </c>
      <c r="I121" s="212"/>
      <c r="J121" s="212"/>
      <c r="K121" s="213">
        <f>ROUND(P121*H121,2)</f>
        <v>0</v>
      </c>
      <c r="L121" s="209" t="s">
        <v>143</v>
      </c>
      <c r="M121" s="45"/>
      <c r="N121" s="214" t="s">
        <v>20</v>
      </c>
      <c r="O121" s="215" t="s">
        <v>45</v>
      </c>
      <c r="P121" s="216">
        <f>I121+J121</f>
        <v>0</v>
      </c>
      <c r="Q121" s="216">
        <f>ROUND(I121*H121,2)</f>
        <v>0</v>
      </c>
      <c r="R121" s="216">
        <f>ROUND(J121*H121,2)</f>
        <v>0</v>
      </c>
      <c r="S121" s="85"/>
      <c r="T121" s="217">
        <f>S121*H121</f>
        <v>0</v>
      </c>
      <c r="U121" s="217">
        <v>0</v>
      </c>
      <c r="V121" s="217">
        <f>U121*H121</f>
        <v>0</v>
      </c>
      <c r="W121" s="217">
        <v>0</v>
      </c>
      <c r="X121" s="217">
        <f>W121*H121</f>
        <v>0</v>
      </c>
      <c r="Y121" s="218" t="s">
        <v>20</v>
      </c>
      <c r="Z121" s="39"/>
      <c r="AA121" s="39"/>
      <c r="AB121" s="39"/>
      <c r="AC121" s="39"/>
      <c r="AD121" s="39"/>
      <c r="AE121" s="39"/>
      <c r="AR121" s="219" t="s">
        <v>703</v>
      </c>
      <c r="AT121" s="219" t="s">
        <v>139</v>
      </c>
      <c r="AU121" s="219" t="s">
        <v>86</v>
      </c>
      <c r="AY121" s="18" t="s">
        <v>137</v>
      </c>
      <c r="BE121" s="220">
        <f>IF(O121="základní",K121,0)</f>
        <v>0</v>
      </c>
      <c r="BF121" s="220">
        <f>IF(O121="snížená",K121,0)</f>
        <v>0</v>
      </c>
      <c r="BG121" s="220">
        <f>IF(O121="zákl. přenesená",K121,0)</f>
        <v>0</v>
      </c>
      <c r="BH121" s="220">
        <f>IF(O121="sníž. přenesená",K121,0)</f>
        <v>0</v>
      </c>
      <c r="BI121" s="220">
        <f>IF(O121="nulová",K121,0)</f>
        <v>0</v>
      </c>
      <c r="BJ121" s="18" t="s">
        <v>84</v>
      </c>
      <c r="BK121" s="220">
        <f>ROUND(P121*H121,2)</f>
        <v>0</v>
      </c>
      <c r="BL121" s="18" t="s">
        <v>703</v>
      </c>
      <c r="BM121" s="219" t="s">
        <v>738</v>
      </c>
    </row>
    <row r="122" s="2" customFormat="1">
      <c r="A122" s="39"/>
      <c r="B122" s="40"/>
      <c r="C122" s="41"/>
      <c r="D122" s="221" t="s">
        <v>146</v>
      </c>
      <c r="E122" s="41"/>
      <c r="F122" s="222" t="s">
        <v>739</v>
      </c>
      <c r="G122" s="41"/>
      <c r="H122" s="41"/>
      <c r="I122" s="223"/>
      <c r="J122" s="223"/>
      <c r="K122" s="41"/>
      <c r="L122" s="41"/>
      <c r="M122" s="45"/>
      <c r="N122" s="224"/>
      <c r="O122" s="225"/>
      <c r="P122" s="85"/>
      <c r="Q122" s="85"/>
      <c r="R122" s="85"/>
      <c r="S122" s="85"/>
      <c r="T122" s="85"/>
      <c r="U122" s="85"/>
      <c r="V122" s="85"/>
      <c r="W122" s="85"/>
      <c r="X122" s="85"/>
      <c r="Y122" s="86"/>
      <c r="Z122" s="39"/>
      <c r="AA122" s="39"/>
      <c r="AB122" s="39"/>
      <c r="AC122" s="39"/>
      <c r="AD122" s="39"/>
      <c r="AE122" s="39"/>
      <c r="AT122" s="18" t="s">
        <v>146</v>
      </c>
      <c r="AU122" s="18" t="s">
        <v>86</v>
      </c>
    </row>
    <row r="123" s="2" customFormat="1">
      <c r="A123" s="39"/>
      <c r="B123" s="40"/>
      <c r="C123" s="41"/>
      <c r="D123" s="226" t="s">
        <v>259</v>
      </c>
      <c r="E123" s="41"/>
      <c r="F123" s="227" t="s">
        <v>740</v>
      </c>
      <c r="G123" s="41"/>
      <c r="H123" s="41"/>
      <c r="I123" s="223"/>
      <c r="J123" s="223"/>
      <c r="K123" s="41"/>
      <c r="L123" s="41"/>
      <c r="M123" s="45"/>
      <c r="N123" s="224"/>
      <c r="O123" s="225"/>
      <c r="P123" s="85"/>
      <c r="Q123" s="85"/>
      <c r="R123" s="85"/>
      <c r="S123" s="85"/>
      <c r="T123" s="85"/>
      <c r="U123" s="85"/>
      <c r="V123" s="85"/>
      <c r="W123" s="85"/>
      <c r="X123" s="85"/>
      <c r="Y123" s="86"/>
      <c r="Z123" s="39"/>
      <c r="AA123" s="39"/>
      <c r="AB123" s="39"/>
      <c r="AC123" s="39"/>
      <c r="AD123" s="39"/>
      <c r="AE123" s="39"/>
      <c r="AT123" s="18" t="s">
        <v>259</v>
      </c>
      <c r="AU123" s="18" t="s">
        <v>86</v>
      </c>
    </row>
    <row r="124" s="12" customFormat="1" ht="22.8" customHeight="1">
      <c r="A124" s="12"/>
      <c r="B124" s="190"/>
      <c r="C124" s="191"/>
      <c r="D124" s="192" t="s">
        <v>75</v>
      </c>
      <c r="E124" s="205" t="s">
        <v>741</v>
      </c>
      <c r="F124" s="205" t="s">
        <v>742</v>
      </c>
      <c r="G124" s="191"/>
      <c r="H124" s="191"/>
      <c r="I124" s="194"/>
      <c r="J124" s="194"/>
      <c r="K124" s="206">
        <f>BK124</f>
        <v>0</v>
      </c>
      <c r="L124" s="191"/>
      <c r="M124" s="196"/>
      <c r="N124" s="197"/>
      <c r="O124" s="198"/>
      <c r="P124" s="198"/>
      <c r="Q124" s="199">
        <f>SUM(Q125:Q129)</f>
        <v>0</v>
      </c>
      <c r="R124" s="199">
        <f>SUM(R125:R129)</f>
        <v>0</v>
      </c>
      <c r="S124" s="198"/>
      <c r="T124" s="200">
        <f>SUM(T125:T129)</f>
        <v>0</v>
      </c>
      <c r="U124" s="198"/>
      <c r="V124" s="200">
        <f>SUM(V125:V129)</f>
        <v>0</v>
      </c>
      <c r="W124" s="198"/>
      <c r="X124" s="200">
        <f>SUM(X125:X129)</f>
        <v>0</v>
      </c>
      <c r="Y124" s="201"/>
      <c r="Z124" s="12"/>
      <c r="AA124" s="12"/>
      <c r="AB124" s="12"/>
      <c r="AC124" s="12"/>
      <c r="AD124" s="12"/>
      <c r="AE124" s="12"/>
      <c r="AR124" s="202" t="s">
        <v>173</v>
      </c>
      <c r="AT124" s="203" t="s">
        <v>75</v>
      </c>
      <c r="AU124" s="203" t="s">
        <v>84</v>
      </c>
      <c r="AY124" s="202" t="s">
        <v>137</v>
      </c>
      <c r="BK124" s="204">
        <f>SUM(BK125:BK129)</f>
        <v>0</v>
      </c>
    </row>
    <row r="125" s="2" customFormat="1" ht="24.15" customHeight="1">
      <c r="A125" s="39"/>
      <c r="B125" s="40"/>
      <c r="C125" s="207" t="s">
        <v>9</v>
      </c>
      <c r="D125" s="207" t="s">
        <v>139</v>
      </c>
      <c r="E125" s="208" t="s">
        <v>743</v>
      </c>
      <c r="F125" s="209" t="s">
        <v>742</v>
      </c>
      <c r="G125" s="210" t="s">
        <v>702</v>
      </c>
      <c r="H125" s="211">
        <v>1</v>
      </c>
      <c r="I125" s="212"/>
      <c r="J125" s="212"/>
      <c r="K125" s="213">
        <f>ROUND(P125*H125,2)</f>
        <v>0</v>
      </c>
      <c r="L125" s="209" t="s">
        <v>143</v>
      </c>
      <c r="M125" s="45"/>
      <c r="N125" s="214" t="s">
        <v>20</v>
      </c>
      <c r="O125" s="215" t="s">
        <v>45</v>
      </c>
      <c r="P125" s="216">
        <f>I125+J125</f>
        <v>0</v>
      </c>
      <c r="Q125" s="216">
        <f>ROUND(I125*H125,2)</f>
        <v>0</v>
      </c>
      <c r="R125" s="216">
        <f>ROUND(J125*H125,2)</f>
        <v>0</v>
      </c>
      <c r="S125" s="85"/>
      <c r="T125" s="217">
        <f>S125*H125</f>
        <v>0</v>
      </c>
      <c r="U125" s="217">
        <v>0</v>
      </c>
      <c r="V125" s="217">
        <f>U125*H125</f>
        <v>0</v>
      </c>
      <c r="W125" s="217">
        <v>0</v>
      </c>
      <c r="X125" s="217">
        <f>W125*H125</f>
        <v>0</v>
      </c>
      <c r="Y125" s="218" t="s">
        <v>20</v>
      </c>
      <c r="Z125" s="39"/>
      <c r="AA125" s="39"/>
      <c r="AB125" s="39"/>
      <c r="AC125" s="39"/>
      <c r="AD125" s="39"/>
      <c r="AE125" s="39"/>
      <c r="AR125" s="219" t="s">
        <v>703</v>
      </c>
      <c r="AT125" s="219" t="s">
        <v>139</v>
      </c>
      <c r="AU125" s="219" t="s">
        <v>86</v>
      </c>
      <c r="AY125" s="18" t="s">
        <v>137</v>
      </c>
      <c r="BE125" s="220">
        <f>IF(O125="základní",K125,0)</f>
        <v>0</v>
      </c>
      <c r="BF125" s="220">
        <f>IF(O125="snížená",K125,0)</f>
        <v>0</v>
      </c>
      <c r="BG125" s="220">
        <f>IF(O125="zákl. přenesená",K125,0)</f>
        <v>0</v>
      </c>
      <c r="BH125" s="220">
        <f>IF(O125="sníž. přenesená",K125,0)</f>
        <v>0</v>
      </c>
      <c r="BI125" s="220">
        <f>IF(O125="nulová",K125,0)</f>
        <v>0</v>
      </c>
      <c r="BJ125" s="18" t="s">
        <v>84</v>
      </c>
      <c r="BK125" s="220">
        <f>ROUND(P125*H125,2)</f>
        <v>0</v>
      </c>
      <c r="BL125" s="18" t="s">
        <v>703</v>
      </c>
      <c r="BM125" s="219" t="s">
        <v>744</v>
      </c>
    </row>
    <row r="126" s="2" customFormat="1">
      <c r="A126" s="39"/>
      <c r="B126" s="40"/>
      <c r="C126" s="41"/>
      <c r="D126" s="221" t="s">
        <v>146</v>
      </c>
      <c r="E126" s="41"/>
      <c r="F126" s="222" t="s">
        <v>745</v>
      </c>
      <c r="G126" s="41"/>
      <c r="H126" s="41"/>
      <c r="I126" s="223"/>
      <c r="J126" s="223"/>
      <c r="K126" s="41"/>
      <c r="L126" s="41"/>
      <c r="M126" s="45"/>
      <c r="N126" s="224"/>
      <c r="O126" s="225"/>
      <c r="P126" s="85"/>
      <c r="Q126" s="85"/>
      <c r="R126" s="85"/>
      <c r="S126" s="85"/>
      <c r="T126" s="85"/>
      <c r="U126" s="85"/>
      <c r="V126" s="85"/>
      <c r="W126" s="85"/>
      <c r="X126" s="85"/>
      <c r="Y126" s="86"/>
      <c r="Z126" s="39"/>
      <c r="AA126" s="39"/>
      <c r="AB126" s="39"/>
      <c r="AC126" s="39"/>
      <c r="AD126" s="39"/>
      <c r="AE126" s="39"/>
      <c r="AT126" s="18" t="s">
        <v>146</v>
      </c>
      <c r="AU126" s="18" t="s">
        <v>86</v>
      </c>
    </row>
    <row r="127" s="2" customFormat="1" ht="24.15" customHeight="1">
      <c r="A127" s="39"/>
      <c r="B127" s="40"/>
      <c r="C127" s="207" t="s">
        <v>538</v>
      </c>
      <c r="D127" s="207" t="s">
        <v>139</v>
      </c>
      <c r="E127" s="208" t="s">
        <v>746</v>
      </c>
      <c r="F127" s="209" t="s">
        <v>747</v>
      </c>
      <c r="G127" s="210" t="s">
        <v>702</v>
      </c>
      <c r="H127" s="211">
        <v>2</v>
      </c>
      <c r="I127" s="212"/>
      <c r="J127" s="212"/>
      <c r="K127" s="213">
        <f>ROUND(P127*H127,2)</f>
        <v>0</v>
      </c>
      <c r="L127" s="209" t="s">
        <v>143</v>
      </c>
      <c r="M127" s="45"/>
      <c r="N127" s="214" t="s">
        <v>20</v>
      </c>
      <c r="O127" s="215" t="s">
        <v>45</v>
      </c>
      <c r="P127" s="216">
        <f>I127+J127</f>
        <v>0</v>
      </c>
      <c r="Q127" s="216">
        <f>ROUND(I127*H127,2)</f>
        <v>0</v>
      </c>
      <c r="R127" s="216">
        <f>ROUND(J127*H127,2)</f>
        <v>0</v>
      </c>
      <c r="S127" s="85"/>
      <c r="T127" s="217">
        <f>S127*H127</f>
        <v>0</v>
      </c>
      <c r="U127" s="217">
        <v>0</v>
      </c>
      <c r="V127" s="217">
        <f>U127*H127</f>
        <v>0</v>
      </c>
      <c r="W127" s="217">
        <v>0</v>
      </c>
      <c r="X127" s="217">
        <f>W127*H127</f>
        <v>0</v>
      </c>
      <c r="Y127" s="218" t="s">
        <v>20</v>
      </c>
      <c r="Z127" s="39"/>
      <c r="AA127" s="39"/>
      <c r="AB127" s="39"/>
      <c r="AC127" s="39"/>
      <c r="AD127" s="39"/>
      <c r="AE127" s="39"/>
      <c r="AR127" s="219" t="s">
        <v>703</v>
      </c>
      <c r="AT127" s="219" t="s">
        <v>139</v>
      </c>
      <c r="AU127" s="219" t="s">
        <v>86</v>
      </c>
      <c r="AY127" s="18" t="s">
        <v>137</v>
      </c>
      <c r="BE127" s="220">
        <f>IF(O127="základní",K127,0)</f>
        <v>0</v>
      </c>
      <c r="BF127" s="220">
        <f>IF(O127="snížená",K127,0)</f>
        <v>0</v>
      </c>
      <c r="BG127" s="220">
        <f>IF(O127="zákl. přenesená",K127,0)</f>
        <v>0</v>
      </c>
      <c r="BH127" s="220">
        <f>IF(O127="sníž. přenesená",K127,0)</f>
        <v>0</v>
      </c>
      <c r="BI127" s="220">
        <f>IF(O127="nulová",K127,0)</f>
        <v>0</v>
      </c>
      <c r="BJ127" s="18" t="s">
        <v>84</v>
      </c>
      <c r="BK127" s="220">
        <f>ROUND(P127*H127,2)</f>
        <v>0</v>
      </c>
      <c r="BL127" s="18" t="s">
        <v>703</v>
      </c>
      <c r="BM127" s="219" t="s">
        <v>748</v>
      </c>
    </row>
    <row r="128" s="2" customFormat="1">
      <c r="A128" s="39"/>
      <c r="B128" s="40"/>
      <c r="C128" s="41"/>
      <c r="D128" s="221" t="s">
        <v>146</v>
      </c>
      <c r="E128" s="41"/>
      <c r="F128" s="222" t="s">
        <v>749</v>
      </c>
      <c r="G128" s="41"/>
      <c r="H128" s="41"/>
      <c r="I128" s="223"/>
      <c r="J128" s="223"/>
      <c r="K128" s="41"/>
      <c r="L128" s="41"/>
      <c r="M128" s="45"/>
      <c r="N128" s="224"/>
      <c r="O128" s="225"/>
      <c r="P128" s="85"/>
      <c r="Q128" s="85"/>
      <c r="R128" s="85"/>
      <c r="S128" s="85"/>
      <c r="T128" s="85"/>
      <c r="U128" s="85"/>
      <c r="V128" s="85"/>
      <c r="W128" s="85"/>
      <c r="X128" s="85"/>
      <c r="Y128" s="86"/>
      <c r="Z128" s="39"/>
      <c r="AA128" s="39"/>
      <c r="AB128" s="39"/>
      <c r="AC128" s="39"/>
      <c r="AD128" s="39"/>
      <c r="AE128" s="39"/>
      <c r="AT128" s="18" t="s">
        <v>146</v>
      </c>
      <c r="AU128" s="18" t="s">
        <v>86</v>
      </c>
    </row>
    <row r="129" s="2" customFormat="1">
      <c r="A129" s="39"/>
      <c r="B129" s="40"/>
      <c r="C129" s="41"/>
      <c r="D129" s="226" t="s">
        <v>259</v>
      </c>
      <c r="E129" s="41"/>
      <c r="F129" s="227" t="s">
        <v>750</v>
      </c>
      <c r="G129" s="41"/>
      <c r="H129" s="41"/>
      <c r="I129" s="223"/>
      <c r="J129" s="223"/>
      <c r="K129" s="41"/>
      <c r="L129" s="41"/>
      <c r="M129" s="45"/>
      <c r="N129" s="224"/>
      <c r="O129" s="225"/>
      <c r="P129" s="85"/>
      <c r="Q129" s="85"/>
      <c r="R129" s="85"/>
      <c r="S129" s="85"/>
      <c r="T129" s="85"/>
      <c r="U129" s="85"/>
      <c r="V129" s="85"/>
      <c r="W129" s="85"/>
      <c r="X129" s="85"/>
      <c r="Y129" s="86"/>
      <c r="Z129" s="39"/>
      <c r="AA129" s="39"/>
      <c r="AB129" s="39"/>
      <c r="AC129" s="39"/>
      <c r="AD129" s="39"/>
      <c r="AE129" s="39"/>
      <c r="AT129" s="18" t="s">
        <v>259</v>
      </c>
      <c r="AU129" s="18" t="s">
        <v>86</v>
      </c>
    </row>
    <row r="130" s="12" customFormat="1" ht="22.8" customHeight="1">
      <c r="A130" s="12"/>
      <c r="B130" s="190"/>
      <c r="C130" s="191"/>
      <c r="D130" s="192" t="s">
        <v>75</v>
      </c>
      <c r="E130" s="205" t="s">
        <v>751</v>
      </c>
      <c r="F130" s="205" t="s">
        <v>752</v>
      </c>
      <c r="G130" s="191"/>
      <c r="H130" s="191"/>
      <c r="I130" s="194"/>
      <c r="J130" s="194"/>
      <c r="K130" s="206">
        <f>BK130</f>
        <v>0</v>
      </c>
      <c r="L130" s="191"/>
      <c r="M130" s="196"/>
      <c r="N130" s="197"/>
      <c r="O130" s="198"/>
      <c r="P130" s="198"/>
      <c r="Q130" s="199">
        <f>SUM(Q131:Q137)</f>
        <v>0</v>
      </c>
      <c r="R130" s="199">
        <f>SUM(R131:R137)</f>
        <v>0</v>
      </c>
      <c r="S130" s="198"/>
      <c r="T130" s="200">
        <f>SUM(T131:T137)</f>
        <v>0</v>
      </c>
      <c r="U130" s="198"/>
      <c r="V130" s="200">
        <f>SUM(V131:V137)</f>
        <v>0</v>
      </c>
      <c r="W130" s="198"/>
      <c r="X130" s="200">
        <f>SUM(X131:X137)</f>
        <v>0</v>
      </c>
      <c r="Y130" s="201"/>
      <c r="Z130" s="12"/>
      <c r="AA130" s="12"/>
      <c r="AB130" s="12"/>
      <c r="AC130" s="12"/>
      <c r="AD130" s="12"/>
      <c r="AE130" s="12"/>
      <c r="AR130" s="202" t="s">
        <v>173</v>
      </c>
      <c r="AT130" s="203" t="s">
        <v>75</v>
      </c>
      <c r="AU130" s="203" t="s">
        <v>84</v>
      </c>
      <c r="AY130" s="202" t="s">
        <v>137</v>
      </c>
      <c r="BK130" s="204">
        <f>SUM(BK131:BK137)</f>
        <v>0</v>
      </c>
    </row>
    <row r="131" s="2" customFormat="1" ht="24.15" customHeight="1">
      <c r="A131" s="39"/>
      <c r="B131" s="40"/>
      <c r="C131" s="207" t="s">
        <v>648</v>
      </c>
      <c r="D131" s="207" t="s">
        <v>139</v>
      </c>
      <c r="E131" s="208" t="s">
        <v>753</v>
      </c>
      <c r="F131" s="209" t="s">
        <v>754</v>
      </c>
      <c r="G131" s="210" t="s">
        <v>702</v>
      </c>
      <c r="H131" s="211">
        <v>1</v>
      </c>
      <c r="I131" s="212"/>
      <c r="J131" s="212"/>
      <c r="K131" s="213">
        <f>ROUND(P131*H131,2)</f>
        <v>0</v>
      </c>
      <c r="L131" s="209" t="s">
        <v>143</v>
      </c>
      <c r="M131" s="45"/>
      <c r="N131" s="214" t="s">
        <v>20</v>
      </c>
      <c r="O131" s="215" t="s">
        <v>45</v>
      </c>
      <c r="P131" s="216">
        <f>I131+J131</f>
        <v>0</v>
      </c>
      <c r="Q131" s="216">
        <f>ROUND(I131*H131,2)</f>
        <v>0</v>
      </c>
      <c r="R131" s="216">
        <f>ROUND(J131*H131,2)</f>
        <v>0</v>
      </c>
      <c r="S131" s="85"/>
      <c r="T131" s="217">
        <f>S131*H131</f>
        <v>0</v>
      </c>
      <c r="U131" s="217">
        <v>0</v>
      </c>
      <c r="V131" s="217">
        <f>U131*H131</f>
        <v>0</v>
      </c>
      <c r="W131" s="217">
        <v>0</v>
      </c>
      <c r="X131" s="217">
        <f>W131*H131</f>
        <v>0</v>
      </c>
      <c r="Y131" s="218" t="s">
        <v>20</v>
      </c>
      <c r="Z131" s="39"/>
      <c r="AA131" s="39"/>
      <c r="AB131" s="39"/>
      <c r="AC131" s="39"/>
      <c r="AD131" s="39"/>
      <c r="AE131" s="39"/>
      <c r="AR131" s="219" t="s">
        <v>703</v>
      </c>
      <c r="AT131" s="219" t="s">
        <v>139</v>
      </c>
      <c r="AU131" s="219" t="s">
        <v>86</v>
      </c>
      <c r="AY131" s="18" t="s">
        <v>137</v>
      </c>
      <c r="BE131" s="220">
        <f>IF(O131="základní",K131,0)</f>
        <v>0</v>
      </c>
      <c r="BF131" s="220">
        <f>IF(O131="snížená",K131,0)</f>
        <v>0</v>
      </c>
      <c r="BG131" s="220">
        <f>IF(O131="zákl. přenesená",K131,0)</f>
        <v>0</v>
      </c>
      <c r="BH131" s="220">
        <f>IF(O131="sníž. přenesená",K131,0)</f>
        <v>0</v>
      </c>
      <c r="BI131" s="220">
        <f>IF(O131="nulová",K131,0)</f>
        <v>0</v>
      </c>
      <c r="BJ131" s="18" t="s">
        <v>84</v>
      </c>
      <c r="BK131" s="220">
        <f>ROUND(P131*H131,2)</f>
        <v>0</v>
      </c>
      <c r="BL131" s="18" t="s">
        <v>703</v>
      </c>
      <c r="BM131" s="219" t="s">
        <v>755</v>
      </c>
    </row>
    <row r="132" s="2" customFormat="1">
      <c r="A132" s="39"/>
      <c r="B132" s="40"/>
      <c r="C132" s="41"/>
      <c r="D132" s="221" t="s">
        <v>146</v>
      </c>
      <c r="E132" s="41"/>
      <c r="F132" s="222" t="s">
        <v>756</v>
      </c>
      <c r="G132" s="41"/>
      <c r="H132" s="41"/>
      <c r="I132" s="223"/>
      <c r="J132" s="223"/>
      <c r="K132" s="41"/>
      <c r="L132" s="41"/>
      <c r="M132" s="45"/>
      <c r="N132" s="224"/>
      <c r="O132" s="225"/>
      <c r="P132" s="85"/>
      <c r="Q132" s="85"/>
      <c r="R132" s="85"/>
      <c r="S132" s="85"/>
      <c r="T132" s="85"/>
      <c r="U132" s="85"/>
      <c r="V132" s="85"/>
      <c r="W132" s="85"/>
      <c r="X132" s="85"/>
      <c r="Y132" s="86"/>
      <c r="Z132" s="39"/>
      <c r="AA132" s="39"/>
      <c r="AB132" s="39"/>
      <c r="AC132" s="39"/>
      <c r="AD132" s="39"/>
      <c r="AE132" s="39"/>
      <c r="AT132" s="18" t="s">
        <v>146</v>
      </c>
      <c r="AU132" s="18" t="s">
        <v>86</v>
      </c>
    </row>
    <row r="133" s="2" customFormat="1" ht="24.15" customHeight="1">
      <c r="A133" s="39"/>
      <c r="B133" s="40"/>
      <c r="C133" s="207" t="s">
        <v>231</v>
      </c>
      <c r="D133" s="207" t="s">
        <v>139</v>
      </c>
      <c r="E133" s="208" t="s">
        <v>757</v>
      </c>
      <c r="F133" s="209" t="s">
        <v>758</v>
      </c>
      <c r="G133" s="210" t="s">
        <v>702</v>
      </c>
      <c r="H133" s="211">
        <v>1</v>
      </c>
      <c r="I133" s="212"/>
      <c r="J133" s="212"/>
      <c r="K133" s="213">
        <f>ROUND(P133*H133,2)</f>
        <v>0</v>
      </c>
      <c r="L133" s="209" t="s">
        <v>143</v>
      </c>
      <c r="M133" s="45"/>
      <c r="N133" s="214" t="s">
        <v>20</v>
      </c>
      <c r="O133" s="215" t="s">
        <v>45</v>
      </c>
      <c r="P133" s="216">
        <f>I133+J133</f>
        <v>0</v>
      </c>
      <c r="Q133" s="216">
        <f>ROUND(I133*H133,2)</f>
        <v>0</v>
      </c>
      <c r="R133" s="216">
        <f>ROUND(J133*H133,2)</f>
        <v>0</v>
      </c>
      <c r="S133" s="85"/>
      <c r="T133" s="217">
        <f>S133*H133</f>
        <v>0</v>
      </c>
      <c r="U133" s="217">
        <v>0</v>
      </c>
      <c r="V133" s="217">
        <f>U133*H133</f>
        <v>0</v>
      </c>
      <c r="W133" s="217">
        <v>0</v>
      </c>
      <c r="X133" s="217">
        <f>W133*H133</f>
        <v>0</v>
      </c>
      <c r="Y133" s="218" t="s">
        <v>20</v>
      </c>
      <c r="Z133" s="39"/>
      <c r="AA133" s="39"/>
      <c r="AB133" s="39"/>
      <c r="AC133" s="39"/>
      <c r="AD133" s="39"/>
      <c r="AE133" s="39"/>
      <c r="AR133" s="219" t="s">
        <v>703</v>
      </c>
      <c r="AT133" s="219" t="s">
        <v>139</v>
      </c>
      <c r="AU133" s="219" t="s">
        <v>86</v>
      </c>
      <c r="AY133" s="18" t="s">
        <v>137</v>
      </c>
      <c r="BE133" s="220">
        <f>IF(O133="základní",K133,0)</f>
        <v>0</v>
      </c>
      <c r="BF133" s="220">
        <f>IF(O133="snížená",K133,0)</f>
        <v>0</v>
      </c>
      <c r="BG133" s="220">
        <f>IF(O133="zákl. přenesená",K133,0)</f>
        <v>0</v>
      </c>
      <c r="BH133" s="220">
        <f>IF(O133="sníž. přenesená",K133,0)</f>
        <v>0</v>
      </c>
      <c r="BI133" s="220">
        <f>IF(O133="nulová",K133,0)</f>
        <v>0</v>
      </c>
      <c r="BJ133" s="18" t="s">
        <v>84</v>
      </c>
      <c r="BK133" s="220">
        <f>ROUND(P133*H133,2)</f>
        <v>0</v>
      </c>
      <c r="BL133" s="18" t="s">
        <v>703</v>
      </c>
      <c r="BM133" s="219" t="s">
        <v>759</v>
      </c>
    </row>
    <row r="134" s="2" customFormat="1">
      <c r="A134" s="39"/>
      <c r="B134" s="40"/>
      <c r="C134" s="41"/>
      <c r="D134" s="221" t="s">
        <v>146</v>
      </c>
      <c r="E134" s="41"/>
      <c r="F134" s="222" t="s">
        <v>760</v>
      </c>
      <c r="G134" s="41"/>
      <c r="H134" s="41"/>
      <c r="I134" s="223"/>
      <c r="J134" s="223"/>
      <c r="K134" s="41"/>
      <c r="L134" s="41"/>
      <c r="M134" s="45"/>
      <c r="N134" s="224"/>
      <c r="O134" s="225"/>
      <c r="P134" s="85"/>
      <c r="Q134" s="85"/>
      <c r="R134" s="85"/>
      <c r="S134" s="85"/>
      <c r="T134" s="85"/>
      <c r="U134" s="85"/>
      <c r="V134" s="85"/>
      <c r="W134" s="85"/>
      <c r="X134" s="85"/>
      <c r="Y134" s="86"/>
      <c r="Z134" s="39"/>
      <c r="AA134" s="39"/>
      <c r="AB134" s="39"/>
      <c r="AC134" s="39"/>
      <c r="AD134" s="39"/>
      <c r="AE134" s="39"/>
      <c r="AT134" s="18" t="s">
        <v>146</v>
      </c>
      <c r="AU134" s="18" t="s">
        <v>86</v>
      </c>
    </row>
    <row r="135" s="2" customFormat="1" ht="24.15" customHeight="1">
      <c r="A135" s="39"/>
      <c r="B135" s="40"/>
      <c r="C135" s="207" t="s">
        <v>8</v>
      </c>
      <c r="D135" s="207" t="s">
        <v>139</v>
      </c>
      <c r="E135" s="208" t="s">
        <v>761</v>
      </c>
      <c r="F135" s="209" t="s">
        <v>762</v>
      </c>
      <c r="G135" s="210" t="s">
        <v>702</v>
      </c>
      <c r="H135" s="211">
        <v>1</v>
      </c>
      <c r="I135" s="212"/>
      <c r="J135" s="212"/>
      <c r="K135" s="213">
        <f>ROUND(P135*H135,2)</f>
        <v>0</v>
      </c>
      <c r="L135" s="209" t="s">
        <v>143</v>
      </c>
      <c r="M135" s="45"/>
      <c r="N135" s="214" t="s">
        <v>20</v>
      </c>
      <c r="O135" s="215" t="s">
        <v>45</v>
      </c>
      <c r="P135" s="216">
        <f>I135+J135</f>
        <v>0</v>
      </c>
      <c r="Q135" s="216">
        <f>ROUND(I135*H135,2)</f>
        <v>0</v>
      </c>
      <c r="R135" s="216">
        <f>ROUND(J135*H135,2)</f>
        <v>0</v>
      </c>
      <c r="S135" s="85"/>
      <c r="T135" s="217">
        <f>S135*H135</f>
        <v>0</v>
      </c>
      <c r="U135" s="217">
        <v>0</v>
      </c>
      <c r="V135" s="217">
        <f>U135*H135</f>
        <v>0</v>
      </c>
      <c r="W135" s="217">
        <v>0</v>
      </c>
      <c r="X135" s="217">
        <f>W135*H135</f>
        <v>0</v>
      </c>
      <c r="Y135" s="218" t="s">
        <v>20</v>
      </c>
      <c r="Z135" s="39"/>
      <c r="AA135" s="39"/>
      <c r="AB135" s="39"/>
      <c r="AC135" s="39"/>
      <c r="AD135" s="39"/>
      <c r="AE135" s="39"/>
      <c r="AR135" s="219" t="s">
        <v>703</v>
      </c>
      <c r="AT135" s="219" t="s">
        <v>139</v>
      </c>
      <c r="AU135" s="219" t="s">
        <v>86</v>
      </c>
      <c r="AY135" s="18" t="s">
        <v>137</v>
      </c>
      <c r="BE135" s="220">
        <f>IF(O135="základní",K135,0)</f>
        <v>0</v>
      </c>
      <c r="BF135" s="220">
        <f>IF(O135="snížená",K135,0)</f>
        <v>0</v>
      </c>
      <c r="BG135" s="220">
        <f>IF(O135="zákl. přenesená",K135,0)</f>
        <v>0</v>
      </c>
      <c r="BH135" s="220">
        <f>IF(O135="sníž. přenesená",K135,0)</f>
        <v>0</v>
      </c>
      <c r="BI135" s="220">
        <f>IF(O135="nulová",K135,0)</f>
        <v>0</v>
      </c>
      <c r="BJ135" s="18" t="s">
        <v>84</v>
      </c>
      <c r="BK135" s="220">
        <f>ROUND(P135*H135,2)</f>
        <v>0</v>
      </c>
      <c r="BL135" s="18" t="s">
        <v>703</v>
      </c>
      <c r="BM135" s="219" t="s">
        <v>763</v>
      </c>
    </row>
    <row r="136" s="2" customFormat="1">
      <c r="A136" s="39"/>
      <c r="B136" s="40"/>
      <c r="C136" s="41"/>
      <c r="D136" s="221" t="s">
        <v>146</v>
      </c>
      <c r="E136" s="41"/>
      <c r="F136" s="222" t="s">
        <v>764</v>
      </c>
      <c r="G136" s="41"/>
      <c r="H136" s="41"/>
      <c r="I136" s="223"/>
      <c r="J136" s="223"/>
      <c r="K136" s="41"/>
      <c r="L136" s="41"/>
      <c r="M136" s="45"/>
      <c r="N136" s="224"/>
      <c r="O136" s="225"/>
      <c r="P136" s="85"/>
      <c r="Q136" s="85"/>
      <c r="R136" s="85"/>
      <c r="S136" s="85"/>
      <c r="T136" s="85"/>
      <c r="U136" s="85"/>
      <c r="V136" s="85"/>
      <c r="W136" s="85"/>
      <c r="X136" s="85"/>
      <c r="Y136" s="86"/>
      <c r="Z136" s="39"/>
      <c r="AA136" s="39"/>
      <c r="AB136" s="39"/>
      <c r="AC136" s="39"/>
      <c r="AD136" s="39"/>
      <c r="AE136" s="39"/>
      <c r="AT136" s="18" t="s">
        <v>146</v>
      </c>
      <c r="AU136" s="18" t="s">
        <v>86</v>
      </c>
    </row>
    <row r="137" s="2" customFormat="1" ht="24.15" customHeight="1">
      <c r="A137" s="39"/>
      <c r="B137" s="40"/>
      <c r="C137" s="207" t="s">
        <v>324</v>
      </c>
      <c r="D137" s="207" t="s">
        <v>139</v>
      </c>
      <c r="E137" s="208" t="s">
        <v>765</v>
      </c>
      <c r="F137" s="209" t="s">
        <v>766</v>
      </c>
      <c r="G137" s="210" t="s">
        <v>702</v>
      </c>
      <c r="H137" s="211">
        <v>1</v>
      </c>
      <c r="I137" s="212"/>
      <c r="J137" s="212"/>
      <c r="K137" s="213">
        <f>ROUND(P137*H137,2)</f>
        <v>0</v>
      </c>
      <c r="L137" s="209" t="s">
        <v>20</v>
      </c>
      <c r="M137" s="45"/>
      <c r="N137" s="214" t="s">
        <v>20</v>
      </c>
      <c r="O137" s="215" t="s">
        <v>45</v>
      </c>
      <c r="P137" s="216">
        <f>I137+J137</f>
        <v>0</v>
      </c>
      <c r="Q137" s="216">
        <f>ROUND(I137*H137,2)</f>
        <v>0</v>
      </c>
      <c r="R137" s="216">
        <f>ROUND(J137*H137,2)</f>
        <v>0</v>
      </c>
      <c r="S137" s="85"/>
      <c r="T137" s="217">
        <f>S137*H137</f>
        <v>0</v>
      </c>
      <c r="U137" s="217">
        <v>0</v>
      </c>
      <c r="V137" s="217">
        <f>U137*H137</f>
        <v>0</v>
      </c>
      <c r="W137" s="217">
        <v>0</v>
      </c>
      <c r="X137" s="217">
        <f>W137*H137</f>
        <v>0</v>
      </c>
      <c r="Y137" s="218" t="s">
        <v>20</v>
      </c>
      <c r="Z137" s="39"/>
      <c r="AA137" s="39"/>
      <c r="AB137" s="39"/>
      <c r="AC137" s="39"/>
      <c r="AD137" s="39"/>
      <c r="AE137" s="39"/>
      <c r="AR137" s="219" t="s">
        <v>703</v>
      </c>
      <c r="AT137" s="219" t="s">
        <v>139</v>
      </c>
      <c r="AU137" s="219" t="s">
        <v>86</v>
      </c>
      <c r="AY137" s="18" t="s">
        <v>137</v>
      </c>
      <c r="BE137" s="220">
        <f>IF(O137="základní",K137,0)</f>
        <v>0</v>
      </c>
      <c r="BF137" s="220">
        <f>IF(O137="snížená",K137,0)</f>
        <v>0</v>
      </c>
      <c r="BG137" s="220">
        <f>IF(O137="zákl. přenesená",K137,0)</f>
        <v>0</v>
      </c>
      <c r="BH137" s="220">
        <f>IF(O137="sníž. přenesená",K137,0)</f>
        <v>0</v>
      </c>
      <c r="BI137" s="220">
        <f>IF(O137="nulová",K137,0)</f>
        <v>0</v>
      </c>
      <c r="BJ137" s="18" t="s">
        <v>84</v>
      </c>
      <c r="BK137" s="220">
        <f>ROUND(P137*H137,2)</f>
        <v>0</v>
      </c>
      <c r="BL137" s="18" t="s">
        <v>703</v>
      </c>
      <c r="BM137" s="219" t="s">
        <v>767</v>
      </c>
    </row>
    <row r="138" s="12" customFormat="1" ht="22.8" customHeight="1">
      <c r="A138" s="12"/>
      <c r="B138" s="190"/>
      <c r="C138" s="191"/>
      <c r="D138" s="192" t="s">
        <v>75</v>
      </c>
      <c r="E138" s="205" t="s">
        <v>768</v>
      </c>
      <c r="F138" s="205" t="s">
        <v>769</v>
      </c>
      <c r="G138" s="191"/>
      <c r="H138" s="191"/>
      <c r="I138" s="194"/>
      <c r="J138" s="194"/>
      <c r="K138" s="206">
        <f>BK138</f>
        <v>0</v>
      </c>
      <c r="L138" s="191"/>
      <c r="M138" s="196"/>
      <c r="N138" s="197"/>
      <c r="O138" s="198"/>
      <c r="P138" s="198"/>
      <c r="Q138" s="199">
        <f>SUM(Q139:Q141)</f>
        <v>0</v>
      </c>
      <c r="R138" s="199">
        <f>SUM(R139:R141)</f>
        <v>0</v>
      </c>
      <c r="S138" s="198"/>
      <c r="T138" s="200">
        <f>SUM(T139:T141)</f>
        <v>0</v>
      </c>
      <c r="U138" s="198"/>
      <c r="V138" s="200">
        <f>SUM(V139:V141)</f>
        <v>0</v>
      </c>
      <c r="W138" s="198"/>
      <c r="X138" s="200">
        <f>SUM(X139:X141)</f>
        <v>0</v>
      </c>
      <c r="Y138" s="201"/>
      <c r="Z138" s="12"/>
      <c r="AA138" s="12"/>
      <c r="AB138" s="12"/>
      <c r="AC138" s="12"/>
      <c r="AD138" s="12"/>
      <c r="AE138" s="12"/>
      <c r="AR138" s="202" t="s">
        <v>173</v>
      </c>
      <c r="AT138" s="203" t="s">
        <v>75</v>
      </c>
      <c r="AU138" s="203" t="s">
        <v>84</v>
      </c>
      <c r="AY138" s="202" t="s">
        <v>137</v>
      </c>
      <c r="BK138" s="204">
        <f>SUM(BK139:BK141)</f>
        <v>0</v>
      </c>
    </row>
    <row r="139" s="2" customFormat="1" ht="24.15" customHeight="1">
      <c r="A139" s="39"/>
      <c r="B139" s="40"/>
      <c r="C139" s="207" t="s">
        <v>770</v>
      </c>
      <c r="D139" s="207" t="s">
        <v>139</v>
      </c>
      <c r="E139" s="208" t="s">
        <v>771</v>
      </c>
      <c r="F139" s="209" t="s">
        <v>772</v>
      </c>
      <c r="G139" s="210" t="s">
        <v>702</v>
      </c>
      <c r="H139" s="211">
        <v>2</v>
      </c>
      <c r="I139" s="212"/>
      <c r="J139" s="212"/>
      <c r="K139" s="213">
        <f>ROUND(P139*H139,2)</f>
        <v>0</v>
      </c>
      <c r="L139" s="209" t="s">
        <v>143</v>
      </c>
      <c r="M139" s="45"/>
      <c r="N139" s="214" t="s">
        <v>20</v>
      </c>
      <c r="O139" s="215" t="s">
        <v>45</v>
      </c>
      <c r="P139" s="216">
        <f>I139+J139</f>
        <v>0</v>
      </c>
      <c r="Q139" s="216">
        <f>ROUND(I139*H139,2)</f>
        <v>0</v>
      </c>
      <c r="R139" s="216">
        <f>ROUND(J139*H139,2)</f>
        <v>0</v>
      </c>
      <c r="S139" s="85"/>
      <c r="T139" s="217">
        <f>S139*H139</f>
        <v>0</v>
      </c>
      <c r="U139" s="217">
        <v>0</v>
      </c>
      <c r="V139" s="217">
        <f>U139*H139</f>
        <v>0</v>
      </c>
      <c r="W139" s="217">
        <v>0</v>
      </c>
      <c r="X139" s="217">
        <f>W139*H139</f>
        <v>0</v>
      </c>
      <c r="Y139" s="218" t="s">
        <v>20</v>
      </c>
      <c r="Z139" s="39"/>
      <c r="AA139" s="39"/>
      <c r="AB139" s="39"/>
      <c r="AC139" s="39"/>
      <c r="AD139" s="39"/>
      <c r="AE139" s="39"/>
      <c r="AR139" s="219" t="s">
        <v>703</v>
      </c>
      <c r="AT139" s="219" t="s">
        <v>139</v>
      </c>
      <c r="AU139" s="219" t="s">
        <v>86</v>
      </c>
      <c r="AY139" s="18" t="s">
        <v>137</v>
      </c>
      <c r="BE139" s="220">
        <f>IF(O139="základní",K139,0)</f>
        <v>0</v>
      </c>
      <c r="BF139" s="220">
        <f>IF(O139="snížená",K139,0)</f>
        <v>0</v>
      </c>
      <c r="BG139" s="220">
        <f>IF(O139="zákl. přenesená",K139,0)</f>
        <v>0</v>
      </c>
      <c r="BH139" s="220">
        <f>IF(O139="sníž. přenesená",K139,0)</f>
        <v>0</v>
      </c>
      <c r="BI139" s="220">
        <f>IF(O139="nulová",K139,0)</f>
        <v>0</v>
      </c>
      <c r="BJ139" s="18" t="s">
        <v>84</v>
      </c>
      <c r="BK139" s="220">
        <f>ROUND(P139*H139,2)</f>
        <v>0</v>
      </c>
      <c r="BL139" s="18" t="s">
        <v>703</v>
      </c>
      <c r="BM139" s="219" t="s">
        <v>773</v>
      </c>
    </row>
    <row r="140" s="2" customFormat="1">
      <c r="A140" s="39"/>
      <c r="B140" s="40"/>
      <c r="C140" s="41"/>
      <c r="D140" s="221" t="s">
        <v>146</v>
      </c>
      <c r="E140" s="41"/>
      <c r="F140" s="222" t="s">
        <v>774</v>
      </c>
      <c r="G140" s="41"/>
      <c r="H140" s="41"/>
      <c r="I140" s="223"/>
      <c r="J140" s="223"/>
      <c r="K140" s="41"/>
      <c r="L140" s="41"/>
      <c r="M140" s="45"/>
      <c r="N140" s="224"/>
      <c r="O140" s="225"/>
      <c r="P140" s="85"/>
      <c r="Q140" s="85"/>
      <c r="R140" s="85"/>
      <c r="S140" s="85"/>
      <c r="T140" s="85"/>
      <c r="U140" s="85"/>
      <c r="V140" s="85"/>
      <c r="W140" s="85"/>
      <c r="X140" s="85"/>
      <c r="Y140" s="86"/>
      <c r="Z140" s="39"/>
      <c r="AA140" s="39"/>
      <c r="AB140" s="39"/>
      <c r="AC140" s="39"/>
      <c r="AD140" s="39"/>
      <c r="AE140" s="39"/>
      <c r="AT140" s="18" t="s">
        <v>146</v>
      </c>
      <c r="AU140" s="18" t="s">
        <v>86</v>
      </c>
    </row>
    <row r="141" s="2" customFormat="1">
      <c r="A141" s="39"/>
      <c r="B141" s="40"/>
      <c r="C141" s="41"/>
      <c r="D141" s="226" t="s">
        <v>259</v>
      </c>
      <c r="E141" s="41"/>
      <c r="F141" s="227" t="s">
        <v>775</v>
      </c>
      <c r="G141" s="41"/>
      <c r="H141" s="41"/>
      <c r="I141" s="223"/>
      <c r="J141" s="223"/>
      <c r="K141" s="41"/>
      <c r="L141" s="41"/>
      <c r="M141" s="45"/>
      <c r="N141" s="224"/>
      <c r="O141" s="225"/>
      <c r="P141" s="85"/>
      <c r="Q141" s="85"/>
      <c r="R141" s="85"/>
      <c r="S141" s="85"/>
      <c r="T141" s="85"/>
      <c r="U141" s="85"/>
      <c r="V141" s="85"/>
      <c r="W141" s="85"/>
      <c r="X141" s="85"/>
      <c r="Y141" s="86"/>
      <c r="Z141" s="39"/>
      <c r="AA141" s="39"/>
      <c r="AB141" s="39"/>
      <c r="AC141" s="39"/>
      <c r="AD141" s="39"/>
      <c r="AE141" s="39"/>
      <c r="AT141" s="18" t="s">
        <v>259</v>
      </c>
      <c r="AU141" s="18" t="s">
        <v>86</v>
      </c>
    </row>
    <row r="142" s="12" customFormat="1" ht="22.8" customHeight="1">
      <c r="A142" s="12"/>
      <c r="B142" s="190"/>
      <c r="C142" s="191"/>
      <c r="D142" s="192" t="s">
        <v>75</v>
      </c>
      <c r="E142" s="205" t="s">
        <v>776</v>
      </c>
      <c r="F142" s="205" t="s">
        <v>777</v>
      </c>
      <c r="G142" s="191"/>
      <c r="H142" s="191"/>
      <c r="I142" s="194"/>
      <c r="J142" s="194"/>
      <c r="K142" s="206">
        <f>BK142</f>
        <v>0</v>
      </c>
      <c r="L142" s="191"/>
      <c r="M142" s="196"/>
      <c r="N142" s="197"/>
      <c r="O142" s="198"/>
      <c r="P142" s="198"/>
      <c r="Q142" s="199">
        <f>SUM(Q143:Q149)</f>
        <v>0</v>
      </c>
      <c r="R142" s="199">
        <f>SUM(R143:R149)</f>
        <v>0</v>
      </c>
      <c r="S142" s="198"/>
      <c r="T142" s="200">
        <f>SUM(T143:T149)</f>
        <v>0</v>
      </c>
      <c r="U142" s="198"/>
      <c r="V142" s="200">
        <f>SUM(V143:V149)</f>
        <v>0</v>
      </c>
      <c r="W142" s="198"/>
      <c r="X142" s="200">
        <f>SUM(X143:X149)</f>
        <v>0</v>
      </c>
      <c r="Y142" s="201"/>
      <c r="Z142" s="12"/>
      <c r="AA142" s="12"/>
      <c r="AB142" s="12"/>
      <c r="AC142" s="12"/>
      <c r="AD142" s="12"/>
      <c r="AE142" s="12"/>
      <c r="AR142" s="202" t="s">
        <v>173</v>
      </c>
      <c r="AT142" s="203" t="s">
        <v>75</v>
      </c>
      <c r="AU142" s="203" t="s">
        <v>84</v>
      </c>
      <c r="AY142" s="202" t="s">
        <v>137</v>
      </c>
      <c r="BK142" s="204">
        <f>SUM(BK143:BK149)</f>
        <v>0</v>
      </c>
    </row>
    <row r="143" s="2" customFormat="1" ht="24.15" customHeight="1">
      <c r="A143" s="39"/>
      <c r="B143" s="40"/>
      <c r="C143" s="207" t="s">
        <v>186</v>
      </c>
      <c r="D143" s="207" t="s">
        <v>139</v>
      </c>
      <c r="E143" s="208" t="s">
        <v>778</v>
      </c>
      <c r="F143" s="209" t="s">
        <v>779</v>
      </c>
      <c r="G143" s="210" t="s">
        <v>702</v>
      </c>
      <c r="H143" s="211">
        <v>2</v>
      </c>
      <c r="I143" s="212"/>
      <c r="J143" s="212"/>
      <c r="K143" s="213">
        <f>ROUND(P143*H143,2)</f>
        <v>0</v>
      </c>
      <c r="L143" s="209" t="s">
        <v>143</v>
      </c>
      <c r="M143" s="45"/>
      <c r="N143" s="214" t="s">
        <v>20</v>
      </c>
      <c r="O143" s="215" t="s">
        <v>45</v>
      </c>
      <c r="P143" s="216">
        <f>I143+J143</f>
        <v>0</v>
      </c>
      <c r="Q143" s="216">
        <f>ROUND(I143*H143,2)</f>
        <v>0</v>
      </c>
      <c r="R143" s="216">
        <f>ROUND(J143*H143,2)</f>
        <v>0</v>
      </c>
      <c r="S143" s="85"/>
      <c r="T143" s="217">
        <f>S143*H143</f>
        <v>0</v>
      </c>
      <c r="U143" s="217">
        <v>0</v>
      </c>
      <c r="V143" s="217">
        <f>U143*H143</f>
        <v>0</v>
      </c>
      <c r="W143" s="217">
        <v>0</v>
      </c>
      <c r="X143" s="217">
        <f>W143*H143</f>
        <v>0</v>
      </c>
      <c r="Y143" s="218" t="s">
        <v>20</v>
      </c>
      <c r="Z143" s="39"/>
      <c r="AA143" s="39"/>
      <c r="AB143" s="39"/>
      <c r="AC143" s="39"/>
      <c r="AD143" s="39"/>
      <c r="AE143" s="39"/>
      <c r="AR143" s="219" t="s">
        <v>703</v>
      </c>
      <c r="AT143" s="219" t="s">
        <v>139</v>
      </c>
      <c r="AU143" s="219" t="s">
        <v>86</v>
      </c>
      <c r="AY143" s="18" t="s">
        <v>137</v>
      </c>
      <c r="BE143" s="220">
        <f>IF(O143="základní",K143,0)</f>
        <v>0</v>
      </c>
      <c r="BF143" s="220">
        <f>IF(O143="snížená",K143,0)</f>
        <v>0</v>
      </c>
      <c r="BG143" s="220">
        <f>IF(O143="zákl. přenesená",K143,0)</f>
        <v>0</v>
      </c>
      <c r="BH143" s="220">
        <f>IF(O143="sníž. přenesená",K143,0)</f>
        <v>0</v>
      </c>
      <c r="BI143" s="220">
        <f>IF(O143="nulová",K143,0)</f>
        <v>0</v>
      </c>
      <c r="BJ143" s="18" t="s">
        <v>84</v>
      </c>
      <c r="BK143" s="220">
        <f>ROUND(P143*H143,2)</f>
        <v>0</v>
      </c>
      <c r="BL143" s="18" t="s">
        <v>703</v>
      </c>
      <c r="BM143" s="219" t="s">
        <v>780</v>
      </c>
    </row>
    <row r="144" s="2" customFormat="1">
      <c r="A144" s="39"/>
      <c r="B144" s="40"/>
      <c r="C144" s="41"/>
      <c r="D144" s="221" t="s">
        <v>146</v>
      </c>
      <c r="E144" s="41"/>
      <c r="F144" s="222" t="s">
        <v>781</v>
      </c>
      <c r="G144" s="41"/>
      <c r="H144" s="41"/>
      <c r="I144" s="223"/>
      <c r="J144" s="223"/>
      <c r="K144" s="41"/>
      <c r="L144" s="41"/>
      <c r="M144" s="45"/>
      <c r="N144" s="224"/>
      <c r="O144" s="225"/>
      <c r="P144" s="85"/>
      <c r="Q144" s="85"/>
      <c r="R144" s="85"/>
      <c r="S144" s="85"/>
      <c r="T144" s="85"/>
      <c r="U144" s="85"/>
      <c r="V144" s="85"/>
      <c r="W144" s="85"/>
      <c r="X144" s="85"/>
      <c r="Y144" s="86"/>
      <c r="Z144" s="39"/>
      <c r="AA144" s="39"/>
      <c r="AB144" s="39"/>
      <c r="AC144" s="39"/>
      <c r="AD144" s="39"/>
      <c r="AE144" s="39"/>
      <c r="AT144" s="18" t="s">
        <v>146</v>
      </c>
      <c r="AU144" s="18" t="s">
        <v>86</v>
      </c>
    </row>
    <row r="145" s="2" customFormat="1">
      <c r="A145" s="39"/>
      <c r="B145" s="40"/>
      <c r="C145" s="41"/>
      <c r="D145" s="226" t="s">
        <v>259</v>
      </c>
      <c r="E145" s="41"/>
      <c r="F145" s="227" t="s">
        <v>782</v>
      </c>
      <c r="G145" s="41"/>
      <c r="H145" s="41"/>
      <c r="I145" s="223"/>
      <c r="J145" s="223"/>
      <c r="K145" s="41"/>
      <c r="L145" s="41"/>
      <c r="M145" s="45"/>
      <c r="N145" s="224"/>
      <c r="O145" s="225"/>
      <c r="P145" s="85"/>
      <c r="Q145" s="85"/>
      <c r="R145" s="85"/>
      <c r="S145" s="85"/>
      <c r="T145" s="85"/>
      <c r="U145" s="85"/>
      <c r="V145" s="85"/>
      <c r="W145" s="85"/>
      <c r="X145" s="85"/>
      <c r="Y145" s="86"/>
      <c r="Z145" s="39"/>
      <c r="AA145" s="39"/>
      <c r="AB145" s="39"/>
      <c r="AC145" s="39"/>
      <c r="AD145" s="39"/>
      <c r="AE145" s="39"/>
      <c r="AT145" s="18" t="s">
        <v>259</v>
      </c>
      <c r="AU145" s="18" t="s">
        <v>86</v>
      </c>
    </row>
    <row r="146" s="2" customFormat="1" ht="24.15" customHeight="1">
      <c r="A146" s="39"/>
      <c r="B146" s="40"/>
      <c r="C146" s="207" t="s">
        <v>213</v>
      </c>
      <c r="D146" s="207" t="s">
        <v>139</v>
      </c>
      <c r="E146" s="208" t="s">
        <v>783</v>
      </c>
      <c r="F146" s="209" t="s">
        <v>784</v>
      </c>
      <c r="G146" s="210" t="s">
        <v>702</v>
      </c>
      <c r="H146" s="211">
        <v>1</v>
      </c>
      <c r="I146" s="212"/>
      <c r="J146" s="212"/>
      <c r="K146" s="213">
        <f>ROUND(P146*H146,2)</f>
        <v>0</v>
      </c>
      <c r="L146" s="209" t="s">
        <v>20</v>
      </c>
      <c r="M146" s="45"/>
      <c r="N146" s="214" t="s">
        <v>20</v>
      </c>
      <c r="O146" s="215" t="s">
        <v>45</v>
      </c>
      <c r="P146" s="216">
        <f>I146+J146</f>
        <v>0</v>
      </c>
      <c r="Q146" s="216">
        <f>ROUND(I146*H146,2)</f>
        <v>0</v>
      </c>
      <c r="R146" s="216">
        <f>ROUND(J146*H146,2)</f>
        <v>0</v>
      </c>
      <c r="S146" s="85"/>
      <c r="T146" s="217">
        <f>S146*H146</f>
        <v>0</v>
      </c>
      <c r="U146" s="217">
        <v>0</v>
      </c>
      <c r="V146" s="217">
        <f>U146*H146</f>
        <v>0</v>
      </c>
      <c r="W146" s="217">
        <v>0</v>
      </c>
      <c r="X146" s="217">
        <f>W146*H146</f>
        <v>0</v>
      </c>
      <c r="Y146" s="218" t="s">
        <v>20</v>
      </c>
      <c r="Z146" s="39"/>
      <c r="AA146" s="39"/>
      <c r="AB146" s="39"/>
      <c r="AC146" s="39"/>
      <c r="AD146" s="39"/>
      <c r="AE146" s="39"/>
      <c r="AR146" s="219" t="s">
        <v>703</v>
      </c>
      <c r="AT146" s="219" t="s">
        <v>139</v>
      </c>
      <c r="AU146" s="219" t="s">
        <v>86</v>
      </c>
      <c r="AY146" s="18" t="s">
        <v>137</v>
      </c>
      <c r="BE146" s="220">
        <f>IF(O146="základní",K146,0)</f>
        <v>0</v>
      </c>
      <c r="BF146" s="220">
        <f>IF(O146="snížená",K146,0)</f>
        <v>0</v>
      </c>
      <c r="BG146" s="220">
        <f>IF(O146="zákl. přenesená",K146,0)</f>
        <v>0</v>
      </c>
      <c r="BH146" s="220">
        <f>IF(O146="sníž. přenesená",K146,0)</f>
        <v>0</v>
      </c>
      <c r="BI146" s="220">
        <f>IF(O146="nulová",K146,0)</f>
        <v>0</v>
      </c>
      <c r="BJ146" s="18" t="s">
        <v>84</v>
      </c>
      <c r="BK146" s="220">
        <f>ROUND(P146*H146,2)</f>
        <v>0</v>
      </c>
      <c r="BL146" s="18" t="s">
        <v>703</v>
      </c>
      <c r="BM146" s="219" t="s">
        <v>785</v>
      </c>
    </row>
    <row r="147" s="2" customFormat="1" ht="24.15" customHeight="1">
      <c r="A147" s="39"/>
      <c r="B147" s="40"/>
      <c r="C147" s="207" t="s">
        <v>329</v>
      </c>
      <c r="D147" s="207" t="s">
        <v>139</v>
      </c>
      <c r="E147" s="208" t="s">
        <v>786</v>
      </c>
      <c r="F147" s="209" t="s">
        <v>787</v>
      </c>
      <c r="G147" s="210" t="s">
        <v>702</v>
      </c>
      <c r="H147" s="211">
        <v>1</v>
      </c>
      <c r="I147" s="212"/>
      <c r="J147" s="212"/>
      <c r="K147" s="213">
        <f>ROUND(P147*H147,2)</f>
        <v>0</v>
      </c>
      <c r="L147" s="209" t="s">
        <v>143</v>
      </c>
      <c r="M147" s="45"/>
      <c r="N147" s="214" t="s">
        <v>20</v>
      </c>
      <c r="O147" s="215" t="s">
        <v>45</v>
      </c>
      <c r="P147" s="216">
        <f>I147+J147</f>
        <v>0</v>
      </c>
      <c r="Q147" s="216">
        <f>ROUND(I147*H147,2)</f>
        <v>0</v>
      </c>
      <c r="R147" s="216">
        <f>ROUND(J147*H147,2)</f>
        <v>0</v>
      </c>
      <c r="S147" s="85"/>
      <c r="T147" s="217">
        <f>S147*H147</f>
        <v>0</v>
      </c>
      <c r="U147" s="217">
        <v>0</v>
      </c>
      <c r="V147" s="217">
        <f>U147*H147</f>
        <v>0</v>
      </c>
      <c r="W147" s="217">
        <v>0</v>
      </c>
      <c r="X147" s="217">
        <f>W147*H147</f>
        <v>0</v>
      </c>
      <c r="Y147" s="218" t="s">
        <v>20</v>
      </c>
      <c r="Z147" s="39"/>
      <c r="AA147" s="39"/>
      <c r="AB147" s="39"/>
      <c r="AC147" s="39"/>
      <c r="AD147" s="39"/>
      <c r="AE147" s="39"/>
      <c r="AR147" s="219" t="s">
        <v>703</v>
      </c>
      <c r="AT147" s="219" t="s">
        <v>139</v>
      </c>
      <c r="AU147" s="219" t="s">
        <v>86</v>
      </c>
      <c r="AY147" s="18" t="s">
        <v>137</v>
      </c>
      <c r="BE147" s="220">
        <f>IF(O147="základní",K147,0)</f>
        <v>0</v>
      </c>
      <c r="BF147" s="220">
        <f>IF(O147="snížená",K147,0)</f>
        <v>0</v>
      </c>
      <c r="BG147" s="220">
        <f>IF(O147="zákl. přenesená",K147,0)</f>
        <v>0</v>
      </c>
      <c r="BH147" s="220">
        <f>IF(O147="sníž. přenesená",K147,0)</f>
        <v>0</v>
      </c>
      <c r="BI147" s="220">
        <f>IF(O147="nulová",K147,0)</f>
        <v>0</v>
      </c>
      <c r="BJ147" s="18" t="s">
        <v>84</v>
      </c>
      <c r="BK147" s="220">
        <f>ROUND(P147*H147,2)</f>
        <v>0</v>
      </c>
      <c r="BL147" s="18" t="s">
        <v>703</v>
      </c>
      <c r="BM147" s="219" t="s">
        <v>788</v>
      </c>
    </row>
    <row r="148" s="2" customFormat="1">
      <c r="A148" s="39"/>
      <c r="B148" s="40"/>
      <c r="C148" s="41"/>
      <c r="D148" s="221" t="s">
        <v>146</v>
      </c>
      <c r="E148" s="41"/>
      <c r="F148" s="222" t="s">
        <v>789</v>
      </c>
      <c r="G148" s="41"/>
      <c r="H148" s="41"/>
      <c r="I148" s="223"/>
      <c r="J148" s="223"/>
      <c r="K148" s="41"/>
      <c r="L148" s="41"/>
      <c r="M148" s="45"/>
      <c r="N148" s="224"/>
      <c r="O148" s="225"/>
      <c r="P148" s="85"/>
      <c r="Q148" s="85"/>
      <c r="R148" s="85"/>
      <c r="S148" s="85"/>
      <c r="T148" s="85"/>
      <c r="U148" s="85"/>
      <c r="V148" s="85"/>
      <c r="W148" s="85"/>
      <c r="X148" s="85"/>
      <c r="Y148" s="86"/>
      <c r="Z148" s="39"/>
      <c r="AA148" s="39"/>
      <c r="AB148" s="39"/>
      <c r="AC148" s="39"/>
      <c r="AD148" s="39"/>
      <c r="AE148" s="39"/>
      <c r="AT148" s="18" t="s">
        <v>146</v>
      </c>
      <c r="AU148" s="18" t="s">
        <v>86</v>
      </c>
    </row>
    <row r="149" s="2" customFormat="1">
      <c r="A149" s="39"/>
      <c r="B149" s="40"/>
      <c r="C149" s="41"/>
      <c r="D149" s="226" t="s">
        <v>259</v>
      </c>
      <c r="E149" s="41"/>
      <c r="F149" s="227" t="s">
        <v>790</v>
      </c>
      <c r="G149" s="41"/>
      <c r="H149" s="41"/>
      <c r="I149" s="223"/>
      <c r="J149" s="223"/>
      <c r="K149" s="41"/>
      <c r="L149" s="41"/>
      <c r="M149" s="45"/>
      <c r="N149" s="276"/>
      <c r="O149" s="277"/>
      <c r="P149" s="252"/>
      <c r="Q149" s="252"/>
      <c r="R149" s="252"/>
      <c r="S149" s="252"/>
      <c r="T149" s="252"/>
      <c r="U149" s="252"/>
      <c r="V149" s="252"/>
      <c r="W149" s="252"/>
      <c r="X149" s="252"/>
      <c r="Y149" s="278"/>
      <c r="Z149" s="39"/>
      <c r="AA149" s="39"/>
      <c r="AB149" s="39"/>
      <c r="AC149" s="39"/>
      <c r="AD149" s="39"/>
      <c r="AE149" s="39"/>
      <c r="AT149" s="18" t="s">
        <v>259</v>
      </c>
      <c r="AU149" s="18" t="s">
        <v>86</v>
      </c>
    </row>
    <row r="150" s="2" customFormat="1" ht="6.96" customHeight="1">
      <c r="A150" s="39"/>
      <c r="B150" s="60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45"/>
      <c r="N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iKQBZhYedY2X9teQSJRqJttUc51itw9l6AhTPAaCN2Wevi09jghMA6hCkTzxmPuZimjxHniBw/d3rzRqaPgXug==" hashValue="cbmvlAvHAdvdLWKO0Bt2wP3l9gveR0OhzgXjrXnm39RzJfk1uKq2x4Nu4+2EDfZfhOQL8THxx8jQJjWwki8g5Q==" algorithmName="SHA-512" password="CC35"/>
  <autoFilter ref="C87:L149"/>
  <mergeCells count="9">
    <mergeCell ref="E7:H7"/>
    <mergeCell ref="E9:H9"/>
    <mergeCell ref="E18:H18"/>
    <mergeCell ref="E27:H27"/>
    <mergeCell ref="E50:H50"/>
    <mergeCell ref="E52:H52"/>
    <mergeCell ref="E78:H78"/>
    <mergeCell ref="E80:H80"/>
    <mergeCell ref="M2:Z2"/>
  </mergeCells>
  <hyperlinks>
    <hyperlink ref="F92" r:id="rId1" display="https://podminky.urs.cz/item/CS_URS_2022_01/011324000"/>
    <hyperlink ref="F95" r:id="rId2" display="https://podminky.urs.cz/item/CS_URS_2022_01/012103000"/>
    <hyperlink ref="F102" r:id="rId3" display="https://podminky.urs.cz/item/CS_URS_2022_01/012203000"/>
    <hyperlink ref="F109" r:id="rId4" display="https://podminky.urs.cz/item/CS_URS_2022_01/012303000"/>
    <hyperlink ref="F116" r:id="rId5" display="https://podminky.urs.cz/item/CS_URS_2022_01/013254000"/>
    <hyperlink ref="F122" r:id="rId6" display="https://podminky.urs.cz/item/CS_URS_2022_01/024002000"/>
    <hyperlink ref="F126" r:id="rId7" display="https://podminky.urs.cz/item/CS_URS_2022_01/030001000"/>
    <hyperlink ref="F128" r:id="rId8" display="https://podminky.urs.cz/item/CS_URS_2022_01/034503000"/>
    <hyperlink ref="F132" r:id="rId9" display="https://podminky.urs.cz/item/CS_URS_2022_01/041903000"/>
    <hyperlink ref="F134" r:id="rId10" display="https://podminky.urs.cz/item/CS_URS_2022_01/011314000"/>
    <hyperlink ref="F136" r:id="rId11" display="https://podminky.urs.cz/item/CS_URS_2022_01/043203000"/>
    <hyperlink ref="F140" r:id="rId12" display="https://podminky.urs.cz/item/CS_URS_2022_01/072002000"/>
    <hyperlink ref="F144" r:id="rId13" display="https://podminky.urs.cz/item/CS_URS_2022_01/091504000"/>
    <hyperlink ref="F148" r:id="rId14" display="https://podminky.urs.cz/item/CS_URS_2022_01/093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6" customFormat="1" ht="45" customHeight="1">
      <c r="B3" s="286"/>
      <c r="C3" s="287" t="s">
        <v>791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792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793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794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795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796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797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798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799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800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801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83</v>
      </c>
      <c r="F18" s="293" t="s">
        <v>802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803</v>
      </c>
      <c r="F19" s="293" t="s">
        <v>804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805</v>
      </c>
      <c r="F20" s="293" t="s">
        <v>806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807</v>
      </c>
      <c r="F21" s="293" t="s">
        <v>808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809</v>
      </c>
      <c r="F22" s="293" t="s">
        <v>810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811</v>
      </c>
      <c r="F23" s="293" t="s">
        <v>812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813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814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815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816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817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818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819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820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821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118</v>
      </c>
      <c r="F36" s="293"/>
      <c r="G36" s="293" t="s">
        <v>822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823</v>
      </c>
      <c r="F37" s="293"/>
      <c r="G37" s="293" t="s">
        <v>824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55</v>
      </c>
      <c r="F38" s="293"/>
      <c r="G38" s="293" t="s">
        <v>825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56</v>
      </c>
      <c r="F39" s="293"/>
      <c r="G39" s="293" t="s">
        <v>826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119</v>
      </c>
      <c r="F40" s="293"/>
      <c r="G40" s="293" t="s">
        <v>827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120</v>
      </c>
      <c r="F41" s="293"/>
      <c r="G41" s="293" t="s">
        <v>828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829</v>
      </c>
      <c r="F42" s="293"/>
      <c r="G42" s="293" t="s">
        <v>830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831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832</v>
      </c>
      <c r="F44" s="293"/>
      <c r="G44" s="293" t="s">
        <v>833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123</v>
      </c>
      <c r="F45" s="293"/>
      <c r="G45" s="293" t="s">
        <v>834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835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836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837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838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839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840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841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842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843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844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845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846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847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848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849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850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851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852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853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854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855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856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857</v>
      </c>
      <c r="D76" s="311"/>
      <c r="E76" s="311"/>
      <c r="F76" s="311" t="s">
        <v>858</v>
      </c>
      <c r="G76" s="312"/>
      <c r="H76" s="311" t="s">
        <v>56</v>
      </c>
      <c r="I76" s="311" t="s">
        <v>59</v>
      </c>
      <c r="J76" s="311" t="s">
        <v>859</v>
      </c>
      <c r="K76" s="310"/>
    </row>
    <row r="77" s="1" customFormat="1" ht="17.25" customHeight="1">
      <c r="B77" s="308"/>
      <c r="C77" s="313" t="s">
        <v>860</v>
      </c>
      <c r="D77" s="313"/>
      <c r="E77" s="313"/>
      <c r="F77" s="314" t="s">
        <v>861</v>
      </c>
      <c r="G77" s="315"/>
      <c r="H77" s="313"/>
      <c r="I77" s="313"/>
      <c r="J77" s="313" t="s">
        <v>862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55</v>
      </c>
      <c r="D79" s="318"/>
      <c r="E79" s="318"/>
      <c r="F79" s="319" t="s">
        <v>863</v>
      </c>
      <c r="G79" s="320"/>
      <c r="H79" s="296" t="s">
        <v>864</v>
      </c>
      <c r="I79" s="296" t="s">
        <v>865</v>
      </c>
      <c r="J79" s="296">
        <v>20</v>
      </c>
      <c r="K79" s="310"/>
    </row>
    <row r="80" s="1" customFormat="1" ht="15" customHeight="1">
      <c r="B80" s="308"/>
      <c r="C80" s="296" t="s">
        <v>866</v>
      </c>
      <c r="D80" s="296"/>
      <c r="E80" s="296"/>
      <c r="F80" s="319" t="s">
        <v>863</v>
      </c>
      <c r="G80" s="320"/>
      <c r="H80" s="296" t="s">
        <v>867</v>
      </c>
      <c r="I80" s="296" t="s">
        <v>865</v>
      </c>
      <c r="J80" s="296">
        <v>120</v>
      </c>
      <c r="K80" s="310"/>
    </row>
    <row r="81" s="1" customFormat="1" ht="15" customHeight="1">
      <c r="B81" s="321"/>
      <c r="C81" s="296" t="s">
        <v>868</v>
      </c>
      <c r="D81" s="296"/>
      <c r="E81" s="296"/>
      <c r="F81" s="319" t="s">
        <v>869</v>
      </c>
      <c r="G81" s="320"/>
      <c r="H81" s="296" t="s">
        <v>870</v>
      </c>
      <c r="I81" s="296" t="s">
        <v>865</v>
      </c>
      <c r="J81" s="296">
        <v>50</v>
      </c>
      <c r="K81" s="310"/>
    </row>
    <row r="82" s="1" customFormat="1" ht="15" customHeight="1">
      <c r="B82" s="321"/>
      <c r="C82" s="296" t="s">
        <v>871</v>
      </c>
      <c r="D82" s="296"/>
      <c r="E82" s="296"/>
      <c r="F82" s="319" t="s">
        <v>863</v>
      </c>
      <c r="G82" s="320"/>
      <c r="H82" s="296" t="s">
        <v>872</v>
      </c>
      <c r="I82" s="296" t="s">
        <v>873</v>
      </c>
      <c r="J82" s="296"/>
      <c r="K82" s="310"/>
    </row>
    <row r="83" s="1" customFormat="1" ht="15" customHeight="1">
      <c r="B83" s="321"/>
      <c r="C83" s="322" t="s">
        <v>874</v>
      </c>
      <c r="D83" s="322"/>
      <c r="E83" s="322"/>
      <c r="F83" s="323" t="s">
        <v>869</v>
      </c>
      <c r="G83" s="322"/>
      <c r="H83" s="322" t="s">
        <v>875</v>
      </c>
      <c r="I83" s="322" t="s">
        <v>865</v>
      </c>
      <c r="J83" s="322">
        <v>15</v>
      </c>
      <c r="K83" s="310"/>
    </row>
    <row r="84" s="1" customFormat="1" ht="15" customHeight="1">
      <c r="B84" s="321"/>
      <c r="C84" s="322" t="s">
        <v>876</v>
      </c>
      <c r="D84" s="322"/>
      <c r="E84" s="322"/>
      <c r="F84" s="323" t="s">
        <v>869</v>
      </c>
      <c r="G84" s="322"/>
      <c r="H84" s="322" t="s">
        <v>877</v>
      </c>
      <c r="I84" s="322" t="s">
        <v>865</v>
      </c>
      <c r="J84" s="322">
        <v>15</v>
      </c>
      <c r="K84" s="310"/>
    </row>
    <row r="85" s="1" customFormat="1" ht="15" customHeight="1">
      <c r="B85" s="321"/>
      <c r="C85" s="322" t="s">
        <v>878</v>
      </c>
      <c r="D85" s="322"/>
      <c r="E85" s="322"/>
      <c r="F85" s="323" t="s">
        <v>869</v>
      </c>
      <c r="G85" s="322"/>
      <c r="H85" s="322" t="s">
        <v>879</v>
      </c>
      <c r="I85" s="322" t="s">
        <v>865</v>
      </c>
      <c r="J85" s="322">
        <v>20</v>
      </c>
      <c r="K85" s="310"/>
    </row>
    <row r="86" s="1" customFormat="1" ht="15" customHeight="1">
      <c r="B86" s="321"/>
      <c r="C86" s="322" t="s">
        <v>880</v>
      </c>
      <c r="D86" s="322"/>
      <c r="E86" s="322"/>
      <c r="F86" s="323" t="s">
        <v>869</v>
      </c>
      <c r="G86" s="322"/>
      <c r="H86" s="322" t="s">
        <v>881</v>
      </c>
      <c r="I86" s="322" t="s">
        <v>865</v>
      </c>
      <c r="J86" s="322">
        <v>20</v>
      </c>
      <c r="K86" s="310"/>
    </row>
    <row r="87" s="1" customFormat="1" ht="15" customHeight="1">
      <c r="B87" s="321"/>
      <c r="C87" s="296" t="s">
        <v>882</v>
      </c>
      <c r="D87" s="296"/>
      <c r="E87" s="296"/>
      <c r="F87" s="319" t="s">
        <v>869</v>
      </c>
      <c r="G87" s="320"/>
      <c r="H87" s="296" t="s">
        <v>883</v>
      </c>
      <c r="I87" s="296" t="s">
        <v>865</v>
      </c>
      <c r="J87" s="296">
        <v>50</v>
      </c>
      <c r="K87" s="310"/>
    </row>
    <row r="88" s="1" customFormat="1" ht="15" customHeight="1">
      <c r="B88" s="321"/>
      <c r="C88" s="296" t="s">
        <v>884</v>
      </c>
      <c r="D88" s="296"/>
      <c r="E88" s="296"/>
      <c r="F88" s="319" t="s">
        <v>869</v>
      </c>
      <c r="G88" s="320"/>
      <c r="H88" s="296" t="s">
        <v>885</v>
      </c>
      <c r="I88" s="296" t="s">
        <v>865</v>
      </c>
      <c r="J88" s="296">
        <v>20</v>
      </c>
      <c r="K88" s="310"/>
    </row>
    <row r="89" s="1" customFormat="1" ht="15" customHeight="1">
      <c r="B89" s="321"/>
      <c r="C89" s="296" t="s">
        <v>886</v>
      </c>
      <c r="D89" s="296"/>
      <c r="E89" s="296"/>
      <c r="F89" s="319" t="s">
        <v>869</v>
      </c>
      <c r="G89" s="320"/>
      <c r="H89" s="296" t="s">
        <v>887</v>
      </c>
      <c r="I89" s="296" t="s">
        <v>865</v>
      </c>
      <c r="J89" s="296">
        <v>20</v>
      </c>
      <c r="K89" s="310"/>
    </row>
    <row r="90" s="1" customFormat="1" ht="15" customHeight="1">
      <c r="B90" s="321"/>
      <c r="C90" s="296" t="s">
        <v>888</v>
      </c>
      <c r="D90" s="296"/>
      <c r="E90" s="296"/>
      <c r="F90" s="319" t="s">
        <v>869</v>
      </c>
      <c r="G90" s="320"/>
      <c r="H90" s="296" t="s">
        <v>889</v>
      </c>
      <c r="I90" s="296" t="s">
        <v>865</v>
      </c>
      <c r="J90" s="296">
        <v>50</v>
      </c>
      <c r="K90" s="310"/>
    </row>
    <row r="91" s="1" customFormat="1" ht="15" customHeight="1">
      <c r="B91" s="321"/>
      <c r="C91" s="296" t="s">
        <v>890</v>
      </c>
      <c r="D91" s="296"/>
      <c r="E91" s="296"/>
      <c r="F91" s="319" t="s">
        <v>869</v>
      </c>
      <c r="G91" s="320"/>
      <c r="H91" s="296" t="s">
        <v>890</v>
      </c>
      <c r="I91" s="296" t="s">
        <v>865</v>
      </c>
      <c r="J91" s="296">
        <v>50</v>
      </c>
      <c r="K91" s="310"/>
    </row>
    <row r="92" s="1" customFormat="1" ht="15" customHeight="1">
      <c r="B92" s="321"/>
      <c r="C92" s="296" t="s">
        <v>891</v>
      </c>
      <c r="D92" s="296"/>
      <c r="E92" s="296"/>
      <c r="F92" s="319" t="s">
        <v>869</v>
      </c>
      <c r="G92" s="320"/>
      <c r="H92" s="296" t="s">
        <v>892</v>
      </c>
      <c r="I92" s="296" t="s">
        <v>865</v>
      </c>
      <c r="J92" s="296">
        <v>255</v>
      </c>
      <c r="K92" s="310"/>
    </row>
    <row r="93" s="1" customFormat="1" ht="15" customHeight="1">
      <c r="B93" s="321"/>
      <c r="C93" s="296" t="s">
        <v>893</v>
      </c>
      <c r="D93" s="296"/>
      <c r="E93" s="296"/>
      <c r="F93" s="319" t="s">
        <v>863</v>
      </c>
      <c r="G93" s="320"/>
      <c r="H93" s="296" t="s">
        <v>894</v>
      </c>
      <c r="I93" s="296" t="s">
        <v>895</v>
      </c>
      <c r="J93" s="296"/>
      <c r="K93" s="310"/>
    </row>
    <row r="94" s="1" customFormat="1" ht="15" customHeight="1">
      <c r="B94" s="321"/>
      <c r="C94" s="296" t="s">
        <v>896</v>
      </c>
      <c r="D94" s="296"/>
      <c r="E94" s="296"/>
      <c r="F94" s="319" t="s">
        <v>863</v>
      </c>
      <c r="G94" s="320"/>
      <c r="H94" s="296" t="s">
        <v>897</v>
      </c>
      <c r="I94" s="296" t="s">
        <v>898</v>
      </c>
      <c r="J94" s="296"/>
      <c r="K94" s="310"/>
    </row>
    <row r="95" s="1" customFormat="1" ht="15" customHeight="1">
      <c r="B95" s="321"/>
      <c r="C95" s="296" t="s">
        <v>899</v>
      </c>
      <c r="D95" s="296"/>
      <c r="E95" s="296"/>
      <c r="F95" s="319" t="s">
        <v>863</v>
      </c>
      <c r="G95" s="320"/>
      <c r="H95" s="296" t="s">
        <v>899</v>
      </c>
      <c r="I95" s="296" t="s">
        <v>898</v>
      </c>
      <c r="J95" s="296"/>
      <c r="K95" s="310"/>
    </row>
    <row r="96" s="1" customFormat="1" ht="15" customHeight="1">
      <c r="B96" s="321"/>
      <c r="C96" s="296" t="s">
        <v>40</v>
      </c>
      <c r="D96" s="296"/>
      <c r="E96" s="296"/>
      <c r="F96" s="319" t="s">
        <v>863</v>
      </c>
      <c r="G96" s="320"/>
      <c r="H96" s="296" t="s">
        <v>900</v>
      </c>
      <c r="I96" s="296" t="s">
        <v>898</v>
      </c>
      <c r="J96" s="296"/>
      <c r="K96" s="310"/>
    </row>
    <row r="97" s="1" customFormat="1" ht="15" customHeight="1">
      <c r="B97" s="321"/>
      <c r="C97" s="296" t="s">
        <v>50</v>
      </c>
      <c r="D97" s="296"/>
      <c r="E97" s="296"/>
      <c r="F97" s="319" t="s">
        <v>863</v>
      </c>
      <c r="G97" s="320"/>
      <c r="H97" s="296" t="s">
        <v>901</v>
      </c>
      <c r="I97" s="296" t="s">
        <v>898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902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857</v>
      </c>
      <c r="D103" s="311"/>
      <c r="E103" s="311"/>
      <c r="F103" s="311" t="s">
        <v>858</v>
      </c>
      <c r="G103" s="312"/>
      <c r="H103" s="311" t="s">
        <v>56</v>
      </c>
      <c r="I103" s="311" t="s">
        <v>59</v>
      </c>
      <c r="J103" s="311" t="s">
        <v>859</v>
      </c>
      <c r="K103" s="310"/>
    </row>
    <row r="104" s="1" customFormat="1" ht="17.25" customHeight="1">
      <c r="B104" s="308"/>
      <c r="C104" s="313" t="s">
        <v>860</v>
      </c>
      <c r="D104" s="313"/>
      <c r="E104" s="313"/>
      <c r="F104" s="314" t="s">
        <v>861</v>
      </c>
      <c r="G104" s="315"/>
      <c r="H104" s="313"/>
      <c r="I104" s="313"/>
      <c r="J104" s="313" t="s">
        <v>862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55</v>
      </c>
      <c r="D106" s="318"/>
      <c r="E106" s="318"/>
      <c r="F106" s="319" t="s">
        <v>863</v>
      </c>
      <c r="G106" s="296"/>
      <c r="H106" s="296" t="s">
        <v>903</v>
      </c>
      <c r="I106" s="296" t="s">
        <v>865</v>
      </c>
      <c r="J106" s="296">
        <v>20</v>
      </c>
      <c r="K106" s="310"/>
    </row>
    <row r="107" s="1" customFormat="1" ht="15" customHeight="1">
      <c r="B107" s="308"/>
      <c r="C107" s="296" t="s">
        <v>866</v>
      </c>
      <c r="D107" s="296"/>
      <c r="E107" s="296"/>
      <c r="F107" s="319" t="s">
        <v>863</v>
      </c>
      <c r="G107" s="296"/>
      <c r="H107" s="296" t="s">
        <v>903</v>
      </c>
      <c r="I107" s="296" t="s">
        <v>865</v>
      </c>
      <c r="J107" s="296">
        <v>120</v>
      </c>
      <c r="K107" s="310"/>
    </row>
    <row r="108" s="1" customFormat="1" ht="15" customHeight="1">
      <c r="B108" s="321"/>
      <c r="C108" s="296" t="s">
        <v>868</v>
      </c>
      <c r="D108" s="296"/>
      <c r="E108" s="296"/>
      <c r="F108" s="319" t="s">
        <v>869</v>
      </c>
      <c r="G108" s="296"/>
      <c r="H108" s="296" t="s">
        <v>903</v>
      </c>
      <c r="I108" s="296" t="s">
        <v>865</v>
      </c>
      <c r="J108" s="296">
        <v>50</v>
      </c>
      <c r="K108" s="310"/>
    </row>
    <row r="109" s="1" customFormat="1" ht="15" customHeight="1">
      <c r="B109" s="321"/>
      <c r="C109" s="296" t="s">
        <v>871</v>
      </c>
      <c r="D109" s="296"/>
      <c r="E109" s="296"/>
      <c r="F109" s="319" t="s">
        <v>863</v>
      </c>
      <c r="G109" s="296"/>
      <c r="H109" s="296" t="s">
        <v>903</v>
      </c>
      <c r="I109" s="296" t="s">
        <v>873</v>
      </c>
      <c r="J109" s="296"/>
      <c r="K109" s="310"/>
    </row>
    <row r="110" s="1" customFormat="1" ht="15" customHeight="1">
      <c r="B110" s="321"/>
      <c r="C110" s="296" t="s">
        <v>882</v>
      </c>
      <c r="D110" s="296"/>
      <c r="E110" s="296"/>
      <c r="F110" s="319" t="s">
        <v>869</v>
      </c>
      <c r="G110" s="296"/>
      <c r="H110" s="296" t="s">
        <v>903</v>
      </c>
      <c r="I110" s="296" t="s">
        <v>865</v>
      </c>
      <c r="J110" s="296">
        <v>50</v>
      </c>
      <c r="K110" s="310"/>
    </row>
    <row r="111" s="1" customFormat="1" ht="15" customHeight="1">
      <c r="B111" s="321"/>
      <c r="C111" s="296" t="s">
        <v>890</v>
      </c>
      <c r="D111" s="296"/>
      <c r="E111" s="296"/>
      <c r="F111" s="319" t="s">
        <v>869</v>
      </c>
      <c r="G111" s="296"/>
      <c r="H111" s="296" t="s">
        <v>903</v>
      </c>
      <c r="I111" s="296" t="s">
        <v>865</v>
      </c>
      <c r="J111" s="296">
        <v>50</v>
      </c>
      <c r="K111" s="310"/>
    </row>
    <row r="112" s="1" customFormat="1" ht="15" customHeight="1">
      <c r="B112" s="321"/>
      <c r="C112" s="296" t="s">
        <v>888</v>
      </c>
      <c r="D112" s="296"/>
      <c r="E112" s="296"/>
      <c r="F112" s="319" t="s">
        <v>869</v>
      </c>
      <c r="G112" s="296"/>
      <c r="H112" s="296" t="s">
        <v>903</v>
      </c>
      <c r="I112" s="296" t="s">
        <v>865</v>
      </c>
      <c r="J112" s="296">
        <v>50</v>
      </c>
      <c r="K112" s="310"/>
    </row>
    <row r="113" s="1" customFormat="1" ht="15" customHeight="1">
      <c r="B113" s="321"/>
      <c r="C113" s="296" t="s">
        <v>55</v>
      </c>
      <c r="D113" s="296"/>
      <c r="E113" s="296"/>
      <c r="F113" s="319" t="s">
        <v>863</v>
      </c>
      <c r="G113" s="296"/>
      <c r="H113" s="296" t="s">
        <v>904</v>
      </c>
      <c r="I113" s="296" t="s">
        <v>865</v>
      </c>
      <c r="J113" s="296">
        <v>20</v>
      </c>
      <c r="K113" s="310"/>
    </row>
    <row r="114" s="1" customFormat="1" ht="15" customHeight="1">
      <c r="B114" s="321"/>
      <c r="C114" s="296" t="s">
        <v>905</v>
      </c>
      <c r="D114" s="296"/>
      <c r="E114" s="296"/>
      <c r="F114" s="319" t="s">
        <v>863</v>
      </c>
      <c r="G114" s="296"/>
      <c r="H114" s="296" t="s">
        <v>906</v>
      </c>
      <c r="I114" s="296" t="s">
        <v>865</v>
      </c>
      <c r="J114" s="296">
        <v>120</v>
      </c>
      <c r="K114" s="310"/>
    </row>
    <row r="115" s="1" customFormat="1" ht="15" customHeight="1">
      <c r="B115" s="321"/>
      <c r="C115" s="296" t="s">
        <v>40</v>
      </c>
      <c r="D115" s="296"/>
      <c r="E115" s="296"/>
      <c r="F115" s="319" t="s">
        <v>863</v>
      </c>
      <c r="G115" s="296"/>
      <c r="H115" s="296" t="s">
        <v>907</v>
      </c>
      <c r="I115" s="296" t="s">
        <v>898</v>
      </c>
      <c r="J115" s="296"/>
      <c r="K115" s="310"/>
    </row>
    <row r="116" s="1" customFormat="1" ht="15" customHeight="1">
      <c r="B116" s="321"/>
      <c r="C116" s="296" t="s">
        <v>50</v>
      </c>
      <c r="D116" s="296"/>
      <c r="E116" s="296"/>
      <c r="F116" s="319" t="s">
        <v>863</v>
      </c>
      <c r="G116" s="296"/>
      <c r="H116" s="296" t="s">
        <v>908</v>
      </c>
      <c r="I116" s="296" t="s">
        <v>898</v>
      </c>
      <c r="J116" s="296"/>
      <c r="K116" s="310"/>
    </row>
    <row r="117" s="1" customFormat="1" ht="15" customHeight="1">
      <c r="B117" s="321"/>
      <c r="C117" s="296" t="s">
        <v>59</v>
      </c>
      <c r="D117" s="296"/>
      <c r="E117" s="296"/>
      <c r="F117" s="319" t="s">
        <v>863</v>
      </c>
      <c r="G117" s="296"/>
      <c r="H117" s="296" t="s">
        <v>909</v>
      </c>
      <c r="I117" s="296" t="s">
        <v>910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911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857</v>
      </c>
      <c r="D123" s="311"/>
      <c r="E123" s="311"/>
      <c r="F123" s="311" t="s">
        <v>858</v>
      </c>
      <c r="G123" s="312"/>
      <c r="H123" s="311" t="s">
        <v>56</v>
      </c>
      <c r="I123" s="311" t="s">
        <v>59</v>
      </c>
      <c r="J123" s="311" t="s">
        <v>859</v>
      </c>
      <c r="K123" s="340"/>
    </row>
    <row r="124" s="1" customFormat="1" ht="17.25" customHeight="1">
      <c r="B124" s="339"/>
      <c r="C124" s="313" t="s">
        <v>860</v>
      </c>
      <c r="D124" s="313"/>
      <c r="E124" s="313"/>
      <c r="F124" s="314" t="s">
        <v>861</v>
      </c>
      <c r="G124" s="315"/>
      <c r="H124" s="313"/>
      <c r="I124" s="313"/>
      <c r="J124" s="313" t="s">
        <v>862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866</v>
      </c>
      <c r="D126" s="318"/>
      <c r="E126" s="318"/>
      <c r="F126" s="319" t="s">
        <v>863</v>
      </c>
      <c r="G126" s="296"/>
      <c r="H126" s="296" t="s">
        <v>903</v>
      </c>
      <c r="I126" s="296" t="s">
        <v>865</v>
      </c>
      <c r="J126" s="296">
        <v>120</v>
      </c>
      <c r="K126" s="344"/>
    </row>
    <row r="127" s="1" customFormat="1" ht="15" customHeight="1">
      <c r="B127" s="341"/>
      <c r="C127" s="296" t="s">
        <v>912</v>
      </c>
      <c r="D127" s="296"/>
      <c r="E127" s="296"/>
      <c r="F127" s="319" t="s">
        <v>863</v>
      </c>
      <c r="G127" s="296"/>
      <c r="H127" s="296" t="s">
        <v>913</v>
      </c>
      <c r="I127" s="296" t="s">
        <v>865</v>
      </c>
      <c r="J127" s="296" t="s">
        <v>914</v>
      </c>
      <c r="K127" s="344"/>
    </row>
    <row r="128" s="1" customFormat="1" ht="15" customHeight="1">
      <c r="B128" s="341"/>
      <c r="C128" s="296" t="s">
        <v>811</v>
      </c>
      <c r="D128" s="296"/>
      <c r="E128" s="296"/>
      <c r="F128" s="319" t="s">
        <v>863</v>
      </c>
      <c r="G128" s="296"/>
      <c r="H128" s="296" t="s">
        <v>915</v>
      </c>
      <c r="I128" s="296" t="s">
        <v>865</v>
      </c>
      <c r="J128" s="296" t="s">
        <v>914</v>
      </c>
      <c r="K128" s="344"/>
    </row>
    <row r="129" s="1" customFormat="1" ht="15" customHeight="1">
      <c r="B129" s="341"/>
      <c r="C129" s="296" t="s">
        <v>874</v>
      </c>
      <c r="D129" s="296"/>
      <c r="E129" s="296"/>
      <c r="F129" s="319" t="s">
        <v>869</v>
      </c>
      <c r="G129" s="296"/>
      <c r="H129" s="296" t="s">
        <v>875</v>
      </c>
      <c r="I129" s="296" t="s">
        <v>865</v>
      </c>
      <c r="J129" s="296">
        <v>15</v>
      </c>
      <c r="K129" s="344"/>
    </row>
    <row r="130" s="1" customFormat="1" ht="15" customHeight="1">
      <c r="B130" s="341"/>
      <c r="C130" s="322" t="s">
        <v>876</v>
      </c>
      <c r="D130" s="322"/>
      <c r="E130" s="322"/>
      <c r="F130" s="323" t="s">
        <v>869</v>
      </c>
      <c r="G130" s="322"/>
      <c r="H130" s="322" t="s">
        <v>877</v>
      </c>
      <c r="I130" s="322" t="s">
        <v>865</v>
      </c>
      <c r="J130" s="322">
        <v>15</v>
      </c>
      <c r="K130" s="344"/>
    </row>
    <row r="131" s="1" customFormat="1" ht="15" customHeight="1">
      <c r="B131" s="341"/>
      <c r="C131" s="322" t="s">
        <v>878</v>
      </c>
      <c r="D131" s="322"/>
      <c r="E131" s="322"/>
      <c r="F131" s="323" t="s">
        <v>869</v>
      </c>
      <c r="G131" s="322"/>
      <c r="H131" s="322" t="s">
        <v>879</v>
      </c>
      <c r="I131" s="322" t="s">
        <v>865</v>
      </c>
      <c r="J131" s="322">
        <v>20</v>
      </c>
      <c r="K131" s="344"/>
    </row>
    <row r="132" s="1" customFormat="1" ht="15" customHeight="1">
      <c r="B132" s="341"/>
      <c r="C132" s="322" t="s">
        <v>880</v>
      </c>
      <c r="D132" s="322"/>
      <c r="E132" s="322"/>
      <c r="F132" s="323" t="s">
        <v>869</v>
      </c>
      <c r="G132" s="322"/>
      <c r="H132" s="322" t="s">
        <v>881</v>
      </c>
      <c r="I132" s="322" t="s">
        <v>865</v>
      </c>
      <c r="J132" s="322">
        <v>20</v>
      </c>
      <c r="K132" s="344"/>
    </row>
    <row r="133" s="1" customFormat="1" ht="15" customHeight="1">
      <c r="B133" s="341"/>
      <c r="C133" s="296" t="s">
        <v>868</v>
      </c>
      <c r="D133" s="296"/>
      <c r="E133" s="296"/>
      <c r="F133" s="319" t="s">
        <v>869</v>
      </c>
      <c r="G133" s="296"/>
      <c r="H133" s="296" t="s">
        <v>903</v>
      </c>
      <c r="I133" s="296" t="s">
        <v>865</v>
      </c>
      <c r="J133" s="296">
        <v>50</v>
      </c>
      <c r="K133" s="344"/>
    </row>
    <row r="134" s="1" customFormat="1" ht="15" customHeight="1">
      <c r="B134" s="341"/>
      <c r="C134" s="296" t="s">
        <v>882</v>
      </c>
      <c r="D134" s="296"/>
      <c r="E134" s="296"/>
      <c r="F134" s="319" t="s">
        <v>869</v>
      </c>
      <c r="G134" s="296"/>
      <c r="H134" s="296" t="s">
        <v>903</v>
      </c>
      <c r="I134" s="296" t="s">
        <v>865</v>
      </c>
      <c r="J134" s="296">
        <v>50</v>
      </c>
      <c r="K134" s="344"/>
    </row>
    <row r="135" s="1" customFormat="1" ht="15" customHeight="1">
      <c r="B135" s="341"/>
      <c r="C135" s="296" t="s">
        <v>888</v>
      </c>
      <c r="D135" s="296"/>
      <c r="E135" s="296"/>
      <c r="F135" s="319" t="s">
        <v>869</v>
      </c>
      <c r="G135" s="296"/>
      <c r="H135" s="296" t="s">
        <v>903</v>
      </c>
      <c r="I135" s="296" t="s">
        <v>865</v>
      </c>
      <c r="J135" s="296">
        <v>50</v>
      </c>
      <c r="K135" s="344"/>
    </row>
    <row r="136" s="1" customFormat="1" ht="15" customHeight="1">
      <c r="B136" s="341"/>
      <c r="C136" s="296" t="s">
        <v>890</v>
      </c>
      <c r="D136" s="296"/>
      <c r="E136" s="296"/>
      <c r="F136" s="319" t="s">
        <v>869</v>
      </c>
      <c r="G136" s="296"/>
      <c r="H136" s="296" t="s">
        <v>903</v>
      </c>
      <c r="I136" s="296" t="s">
        <v>865</v>
      </c>
      <c r="J136" s="296">
        <v>50</v>
      </c>
      <c r="K136" s="344"/>
    </row>
    <row r="137" s="1" customFormat="1" ht="15" customHeight="1">
      <c r="B137" s="341"/>
      <c r="C137" s="296" t="s">
        <v>891</v>
      </c>
      <c r="D137" s="296"/>
      <c r="E137" s="296"/>
      <c r="F137" s="319" t="s">
        <v>869</v>
      </c>
      <c r="G137" s="296"/>
      <c r="H137" s="296" t="s">
        <v>916</v>
      </c>
      <c r="I137" s="296" t="s">
        <v>865</v>
      </c>
      <c r="J137" s="296">
        <v>255</v>
      </c>
      <c r="K137" s="344"/>
    </row>
    <row r="138" s="1" customFormat="1" ht="15" customHeight="1">
      <c r="B138" s="341"/>
      <c r="C138" s="296" t="s">
        <v>893</v>
      </c>
      <c r="D138" s="296"/>
      <c r="E138" s="296"/>
      <c r="F138" s="319" t="s">
        <v>863</v>
      </c>
      <c r="G138" s="296"/>
      <c r="H138" s="296" t="s">
        <v>917</v>
      </c>
      <c r="I138" s="296" t="s">
        <v>895</v>
      </c>
      <c r="J138" s="296"/>
      <c r="K138" s="344"/>
    </row>
    <row r="139" s="1" customFormat="1" ht="15" customHeight="1">
      <c r="B139" s="341"/>
      <c r="C139" s="296" t="s">
        <v>896</v>
      </c>
      <c r="D139" s="296"/>
      <c r="E139" s="296"/>
      <c r="F139" s="319" t="s">
        <v>863</v>
      </c>
      <c r="G139" s="296"/>
      <c r="H139" s="296" t="s">
        <v>918</v>
      </c>
      <c r="I139" s="296" t="s">
        <v>898</v>
      </c>
      <c r="J139" s="296"/>
      <c r="K139" s="344"/>
    </row>
    <row r="140" s="1" customFormat="1" ht="15" customHeight="1">
      <c r="B140" s="341"/>
      <c r="C140" s="296" t="s">
        <v>899</v>
      </c>
      <c r="D140" s="296"/>
      <c r="E140" s="296"/>
      <c r="F140" s="319" t="s">
        <v>863</v>
      </c>
      <c r="G140" s="296"/>
      <c r="H140" s="296" t="s">
        <v>899</v>
      </c>
      <c r="I140" s="296" t="s">
        <v>898</v>
      </c>
      <c r="J140" s="296"/>
      <c r="K140" s="344"/>
    </row>
    <row r="141" s="1" customFormat="1" ht="15" customHeight="1">
      <c r="B141" s="341"/>
      <c r="C141" s="296" t="s">
        <v>40</v>
      </c>
      <c r="D141" s="296"/>
      <c r="E141" s="296"/>
      <c r="F141" s="319" t="s">
        <v>863</v>
      </c>
      <c r="G141" s="296"/>
      <c r="H141" s="296" t="s">
        <v>919</v>
      </c>
      <c r="I141" s="296" t="s">
        <v>898</v>
      </c>
      <c r="J141" s="296"/>
      <c r="K141" s="344"/>
    </row>
    <row r="142" s="1" customFormat="1" ht="15" customHeight="1">
      <c r="B142" s="341"/>
      <c r="C142" s="296" t="s">
        <v>920</v>
      </c>
      <c r="D142" s="296"/>
      <c r="E142" s="296"/>
      <c r="F142" s="319" t="s">
        <v>863</v>
      </c>
      <c r="G142" s="296"/>
      <c r="H142" s="296" t="s">
        <v>921</v>
      </c>
      <c r="I142" s="296" t="s">
        <v>898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922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857</v>
      </c>
      <c r="D148" s="311"/>
      <c r="E148" s="311"/>
      <c r="F148" s="311" t="s">
        <v>858</v>
      </c>
      <c r="G148" s="312"/>
      <c r="H148" s="311" t="s">
        <v>56</v>
      </c>
      <c r="I148" s="311" t="s">
        <v>59</v>
      </c>
      <c r="J148" s="311" t="s">
        <v>859</v>
      </c>
      <c r="K148" s="310"/>
    </row>
    <row r="149" s="1" customFormat="1" ht="17.25" customHeight="1">
      <c r="B149" s="308"/>
      <c r="C149" s="313" t="s">
        <v>860</v>
      </c>
      <c r="D149" s="313"/>
      <c r="E149" s="313"/>
      <c r="F149" s="314" t="s">
        <v>861</v>
      </c>
      <c r="G149" s="315"/>
      <c r="H149" s="313"/>
      <c r="I149" s="313"/>
      <c r="J149" s="313" t="s">
        <v>862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866</v>
      </c>
      <c r="D151" s="296"/>
      <c r="E151" s="296"/>
      <c r="F151" s="349" t="s">
        <v>863</v>
      </c>
      <c r="G151" s="296"/>
      <c r="H151" s="348" t="s">
        <v>903</v>
      </c>
      <c r="I151" s="348" t="s">
        <v>865</v>
      </c>
      <c r="J151" s="348">
        <v>120</v>
      </c>
      <c r="K151" s="344"/>
    </row>
    <row r="152" s="1" customFormat="1" ht="15" customHeight="1">
      <c r="B152" s="321"/>
      <c r="C152" s="348" t="s">
        <v>912</v>
      </c>
      <c r="D152" s="296"/>
      <c r="E152" s="296"/>
      <c r="F152" s="349" t="s">
        <v>863</v>
      </c>
      <c r="G152" s="296"/>
      <c r="H152" s="348" t="s">
        <v>923</v>
      </c>
      <c r="I152" s="348" t="s">
        <v>865</v>
      </c>
      <c r="J152" s="348" t="s">
        <v>914</v>
      </c>
      <c r="K152" s="344"/>
    </row>
    <row r="153" s="1" customFormat="1" ht="15" customHeight="1">
      <c r="B153" s="321"/>
      <c r="C153" s="348" t="s">
        <v>811</v>
      </c>
      <c r="D153" s="296"/>
      <c r="E153" s="296"/>
      <c r="F153" s="349" t="s">
        <v>863</v>
      </c>
      <c r="G153" s="296"/>
      <c r="H153" s="348" t="s">
        <v>924</v>
      </c>
      <c r="I153" s="348" t="s">
        <v>865</v>
      </c>
      <c r="J153" s="348" t="s">
        <v>914</v>
      </c>
      <c r="K153" s="344"/>
    </row>
    <row r="154" s="1" customFormat="1" ht="15" customHeight="1">
      <c r="B154" s="321"/>
      <c r="C154" s="348" t="s">
        <v>868</v>
      </c>
      <c r="D154" s="296"/>
      <c r="E154" s="296"/>
      <c r="F154" s="349" t="s">
        <v>869</v>
      </c>
      <c r="G154" s="296"/>
      <c r="H154" s="348" t="s">
        <v>903</v>
      </c>
      <c r="I154" s="348" t="s">
        <v>865</v>
      </c>
      <c r="J154" s="348">
        <v>50</v>
      </c>
      <c r="K154" s="344"/>
    </row>
    <row r="155" s="1" customFormat="1" ht="15" customHeight="1">
      <c r="B155" s="321"/>
      <c r="C155" s="348" t="s">
        <v>871</v>
      </c>
      <c r="D155" s="296"/>
      <c r="E155" s="296"/>
      <c r="F155" s="349" t="s">
        <v>863</v>
      </c>
      <c r="G155" s="296"/>
      <c r="H155" s="348" t="s">
        <v>903</v>
      </c>
      <c r="I155" s="348" t="s">
        <v>873</v>
      </c>
      <c r="J155" s="348"/>
      <c r="K155" s="344"/>
    </row>
    <row r="156" s="1" customFormat="1" ht="15" customHeight="1">
      <c r="B156" s="321"/>
      <c r="C156" s="348" t="s">
        <v>882</v>
      </c>
      <c r="D156" s="296"/>
      <c r="E156" s="296"/>
      <c r="F156" s="349" t="s">
        <v>869</v>
      </c>
      <c r="G156" s="296"/>
      <c r="H156" s="348" t="s">
        <v>903</v>
      </c>
      <c r="I156" s="348" t="s">
        <v>865</v>
      </c>
      <c r="J156" s="348">
        <v>50</v>
      </c>
      <c r="K156" s="344"/>
    </row>
    <row r="157" s="1" customFormat="1" ht="15" customHeight="1">
      <c r="B157" s="321"/>
      <c r="C157" s="348" t="s">
        <v>890</v>
      </c>
      <c r="D157" s="296"/>
      <c r="E157" s="296"/>
      <c r="F157" s="349" t="s">
        <v>869</v>
      </c>
      <c r="G157" s="296"/>
      <c r="H157" s="348" t="s">
        <v>903</v>
      </c>
      <c r="I157" s="348" t="s">
        <v>865</v>
      </c>
      <c r="J157" s="348">
        <v>50</v>
      </c>
      <c r="K157" s="344"/>
    </row>
    <row r="158" s="1" customFormat="1" ht="15" customHeight="1">
      <c r="B158" s="321"/>
      <c r="C158" s="348" t="s">
        <v>888</v>
      </c>
      <c r="D158" s="296"/>
      <c r="E158" s="296"/>
      <c r="F158" s="349" t="s">
        <v>869</v>
      </c>
      <c r="G158" s="296"/>
      <c r="H158" s="348" t="s">
        <v>903</v>
      </c>
      <c r="I158" s="348" t="s">
        <v>865</v>
      </c>
      <c r="J158" s="348">
        <v>50</v>
      </c>
      <c r="K158" s="344"/>
    </row>
    <row r="159" s="1" customFormat="1" ht="15" customHeight="1">
      <c r="B159" s="321"/>
      <c r="C159" s="348" t="s">
        <v>105</v>
      </c>
      <c r="D159" s="296"/>
      <c r="E159" s="296"/>
      <c r="F159" s="349" t="s">
        <v>863</v>
      </c>
      <c r="G159" s="296"/>
      <c r="H159" s="348" t="s">
        <v>925</v>
      </c>
      <c r="I159" s="348" t="s">
        <v>865</v>
      </c>
      <c r="J159" s="348" t="s">
        <v>926</v>
      </c>
      <c r="K159" s="344"/>
    </row>
    <row r="160" s="1" customFormat="1" ht="15" customHeight="1">
      <c r="B160" s="321"/>
      <c r="C160" s="348" t="s">
        <v>927</v>
      </c>
      <c r="D160" s="296"/>
      <c r="E160" s="296"/>
      <c r="F160" s="349" t="s">
        <v>863</v>
      </c>
      <c r="G160" s="296"/>
      <c r="H160" s="348" t="s">
        <v>928</v>
      </c>
      <c r="I160" s="348" t="s">
        <v>898</v>
      </c>
      <c r="J160" s="348"/>
      <c r="K160" s="344"/>
    </row>
    <row r="161" s="1" customFormat="1" ht="15" customHeight="1">
      <c r="B161" s="350"/>
      <c r="C161" s="330"/>
      <c r="D161" s="330"/>
      <c r="E161" s="330"/>
      <c r="F161" s="330"/>
      <c r="G161" s="330"/>
      <c r="H161" s="330"/>
      <c r="I161" s="330"/>
      <c r="J161" s="330"/>
      <c r="K161" s="351"/>
    </row>
    <row r="162" s="1" customFormat="1" ht="18.75" customHeight="1">
      <c r="B162" s="332"/>
      <c r="C162" s="342"/>
      <c r="D162" s="342"/>
      <c r="E162" s="342"/>
      <c r="F162" s="352"/>
      <c r="G162" s="342"/>
      <c r="H162" s="342"/>
      <c r="I162" s="342"/>
      <c r="J162" s="342"/>
      <c r="K162" s="332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929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857</v>
      </c>
      <c r="D166" s="311"/>
      <c r="E166" s="311"/>
      <c r="F166" s="311" t="s">
        <v>858</v>
      </c>
      <c r="G166" s="353"/>
      <c r="H166" s="354" t="s">
        <v>56</v>
      </c>
      <c r="I166" s="354" t="s">
        <v>59</v>
      </c>
      <c r="J166" s="311" t="s">
        <v>859</v>
      </c>
      <c r="K166" s="288"/>
    </row>
    <row r="167" s="1" customFormat="1" ht="17.25" customHeight="1">
      <c r="B167" s="289"/>
      <c r="C167" s="313" t="s">
        <v>860</v>
      </c>
      <c r="D167" s="313"/>
      <c r="E167" s="313"/>
      <c r="F167" s="314" t="s">
        <v>861</v>
      </c>
      <c r="G167" s="355"/>
      <c r="H167" s="356"/>
      <c r="I167" s="356"/>
      <c r="J167" s="313" t="s">
        <v>862</v>
      </c>
      <c r="K167" s="291"/>
    </row>
    <row r="168" s="1" customFormat="1" ht="5.25" customHeight="1">
      <c r="B168" s="321"/>
      <c r="C168" s="316"/>
      <c r="D168" s="316"/>
      <c r="E168" s="316"/>
      <c r="F168" s="316"/>
      <c r="G168" s="317"/>
      <c r="H168" s="316"/>
      <c r="I168" s="316"/>
      <c r="J168" s="316"/>
      <c r="K168" s="344"/>
    </row>
    <row r="169" s="1" customFormat="1" ht="15" customHeight="1">
      <c r="B169" s="321"/>
      <c r="C169" s="296" t="s">
        <v>866</v>
      </c>
      <c r="D169" s="296"/>
      <c r="E169" s="296"/>
      <c r="F169" s="319" t="s">
        <v>863</v>
      </c>
      <c r="G169" s="296"/>
      <c r="H169" s="296" t="s">
        <v>903</v>
      </c>
      <c r="I169" s="296" t="s">
        <v>865</v>
      </c>
      <c r="J169" s="296">
        <v>120</v>
      </c>
      <c r="K169" s="344"/>
    </row>
    <row r="170" s="1" customFormat="1" ht="15" customHeight="1">
      <c r="B170" s="321"/>
      <c r="C170" s="296" t="s">
        <v>912</v>
      </c>
      <c r="D170" s="296"/>
      <c r="E170" s="296"/>
      <c r="F170" s="319" t="s">
        <v>863</v>
      </c>
      <c r="G170" s="296"/>
      <c r="H170" s="296" t="s">
        <v>913</v>
      </c>
      <c r="I170" s="296" t="s">
        <v>865</v>
      </c>
      <c r="J170" s="296" t="s">
        <v>914</v>
      </c>
      <c r="K170" s="344"/>
    </row>
    <row r="171" s="1" customFormat="1" ht="15" customHeight="1">
      <c r="B171" s="321"/>
      <c r="C171" s="296" t="s">
        <v>811</v>
      </c>
      <c r="D171" s="296"/>
      <c r="E171" s="296"/>
      <c r="F171" s="319" t="s">
        <v>863</v>
      </c>
      <c r="G171" s="296"/>
      <c r="H171" s="296" t="s">
        <v>930</v>
      </c>
      <c r="I171" s="296" t="s">
        <v>865</v>
      </c>
      <c r="J171" s="296" t="s">
        <v>914</v>
      </c>
      <c r="K171" s="344"/>
    </row>
    <row r="172" s="1" customFormat="1" ht="15" customHeight="1">
      <c r="B172" s="321"/>
      <c r="C172" s="296" t="s">
        <v>868</v>
      </c>
      <c r="D172" s="296"/>
      <c r="E172" s="296"/>
      <c r="F172" s="319" t="s">
        <v>869</v>
      </c>
      <c r="G172" s="296"/>
      <c r="H172" s="296" t="s">
        <v>930</v>
      </c>
      <c r="I172" s="296" t="s">
        <v>865</v>
      </c>
      <c r="J172" s="296">
        <v>50</v>
      </c>
      <c r="K172" s="344"/>
    </row>
    <row r="173" s="1" customFormat="1" ht="15" customHeight="1">
      <c r="B173" s="321"/>
      <c r="C173" s="296" t="s">
        <v>871</v>
      </c>
      <c r="D173" s="296"/>
      <c r="E173" s="296"/>
      <c r="F173" s="319" t="s">
        <v>863</v>
      </c>
      <c r="G173" s="296"/>
      <c r="H173" s="296" t="s">
        <v>930</v>
      </c>
      <c r="I173" s="296" t="s">
        <v>873</v>
      </c>
      <c r="J173" s="296"/>
      <c r="K173" s="344"/>
    </row>
    <row r="174" s="1" customFormat="1" ht="15" customHeight="1">
      <c r="B174" s="321"/>
      <c r="C174" s="296" t="s">
        <v>882</v>
      </c>
      <c r="D174" s="296"/>
      <c r="E174" s="296"/>
      <c r="F174" s="319" t="s">
        <v>869</v>
      </c>
      <c r="G174" s="296"/>
      <c r="H174" s="296" t="s">
        <v>930</v>
      </c>
      <c r="I174" s="296" t="s">
        <v>865</v>
      </c>
      <c r="J174" s="296">
        <v>50</v>
      </c>
      <c r="K174" s="344"/>
    </row>
    <row r="175" s="1" customFormat="1" ht="15" customHeight="1">
      <c r="B175" s="321"/>
      <c r="C175" s="296" t="s">
        <v>890</v>
      </c>
      <c r="D175" s="296"/>
      <c r="E175" s="296"/>
      <c r="F175" s="319" t="s">
        <v>869</v>
      </c>
      <c r="G175" s="296"/>
      <c r="H175" s="296" t="s">
        <v>930</v>
      </c>
      <c r="I175" s="296" t="s">
        <v>865</v>
      </c>
      <c r="J175" s="296">
        <v>50</v>
      </c>
      <c r="K175" s="344"/>
    </row>
    <row r="176" s="1" customFormat="1" ht="15" customHeight="1">
      <c r="B176" s="321"/>
      <c r="C176" s="296" t="s">
        <v>888</v>
      </c>
      <c r="D176" s="296"/>
      <c r="E176" s="296"/>
      <c r="F176" s="319" t="s">
        <v>869</v>
      </c>
      <c r="G176" s="296"/>
      <c r="H176" s="296" t="s">
        <v>930</v>
      </c>
      <c r="I176" s="296" t="s">
        <v>865</v>
      </c>
      <c r="J176" s="296">
        <v>50</v>
      </c>
      <c r="K176" s="344"/>
    </row>
    <row r="177" s="1" customFormat="1" ht="15" customHeight="1">
      <c r="B177" s="321"/>
      <c r="C177" s="296" t="s">
        <v>118</v>
      </c>
      <c r="D177" s="296"/>
      <c r="E177" s="296"/>
      <c r="F177" s="319" t="s">
        <v>863</v>
      </c>
      <c r="G177" s="296"/>
      <c r="H177" s="296" t="s">
        <v>931</v>
      </c>
      <c r="I177" s="296" t="s">
        <v>932</v>
      </c>
      <c r="J177" s="296"/>
      <c r="K177" s="344"/>
    </row>
    <row r="178" s="1" customFormat="1" ht="15" customHeight="1">
      <c r="B178" s="321"/>
      <c r="C178" s="296" t="s">
        <v>59</v>
      </c>
      <c r="D178" s="296"/>
      <c r="E178" s="296"/>
      <c r="F178" s="319" t="s">
        <v>863</v>
      </c>
      <c r="G178" s="296"/>
      <c r="H178" s="296" t="s">
        <v>933</v>
      </c>
      <c r="I178" s="296" t="s">
        <v>934</v>
      </c>
      <c r="J178" s="296">
        <v>1</v>
      </c>
      <c r="K178" s="344"/>
    </row>
    <row r="179" s="1" customFormat="1" ht="15" customHeight="1">
      <c r="B179" s="321"/>
      <c r="C179" s="296" t="s">
        <v>55</v>
      </c>
      <c r="D179" s="296"/>
      <c r="E179" s="296"/>
      <c r="F179" s="319" t="s">
        <v>863</v>
      </c>
      <c r="G179" s="296"/>
      <c r="H179" s="296" t="s">
        <v>935</v>
      </c>
      <c r="I179" s="296" t="s">
        <v>865</v>
      </c>
      <c r="J179" s="296">
        <v>20</v>
      </c>
      <c r="K179" s="344"/>
    </row>
    <row r="180" s="1" customFormat="1" ht="15" customHeight="1">
      <c r="B180" s="321"/>
      <c r="C180" s="296" t="s">
        <v>56</v>
      </c>
      <c r="D180" s="296"/>
      <c r="E180" s="296"/>
      <c r="F180" s="319" t="s">
        <v>863</v>
      </c>
      <c r="G180" s="296"/>
      <c r="H180" s="296" t="s">
        <v>936</v>
      </c>
      <c r="I180" s="296" t="s">
        <v>865</v>
      </c>
      <c r="J180" s="296">
        <v>255</v>
      </c>
      <c r="K180" s="344"/>
    </row>
    <row r="181" s="1" customFormat="1" ht="15" customHeight="1">
      <c r="B181" s="321"/>
      <c r="C181" s="296" t="s">
        <v>119</v>
      </c>
      <c r="D181" s="296"/>
      <c r="E181" s="296"/>
      <c r="F181" s="319" t="s">
        <v>863</v>
      </c>
      <c r="G181" s="296"/>
      <c r="H181" s="296" t="s">
        <v>827</v>
      </c>
      <c r="I181" s="296" t="s">
        <v>865</v>
      </c>
      <c r="J181" s="296">
        <v>10</v>
      </c>
      <c r="K181" s="344"/>
    </row>
    <row r="182" s="1" customFormat="1" ht="15" customHeight="1">
      <c r="B182" s="321"/>
      <c r="C182" s="296" t="s">
        <v>120</v>
      </c>
      <c r="D182" s="296"/>
      <c r="E182" s="296"/>
      <c r="F182" s="319" t="s">
        <v>863</v>
      </c>
      <c r="G182" s="296"/>
      <c r="H182" s="296" t="s">
        <v>937</v>
      </c>
      <c r="I182" s="296" t="s">
        <v>898</v>
      </c>
      <c r="J182" s="296"/>
      <c r="K182" s="344"/>
    </row>
    <row r="183" s="1" customFormat="1" ht="15" customHeight="1">
      <c r="B183" s="321"/>
      <c r="C183" s="296" t="s">
        <v>938</v>
      </c>
      <c r="D183" s="296"/>
      <c r="E183" s="296"/>
      <c r="F183" s="319" t="s">
        <v>863</v>
      </c>
      <c r="G183" s="296"/>
      <c r="H183" s="296" t="s">
        <v>939</v>
      </c>
      <c r="I183" s="296" t="s">
        <v>898</v>
      </c>
      <c r="J183" s="296"/>
      <c r="K183" s="344"/>
    </row>
    <row r="184" s="1" customFormat="1" ht="15" customHeight="1">
      <c r="B184" s="321"/>
      <c r="C184" s="296" t="s">
        <v>927</v>
      </c>
      <c r="D184" s="296"/>
      <c r="E184" s="296"/>
      <c r="F184" s="319" t="s">
        <v>863</v>
      </c>
      <c r="G184" s="296"/>
      <c r="H184" s="296" t="s">
        <v>940</v>
      </c>
      <c r="I184" s="296" t="s">
        <v>898</v>
      </c>
      <c r="J184" s="296"/>
      <c r="K184" s="344"/>
    </row>
    <row r="185" s="1" customFormat="1" ht="15" customHeight="1">
      <c r="B185" s="321"/>
      <c r="C185" s="296" t="s">
        <v>123</v>
      </c>
      <c r="D185" s="296"/>
      <c r="E185" s="296"/>
      <c r="F185" s="319" t="s">
        <v>869</v>
      </c>
      <c r="G185" s="296"/>
      <c r="H185" s="296" t="s">
        <v>941</v>
      </c>
      <c r="I185" s="296" t="s">
        <v>865</v>
      </c>
      <c r="J185" s="296">
        <v>50</v>
      </c>
      <c r="K185" s="344"/>
    </row>
    <row r="186" s="1" customFormat="1" ht="15" customHeight="1">
      <c r="B186" s="321"/>
      <c r="C186" s="296" t="s">
        <v>942</v>
      </c>
      <c r="D186" s="296"/>
      <c r="E186" s="296"/>
      <c r="F186" s="319" t="s">
        <v>869</v>
      </c>
      <c r="G186" s="296"/>
      <c r="H186" s="296" t="s">
        <v>943</v>
      </c>
      <c r="I186" s="296" t="s">
        <v>944</v>
      </c>
      <c r="J186" s="296"/>
      <c r="K186" s="344"/>
    </row>
    <row r="187" s="1" customFormat="1" ht="15" customHeight="1">
      <c r="B187" s="321"/>
      <c r="C187" s="296" t="s">
        <v>945</v>
      </c>
      <c r="D187" s="296"/>
      <c r="E187" s="296"/>
      <c r="F187" s="319" t="s">
        <v>869</v>
      </c>
      <c r="G187" s="296"/>
      <c r="H187" s="296" t="s">
        <v>946</v>
      </c>
      <c r="I187" s="296" t="s">
        <v>944</v>
      </c>
      <c r="J187" s="296"/>
      <c r="K187" s="344"/>
    </row>
    <row r="188" s="1" customFormat="1" ht="15" customHeight="1">
      <c r="B188" s="321"/>
      <c r="C188" s="296" t="s">
        <v>947</v>
      </c>
      <c r="D188" s="296"/>
      <c r="E188" s="296"/>
      <c r="F188" s="319" t="s">
        <v>869</v>
      </c>
      <c r="G188" s="296"/>
      <c r="H188" s="296" t="s">
        <v>948</v>
      </c>
      <c r="I188" s="296" t="s">
        <v>944</v>
      </c>
      <c r="J188" s="296"/>
      <c r="K188" s="344"/>
    </row>
    <row r="189" s="1" customFormat="1" ht="15" customHeight="1">
      <c r="B189" s="321"/>
      <c r="C189" s="357" t="s">
        <v>949</v>
      </c>
      <c r="D189" s="296"/>
      <c r="E189" s="296"/>
      <c r="F189" s="319" t="s">
        <v>869</v>
      </c>
      <c r="G189" s="296"/>
      <c r="H189" s="296" t="s">
        <v>950</v>
      </c>
      <c r="I189" s="296" t="s">
        <v>951</v>
      </c>
      <c r="J189" s="358" t="s">
        <v>952</v>
      </c>
      <c r="K189" s="344"/>
    </row>
    <row r="190" s="1" customFormat="1" ht="15" customHeight="1">
      <c r="B190" s="321"/>
      <c r="C190" s="357" t="s">
        <v>44</v>
      </c>
      <c r="D190" s="296"/>
      <c r="E190" s="296"/>
      <c r="F190" s="319" t="s">
        <v>863</v>
      </c>
      <c r="G190" s="296"/>
      <c r="H190" s="293" t="s">
        <v>953</v>
      </c>
      <c r="I190" s="296" t="s">
        <v>954</v>
      </c>
      <c r="J190" s="296"/>
      <c r="K190" s="344"/>
    </row>
    <row r="191" s="1" customFormat="1" ht="15" customHeight="1">
      <c r="B191" s="321"/>
      <c r="C191" s="357" t="s">
        <v>955</v>
      </c>
      <c r="D191" s="296"/>
      <c r="E191" s="296"/>
      <c r="F191" s="319" t="s">
        <v>863</v>
      </c>
      <c r="G191" s="296"/>
      <c r="H191" s="296" t="s">
        <v>956</v>
      </c>
      <c r="I191" s="296" t="s">
        <v>898</v>
      </c>
      <c r="J191" s="296"/>
      <c r="K191" s="344"/>
    </row>
    <row r="192" s="1" customFormat="1" ht="15" customHeight="1">
      <c r="B192" s="321"/>
      <c r="C192" s="357" t="s">
        <v>957</v>
      </c>
      <c r="D192" s="296"/>
      <c r="E192" s="296"/>
      <c r="F192" s="319" t="s">
        <v>863</v>
      </c>
      <c r="G192" s="296"/>
      <c r="H192" s="296" t="s">
        <v>958</v>
      </c>
      <c r="I192" s="296" t="s">
        <v>898</v>
      </c>
      <c r="J192" s="296"/>
      <c r="K192" s="344"/>
    </row>
    <row r="193" s="1" customFormat="1" ht="15" customHeight="1">
      <c r="B193" s="321"/>
      <c r="C193" s="357" t="s">
        <v>959</v>
      </c>
      <c r="D193" s="296"/>
      <c r="E193" s="296"/>
      <c r="F193" s="319" t="s">
        <v>869</v>
      </c>
      <c r="G193" s="296"/>
      <c r="H193" s="296" t="s">
        <v>960</v>
      </c>
      <c r="I193" s="296" t="s">
        <v>898</v>
      </c>
      <c r="J193" s="296"/>
      <c r="K193" s="344"/>
    </row>
    <row r="194" s="1" customFormat="1" ht="15" customHeight="1">
      <c r="B194" s="350"/>
      <c r="C194" s="359"/>
      <c r="D194" s="330"/>
      <c r="E194" s="330"/>
      <c r="F194" s="330"/>
      <c r="G194" s="330"/>
      <c r="H194" s="330"/>
      <c r="I194" s="330"/>
      <c r="J194" s="330"/>
      <c r="K194" s="351"/>
    </row>
    <row r="195" s="1" customFormat="1" ht="18.75" customHeight="1">
      <c r="B195" s="332"/>
      <c r="C195" s="342"/>
      <c r="D195" s="342"/>
      <c r="E195" s="342"/>
      <c r="F195" s="352"/>
      <c r="G195" s="342"/>
      <c r="H195" s="342"/>
      <c r="I195" s="342"/>
      <c r="J195" s="342"/>
      <c r="K195" s="332"/>
    </row>
    <row r="196" s="1" customFormat="1" ht="18.75" customHeight="1">
      <c r="B196" s="332"/>
      <c r="C196" s="342"/>
      <c r="D196" s="342"/>
      <c r="E196" s="342"/>
      <c r="F196" s="352"/>
      <c r="G196" s="342"/>
      <c r="H196" s="342"/>
      <c r="I196" s="342"/>
      <c r="J196" s="342"/>
      <c r="K196" s="332"/>
    </row>
    <row r="197" s="1" customFormat="1" ht="18.75" customHeight="1">
      <c r="B197" s="304"/>
      <c r="C197" s="304"/>
      <c r="D197" s="304"/>
      <c r="E197" s="304"/>
      <c r="F197" s="304"/>
      <c r="G197" s="304"/>
      <c r="H197" s="304"/>
      <c r="I197" s="304"/>
      <c r="J197" s="304"/>
      <c r="K197" s="304"/>
    </row>
    <row r="198" s="1" customFormat="1" ht="13.5">
      <c r="B198" s="283"/>
      <c r="C198" s="284"/>
      <c r="D198" s="284"/>
      <c r="E198" s="284"/>
      <c r="F198" s="284"/>
      <c r="G198" s="284"/>
      <c r="H198" s="284"/>
      <c r="I198" s="284"/>
      <c r="J198" s="284"/>
      <c r="K198" s="285"/>
    </row>
    <row r="199" s="1" customFormat="1" ht="21">
      <c r="B199" s="286"/>
      <c r="C199" s="287" t="s">
        <v>961</v>
      </c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5.5" customHeight="1">
      <c r="B200" s="286"/>
      <c r="C200" s="360" t="s">
        <v>962</v>
      </c>
      <c r="D200" s="360"/>
      <c r="E200" s="360"/>
      <c r="F200" s="360" t="s">
        <v>963</v>
      </c>
      <c r="G200" s="361"/>
      <c r="H200" s="360" t="s">
        <v>964</v>
      </c>
      <c r="I200" s="360"/>
      <c r="J200" s="360"/>
      <c r="K200" s="288"/>
    </row>
    <row r="201" s="1" customFormat="1" ht="5.25" customHeight="1">
      <c r="B201" s="321"/>
      <c r="C201" s="316"/>
      <c r="D201" s="316"/>
      <c r="E201" s="316"/>
      <c r="F201" s="316"/>
      <c r="G201" s="342"/>
      <c r="H201" s="316"/>
      <c r="I201" s="316"/>
      <c r="J201" s="316"/>
      <c r="K201" s="344"/>
    </row>
    <row r="202" s="1" customFormat="1" ht="15" customHeight="1">
      <c r="B202" s="321"/>
      <c r="C202" s="296" t="s">
        <v>954</v>
      </c>
      <c r="D202" s="296"/>
      <c r="E202" s="296"/>
      <c r="F202" s="319" t="s">
        <v>45</v>
      </c>
      <c r="G202" s="296"/>
      <c r="H202" s="296" t="s">
        <v>965</v>
      </c>
      <c r="I202" s="296"/>
      <c r="J202" s="296"/>
      <c r="K202" s="344"/>
    </row>
    <row r="203" s="1" customFormat="1" ht="15" customHeight="1">
      <c r="B203" s="321"/>
      <c r="C203" s="296"/>
      <c r="D203" s="296"/>
      <c r="E203" s="296"/>
      <c r="F203" s="319" t="s">
        <v>46</v>
      </c>
      <c r="G203" s="296"/>
      <c r="H203" s="296" t="s">
        <v>966</v>
      </c>
      <c r="I203" s="296"/>
      <c r="J203" s="296"/>
      <c r="K203" s="344"/>
    </row>
    <row r="204" s="1" customFormat="1" ht="15" customHeight="1">
      <c r="B204" s="321"/>
      <c r="C204" s="296"/>
      <c r="D204" s="296"/>
      <c r="E204" s="296"/>
      <c r="F204" s="319" t="s">
        <v>49</v>
      </c>
      <c r="G204" s="296"/>
      <c r="H204" s="296" t="s">
        <v>967</v>
      </c>
      <c r="I204" s="296"/>
      <c r="J204" s="296"/>
      <c r="K204" s="344"/>
    </row>
    <row r="205" s="1" customFormat="1" ht="15" customHeight="1">
      <c r="B205" s="321"/>
      <c r="C205" s="296"/>
      <c r="D205" s="296"/>
      <c r="E205" s="296"/>
      <c r="F205" s="319" t="s">
        <v>47</v>
      </c>
      <c r="G205" s="296"/>
      <c r="H205" s="296" t="s">
        <v>968</v>
      </c>
      <c r="I205" s="296"/>
      <c r="J205" s="296"/>
      <c r="K205" s="344"/>
    </row>
    <row r="206" s="1" customFormat="1" ht="15" customHeight="1">
      <c r="B206" s="321"/>
      <c r="C206" s="296"/>
      <c r="D206" s="296"/>
      <c r="E206" s="296"/>
      <c r="F206" s="319" t="s">
        <v>48</v>
      </c>
      <c r="G206" s="296"/>
      <c r="H206" s="296" t="s">
        <v>969</v>
      </c>
      <c r="I206" s="296"/>
      <c r="J206" s="296"/>
      <c r="K206" s="344"/>
    </row>
    <row r="207" s="1" customFormat="1" ht="15" customHeight="1">
      <c r="B207" s="321"/>
      <c r="C207" s="296"/>
      <c r="D207" s="296"/>
      <c r="E207" s="296"/>
      <c r="F207" s="319"/>
      <c r="G207" s="296"/>
      <c r="H207" s="296"/>
      <c r="I207" s="296"/>
      <c r="J207" s="296"/>
      <c r="K207" s="344"/>
    </row>
    <row r="208" s="1" customFormat="1" ht="15" customHeight="1">
      <c r="B208" s="321"/>
      <c r="C208" s="296" t="s">
        <v>910</v>
      </c>
      <c r="D208" s="296"/>
      <c r="E208" s="296"/>
      <c r="F208" s="319" t="s">
        <v>83</v>
      </c>
      <c r="G208" s="296"/>
      <c r="H208" s="296" t="s">
        <v>970</v>
      </c>
      <c r="I208" s="296"/>
      <c r="J208" s="296"/>
      <c r="K208" s="344"/>
    </row>
    <row r="209" s="1" customFormat="1" ht="15" customHeight="1">
      <c r="B209" s="321"/>
      <c r="C209" s="296"/>
      <c r="D209" s="296"/>
      <c r="E209" s="296"/>
      <c r="F209" s="319" t="s">
        <v>805</v>
      </c>
      <c r="G209" s="296"/>
      <c r="H209" s="296" t="s">
        <v>806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803</v>
      </c>
      <c r="G210" s="296"/>
      <c r="H210" s="296" t="s">
        <v>971</v>
      </c>
      <c r="I210" s="296"/>
      <c r="J210" s="296"/>
      <c r="K210" s="344"/>
    </row>
    <row r="211" s="1" customFormat="1" ht="15" customHeight="1">
      <c r="B211" s="362"/>
      <c r="C211" s="296"/>
      <c r="D211" s="296"/>
      <c r="E211" s="296"/>
      <c r="F211" s="319" t="s">
        <v>807</v>
      </c>
      <c r="G211" s="357"/>
      <c r="H211" s="348" t="s">
        <v>808</v>
      </c>
      <c r="I211" s="348"/>
      <c r="J211" s="348"/>
      <c r="K211" s="363"/>
    </row>
    <row r="212" s="1" customFormat="1" ht="15" customHeight="1">
      <c r="B212" s="362"/>
      <c r="C212" s="296"/>
      <c r="D212" s="296"/>
      <c r="E212" s="296"/>
      <c r="F212" s="319" t="s">
        <v>809</v>
      </c>
      <c r="G212" s="357"/>
      <c r="H212" s="348" t="s">
        <v>777</v>
      </c>
      <c r="I212" s="348"/>
      <c r="J212" s="348"/>
      <c r="K212" s="363"/>
    </row>
    <row r="213" s="1" customFormat="1" ht="15" customHeight="1">
      <c r="B213" s="362"/>
      <c r="C213" s="296"/>
      <c r="D213" s="296"/>
      <c r="E213" s="296"/>
      <c r="F213" s="319"/>
      <c r="G213" s="357"/>
      <c r="H213" s="348"/>
      <c r="I213" s="348"/>
      <c r="J213" s="348"/>
      <c r="K213" s="363"/>
    </row>
    <row r="214" s="1" customFormat="1" ht="15" customHeight="1">
      <c r="B214" s="362"/>
      <c r="C214" s="296" t="s">
        <v>934</v>
      </c>
      <c r="D214" s="296"/>
      <c r="E214" s="296"/>
      <c r="F214" s="319">
        <v>1</v>
      </c>
      <c r="G214" s="357"/>
      <c r="H214" s="348" t="s">
        <v>972</v>
      </c>
      <c r="I214" s="348"/>
      <c r="J214" s="348"/>
      <c r="K214" s="363"/>
    </row>
    <row r="215" s="1" customFormat="1" ht="15" customHeight="1">
      <c r="B215" s="362"/>
      <c r="C215" s="296"/>
      <c r="D215" s="296"/>
      <c r="E215" s="296"/>
      <c r="F215" s="319">
        <v>2</v>
      </c>
      <c r="G215" s="357"/>
      <c r="H215" s="348" t="s">
        <v>973</v>
      </c>
      <c r="I215" s="348"/>
      <c r="J215" s="348"/>
      <c r="K215" s="363"/>
    </row>
    <row r="216" s="1" customFormat="1" ht="15" customHeight="1">
      <c r="B216" s="362"/>
      <c r="C216" s="296"/>
      <c r="D216" s="296"/>
      <c r="E216" s="296"/>
      <c r="F216" s="319">
        <v>3</v>
      </c>
      <c r="G216" s="357"/>
      <c r="H216" s="348" t="s">
        <v>974</v>
      </c>
      <c r="I216" s="348"/>
      <c r="J216" s="348"/>
      <c r="K216" s="363"/>
    </row>
    <row r="217" s="1" customFormat="1" ht="15" customHeight="1">
      <c r="B217" s="362"/>
      <c r="C217" s="296"/>
      <c r="D217" s="296"/>
      <c r="E217" s="296"/>
      <c r="F217" s="319">
        <v>4</v>
      </c>
      <c r="G217" s="357"/>
      <c r="H217" s="348" t="s">
        <v>975</v>
      </c>
      <c r="I217" s="348"/>
      <c r="J217" s="348"/>
      <c r="K217" s="363"/>
    </row>
    <row r="218" s="1" customFormat="1" ht="12.75" customHeight="1">
      <c r="B218" s="364"/>
      <c r="C218" s="365"/>
      <c r="D218" s="365"/>
      <c r="E218" s="365"/>
      <c r="F218" s="365"/>
      <c r="G218" s="365"/>
      <c r="H218" s="365"/>
      <c r="I218" s="365"/>
      <c r="J218" s="365"/>
      <c r="K218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Kros</dc:creator>
  <cp:lastModifiedBy>Kros</cp:lastModifiedBy>
  <dcterms:created xsi:type="dcterms:W3CDTF">2022-06-30T10:34:51Z</dcterms:created>
  <dcterms:modified xsi:type="dcterms:W3CDTF">2022-06-30T10:35:08Z</dcterms:modified>
</cp:coreProperties>
</file>